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Latitude\AppData\Local\Temp\scp06193\var\www\miau\data\miau\278\"/>
    </mc:Choice>
  </mc:AlternateContent>
  <xr:revisionPtr revIDLastSave="0" documentId="13_ncr:1_{BE83175F-12F0-4032-959E-8199E26312A1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info" sheetId="7" r:id="rId1"/>
    <sheet name="rnd" sheetId="1" r:id="rId2"/>
    <sheet name="rnd (2)" sheetId="9" r:id="rId3"/>
    <sheet name="naiv" sheetId="8" r:id="rId4"/>
    <sheet name="riport" sheetId="6" r:id="rId5"/>
    <sheet name="oam" sheetId="3" r:id="rId6"/>
    <sheet name="modell" sheetId="4" r:id="rId7"/>
  </sheets>
  <definedNames>
    <definedName name="_xlnm._FilterDatabase" localSheetId="1" hidden="1">rnd!$U$2:$AB$115</definedName>
    <definedName name="_xlnm._FilterDatabase" localSheetId="2" hidden="1">'rnd (2)'!$U$2:$AB$115</definedName>
  </definedNames>
  <calcPr calcId="191029"/>
  <pivotCaches>
    <pivotCache cacheId="0" r:id="rId8"/>
    <pivotCache cacheId="1" r:id="rId9"/>
    <pivotCache cacheId="2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40" i="4" l="1"/>
  <c r="I440" i="4"/>
  <c r="J439" i="4"/>
  <c r="I439" i="4"/>
  <c r="O110" i="1"/>
  <c r="O110" i="9"/>
  <c r="AA113" i="9"/>
  <c r="Z113" i="9"/>
  <c r="Y113" i="9"/>
  <c r="X113" i="9"/>
  <c r="W113" i="9"/>
  <c r="V113" i="9"/>
  <c r="U113" i="9"/>
  <c r="N122" i="9"/>
  <c r="M122" i="9"/>
  <c r="L122" i="9"/>
  <c r="K122" i="9"/>
  <c r="J122" i="9"/>
  <c r="I122" i="9"/>
  <c r="N117" i="9"/>
  <c r="M117" i="9"/>
  <c r="L117" i="9"/>
  <c r="K117" i="9"/>
  <c r="J117" i="9"/>
  <c r="I117" i="9"/>
  <c r="AA112" i="9"/>
  <c r="X112" i="9"/>
  <c r="R112" i="9"/>
  <c r="U112" i="9" s="1"/>
  <c r="P112" i="9"/>
  <c r="X110" i="9"/>
  <c r="W110" i="9"/>
  <c r="U110" i="9"/>
  <c r="Z110" i="9" s="1"/>
  <c r="N109" i="9"/>
  <c r="M109" i="9"/>
  <c r="L109" i="9"/>
  <c r="K109" i="9"/>
  <c r="J109" i="9"/>
  <c r="I109" i="9"/>
  <c r="N108" i="9"/>
  <c r="M108" i="9"/>
  <c r="AD108" i="9" s="1"/>
  <c r="L108" i="9"/>
  <c r="K108" i="9"/>
  <c r="J108" i="9"/>
  <c r="I108" i="9"/>
  <c r="R107" i="9"/>
  <c r="N107" i="9"/>
  <c r="M107" i="9"/>
  <c r="L107" i="9"/>
  <c r="K107" i="9"/>
  <c r="J107" i="9"/>
  <c r="I107" i="9"/>
  <c r="AI106" i="9"/>
  <c r="AE106" i="9"/>
  <c r="R106" i="9"/>
  <c r="P106" i="9"/>
  <c r="N106" i="9"/>
  <c r="M106" i="9"/>
  <c r="L106" i="9"/>
  <c r="AG106" i="9" s="1"/>
  <c r="K106" i="9"/>
  <c r="AF106" i="9" s="1"/>
  <c r="J106" i="9"/>
  <c r="I106" i="9"/>
  <c r="AI105" i="9"/>
  <c r="AH105" i="9"/>
  <c r="AD105" i="9"/>
  <c r="N105" i="9"/>
  <c r="M105" i="9"/>
  <c r="L105" i="9"/>
  <c r="K105" i="9"/>
  <c r="AF105" i="9" s="1"/>
  <c r="J105" i="9"/>
  <c r="AE105" i="9" s="1"/>
  <c r="I105" i="9"/>
  <c r="AG105" i="9" s="1"/>
  <c r="N104" i="9"/>
  <c r="M104" i="9"/>
  <c r="L104" i="9"/>
  <c r="K104" i="9"/>
  <c r="J104" i="9"/>
  <c r="I104" i="9"/>
  <c r="AF103" i="9"/>
  <c r="N103" i="9"/>
  <c r="M103" i="9"/>
  <c r="AH103" i="9" s="1"/>
  <c r="L103" i="9"/>
  <c r="K103" i="9"/>
  <c r="J103" i="9"/>
  <c r="I103" i="9"/>
  <c r="AE103" i="9" s="1"/>
  <c r="P102" i="9"/>
  <c r="N102" i="9"/>
  <c r="M102" i="9"/>
  <c r="AH102" i="9" s="1"/>
  <c r="L102" i="9"/>
  <c r="K102" i="9"/>
  <c r="J102" i="9"/>
  <c r="AD102" i="9" s="1"/>
  <c r="I102" i="9"/>
  <c r="N101" i="9"/>
  <c r="M101" i="9"/>
  <c r="L101" i="9"/>
  <c r="K101" i="9"/>
  <c r="J101" i="9"/>
  <c r="AH101" i="9" s="1"/>
  <c r="I101" i="9"/>
  <c r="N100" i="9"/>
  <c r="M100" i="9"/>
  <c r="L100" i="9"/>
  <c r="K100" i="9"/>
  <c r="J100" i="9"/>
  <c r="AE100" i="9" s="1"/>
  <c r="I100" i="9"/>
  <c r="N99" i="9"/>
  <c r="M99" i="9"/>
  <c r="L99" i="9"/>
  <c r="K99" i="9"/>
  <c r="J99" i="9"/>
  <c r="I99" i="9"/>
  <c r="N98" i="9"/>
  <c r="M98" i="9"/>
  <c r="L98" i="9"/>
  <c r="K98" i="9"/>
  <c r="J98" i="9"/>
  <c r="I98" i="9"/>
  <c r="N97" i="9"/>
  <c r="M97" i="9"/>
  <c r="L97" i="9"/>
  <c r="K97" i="9"/>
  <c r="J97" i="9"/>
  <c r="I97" i="9"/>
  <c r="AH96" i="9"/>
  <c r="AG96" i="9"/>
  <c r="N96" i="9"/>
  <c r="M96" i="9"/>
  <c r="L96" i="9"/>
  <c r="K96" i="9"/>
  <c r="J96" i="9"/>
  <c r="AE96" i="9" s="1"/>
  <c r="I96" i="9"/>
  <c r="AG95" i="9"/>
  <c r="N95" i="9"/>
  <c r="M95" i="9"/>
  <c r="L95" i="9"/>
  <c r="K95" i="9"/>
  <c r="J95" i="9"/>
  <c r="I95" i="9"/>
  <c r="AI94" i="9"/>
  <c r="AF94" i="9"/>
  <c r="AE94" i="9"/>
  <c r="R94" i="9"/>
  <c r="P94" i="9"/>
  <c r="N94" i="9"/>
  <c r="M94" i="9"/>
  <c r="L94" i="9"/>
  <c r="AG94" i="9" s="1"/>
  <c r="K94" i="9"/>
  <c r="J94" i="9"/>
  <c r="I94" i="9"/>
  <c r="AE93" i="9"/>
  <c r="N93" i="9"/>
  <c r="M93" i="9"/>
  <c r="L93" i="9"/>
  <c r="K93" i="9"/>
  <c r="J93" i="9"/>
  <c r="I93" i="9"/>
  <c r="AH92" i="9"/>
  <c r="N92" i="9"/>
  <c r="M92" i="9"/>
  <c r="AD92" i="9" s="1"/>
  <c r="L92" i="9"/>
  <c r="K92" i="9"/>
  <c r="J92" i="9"/>
  <c r="I92" i="9"/>
  <c r="N91" i="9"/>
  <c r="M91" i="9"/>
  <c r="L91" i="9"/>
  <c r="K91" i="9"/>
  <c r="J91" i="9"/>
  <c r="I91" i="9"/>
  <c r="AI90" i="9"/>
  <c r="R90" i="9"/>
  <c r="N90" i="9"/>
  <c r="M90" i="9"/>
  <c r="L90" i="9"/>
  <c r="K90" i="9"/>
  <c r="P90" i="9" s="1"/>
  <c r="J90" i="9"/>
  <c r="AH90" i="9" s="1"/>
  <c r="I90" i="9"/>
  <c r="AI89" i="9"/>
  <c r="N89" i="9"/>
  <c r="P89" i="9" s="1"/>
  <c r="M89" i="9"/>
  <c r="L89" i="9"/>
  <c r="K89" i="9"/>
  <c r="J89" i="9"/>
  <c r="I89" i="9"/>
  <c r="AH88" i="9"/>
  <c r="AG88" i="9"/>
  <c r="AD88" i="9"/>
  <c r="N88" i="9"/>
  <c r="M88" i="9"/>
  <c r="L88" i="9"/>
  <c r="K88" i="9"/>
  <c r="J88" i="9"/>
  <c r="I88" i="9"/>
  <c r="AF87" i="9"/>
  <c r="R87" i="9"/>
  <c r="N87" i="9"/>
  <c r="M87" i="9"/>
  <c r="L87" i="9"/>
  <c r="AG87" i="9" s="1"/>
  <c r="K87" i="9"/>
  <c r="AA87" i="9" s="1"/>
  <c r="J87" i="9"/>
  <c r="I87" i="9"/>
  <c r="AF86" i="9"/>
  <c r="AD86" i="9"/>
  <c r="N86" i="9"/>
  <c r="M86" i="9"/>
  <c r="L86" i="9"/>
  <c r="K86" i="9"/>
  <c r="J86" i="9"/>
  <c r="I86" i="9"/>
  <c r="N85" i="9"/>
  <c r="M85" i="9"/>
  <c r="L85" i="9"/>
  <c r="K85" i="9"/>
  <c r="J85" i="9"/>
  <c r="I85" i="9"/>
  <c r="N84" i="9"/>
  <c r="M84" i="9"/>
  <c r="L84" i="9"/>
  <c r="K84" i="9"/>
  <c r="J84" i="9"/>
  <c r="I84" i="9"/>
  <c r="AG83" i="9"/>
  <c r="AF83" i="9"/>
  <c r="AE83" i="9"/>
  <c r="AA83" i="9"/>
  <c r="P83" i="9"/>
  <c r="N83" i="9"/>
  <c r="M83" i="9"/>
  <c r="L83" i="9"/>
  <c r="K83" i="9"/>
  <c r="J83" i="9"/>
  <c r="I83" i="9"/>
  <c r="R83" i="9" s="1"/>
  <c r="AH82" i="9"/>
  <c r="N82" i="9"/>
  <c r="M82" i="9"/>
  <c r="L82" i="9"/>
  <c r="K82" i="9"/>
  <c r="AF82" i="9" s="1"/>
  <c r="J82" i="9"/>
  <c r="AI82" i="9" s="1"/>
  <c r="I82" i="9"/>
  <c r="N81" i="9"/>
  <c r="M81" i="9"/>
  <c r="L81" i="9"/>
  <c r="K81" i="9"/>
  <c r="J81" i="9"/>
  <c r="I81" i="9"/>
  <c r="AH80" i="9"/>
  <c r="U80" i="9"/>
  <c r="R80" i="9"/>
  <c r="S80" i="9" s="1"/>
  <c r="N80" i="9"/>
  <c r="M80" i="9"/>
  <c r="L80" i="9"/>
  <c r="K80" i="9"/>
  <c r="J80" i="9"/>
  <c r="I80" i="9"/>
  <c r="AG79" i="9"/>
  <c r="N79" i="9"/>
  <c r="M79" i="9"/>
  <c r="L79" i="9"/>
  <c r="K79" i="9"/>
  <c r="J79" i="9"/>
  <c r="I79" i="9"/>
  <c r="N78" i="9"/>
  <c r="M78" i="9"/>
  <c r="L78" i="9"/>
  <c r="K78" i="9"/>
  <c r="J78" i="9"/>
  <c r="I78" i="9"/>
  <c r="AD77" i="9"/>
  <c r="N77" i="9"/>
  <c r="M77" i="9"/>
  <c r="L77" i="9"/>
  <c r="K77" i="9"/>
  <c r="J77" i="9"/>
  <c r="AE77" i="9" s="1"/>
  <c r="I77" i="9"/>
  <c r="AH77" i="9" s="1"/>
  <c r="N76" i="9"/>
  <c r="M76" i="9"/>
  <c r="AH76" i="9" s="1"/>
  <c r="L76" i="9"/>
  <c r="K76" i="9"/>
  <c r="J76" i="9"/>
  <c r="I76" i="9"/>
  <c r="N75" i="9"/>
  <c r="M75" i="9"/>
  <c r="AH75" i="9" s="1"/>
  <c r="L75" i="9"/>
  <c r="K75" i="9"/>
  <c r="J75" i="9"/>
  <c r="I75" i="9"/>
  <c r="AF74" i="9"/>
  <c r="AE74" i="9"/>
  <c r="P74" i="9"/>
  <c r="N74" i="9"/>
  <c r="M74" i="9"/>
  <c r="L74" i="9"/>
  <c r="K74" i="9"/>
  <c r="AG74" i="9" s="1"/>
  <c r="J74" i="9"/>
  <c r="I74" i="9"/>
  <c r="N73" i="9"/>
  <c r="AI73" i="9" s="1"/>
  <c r="M73" i="9"/>
  <c r="L73" i="9"/>
  <c r="AG73" i="9" s="1"/>
  <c r="K73" i="9"/>
  <c r="J73" i="9"/>
  <c r="I73" i="9"/>
  <c r="AD72" i="9"/>
  <c r="N72" i="9"/>
  <c r="M72" i="9"/>
  <c r="L72" i="9"/>
  <c r="AG72" i="9" s="1"/>
  <c r="K72" i="9"/>
  <c r="AE72" i="9" s="1"/>
  <c r="J72" i="9"/>
  <c r="I72" i="9"/>
  <c r="N71" i="9"/>
  <c r="M71" i="9"/>
  <c r="L71" i="9"/>
  <c r="AG71" i="9" s="1"/>
  <c r="K71" i="9"/>
  <c r="AA71" i="9" s="1"/>
  <c r="J71" i="9"/>
  <c r="I71" i="9"/>
  <c r="AE70" i="9"/>
  <c r="AD70" i="9"/>
  <c r="AA70" i="9"/>
  <c r="R70" i="9"/>
  <c r="P70" i="9"/>
  <c r="N70" i="9"/>
  <c r="M70" i="9"/>
  <c r="L70" i="9"/>
  <c r="AG70" i="9" s="1"/>
  <c r="K70" i="9"/>
  <c r="J70" i="9"/>
  <c r="I70" i="9"/>
  <c r="P69" i="9"/>
  <c r="N69" i="9"/>
  <c r="AI69" i="9" s="1"/>
  <c r="M69" i="9"/>
  <c r="L69" i="9"/>
  <c r="K69" i="9"/>
  <c r="J69" i="9"/>
  <c r="I69" i="9"/>
  <c r="AH68" i="9"/>
  <c r="AG68" i="9"/>
  <c r="P68" i="9"/>
  <c r="N68" i="9"/>
  <c r="AI68" i="9" s="1"/>
  <c r="M68" i="9"/>
  <c r="L68" i="9"/>
  <c r="K68" i="9"/>
  <c r="J68" i="9"/>
  <c r="I68" i="9"/>
  <c r="R68" i="9" s="1"/>
  <c r="AI67" i="9"/>
  <c r="AH67" i="9"/>
  <c r="AG67" i="9"/>
  <c r="R67" i="9"/>
  <c r="P67" i="9"/>
  <c r="N67" i="9"/>
  <c r="M67" i="9"/>
  <c r="L67" i="9"/>
  <c r="AF67" i="9" s="1"/>
  <c r="K67" i="9"/>
  <c r="AE67" i="9" s="1"/>
  <c r="J67" i="9"/>
  <c r="I67" i="9"/>
  <c r="AD67" i="9" s="1"/>
  <c r="N66" i="9"/>
  <c r="M66" i="9"/>
  <c r="L66" i="9"/>
  <c r="K66" i="9"/>
  <c r="J66" i="9"/>
  <c r="I66" i="9"/>
  <c r="N65" i="9"/>
  <c r="AI65" i="9" s="1"/>
  <c r="M65" i="9"/>
  <c r="L65" i="9"/>
  <c r="AE65" i="9" s="1"/>
  <c r="K65" i="9"/>
  <c r="J65" i="9"/>
  <c r="I65" i="9"/>
  <c r="AD64" i="9"/>
  <c r="AA64" i="9"/>
  <c r="N64" i="9"/>
  <c r="M64" i="9"/>
  <c r="L64" i="9"/>
  <c r="K64" i="9"/>
  <c r="J64" i="9"/>
  <c r="I64" i="9"/>
  <c r="R64" i="9" s="1"/>
  <c r="N63" i="9"/>
  <c r="M63" i="9"/>
  <c r="L63" i="9"/>
  <c r="K63" i="9"/>
  <c r="AF63" i="9" s="1"/>
  <c r="J63" i="9"/>
  <c r="AE63" i="9" s="1"/>
  <c r="I63" i="9"/>
  <c r="N62" i="9"/>
  <c r="M62" i="9"/>
  <c r="L62" i="9"/>
  <c r="K62" i="9"/>
  <c r="J62" i="9"/>
  <c r="I62" i="9"/>
  <c r="AH61" i="9"/>
  <c r="AD61" i="9"/>
  <c r="P61" i="9"/>
  <c r="N61" i="9"/>
  <c r="AI61" i="9" s="1"/>
  <c r="M61" i="9"/>
  <c r="L61" i="9"/>
  <c r="K61" i="9"/>
  <c r="J61" i="9"/>
  <c r="I61" i="9"/>
  <c r="AG61" i="9" s="1"/>
  <c r="N60" i="9"/>
  <c r="M60" i="9"/>
  <c r="AH60" i="9" s="1"/>
  <c r="L60" i="9"/>
  <c r="AG60" i="9" s="1"/>
  <c r="K60" i="9"/>
  <c r="J60" i="9"/>
  <c r="AI60" i="9" s="1"/>
  <c r="I60" i="9"/>
  <c r="N59" i="9"/>
  <c r="M59" i="9"/>
  <c r="L59" i="9"/>
  <c r="K59" i="9"/>
  <c r="AF59" i="9" s="1"/>
  <c r="J59" i="9"/>
  <c r="AA59" i="9" s="1"/>
  <c r="I59" i="9"/>
  <c r="N58" i="9"/>
  <c r="M58" i="9"/>
  <c r="L58" i="9"/>
  <c r="AG58" i="9" s="1"/>
  <c r="K58" i="9"/>
  <c r="AF58" i="9" s="1"/>
  <c r="J58" i="9"/>
  <c r="I58" i="9"/>
  <c r="AI58" i="9" s="1"/>
  <c r="AD57" i="9"/>
  <c r="AA57" i="9"/>
  <c r="P57" i="9"/>
  <c r="N57" i="9"/>
  <c r="AI57" i="9" s="1"/>
  <c r="M57" i="9"/>
  <c r="L57" i="9"/>
  <c r="AG57" i="9" s="1"/>
  <c r="K57" i="9"/>
  <c r="J57" i="9"/>
  <c r="I57" i="9"/>
  <c r="AH57" i="9" s="1"/>
  <c r="N56" i="9"/>
  <c r="AI56" i="9" s="1"/>
  <c r="M56" i="9"/>
  <c r="L56" i="9"/>
  <c r="K56" i="9"/>
  <c r="J56" i="9"/>
  <c r="I56" i="9"/>
  <c r="AI55" i="9"/>
  <c r="AG55" i="9"/>
  <c r="P55" i="9"/>
  <c r="N55" i="9"/>
  <c r="AH55" i="9" s="1"/>
  <c r="M55" i="9"/>
  <c r="L55" i="9"/>
  <c r="AA55" i="9" s="1"/>
  <c r="K55" i="9"/>
  <c r="J55" i="9"/>
  <c r="I55" i="9"/>
  <c r="AD55" i="9" s="1"/>
  <c r="AI54" i="9"/>
  <c r="AH54" i="9"/>
  <c r="AG54" i="9"/>
  <c r="P54" i="9"/>
  <c r="N54" i="9"/>
  <c r="M54" i="9"/>
  <c r="L54" i="9"/>
  <c r="K54" i="9"/>
  <c r="J54" i="9"/>
  <c r="I54" i="9"/>
  <c r="AD54" i="9" s="1"/>
  <c r="N53" i="9"/>
  <c r="M53" i="9"/>
  <c r="L53" i="9"/>
  <c r="K53" i="9"/>
  <c r="AF53" i="9" s="1"/>
  <c r="J53" i="9"/>
  <c r="I53" i="9"/>
  <c r="N52" i="9"/>
  <c r="M52" i="9"/>
  <c r="L52" i="9"/>
  <c r="K52" i="9"/>
  <c r="J52" i="9"/>
  <c r="AE52" i="9" s="1"/>
  <c r="I52" i="9"/>
  <c r="AF51" i="9"/>
  <c r="R51" i="9"/>
  <c r="U51" i="9" s="1"/>
  <c r="N51" i="9"/>
  <c r="M51" i="9"/>
  <c r="L51" i="9"/>
  <c r="K51" i="9"/>
  <c r="J51" i="9"/>
  <c r="AE51" i="9" s="1"/>
  <c r="I51" i="9"/>
  <c r="AE50" i="9"/>
  <c r="S50" i="9"/>
  <c r="R50" i="9"/>
  <c r="U50" i="9" s="1"/>
  <c r="N50" i="9"/>
  <c r="M50" i="9"/>
  <c r="L50" i="9"/>
  <c r="K50" i="9"/>
  <c r="J50" i="9"/>
  <c r="I50" i="9"/>
  <c r="AI50" i="9" s="1"/>
  <c r="N49" i="9"/>
  <c r="M49" i="9"/>
  <c r="L49" i="9"/>
  <c r="AG49" i="9" s="1"/>
  <c r="K49" i="9"/>
  <c r="J49" i="9"/>
  <c r="AE49" i="9" s="1"/>
  <c r="I49" i="9"/>
  <c r="N48" i="9"/>
  <c r="M48" i="9"/>
  <c r="AA48" i="9" s="1"/>
  <c r="L48" i="9"/>
  <c r="K48" i="9"/>
  <c r="J48" i="9"/>
  <c r="I48" i="9"/>
  <c r="N47" i="9"/>
  <c r="AI47" i="9" s="1"/>
  <c r="M47" i="9"/>
  <c r="L47" i="9"/>
  <c r="AF47" i="9" s="1"/>
  <c r="K47" i="9"/>
  <c r="J47" i="9"/>
  <c r="I47" i="9"/>
  <c r="N46" i="9"/>
  <c r="AI46" i="9" s="1"/>
  <c r="M46" i="9"/>
  <c r="AH46" i="9" s="1"/>
  <c r="L46" i="9"/>
  <c r="AF46" i="9" s="1"/>
  <c r="K46" i="9"/>
  <c r="J46" i="9"/>
  <c r="I46" i="9"/>
  <c r="AG45" i="9"/>
  <c r="AE45" i="9"/>
  <c r="AD45" i="9"/>
  <c r="P45" i="9"/>
  <c r="N45" i="9"/>
  <c r="M45" i="9"/>
  <c r="L45" i="9"/>
  <c r="K45" i="9"/>
  <c r="J45" i="9"/>
  <c r="I45" i="9"/>
  <c r="N44" i="9"/>
  <c r="AI44" i="9" s="1"/>
  <c r="M44" i="9"/>
  <c r="L44" i="9"/>
  <c r="AG44" i="9" s="1"/>
  <c r="K44" i="9"/>
  <c r="J44" i="9"/>
  <c r="I44" i="9"/>
  <c r="N43" i="9"/>
  <c r="M43" i="9"/>
  <c r="L43" i="9"/>
  <c r="K43" i="9"/>
  <c r="J43" i="9"/>
  <c r="AE43" i="9" s="1"/>
  <c r="I43" i="9"/>
  <c r="AI42" i="9"/>
  <c r="AH42" i="9"/>
  <c r="P42" i="9"/>
  <c r="N42" i="9"/>
  <c r="M42" i="9"/>
  <c r="L42" i="9"/>
  <c r="AG42" i="9" s="1"/>
  <c r="K42" i="9"/>
  <c r="AF42" i="9" s="1"/>
  <c r="J42" i="9"/>
  <c r="I42" i="9"/>
  <c r="AG41" i="9"/>
  <c r="AA41" i="9"/>
  <c r="R41" i="9"/>
  <c r="N41" i="9"/>
  <c r="AI41" i="9" s="1"/>
  <c r="M41" i="9"/>
  <c r="AH41" i="9" s="1"/>
  <c r="L41" i="9"/>
  <c r="K41" i="9"/>
  <c r="AF41" i="9" s="1"/>
  <c r="J41" i="9"/>
  <c r="P41" i="9" s="1"/>
  <c r="I41" i="9"/>
  <c r="N40" i="9"/>
  <c r="M40" i="9"/>
  <c r="AH40" i="9" s="1"/>
  <c r="L40" i="9"/>
  <c r="P40" i="9" s="1"/>
  <c r="K40" i="9"/>
  <c r="J40" i="9"/>
  <c r="I40" i="9"/>
  <c r="AH39" i="9"/>
  <c r="N39" i="9"/>
  <c r="M39" i="9"/>
  <c r="L39" i="9"/>
  <c r="AG39" i="9" s="1"/>
  <c r="K39" i="9"/>
  <c r="J39" i="9"/>
  <c r="I39" i="9"/>
  <c r="N38" i="9"/>
  <c r="M38" i="9"/>
  <c r="AH38" i="9" s="1"/>
  <c r="L38" i="9"/>
  <c r="K38" i="9"/>
  <c r="J38" i="9"/>
  <c r="I38" i="9"/>
  <c r="N37" i="9"/>
  <c r="M37" i="9"/>
  <c r="L37" i="9"/>
  <c r="AG37" i="9" s="1"/>
  <c r="K37" i="9"/>
  <c r="J37" i="9"/>
  <c r="I37" i="9"/>
  <c r="AE36" i="9"/>
  <c r="S36" i="9"/>
  <c r="R36" i="9"/>
  <c r="U36" i="9" s="1"/>
  <c r="N36" i="9"/>
  <c r="AI36" i="9" s="1"/>
  <c r="M36" i="9"/>
  <c r="AH36" i="9" s="1"/>
  <c r="L36" i="9"/>
  <c r="K36" i="9"/>
  <c r="AF36" i="9" s="1"/>
  <c r="J36" i="9"/>
  <c r="I36" i="9"/>
  <c r="AI35" i="9"/>
  <c r="AA35" i="9"/>
  <c r="N35" i="9"/>
  <c r="M35" i="9"/>
  <c r="AH35" i="9" s="1"/>
  <c r="L35" i="9"/>
  <c r="K35" i="9"/>
  <c r="J35" i="9"/>
  <c r="AE35" i="9" s="1"/>
  <c r="I35" i="9"/>
  <c r="P34" i="9"/>
  <c r="N34" i="9"/>
  <c r="AI34" i="9" s="1"/>
  <c r="M34" i="9"/>
  <c r="L34" i="9"/>
  <c r="K34" i="9"/>
  <c r="J34" i="9"/>
  <c r="I34" i="9"/>
  <c r="AH34" i="9" s="1"/>
  <c r="N33" i="9"/>
  <c r="AI33" i="9" s="1"/>
  <c r="M33" i="9"/>
  <c r="R33" i="9" s="1"/>
  <c r="L33" i="9"/>
  <c r="K33" i="9"/>
  <c r="J33" i="9"/>
  <c r="I33" i="9"/>
  <c r="AF32" i="9"/>
  <c r="P32" i="9"/>
  <c r="N32" i="9"/>
  <c r="M32" i="9"/>
  <c r="AH32" i="9" s="1"/>
  <c r="L32" i="9"/>
  <c r="AG32" i="9" s="1"/>
  <c r="K32" i="9"/>
  <c r="J32" i="9"/>
  <c r="AE32" i="9" s="1"/>
  <c r="I32" i="9"/>
  <c r="AD32" i="9" s="1"/>
  <c r="N31" i="9"/>
  <c r="M31" i="9"/>
  <c r="L31" i="9"/>
  <c r="AG31" i="9" s="1"/>
  <c r="K31" i="9"/>
  <c r="AE31" i="9" s="1"/>
  <c r="J31" i="9"/>
  <c r="I31" i="9"/>
  <c r="AE30" i="9"/>
  <c r="N30" i="9"/>
  <c r="M30" i="9"/>
  <c r="L30" i="9"/>
  <c r="K30" i="9"/>
  <c r="AF30" i="9" s="1"/>
  <c r="J30" i="9"/>
  <c r="AG30" i="9" s="1"/>
  <c r="I30" i="9"/>
  <c r="N29" i="9"/>
  <c r="M29" i="9"/>
  <c r="L29" i="9"/>
  <c r="AG29" i="9" s="1"/>
  <c r="K29" i="9"/>
  <c r="J29" i="9"/>
  <c r="I29" i="9"/>
  <c r="N28" i="9"/>
  <c r="M28" i="9"/>
  <c r="L28" i="9"/>
  <c r="K28" i="9"/>
  <c r="AF28" i="9" s="1"/>
  <c r="J28" i="9"/>
  <c r="I28" i="9"/>
  <c r="R28" i="9" s="1"/>
  <c r="AI27" i="9"/>
  <c r="AD27" i="9"/>
  <c r="U27" i="9"/>
  <c r="R27" i="9"/>
  <c r="S27" i="9" s="1"/>
  <c r="P27" i="9"/>
  <c r="N27" i="9"/>
  <c r="M27" i="9"/>
  <c r="AH27" i="9" s="1"/>
  <c r="L27" i="9"/>
  <c r="AG27" i="9" s="1"/>
  <c r="K27" i="9"/>
  <c r="J27" i="9"/>
  <c r="I27" i="9"/>
  <c r="N26" i="9"/>
  <c r="AI26" i="9" s="1"/>
  <c r="M26" i="9"/>
  <c r="L26" i="9"/>
  <c r="K26" i="9"/>
  <c r="J26" i="9"/>
  <c r="I26" i="9"/>
  <c r="AH25" i="9"/>
  <c r="R25" i="9"/>
  <c r="S25" i="9" s="1"/>
  <c r="N25" i="9"/>
  <c r="AI25" i="9" s="1"/>
  <c r="M25" i="9"/>
  <c r="AG25" i="9" s="1"/>
  <c r="L25" i="9"/>
  <c r="K25" i="9"/>
  <c r="J25" i="9"/>
  <c r="I25" i="9"/>
  <c r="N24" i="9"/>
  <c r="M24" i="9"/>
  <c r="L24" i="9"/>
  <c r="K24" i="9"/>
  <c r="J24" i="9"/>
  <c r="I24" i="9"/>
  <c r="AF24" i="9" s="1"/>
  <c r="AG23" i="9"/>
  <c r="R23" i="9"/>
  <c r="N23" i="9"/>
  <c r="AI23" i="9" s="1"/>
  <c r="M23" i="9"/>
  <c r="AE23" i="9" s="1"/>
  <c r="L23" i="9"/>
  <c r="AA23" i="9" s="1"/>
  <c r="K23" i="9"/>
  <c r="J23" i="9"/>
  <c r="I23" i="9"/>
  <c r="AD23" i="9" s="1"/>
  <c r="N22" i="9"/>
  <c r="M22" i="9"/>
  <c r="L22" i="9"/>
  <c r="K22" i="9"/>
  <c r="J22" i="9"/>
  <c r="AE22" i="9" s="1"/>
  <c r="I22" i="9"/>
  <c r="N21" i="9"/>
  <c r="M21" i="9"/>
  <c r="L21" i="9"/>
  <c r="K21" i="9"/>
  <c r="J21" i="9"/>
  <c r="AH21" i="9" s="1"/>
  <c r="I21" i="9"/>
  <c r="AD21" i="9" s="1"/>
  <c r="N20" i="9"/>
  <c r="M20" i="9"/>
  <c r="L20" i="9"/>
  <c r="K20" i="9"/>
  <c r="J20" i="9"/>
  <c r="AG20" i="9" s="1"/>
  <c r="I20" i="9"/>
  <c r="AD20" i="9" s="1"/>
  <c r="N19" i="9"/>
  <c r="M19" i="9"/>
  <c r="L19" i="9"/>
  <c r="K19" i="9"/>
  <c r="J19" i="9"/>
  <c r="I19" i="9"/>
  <c r="AI19" i="9" s="1"/>
  <c r="N18" i="9"/>
  <c r="M18" i="9"/>
  <c r="L18" i="9"/>
  <c r="AG18" i="9" s="1"/>
  <c r="K18" i="9"/>
  <c r="J18" i="9"/>
  <c r="I18" i="9"/>
  <c r="AD18" i="9" s="1"/>
  <c r="N17" i="9"/>
  <c r="M17" i="9"/>
  <c r="AA17" i="9" s="1"/>
  <c r="L17" i="9"/>
  <c r="K17" i="9"/>
  <c r="J17" i="9"/>
  <c r="AI17" i="9" s="1"/>
  <c r="I17" i="9"/>
  <c r="AF16" i="9"/>
  <c r="N16" i="9"/>
  <c r="AI16" i="9" s="1"/>
  <c r="M16" i="9"/>
  <c r="AH16" i="9" s="1"/>
  <c r="L16" i="9"/>
  <c r="AG16" i="9" s="1"/>
  <c r="K16" i="9"/>
  <c r="J16" i="9"/>
  <c r="I16" i="9"/>
  <c r="P16" i="9" s="1"/>
  <c r="N15" i="9"/>
  <c r="AI15" i="9" s="1"/>
  <c r="M15" i="9"/>
  <c r="AH15" i="9" s="1"/>
  <c r="L15" i="9"/>
  <c r="AA15" i="9" s="1"/>
  <c r="K15" i="9"/>
  <c r="R15" i="9" s="1"/>
  <c r="J15" i="9"/>
  <c r="I15" i="9"/>
  <c r="AF14" i="9"/>
  <c r="P14" i="9"/>
  <c r="N14" i="9"/>
  <c r="M14" i="9"/>
  <c r="AH14" i="9" s="1"/>
  <c r="L14" i="9"/>
  <c r="AE14" i="9" s="1"/>
  <c r="K14" i="9"/>
  <c r="J14" i="9"/>
  <c r="AI14" i="9" s="1"/>
  <c r="I14" i="9"/>
  <c r="AF13" i="9"/>
  <c r="AD13" i="9"/>
  <c r="N13" i="9"/>
  <c r="M13" i="9"/>
  <c r="L13" i="9"/>
  <c r="K13" i="9"/>
  <c r="J13" i="9"/>
  <c r="I13" i="9"/>
  <c r="AH13" i="9" s="1"/>
  <c r="AE12" i="9"/>
  <c r="R12" i="9"/>
  <c r="U12" i="9" s="1"/>
  <c r="N12" i="9"/>
  <c r="M12" i="9"/>
  <c r="AH12" i="9" s="1"/>
  <c r="L12" i="9"/>
  <c r="K12" i="9"/>
  <c r="J12" i="9"/>
  <c r="I12" i="9"/>
  <c r="AG12" i="9" s="1"/>
  <c r="AF11" i="9"/>
  <c r="AD11" i="9"/>
  <c r="AA11" i="9"/>
  <c r="R11" i="9"/>
  <c r="U11" i="9" s="1"/>
  <c r="P11" i="9"/>
  <c r="N11" i="9"/>
  <c r="M11" i="9"/>
  <c r="AH11" i="9" s="1"/>
  <c r="L11" i="9"/>
  <c r="AG11" i="9" s="1"/>
  <c r="K11" i="9"/>
  <c r="J11" i="9"/>
  <c r="I11" i="9"/>
  <c r="AI11" i="9" s="1"/>
  <c r="N10" i="9"/>
  <c r="M10" i="9"/>
  <c r="L10" i="9"/>
  <c r="K10" i="9"/>
  <c r="J10" i="9"/>
  <c r="I10" i="9"/>
  <c r="AD10" i="9" s="1"/>
  <c r="N9" i="9"/>
  <c r="M9" i="9"/>
  <c r="L9" i="9"/>
  <c r="K9" i="9"/>
  <c r="J9" i="9"/>
  <c r="AE9" i="9" s="1"/>
  <c r="I9" i="9"/>
  <c r="N8" i="9"/>
  <c r="M8" i="9"/>
  <c r="L8" i="9"/>
  <c r="K8" i="9"/>
  <c r="J8" i="9"/>
  <c r="I8" i="9"/>
  <c r="AH8" i="9" s="1"/>
  <c r="N7" i="9"/>
  <c r="M7" i="9"/>
  <c r="L7" i="9"/>
  <c r="K7" i="9"/>
  <c r="P7" i="9" s="1"/>
  <c r="J7" i="9"/>
  <c r="I7" i="9"/>
  <c r="N6" i="9"/>
  <c r="M6" i="9"/>
  <c r="L6" i="9"/>
  <c r="AG6" i="9" s="1"/>
  <c r="K6" i="9"/>
  <c r="AF6" i="9" s="1"/>
  <c r="J6" i="9"/>
  <c r="AI6" i="9" s="1"/>
  <c r="I6" i="9"/>
  <c r="N5" i="9"/>
  <c r="M5" i="9"/>
  <c r="L5" i="9"/>
  <c r="AG5" i="9" s="1"/>
  <c r="K5" i="9"/>
  <c r="AF5" i="9" s="1"/>
  <c r="J5" i="9"/>
  <c r="AE5" i="9" s="1"/>
  <c r="I5" i="9"/>
  <c r="AH5" i="9" s="1"/>
  <c r="AA4" i="9"/>
  <c r="N4" i="9"/>
  <c r="M4" i="9"/>
  <c r="L4" i="9"/>
  <c r="K4" i="9"/>
  <c r="J4" i="9"/>
  <c r="AE4" i="9" s="1"/>
  <c r="I4" i="9"/>
  <c r="AG4" i="9" s="1"/>
  <c r="P3" i="9"/>
  <c r="N3" i="9"/>
  <c r="M3" i="9"/>
  <c r="L3" i="9"/>
  <c r="K3" i="9"/>
  <c r="AF3" i="9" s="1"/>
  <c r="J3" i="9"/>
  <c r="AE3" i="9" s="1"/>
  <c r="I3" i="9"/>
  <c r="AI2" i="9"/>
  <c r="AI109" i="9" s="1"/>
  <c r="AH2" i="9"/>
  <c r="AH109" i="9" s="1"/>
  <c r="AG2" i="9"/>
  <c r="AG109" i="9" s="1"/>
  <c r="AF2" i="9"/>
  <c r="AF109" i="9" s="1"/>
  <c r="AE2" i="9"/>
  <c r="AE109" i="9" s="1"/>
  <c r="AD2" i="9"/>
  <c r="AD109" i="9" s="1"/>
  <c r="O10" i="8"/>
  <c r="U10" i="8"/>
  <c r="AC114" i="1"/>
  <c r="O9" i="8"/>
  <c r="U9" i="8"/>
  <c r="X112" i="1"/>
  <c r="R112" i="1"/>
  <c r="U112" i="1" s="1"/>
  <c r="Y112" i="1" s="1"/>
  <c r="AA112" i="1"/>
  <c r="U110" i="1"/>
  <c r="Z110" i="1" s="1"/>
  <c r="L32" i="6"/>
  <c r="L31" i="6"/>
  <c r="L30" i="6"/>
  <c r="L29" i="6"/>
  <c r="L28" i="6"/>
  <c r="L27" i="6"/>
  <c r="L26" i="6"/>
  <c r="AB4" i="3"/>
  <c r="AB5" i="3"/>
  <c r="AB6" i="3"/>
  <c r="AB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B79" i="3"/>
  <c r="AB80" i="3"/>
  <c r="AB81" i="3"/>
  <c r="AB82" i="3"/>
  <c r="AB83" i="3"/>
  <c r="AB84" i="3"/>
  <c r="AB85" i="3"/>
  <c r="AB86" i="3"/>
  <c r="AB87" i="3"/>
  <c r="AB88" i="3"/>
  <c r="AB89" i="3"/>
  <c r="AB90" i="3"/>
  <c r="AB91" i="3"/>
  <c r="AB92" i="3"/>
  <c r="AB93" i="3"/>
  <c r="AB94" i="3"/>
  <c r="AB95" i="3"/>
  <c r="AB96" i="3"/>
  <c r="AB97" i="3"/>
  <c r="AB98" i="3"/>
  <c r="AB99" i="3"/>
  <c r="AB100" i="3"/>
  <c r="AB101" i="3"/>
  <c r="AB102" i="3"/>
  <c r="AB103" i="3"/>
  <c r="AB104" i="3"/>
  <c r="AB105" i="3"/>
  <c r="AB106" i="3"/>
  <c r="AB107" i="3"/>
  <c r="AB108" i="3"/>
  <c r="AB109" i="3"/>
  <c r="AB3" i="3"/>
  <c r="V5" i="3"/>
  <c r="V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V64" i="3"/>
  <c r="V65" i="3"/>
  <c r="V66" i="3"/>
  <c r="V67" i="3"/>
  <c r="V68" i="3"/>
  <c r="V69" i="3"/>
  <c r="V70" i="3"/>
  <c r="V71" i="3"/>
  <c r="V72" i="3"/>
  <c r="V73" i="3"/>
  <c r="V74" i="3"/>
  <c r="V75" i="3"/>
  <c r="V76" i="3"/>
  <c r="V77" i="3"/>
  <c r="V78" i="3"/>
  <c r="V79" i="3"/>
  <c r="V80" i="3"/>
  <c r="V81" i="3"/>
  <c r="V82" i="3"/>
  <c r="V83" i="3"/>
  <c r="V84" i="3"/>
  <c r="V85" i="3"/>
  <c r="V86" i="3"/>
  <c r="V87" i="3"/>
  <c r="V88" i="3"/>
  <c r="V89" i="3"/>
  <c r="V90" i="3"/>
  <c r="V91" i="3"/>
  <c r="V92" i="3"/>
  <c r="V93" i="3"/>
  <c r="V94" i="3"/>
  <c r="V95" i="3"/>
  <c r="V96" i="3"/>
  <c r="V97" i="3"/>
  <c r="V98" i="3"/>
  <c r="V99" i="3"/>
  <c r="V100" i="3"/>
  <c r="V101" i="3"/>
  <c r="V102" i="3"/>
  <c r="V103" i="3"/>
  <c r="V104" i="3"/>
  <c r="V105" i="3"/>
  <c r="V106" i="3"/>
  <c r="V107" i="3"/>
  <c r="V108" i="3"/>
  <c r="V109" i="3"/>
  <c r="V4" i="3"/>
  <c r="U3" i="3"/>
  <c r="T3" i="3"/>
  <c r="S3" i="3"/>
  <c r="I122" i="1"/>
  <c r="J122" i="1"/>
  <c r="K122" i="1"/>
  <c r="L122" i="1"/>
  <c r="M122" i="1"/>
  <c r="N122" i="1"/>
  <c r="N117" i="1"/>
  <c r="M117" i="1"/>
  <c r="L117" i="1"/>
  <c r="K117" i="1"/>
  <c r="J117" i="1"/>
  <c r="I117" i="1"/>
  <c r="P112" i="1"/>
  <c r="R3" i="3"/>
  <c r="AA3" i="3" s="1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4" i="3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L9" i="4"/>
  <c r="M9" i="4"/>
  <c r="N9" i="4"/>
  <c r="O9" i="4"/>
  <c r="P9" i="4"/>
  <c r="Q9" i="4"/>
  <c r="L10" i="4"/>
  <c r="M10" i="4"/>
  <c r="N10" i="4"/>
  <c r="O10" i="4"/>
  <c r="P10" i="4"/>
  <c r="Q10" i="4"/>
  <c r="L11" i="4"/>
  <c r="M11" i="4"/>
  <c r="N11" i="4"/>
  <c r="O11" i="4"/>
  <c r="P11" i="4"/>
  <c r="Q11" i="4"/>
  <c r="L12" i="4"/>
  <c r="M12" i="4"/>
  <c r="N12" i="4"/>
  <c r="O12" i="4"/>
  <c r="P12" i="4"/>
  <c r="Q12" i="4"/>
  <c r="L13" i="4"/>
  <c r="M13" i="4"/>
  <c r="N13" i="4"/>
  <c r="O13" i="4"/>
  <c r="P13" i="4"/>
  <c r="Q13" i="4"/>
  <c r="L14" i="4"/>
  <c r="M14" i="4"/>
  <c r="N14" i="4"/>
  <c r="O14" i="4"/>
  <c r="P14" i="4"/>
  <c r="Q14" i="4"/>
  <c r="L15" i="4"/>
  <c r="M15" i="4"/>
  <c r="N15" i="4"/>
  <c r="O15" i="4"/>
  <c r="P15" i="4"/>
  <c r="Q15" i="4"/>
  <c r="L16" i="4"/>
  <c r="M16" i="4"/>
  <c r="N16" i="4"/>
  <c r="O16" i="4"/>
  <c r="P16" i="4"/>
  <c r="Q16" i="4"/>
  <c r="L17" i="4"/>
  <c r="M17" i="4"/>
  <c r="N17" i="4"/>
  <c r="O17" i="4"/>
  <c r="P17" i="4"/>
  <c r="Q17" i="4"/>
  <c r="L18" i="4"/>
  <c r="M18" i="4"/>
  <c r="N18" i="4"/>
  <c r="O18" i="4"/>
  <c r="P18" i="4"/>
  <c r="Q18" i="4"/>
  <c r="L19" i="4"/>
  <c r="M19" i="4"/>
  <c r="N19" i="4"/>
  <c r="O19" i="4"/>
  <c r="P19" i="4"/>
  <c r="Q19" i="4"/>
  <c r="L20" i="4"/>
  <c r="M20" i="4"/>
  <c r="N20" i="4"/>
  <c r="O20" i="4"/>
  <c r="P20" i="4"/>
  <c r="Q20" i="4"/>
  <c r="L21" i="4"/>
  <c r="M21" i="4"/>
  <c r="N21" i="4"/>
  <c r="O21" i="4"/>
  <c r="P21" i="4"/>
  <c r="Q21" i="4"/>
  <c r="L22" i="4"/>
  <c r="M22" i="4"/>
  <c r="N22" i="4"/>
  <c r="O22" i="4"/>
  <c r="P22" i="4"/>
  <c r="Q22" i="4"/>
  <c r="L23" i="4"/>
  <c r="M23" i="4"/>
  <c r="N23" i="4"/>
  <c r="O23" i="4"/>
  <c r="P23" i="4"/>
  <c r="Q23" i="4"/>
  <c r="L24" i="4"/>
  <c r="M24" i="4"/>
  <c r="N24" i="4"/>
  <c r="O24" i="4"/>
  <c r="P24" i="4"/>
  <c r="Q24" i="4"/>
  <c r="L25" i="4"/>
  <c r="M25" i="4"/>
  <c r="N25" i="4"/>
  <c r="O25" i="4"/>
  <c r="P25" i="4"/>
  <c r="Q25" i="4"/>
  <c r="L26" i="4"/>
  <c r="M26" i="4"/>
  <c r="N26" i="4"/>
  <c r="O26" i="4"/>
  <c r="P26" i="4"/>
  <c r="Q26" i="4"/>
  <c r="L27" i="4"/>
  <c r="M27" i="4"/>
  <c r="N27" i="4"/>
  <c r="O27" i="4"/>
  <c r="P27" i="4"/>
  <c r="Q27" i="4"/>
  <c r="L28" i="4"/>
  <c r="M28" i="4"/>
  <c r="N28" i="4"/>
  <c r="O28" i="4"/>
  <c r="P28" i="4"/>
  <c r="Q28" i="4"/>
  <c r="L29" i="4"/>
  <c r="M29" i="4"/>
  <c r="N29" i="4"/>
  <c r="O29" i="4"/>
  <c r="P29" i="4"/>
  <c r="Q29" i="4"/>
  <c r="L30" i="4"/>
  <c r="M30" i="4"/>
  <c r="N30" i="4"/>
  <c r="O30" i="4"/>
  <c r="P30" i="4"/>
  <c r="Q30" i="4"/>
  <c r="L31" i="4"/>
  <c r="M31" i="4"/>
  <c r="N31" i="4"/>
  <c r="O31" i="4"/>
  <c r="P31" i="4"/>
  <c r="Q31" i="4"/>
  <c r="L32" i="4"/>
  <c r="M32" i="4"/>
  <c r="N32" i="4"/>
  <c r="O32" i="4"/>
  <c r="P32" i="4"/>
  <c r="Q32" i="4"/>
  <c r="L33" i="4"/>
  <c r="M33" i="4"/>
  <c r="N33" i="4"/>
  <c r="O33" i="4"/>
  <c r="P33" i="4"/>
  <c r="Q33" i="4"/>
  <c r="L34" i="4"/>
  <c r="M34" i="4"/>
  <c r="N34" i="4"/>
  <c r="O34" i="4"/>
  <c r="P34" i="4"/>
  <c r="Q34" i="4"/>
  <c r="L35" i="4"/>
  <c r="M35" i="4"/>
  <c r="N35" i="4"/>
  <c r="O35" i="4"/>
  <c r="P35" i="4"/>
  <c r="Q35" i="4"/>
  <c r="L36" i="4"/>
  <c r="M36" i="4"/>
  <c r="N36" i="4"/>
  <c r="O36" i="4"/>
  <c r="P36" i="4"/>
  <c r="Q36" i="4"/>
  <c r="L37" i="4"/>
  <c r="M37" i="4"/>
  <c r="N37" i="4"/>
  <c r="O37" i="4"/>
  <c r="P37" i="4"/>
  <c r="Q37" i="4"/>
  <c r="L38" i="4"/>
  <c r="M38" i="4"/>
  <c r="N38" i="4"/>
  <c r="O38" i="4"/>
  <c r="P38" i="4"/>
  <c r="Q38" i="4"/>
  <c r="L39" i="4"/>
  <c r="M39" i="4"/>
  <c r="N39" i="4"/>
  <c r="O39" i="4"/>
  <c r="P39" i="4"/>
  <c r="Q39" i="4"/>
  <c r="L40" i="4"/>
  <c r="M40" i="4"/>
  <c r="N40" i="4"/>
  <c r="O40" i="4"/>
  <c r="P40" i="4"/>
  <c r="Q40" i="4"/>
  <c r="L41" i="4"/>
  <c r="M41" i="4"/>
  <c r="N41" i="4"/>
  <c r="O41" i="4"/>
  <c r="P41" i="4"/>
  <c r="Q41" i="4"/>
  <c r="L42" i="4"/>
  <c r="M42" i="4"/>
  <c r="N42" i="4"/>
  <c r="O42" i="4"/>
  <c r="P42" i="4"/>
  <c r="Q42" i="4"/>
  <c r="L43" i="4"/>
  <c r="M43" i="4"/>
  <c r="N43" i="4"/>
  <c r="O43" i="4"/>
  <c r="P43" i="4"/>
  <c r="Q43" i="4"/>
  <c r="L44" i="4"/>
  <c r="M44" i="4"/>
  <c r="N44" i="4"/>
  <c r="O44" i="4"/>
  <c r="P44" i="4"/>
  <c r="Q44" i="4"/>
  <c r="L45" i="4"/>
  <c r="M45" i="4"/>
  <c r="N45" i="4"/>
  <c r="O45" i="4"/>
  <c r="P45" i="4"/>
  <c r="Q45" i="4"/>
  <c r="L46" i="4"/>
  <c r="M46" i="4"/>
  <c r="N46" i="4"/>
  <c r="O46" i="4"/>
  <c r="P46" i="4"/>
  <c r="Q46" i="4"/>
  <c r="L47" i="4"/>
  <c r="M47" i="4"/>
  <c r="N47" i="4"/>
  <c r="O47" i="4"/>
  <c r="P47" i="4"/>
  <c r="Q47" i="4"/>
  <c r="L48" i="4"/>
  <c r="M48" i="4"/>
  <c r="N48" i="4"/>
  <c r="O48" i="4"/>
  <c r="P48" i="4"/>
  <c r="Q48" i="4"/>
  <c r="L49" i="4"/>
  <c r="M49" i="4"/>
  <c r="N49" i="4"/>
  <c r="O49" i="4"/>
  <c r="P49" i="4"/>
  <c r="Q49" i="4"/>
  <c r="L50" i="4"/>
  <c r="M50" i="4"/>
  <c r="N50" i="4"/>
  <c r="O50" i="4"/>
  <c r="P50" i="4"/>
  <c r="Q50" i="4"/>
  <c r="L51" i="4"/>
  <c r="M51" i="4"/>
  <c r="N51" i="4"/>
  <c r="O51" i="4"/>
  <c r="P51" i="4"/>
  <c r="Q51" i="4"/>
  <c r="L52" i="4"/>
  <c r="M52" i="4"/>
  <c r="N52" i="4"/>
  <c r="O52" i="4"/>
  <c r="P52" i="4"/>
  <c r="Q52" i="4"/>
  <c r="L53" i="4"/>
  <c r="M53" i="4"/>
  <c r="N53" i="4"/>
  <c r="O53" i="4"/>
  <c r="P53" i="4"/>
  <c r="Q53" i="4"/>
  <c r="L54" i="4"/>
  <c r="M54" i="4"/>
  <c r="N54" i="4"/>
  <c r="O54" i="4"/>
  <c r="P54" i="4"/>
  <c r="Q54" i="4"/>
  <c r="L55" i="4"/>
  <c r="M55" i="4"/>
  <c r="N55" i="4"/>
  <c r="O55" i="4"/>
  <c r="P55" i="4"/>
  <c r="Q55" i="4"/>
  <c r="L56" i="4"/>
  <c r="M56" i="4"/>
  <c r="N56" i="4"/>
  <c r="O56" i="4"/>
  <c r="P56" i="4"/>
  <c r="Q56" i="4"/>
  <c r="L57" i="4"/>
  <c r="M57" i="4"/>
  <c r="N57" i="4"/>
  <c r="O57" i="4"/>
  <c r="P57" i="4"/>
  <c r="Q57" i="4"/>
  <c r="L58" i="4"/>
  <c r="M58" i="4"/>
  <c r="N58" i="4"/>
  <c r="O58" i="4"/>
  <c r="P58" i="4"/>
  <c r="Q58" i="4"/>
  <c r="L59" i="4"/>
  <c r="M59" i="4"/>
  <c r="N59" i="4"/>
  <c r="O59" i="4"/>
  <c r="P59" i="4"/>
  <c r="Q59" i="4"/>
  <c r="L60" i="4"/>
  <c r="M60" i="4"/>
  <c r="N60" i="4"/>
  <c r="O60" i="4"/>
  <c r="P60" i="4"/>
  <c r="Q60" i="4"/>
  <c r="L61" i="4"/>
  <c r="M61" i="4"/>
  <c r="N61" i="4"/>
  <c r="O61" i="4"/>
  <c r="P61" i="4"/>
  <c r="Q61" i="4"/>
  <c r="L62" i="4"/>
  <c r="M62" i="4"/>
  <c r="N62" i="4"/>
  <c r="O62" i="4"/>
  <c r="P62" i="4"/>
  <c r="Q62" i="4"/>
  <c r="L63" i="4"/>
  <c r="M63" i="4"/>
  <c r="N63" i="4"/>
  <c r="O63" i="4"/>
  <c r="P63" i="4"/>
  <c r="Q63" i="4"/>
  <c r="L64" i="4"/>
  <c r="M64" i="4"/>
  <c r="N64" i="4"/>
  <c r="O64" i="4"/>
  <c r="P64" i="4"/>
  <c r="Q64" i="4"/>
  <c r="L65" i="4"/>
  <c r="M65" i="4"/>
  <c r="N65" i="4"/>
  <c r="O65" i="4"/>
  <c r="P65" i="4"/>
  <c r="Q65" i="4"/>
  <c r="L66" i="4"/>
  <c r="M66" i="4"/>
  <c r="N66" i="4"/>
  <c r="O66" i="4"/>
  <c r="P66" i="4"/>
  <c r="Q66" i="4"/>
  <c r="L67" i="4"/>
  <c r="M67" i="4"/>
  <c r="N67" i="4"/>
  <c r="O67" i="4"/>
  <c r="P67" i="4"/>
  <c r="Q67" i="4"/>
  <c r="L68" i="4"/>
  <c r="M68" i="4"/>
  <c r="N68" i="4"/>
  <c r="O68" i="4"/>
  <c r="P68" i="4"/>
  <c r="Q68" i="4"/>
  <c r="L69" i="4"/>
  <c r="M69" i="4"/>
  <c r="N69" i="4"/>
  <c r="O69" i="4"/>
  <c r="P69" i="4"/>
  <c r="Q69" i="4"/>
  <c r="L70" i="4"/>
  <c r="M70" i="4"/>
  <c r="N70" i="4"/>
  <c r="O70" i="4"/>
  <c r="P70" i="4"/>
  <c r="Q70" i="4"/>
  <c r="L71" i="4"/>
  <c r="M71" i="4"/>
  <c r="N71" i="4"/>
  <c r="O71" i="4"/>
  <c r="P71" i="4"/>
  <c r="Q71" i="4"/>
  <c r="L72" i="4"/>
  <c r="M72" i="4"/>
  <c r="N72" i="4"/>
  <c r="O72" i="4"/>
  <c r="P72" i="4"/>
  <c r="Q72" i="4"/>
  <c r="L73" i="4"/>
  <c r="M73" i="4"/>
  <c r="N73" i="4"/>
  <c r="O73" i="4"/>
  <c r="P73" i="4"/>
  <c r="Q73" i="4"/>
  <c r="L74" i="4"/>
  <c r="M74" i="4"/>
  <c r="N74" i="4"/>
  <c r="O74" i="4"/>
  <c r="P74" i="4"/>
  <c r="Q74" i="4"/>
  <c r="L75" i="4"/>
  <c r="M75" i="4"/>
  <c r="N75" i="4"/>
  <c r="O75" i="4"/>
  <c r="P75" i="4"/>
  <c r="Q75" i="4"/>
  <c r="L76" i="4"/>
  <c r="M76" i="4"/>
  <c r="N76" i="4"/>
  <c r="O76" i="4"/>
  <c r="P76" i="4"/>
  <c r="Q76" i="4"/>
  <c r="L77" i="4"/>
  <c r="M77" i="4"/>
  <c r="N77" i="4"/>
  <c r="O77" i="4"/>
  <c r="P77" i="4"/>
  <c r="Q77" i="4"/>
  <c r="L78" i="4"/>
  <c r="M78" i="4"/>
  <c r="N78" i="4"/>
  <c r="O78" i="4"/>
  <c r="P78" i="4"/>
  <c r="Q78" i="4"/>
  <c r="L79" i="4"/>
  <c r="M79" i="4"/>
  <c r="N79" i="4"/>
  <c r="O79" i="4"/>
  <c r="P79" i="4"/>
  <c r="Q79" i="4"/>
  <c r="L80" i="4"/>
  <c r="M80" i="4"/>
  <c r="N80" i="4"/>
  <c r="O80" i="4"/>
  <c r="P80" i="4"/>
  <c r="Q80" i="4"/>
  <c r="L81" i="4"/>
  <c r="M81" i="4"/>
  <c r="N81" i="4"/>
  <c r="O81" i="4"/>
  <c r="P81" i="4"/>
  <c r="Q81" i="4"/>
  <c r="L82" i="4"/>
  <c r="M82" i="4"/>
  <c r="N82" i="4"/>
  <c r="O82" i="4"/>
  <c r="P82" i="4"/>
  <c r="Q82" i="4"/>
  <c r="L83" i="4"/>
  <c r="M83" i="4"/>
  <c r="N83" i="4"/>
  <c r="O83" i="4"/>
  <c r="P83" i="4"/>
  <c r="Q83" i="4"/>
  <c r="L84" i="4"/>
  <c r="M84" i="4"/>
  <c r="N84" i="4"/>
  <c r="O84" i="4"/>
  <c r="P84" i="4"/>
  <c r="Q84" i="4"/>
  <c r="L85" i="4"/>
  <c r="M85" i="4"/>
  <c r="N85" i="4"/>
  <c r="O85" i="4"/>
  <c r="P85" i="4"/>
  <c r="Q85" i="4"/>
  <c r="L86" i="4"/>
  <c r="M86" i="4"/>
  <c r="N86" i="4"/>
  <c r="O86" i="4"/>
  <c r="P86" i="4"/>
  <c r="Q86" i="4"/>
  <c r="L87" i="4"/>
  <c r="M87" i="4"/>
  <c r="N87" i="4"/>
  <c r="O87" i="4"/>
  <c r="P87" i="4"/>
  <c r="Q87" i="4"/>
  <c r="L88" i="4"/>
  <c r="M88" i="4"/>
  <c r="N88" i="4"/>
  <c r="O88" i="4"/>
  <c r="P88" i="4"/>
  <c r="Q88" i="4"/>
  <c r="L89" i="4"/>
  <c r="M89" i="4"/>
  <c r="N89" i="4"/>
  <c r="O89" i="4"/>
  <c r="P89" i="4"/>
  <c r="Q89" i="4"/>
  <c r="L90" i="4"/>
  <c r="M90" i="4"/>
  <c r="N90" i="4"/>
  <c r="O90" i="4"/>
  <c r="P90" i="4"/>
  <c r="Q90" i="4"/>
  <c r="L91" i="4"/>
  <c r="M91" i="4"/>
  <c r="N91" i="4"/>
  <c r="O91" i="4"/>
  <c r="P91" i="4"/>
  <c r="Q91" i="4"/>
  <c r="L92" i="4"/>
  <c r="M92" i="4"/>
  <c r="N92" i="4"/>
  <c r="O92" i="4"/>
  <c r="P92" i="4"/>
  <c r="Q92" i="4"/>
  <c r="L93" i="4"/>
  <c r="M93" i="4"/>
  <c r="N93" i="4"/>
  <c r="O93" i="4"/>
  <c r="P93" i="4"/>
  <c r="Q93" i="4"/>
  <c r="L94" i="4"/>
  <c r="M94" i="4"/>
  <c r="N94" i="4"/>
  <c r="O94" i="4"/>
  <c r="P94" i="4"/>
  <c r="Q94" i="4"/>
  <c r="L95" i="4"/>
  <c r="M95" i="4"/>
  <c r="N95" i="4"/>
  <c r="O95" i="4"/>
  <c r="P95" i="4"/>
  <c r="Q95" i="4"/>
  <c r="L96" i="4"/>
  <c r="M96" i="4"/>
  <c r="N96" i="4"/>
  <c r="O96" i="4"/>
  <c r="P96" i="4"/>
  <c r="Q96" i="4"/>
  <c r="L97" i="4"/>
  <c r="M97" i="4"/>
  <c r="N97" i="4"/>
  <c r="O97" i="4"/>
  <c r="P97" i="4"/>
  <c r="Q97" i="4"/>
  <c r="L98" i="4"/>
  <c r="M98" i="4"/>
  <c r="N98" i="4"/>
  <c r="O98" i="4"/>
  <c r="P98" i="4"/>
  <c r="Q98" i="4"/>
  <c r="L99" i="4"/>
  <c r="M99" i="4"/>
  <c r="N99" i="4"/>
  <c r="O99" i="4"/>
  <c r="P99" i="4"/>
  <c r="Q99" i="4"/>
  <c r="L100" i="4"/>
  <c r="M100" i="4"/>
  <c r="N100" i="4"/>
  <c r="O100" i="4"/>
  <c r="P100" i="4"/>
  <c r="Q100" i="4"/>
  <c r="L101" i="4"/>
  <c r="M101" i="4"/>
  <c r="N101" i="4"/>
  <c r="O101" i="4"/>
  <c r="P101" i="4"/>
  <c r="Q101" i="4"/>
  <c r="L102" i="4"/>
  <c r="M102" i="4"/>
  <c r="N102" i="4"/>
  <c r="O102" i="4"/>
  <c r="P102" i="4"/>
  <c r="Q102" i="4"/>
  <c r="L103" i="4"/>
  <c r="M103" i="4"/>
  <c r="N103" i="4"/>
  <c r="O103" i="4"/>
  <c r="P103" i="4"/>
  <c r="Q103" i="4"/>
  <c r="L104" i="4"/>
  <c r="M104" i="4"/>
  <c r="N104" i="4"/>
  <c r="O104" i="4"/>
  <c r="P104" i="4"/>
  <c r="Q104" i="4"/>
  <c r="L105" i="4"/>
  <c r="M105" i="4"/>
  <c r="N105" i="4"/>
  <c r="O105" i="4"/>
  <c r="P105" i="4"/>
  <c r="Q105" i="4"/>
  <c r="L106" i="4"/>
  <c r="M106" i="4"/>
  <c r="N106" i="4"/>
  <c r="O106" i="4"/>
  <c r="P106" i="4"/>
  <c r="Q106" i="4"/>
  <c r="L107" i="4"/>
  <c r="M107" i="4"/>
  <c r="N107" i="4"/>
  <c r="O107" i="4"/>
  <c r="P107" i="4"/>
  <c r="Q107" i="4"/>
  <c r="L108" i="4"/>
  <c r="M108" i="4"/>
  <c r="N108" i="4"/>
  <c r="O108" i="4"/>
  <c r="P108" i="4"/>
  <c r="Q108" i="4"/>
  <c r="L109" i="4"/>
  <c r="M109" i="4"/>
  <c r="N109" i="4"/>
  <c r="O109" i="4"/>
  <c r="P109" i="4"/>
  <c r="Q109" i="4"/>
  <c r="L110" i="4"/>
  <c r="M110" i="4"/>
  <c r="N110" i="4"/>
  <c r="O110" i="4"/>
  <c r="P110" i="4"/>
  <c r="Q110" i="4"/>
  <c r="L111" i="4"/>
  <c r="M111" i="4"/>
  <c r="N111" i="4"/>
  <c r="O111" i="4"/>
  <c r="P111" i="4"/>
  <c r="Q111" i="4"/>
  <c r="L112" i="4"/>
  <c r="M112" i="4"/>
  <c r="N112" i="4"/>
  <c r="O112" i="4"/>
  <c r="P112" i="4"/>
  <c r="Q112" i="4"/>
  <c r="L113" i="4"/>
  <c r="M113" i="4"/>
  <c r="N113" i="4"/>
  <c r="O113" i="4"/>
  <c r="P113" i="4"/>
  <c r="Q113" i="4"/>
  <c r="Q8" i="4"/>
  <c r="P8" i="4"/>
  <c r="O8" i="4"/>
  <c r="N8" i="4"/>
  <c r="M8" i="4"/>
  <c r="L8" i="4"/>
  <c r="R7" i="4"/>
  <c r="Q7" i="4"/>
  <c r="P7" i="4"/>
  <c r="O7" i="4"/>
  <c r="N7" i="4"/>
  <c r="M7" i="4"/>
  <c r="L7" i="4"/>
  <c r="K7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4" i="3"/>
  <c r="I5" i="3"/>
  <c r="K5" i="3" s="1"/>
  <c r="L5" i="3" s="1"/>
  <c r="S5" i="3" s="1"/>
  <c r="I6" i="3"/>
  <c r="X6" i="3" s="1"/>
  <c r="Y6" i="3" s="1"/>
  <c r="I7" i="3"/>
  <c r="X7" i="3" s="1"/>
  <c r="Y7" i="3" s="1"/>
  <c r="I8" i="3"/>
  <c r="X8" i="3" s="1"/>
  <c r="Y8" i="3" s="1"/>
  <c r="I9" i="3"/>
  <c r="X9" i="3" s="1"/>
  <c r="Y9" i="3" s="1"/>
  <c r="I10" i="3"/>
  <c r="X10" i="3" s="1"/>
  <c r="Y10" i="3" s="1"/>
  <c r="I11" i="3"/>
  <c r="X11" i="3" s="1"/>
  <c r="Y11" i="3" s="1"/>
  <c r="I12" i="3"/>
  <c r="X12" i="3" s="1"/>
  <c r="Y12" i="3" s="1"/>
  <c r="I13" i="3"/>
  <c r="K13" i="3" s="1"/>
  <c r="L13" i="3" s="1"/>
  <c r="S13" i="3" s="1"/>
  <c r="I14" i="3"/>
  <c r="X14" i="3" s="1"/>
  <c r="Y14" i="3" s="1"/>
  <c r="I15" i="3"/>
  <c r="X15" i="3" s="1"/>
  <c r="Y15" i="3" s="1"/>
  <c r="I16" i="3"/>
  <c r="X16" i="3" s="1"/>
  <c r="Y16" i="3" s="1"/>
  <c r="I17" i="3"/>
  <c r="X17" i="3" s="1"/>
  <c r="Y17" i="3" s="1"/>
  <c r="I18" i="3"/>
  <c r="X18" i="3" s="1"/>
  <c r="Y18" i="3" s="1"/>
  <c r="I19" i="3"/>
  <c r="X19" i="3" s="1"/>
  <c r="Y19" i="3" s="1"/>
  <c r="I20" i="3"/>
  <c r="X20" i="3" s="1"/>
  <c r="Y20" i="3" s="1"/>
  <c r="I21" i="3"/>
  <c r="K21" i="3" s="1"/>
  <c r="L21" i="3" s="1"/>
  <c r="S21" i="3" s="1"/>
  <c r="I22" i="3"/>
  <c r="X22" i="3" s="1"/>
  <c r="Y22" i="3" s="1"/>
  <c r="I23" i="3"/>
  <c r="X23" i="3" s="1"/>
  <c r="Y23" i="3" s="1"/>
  <c r="I24" i="3"/>
  <c r="X24" i="3" s="1"/>
  <c r="Y24" i="3" s="1"/>
  <c r="I25" i="3"/>
  <c r="X25" i="3" s="1"/>
  <c r="Y25" i="3" s="1"/>
  <c r="I26" i="3"/>
  <c r="X26" i="3" s="1"/>
  <c r="Y26" i="3" s="1"/>
  <c r="I27" i="3"/>
  <c r="X27" i="3" s="1"/>
  <c r="Y27" i="3" s="1"/>
  <c r="I28" i="3"/>
  <c r="X28" i="3" s="1"/>
  <c r="Y28" i="3" s="1"/>
  <c r="I29" i="3"/>
  <c r="K29" i="3" s="1"/>
  <c r="L29" i="3" s="1"/>
  <c r="S29" i="3" s="1"/>
  <c r="I30" i="3"/>
  <c r="X30" i="3" s="1"/>
  <c r="Y30" i="3" s="1"/>
  <c r="I31" i="3"/>
  <c r="X31" i="3" s="1"/>
  <c r="Y31" i="3" s="1"/>
  <c r="I32" i="3"/>
  <c r="X32" i="3" s="1"/>
  <c r="Y32" i="3" s="1"/>
  <c r="I33" i="3"/>
  <c r="X33" i="3" s="1"/>
  <c r="Y33" i="3" s="1"/>
  <c r="I34" i="3"/>
  <c r="X34" i="3" s="1"/>
  <c r="Y34" i="3" s="1"/>
  <c r="I35" i="3"/>
  <c r="X35" i="3" s="1"/>
  <c r="Y35" i="3" s="1"/>
  <c r="I36" i="3"/>
  <c r="X36" i="3" s="1"/>
  <c r="Y36" i="3" s="1"/>
  <c r="I37" i="3"/>
  <c r="K37" i="3" s="1"/>
  <c r="L37" i="3" s="1"/>
  <c r="S37" i="3" s="1"/>
  <c r="I38" i="3"/>
  <c r="X38" i="3" s="1"/>
  <c r="Y38" i="3" s="1"/>
  <c r="I39" i="3"/>
  <c r="X39" i="3" s="1"/>
  <c r="Y39" i="3" s="1"/>
  <c r="I40" i="3"/>
  <c r="X40" i="3" s="1"/>
  <c r="Y40" i="3" s="1"/>
  <c r="I41" i="3"/>
  <c r="X41" i="3" s="1"/>
  <c r="Y41" i="3" s="1"/>
  <c r="I42" i="3"/>
  <c r="X42" i="3" s="1"/>
  <c r="Y42" i="3" s="1"/>
  <c r="I43" i="3"/>
  <c r="X43" i="3" s="1"/>
  <c r="Y43" i="3" s="1"/>
  <c r="I44" i="3"/>
  <c r="X44" i="3" s="1"/>
  <c r="Y44" i="3" s="1"/>
  <c r="I45" i="3"/>
  <c r="K45" i="3" s="1"/>
  <c r="L45" i="3" s="1"/>
  <c r="S45" i="3" s="1"/>
  <c r="I46" i="3"/>
  <c r="X46" i="3" s="1"/>
  <c r="Y46" i="3" s="1"/>
  <c r="I47" i="3"/>
  <c r="X47" i="3" s="1"/>
  <c r="Y47" i="3" s="1"/>
  <c r="I48" i="3"/>
  <c r="X48" i="3" s="1"/>
  <c r="Y48" i="3" s="1"/>
  <c r="I49" i="3"/>
  <c r="X49" i="3" s="1"/>
  <c r="Y49" i="3" s="1"/>
  <c r="I50" i="3"/>
  <c r="X50" i="3" s="1"/>
  <c r="Y50" i="3" s="1"/>
  <c r="I51" i="3"/>
  <c r="X51" i="3" s="1"/>
  <c r="Y51" i="3" s="1"/>
  <c r="I52" i="3"/>
  <c r="X52" i="3" s="1"/>
  <c r="Y52" i="3" s="1"/>
  <c r="I53" i="3"/>
  <c r="K53" i="3" s="1"/>
  <c r="L53" i="3" s="1"/>
  <c r="S53" i="3" s="1"/>
  <c r="I54" i="3"/>
  <c r="X54" i="3" s="1"/>
  <c r="Y54" i="3" s="1"/>
  <c r="I55" i="3"/>
  <c r="X55" i="3" s="1"/>
  <c r="Y55" i="3" s="1"/>
  <c r="I56" i="3"/>
  <c r="X56" i="3" s="1"/>
  <c r="Y56" i="3" s="1"/>
  <c r="I57" i="3"/>
  <c r="X57" i="3" s="1"/>
  <c r="Y57" i="3" s="1"/>
  <c r="I58" i="3"/>
  <c r="X58" i="3" s="1"/>
  <c r="Y58" i="3" s="1"/>
  <c r="I59" i="3"/>
  <c r="X59" i="3" s="1"/>
  <c r="Y59" i="3" s="1"/>
  <c r="I60" i="3"/>
  <c r="X60" i="3" s="1"/>
  <c r="Y60" i="3" s="1"/>
  <c r="I61" i="3"/>
  <c r="K61" i="3" s="1"/>
  <c r="L61" i="3" s="1"/>
  <c r="S61" i="3" s="1"/>
  <c r="I62" i="3"/>
  <c r="X62" i="3" s="1"/>
  <c r="Y62" i="3" s="1"/>
  <c r="I63" i="3"/>
  <c r="X63" i="3" s="1"/>
  <c r="Y63" i="3" s="1"/>
  <c r="I64" i="3"/>
  <c r="X64" i="3" s="1"/>
  <c r="Y64" i="3" s="1"/>
  <c r="I65" i="3"/>
  <c r="X65" i="3" s="1"/>
  <c r="Y65" i="3" s="1"/>
  <c r="I66" i="3"/>
  <c r="X66" i="3" s="1"/>
  <c r="Y66" i="3" s="1"/>
  <c r="I67" i="3"/>
  <c r="X67" i="3" s="1"/>
  <c r="Y67" i="3" s="1"/>
  <c r="I68" i="3"/>
  <c r="X68" i="3" s="1"/>
  <c r="Y68" i="3" s="1"/>
  <c r="I69" i="3"/>
  <c r="K69" i="3" s="1"/>
  <c r="L69" i="3" s="1"/>
  <c r="S69" i="3" s="1"/>
  <c r="I70" i="3"/>
  <c r="X70" i="3" s="1"/>
  <c r="Y70" i="3" s="1"/>
  <c r="I71" i="3"/>
  <c r="X71" i="3" s="1"/>
  <c r="Y71" i="3" s="1"/>
  <c r="I72" i="3"/>
  <c r="X72" i="3" s="1"/>
  <c r="Y72" i="3" s="1"/>
  <c r="I73" i="3"/>
  <c r="X73" i="3" s="1"/>
  <c r="Y73" i="3" s="1"/>
  <c r="I74" i="3"/>
  <c r="X74" i="3" s="1"/>
  <c r="Y74" i="3" s="1"/>
  <c r="I75" i="3"/>
  <c r="X75" i="3" s="1"/>
  <c r="Y75" i="3" s="1"/>
  <c r="I76" i="3"/>
  <c r="X76" i="3" s="1"/>
  <c r="Y76" i="3" s="1"/>
  <c r="I77" i="3"/>
  <c r="K77" i="3" s="1"/>
  <c r="L77" i="3" s="1"/>
  <c r="S77" i="3" s="1"/>
  <c r="I78" i="3"/>
  <c r="X78" i="3" s="1"/>
  <c r="Y78" i="3" s="1"/>
  <c r="I79" i="3"/>
  <c r="X79" i="3" s="1"/>
  <c r="Y79" i="3" s="1"/>
  <c r="I80" i="3"/>
  <c r="X80" i="3" s="1"/>
  <c r="Y80" i="3" s="1"/>
  <c r="I81" i="3"/>
  <c r="X81" i="3" s="1"/>
  <c r="Y81" i="3" s="1"/>
  <c r="I82" i="3"/>
  <c r="X82" i="3" s="1"/>
  <c r="Y82" i="3" s="1"/>
  <c r="I83" i="3"/>
  <c r="X83" i="3" s="1"/>
  <c r="Y83" i="3" s="1"/>
  <c r="I84" i="3"/>
  <c r="X84" i="3" s="1"/>
  <c r="Y84" i="3" s="1"/>
  <c r="I85" i="3"/>
  <c r="K85" i="3" s="1"/>
  <c r="L85" i="3" s="1"/>
  <c r="S85" i="3" s="1"/>
  <c r="I86" i="3"/>
  <c r="X86" i="3" s="1"/>
  <c r="Y86" i="3" s="1"/>
  <c r="I87" i="3"/>
  <c r="X87" i="3" s="1"/>
  <c r="Y87" i="3" s="1"/>
  <c r="I88" i="3"/>
  <c r="X88" i="3" s="1"/>
  <c r="Y88" i="3" s="1"/>
  <c r="I89" i="3"/>
  <c r="X89" i="3" s="1"/>
  <c r="Y89" i="3" s="1"/>
  <c r="I90" i="3"/>
  <c r="X90" i="3" s="1"/>
  <c r="Y90" i="3" s="1"/>
  <c r="I91" i="3"/>
  <c r="X91" i="3" s="1"/>
  <c r="Y91" i="3" s="1"/>
  <c r="I92" i="3"/>
  <c r="X92" i="3" s="1"/>
  <c r="Y92" i="3" s="1"/>
  <c r="I93" i="3"/>
  <c r="K93" i="3" s="1"/>
  <c r="L93" i="3" s="1"/>
  <c r="S93" i="3" s="1"/>
  <c r="I94" i="3"/>
  <c r="X94" i="3" s="1"/>
  <c r="Y94" i="3" s="1"/>
  <c r="I95" i="3"/>
  <c r="X95" i="3" s="1"/>
  <c r="Y95" i="3" s="1"/>
  <c r="I96" i="3"/>
  <c r="X96" i="3" s="1"/>
  <c r="Y96" i="3" s="1"/>
  <c r="I97" i="3"/>
  <c r="X97" i="3" s="1"/>
  <c r="Y97" i="3" s="1"/>
  <c r="I98" i="3"/>
  <c r="X98" i="3" s="1"/>
  <c r="Y98" i="3" s="1"/>
  <c r="I99" i="3"/>
  <c r="X99" i="3" s="1"/>
  <c r="Y99" i="3" s="1"/>
  <c r="I100" i="3"/>
  <c r="X100" i="3" s="1"/>
  <c r="Y100" i="3" s="1"/>
  <c r="I101" i="3"/>
  <c r="K101" i="3" s="1"/>
  <c r="L101" i="3" s="1"/>
  <c r="S101" i="3" s="1"/>
  <c r="I102" i="3"/>
  <c r="X102" i="3" s="1"/>
  <c r="Y102" i="3" s="1"/>
  <c r="I103" i="3"/>
  <c r="X103" i="3" s="1"/>
  <c r="Y103" i="3" s="1"/>
  <c r="I104" i="3"/>
  <c r="X104" i="3" s="1"/>
  <c r="Y104" i="3" s="1"/>
  <c r="I105" i="3"/>
  <c r="X105" i="3" s="1"/>
  <c r="Y105" i="3" s="1"/>
  <c r="I106" i="3"/>
  <c r="X106" i="3" s="1"/>
  <c r="Y106" i="3" s="1"/>
  <c r="I107" i="3"/>
  <c r="X107" i="3" s="1"/>
  <c r="Y107" i="3" s="1"/>
  <c r="I108" i="3"/>
  <c r="X108" i="3" s="1"/>
  <c r="Y108" i="3" s="1"/>
  <c r="I109" i="3"/>
  <c r="K109" i="3" s="1"/>
  <c r="L109" i="3" s="1"/>
  <c r="S109" i="3" s="1"/>
  <c r="I4" i="3"/>
  <c r="X4" i="3" s="1"/>
  <c r="Y4" i="3" s="1"/>
  <c r="H1" i="3"/>
  <c r="G1" i="3"/>
  <c r="F1" i="3"/>
  <c r="E1" i="3"/>
  <c r="D1" i="3"/>
  <c r="C1" i="3"/>
  <c r="B1" i="3"/>
  <c r="I3" i="3"/>
  <c r="H3" i="3"/>
  <c r="G3" i="3"/>
  <c r="F3" i="3"/>
  <c r="E3" i="3"/>
  <c r="D3" i="3"/>
  <c r="C3" i="3"/>
  <c r="B3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I2" i="1"/>
  <c r="AI109" i="1" s="1"/>
  <c r="AH2" i="1"/>
  <c r="AH109" i="1" s="1"/>
  <c r="AG2" i="1"/>
  <c r="AG109" i="1" s="1"/>
  <c r="AF2" i="1"/>
  <c r="AF109" i="1" s="1"/>
  <c r="AE2" i="1"/>
  <c r="AE109" i="1" s="1"/>
  <c r="AD2" i="1"/>
  <c r="AD109" i="1" s="1"/>
  <c r="N109" i="1"/>
  <c r="M109" i="1"/>
  <c r="L109" i="1"/>
  <c r="K109" i="1"/>
  <c r="J109" i="1"/>
  <c r="I109" i="1"/>
  <c r="N108" i="1"/>
  <c r="M108" i="1"/>
  <c r="L108" i="1"/>
  <c r="K108" i="1"/>
  <c r="J108" i="1"/>
  <c r="I108" i="1"/>
  <c r="N107" i="1"/>
  <c r="M107" i="1"/>
  <c r="L107" i="1"/>
  <c r="K107" i="1"/>
  <c r="J107" i="1"/>
  <c r="I107" i="1"/>
  <c r="N106" i="1"/>
  <c r="M106" i="1"/>
  <c r="L106" i="1"/>
  <c r="K106" i="1"/>
  <c r="J106" i="1"/>
  <c r="I106" i="1"/>
  <c r="N105" i="1"/>
  <c r="M105" i="1"/>
  <c r="L105" i="1"/>
  <c r="K105" i="1"/>
  <c r="J105" i="1"/>
  <c r="I105" i="1"/>
  <c r="N104" i="1"/>
  <c r="M104" i="1"/>
  <c r="L104" i="1"/>
  <c r="K104" i="1"/>
  <c r="J104" i="1"/>
  <c r="I104" i="1"/>
  <c r="N103" i="1"/>
  <c r="M103" i="1"/>
  <c r="L103" i="1"/>
  <c r="K103" i="1"/>
  <c r="J103" i="1"/>
  <c r="I103" i="1"/>
  <c r="N102" i="1"/>
  <c r="M102" i="1"/>
  <c r="L102" i="1"/>
  <c r="K102" i="1"/>
  <c r="J102" i="1"/>
  <c r="I102" i="1"/>
  <c r="N101" i="1"/>
  <c r="M101" i="1"/>
  <c r="L101" i="1"/>
  <c r="K101" i="1"/>
  <c r="J101" i="1"/>
  <c r="I101" i="1"/>
  <c r="N100" i="1"/>
  <c r="M100" i="1"/>
  <c r="L100" i="1"/>
  <c r="K100" i="1"/>
  <c r="J100" i="1"/>
  <c r="I100" i="1"/>
  <c r="N99" i="1"/>
  <c r="M99" i="1"/>
  <c r="L99" i="1"/>
  <c r="K99" i="1"/>
  <c r="J99" i="1"/>
  <c r="I99" i="1"/>
  <c r="N98" i="1"/>
  <c r="M98" i="1"/>
  <c r="L98" i="1"/>
  <c r="K98" i="1"/>
  <c r="J98" i="1"/>
  <c r="I98" i="1"/>
  <c r="N97" i="1"/>
  <c r="M97" i="1"/>
  <c r="L97" i="1"/>
  <c r="K97" i="1"/>
  <c r="J97" i="1"/>
  <c r="I97" i="1"/>
  <c r="N96" i="1"/>
  <c r="M96" i="1"/>
  <c r="L96" i="1"/>
  <c r="K96" i="1"/>
  <c r="J96" i="1"/>
  <c r="I96" i="1"/>
  <c r="N95" i="1"/>
  <c r="M95" i="1"/>
  <c r="L95" i="1"/>
  <c r="K95" i="1"/>
  <c r="J95" i="1"/>
  <c r="I95" i="1"/>
  <c r="N94" i="1"/>
  <c r="M94" i="1"/>
  <c r="L94" i="1"/>
  <c r="K94" i="1"/>
  <c r="J94" i="1"/>
  <c r="I94" i="1"/>
  <c r="N93" i="1"/>
  <c r="M93" i="1"/>
  <c r="L93" i="1"/>
  <c r="K93" i="1"/>
  <c r="J93" i="1"/>
  <c r="I93" i="1"/>
  <c r="N92" i="1"/>
  <c r="M92" i="1"/>
  <c r="L92" i="1"/>
  <c r="K92" i="1"/>
  <c r="J92" i="1"/>
  <c r="I92" i="1"/>
  <c r="N91" i="1"/>
  <c r="M91" i="1"/>
  <c r="L91" i="1"/>
  <c r="K91" i="1"/>
  <c r="J91" i="1"/>
  <c r="I91" i="1"/>
  <c r="N90" i="1"/>
  <c r="M90" i="1"/>
  <c r="L90" i="1"/>
  <c r="K90" i="1"/>
  <c r="J90" i="1"/>
  <c r="I90" i="1"/>
  <c r="N89" i="1"/>
  <c r="M89" i="1"/>
  <c r="L89" i="1"/>
  <c r="K89" i="1"/>
  <c r="J89" i="1"/>
  <c r="I89" i="1"/>
  <c r="N88" i="1"/>
  <c r="M88" i="1"/>
  <c r="L88" i="1"/>
  <c r="K88" i="1"/>
  <c r="J88" i="1"/>
  <c r="I88" i="1"/>
  <c r="N87" i="1"/>
  <c r="M87" i="1"/>
  <c r="L87" i="1"/>
  <c r="K87" i="1"/>
  <c r="J87" i="1"/>
  <c r="I87" i="1"/>
  <c r="N86" i="1"/>
  <c r="M86" i="1"/>
  <c r="L86" i="1"/>
  <c r="K86" i="1"/>
  <c r="J86" i="1"/>
  <c r="I86" i="1"/>
  <c r="N85" i="1"/>
  <c r="M85" i="1"/>
  <c r="L85" i="1"/>
  <c r="K85" i="1"/>
  <c r="J85" i="1"/>
  <c r="I85" i="1"/>
  <c r="N84" i="1"/>
  <c r="M84" i="1"/>
  <c r="L84" i="1"/>
  <c r="K84" i="1"/>
  <c r="J84" i="1"/>
  <c r="I84" i="1"/>
  <c r="N83" i="1"/>
  <c r="M83" i="1"/>
  <c r="L83" i="1"/>
  <c r="K83" i="1"/>
  <c r="J83" i="1"/>
  <c r="I83" i="1"/>
  <c r="N82" i="1"/>
  <c r="M82" i="1"/>
  <c r="L82" i="1"/>
  <c r="K82" i="1"/>
  <c r="J82" i="1"/>
  <c r="I82" i="1"/>
  <c r="N81" i="1"/>
  <c r="M81" i="1"/>
  <c r="L81" i="1"/>
  <c r="K81" i="1"/>
  <c r="J81" i="1"/>
  <c r="I81" i="1"/>
  <c r="N80" i="1"/>
  <c r="M80" i="1"/>
  <c r="L80" i="1"/>
  <c r="K80" i="1"/>
  <c r="J80" i="1"/>
  <c r="I80" i="1"/>
  <c r="N79" i="1"/>
  <c r="M79" i="1"/>
  <c r="L79" i="1"/>
  <c r="K79" i="1"/>
  <c r="J79" i="1"/>
  <c r="I79" i="1"/>
  <c r="N78" i="1"/>
  <c r="M78" i="1"/>
  <c r="L78" i="1"/>
  <c r="K78" i="1"/>
  <c r="J78" i="1"/>
  <c r="I78" i="1"/>
  <c r="N77" i="1"/>
  <c r="M77" i="1"/>
  <c r="L77" i="1"/>
  <c r="K77" i="1"/>
  <c r="J77" i="1"/>
  <c r="I77" i="1"/>
  <c r="N76" i="1"/>
  <c r="M76" i="1"/>
  <c r="L76" i="1"/>
  <c r="K76" i="1"/>
  <c r="J76" i="1"/>
  <c r="I76" i="1"/>
  <c r="N75" i="1"/>
  <c r="M75" i="1"/>
  <c r="L75" i="1"/>
  <c r="K75" i="1"/>
  <c r="J75" i="1"/>
  <c r="I75" i="1"/>
  <c r="N74" i="1"/>
  <c r="M74" i="1"/>
  <c r="L74" i="1"/>
  <c r="K74" i="1"/>
  <c r="J74" i="1"/>
  <c r="I74" i="1"/>
  <c r="N73" i="1"/>
  <c r="M73" i="1"/>
  <c r="L73" i="1"/>
  <c r="K73" i="1"/>
  <c r="J73" i="1"/>
  <c r="I73" i="1"/>
  <c r="N72" i="1"/>
  <c r="M72" i="1"/>
  <c r="L72" i="1"/>
  <c r="K72" i="1"/>
  <c r="J72" i="1"/>
  <c r="I72" i="1"/>
  <c r="N71" i="1"/>
  <c r="M71" i="1"/>
  <c r="L71" i="1"/>
  <c r="K71" i="1"/>
  <c r="J71" i="1"/>
  <c r="I71" i="1"/>
  <c r="N70" i="1"/>
  <c r="M70" i="1"/>
  <c r="L70" i="1"/>
  <c r="K70" i="1"/>
  <c r="J70" i="1"/>
  <c r="I70" i="1"/>
  <c r="N69" i="1"/>
  <c r="M69" i="1"/>
  <c r="L69" i="1"/>
  <c r="K69" i="1"/>
  <c r="J69" i="1"/>
  <c r="I69" i="1"/>
  <c r="N68" i="1"/>
  <c r="M68" i="1"/>
  <c r="L68" i="1"/>
  <c r="K68" i="1"/>
  <c r="J68" i="1"/>
  <c r="I68" i="1"/>
  <c r="N67" i="1"/>
  <c r="M67" i="1"/>
  <c r="L67" i="1"/>
  <c r="K67" i="1"/>
  <c r="J67" i="1"/>
  <c r="I67" i="1"/>
  <c r="N66" i="1"/>
  <c r="M66" i="1"/>
  <c r="L66" i="1"/>
  <c r="K66" i="1"/>
  <c r="J66" i="1"/>
  <c r="I66" i="1"/>
  <c r="N65" i="1"/>
  <c r="M65" i="1"/>
  <c r="L65" i="1"/>
  <c r="K65" i="1"/>
  <c r="J65" i="1"/>
  <c r="I65" i="1"/>
  <c r="N64" i="1"/>
  <c r="M64" i="1"/>
  <c r="L64" i="1"/>
  <c r="K64" i="1"/>
  <c r="J64" i="1"/>
  <c r="I64" i="1"/>
  <c r="N63" i="1"/>
  <c r="M63" i="1"/>
  <c r="L63" i="1"/>
  <c r="K63" i="1"/>
  <c r="J63" i="1"/>
  <c r="I63" i="1"/>
  <c r="N62" i="1"/>
  <c r="M62" i="1"/>
  <c r="L62" i="1"/>
  <c r="K62" i="1"/>
  <c r="J62" i="1"/>
  <c r="I62" i="1"/>
  <c r="N61" i="1"/>
  <c r="M61" i="1"/>
  <c r="L61" i="1"/>
  <c r="K61" i="1"/>
  <c r="J61" i="1"/>
  <c r="I61" i="1"/>
  <c r="N60" i="1"/>
  <c r="M60" i="1"/>
  <c r="L60" i="1"/>
  <c r="K60" i="1"/>
  <c r="J60" i="1"/>
  <c r="I60" i="1"/>
  <c r="N59" i="1"/>
  <c r="M59" i="1"/>
  <c r="L59" i="1"/>
  <c r="K59" i="1"/>
  <c r="J59" i="1"/>
  <c r="I59" i="1"/>
  <c r="N58" i="1"/>
  <c r="M58" i="1"/>
  <c r="L58" i="1"/>
  <c r="K58" i="1"/>
  <c r="J58" i="1"/>
  <c r="I58" i="1"/>
  <c r="N57" i="1"/>
  <c r="M57" i="1"/>
  <c r="L57" i="1"/>
  <c r="K57" i="1"/>
  <c r="J57" i="1"/>
  <c r="I57" i="1"/>
  <c r="N56" i="1"/>
  <c r="M56" i="1"/>
  <c r="L56" i="1"/>
  <c r="K56" i="1"/>
  <c r="J56" i="1"/>
  <c r="I56" i="1"/>
  <c r="N55" i="1"/>
  <c r="M55" i="1"/>
  <c r="L55" i="1"/>
  <c r="K55" i="1"/>
  <c r="J55" i="1"/>
  <c r="I55" i="1"/>
  <c r="N54" i="1"/>
  <c r="M54" i="1"/>
  <c r="L54" i="1"/>
  <c r="K54" i="1"/>
  <c r="J54" i="1"/>
  <c r="I54" i="1"/>
  <c r="N53" i="1"/>
  <c r="M53" i="1"/>
  <c r="L53" i="1"/>
  <c r="K53" i="1"/>
  <c r="J53" i="1"/>
  <c r="I53" i="1"/>
  <c r="N52" i="1"/>
  <c r="M52" i="1"/>
  <c r="L52" i="1"/>
  <c r="K52" i="1"/>
  <c r="J52" i="1"/>
  <c r="I52" i="1"/>
  <c r="N51" i="1"/>
  <c r="M51" i="1"/>
  <c r="L51" i="1"/>
  <c r="K51" i="1"/>
  <c r="J51" i="1"/>
  <c r="I51" i="1"/>
  <c r="N50" i="1"/>
  <c r="M50" i="1"/>
  <c r="L50" i="1"/>
  <c r="K50" i="1"/>
  <c r="J50" i="1"/>
  <c r="I50" i="1"/>
  <c r="N49" i="1"/>
  <c r="M49" i="1"/>
  <c r="L49" i="1"/>
  <c r="K49" i="1"/>
  <c r="J49" i="1"/>
  <c r="I49" i="1"/>
  <c r="N48" i="1"/>
  <c r="M48" i="1"/>
  <c r="L48" i="1"/>
  <c r="K48" i="1"/>
  <c r="J48" i="1"/>
  <c r="I48" i="1"/>
  <c r="N47" i="1"/>
  <c r="M47" i="1"/>
  <c r="L47" i="1"/>
  <c r="K47" i="1"/>
  <c r="J47" i="1"/>
  <c r="I47" i="1"/>
  <c r="N46" i="1"/>
  <c r="M46" i="1"/>
  <c r="L46" i="1"/>
  <c r="K46" i="1"/>
  <c r="J46" i="1"/>
  <c r="I46" i="1"/>
  <c r="N45" i="1"/>
  <c r="M45" i="1"/>
  <c r="L45" i="1"/>
  <c r="K45" i="1"/>
  <c r="J45" i="1"/>
  <c r="I45" i="1"/>
  <c r="N44" i="1"/>
  <c r="M44" i="1"/>
  <c r="L44" i="1"/>
  <c r="K44" i="1"/>
  <c r="J44" i="1"/>
  <c r="I44" i="1"/>
  <c r="N43" i="1"/>
  <c r="M43" i="1"/>
  <c r="L43" i="1"/>
  <c r="K43" i="1"/>
  <c r="J43" i="1"/>
  <c r="I43" i="1"/>
  <c r="N42" i="1"/>
  <c r="M42" i="1"/>
  <c r="L42" i="1"/>
  <c r="K42" i="1"/>
  <c r="J42" i="1"/>
  <c r="I42" i="1"/>
  <c r="N41" i="1"/>
  <c r="M41" i="1"/>
  <c r="L41" i="1"/>
  <c r="K41" i="1"/>
  <c r="J41" i="1"/>
  <c r="I41" i="1"/>
  <c r="N40" i="1"/>
  <c r="M40" i="1"/>
  <c r="L40" i="1"/>
  <c r="K40" i="1"/>
  <c r="J40" i="1"/>
  <c r="I40" i="1"/>
  <c r="N39" i="1"/>
  <c r="M39" i="1"/>
  <c r="L39" i="1"/>
  <c r="K39" i="1"/>
  <c r="J39" i="1"/>
  <c r="I39" i="1"/>
  <c r="N38" i="1"/>
  <c r="M38" i="1"/>
  <c r="L38" i="1"/>
  <c r="K38" i="1"/>
  <c r="J38" i="1"/>
  <c r="I38" i="1"/>
  <c r="N37" i="1"/>
  <c r="M37" i="1"/>
  <c r="L37" i="1"/>
  <c r="K37" i="1"/>
  <c r="J37" i="1"/>
  <c r="I37" i="1"/>
  <c r="N36" i="1"/>
  <c r="M36" i="1"/>
  <c r="L36" i="1"/>
  <c r="K36" i="1"/>
  <c r="J36" i="1"/>
  <c r="I36" i="1"/>
  <c r="N35" i="1"/>
  <c r="M35" i="1"/>
  <c r="L35" i="1"/>
  <c r="K35" i="1"/>
  <c r="J35" i="1"/>
  <c r="I35" i="1"/>
  <c r="N34" i="1"/>
  <c r="M34" i="1"/>
  <c r="L34" i="1"/>
  <c r="K34" i="1"/>
  <c r="J34" i="1"/>
  <c r="I34" i="1"/>
  <c r="N33" i="1"/>
  <c r="M33" i="1"/>
  <c r="L33" i="1"/>
  <c r="K33" i="1"/>
  <c r="J33" i="1"/>
  <c r="I33" i="1"/>
  <c r="N32" i="1"/>
  <c r="M32" i="1"/>
  <c r="L32" i="1"/>
  <c r="K32" i="1"/>
  <c r="J32" i="1"/>
  <c r="I32" i="1"/>
  <c r="N31" i="1"/>
  <c r="M31" i="1"/>
  <c r="L31" i="1"/>
  <c r="K31" i="1"/>
  <c r="J31" i="1"/>
  <c r="I31" i="1"/>
  <c r="N30" i="1"/>
  <c r="M30" i="1"/>
  <c r="L30" i="1"/>
  <c r="K30" i="1"/>
  <c r="J30" i="1"/>
  <c r="I30" i="1"/>
  <c r="N29" i="1"/>
  <c r="M29" i="1"/>
  <c r="L29" i="1"/>
  <c r="K29" i="1"/>
  <c r="J29" i="1"/>
  <c r="I29" i="1"/>
  <c r="N28" i="1"/>
  <c r="M28" i="1"/>
  <c r="L28" i="1"/>
  <c r="K28" i="1"/>
  <c r="J28" i="1"/>
  <c r="I28" i="1"/>
  <c r="N27" i="1"/>
  <c r="M27" i="1"/>
  <c r="L27" i="1"/>
  <c r="K27" i="1"/>
  <c r="J27" i="1"/>
  <c r="I27" i="1"/>
  <c r="N26" i="1"/>
  <c r="M26" i="1"/>
  <c r="L26" i="1"/>
  <c r="K26" i="1"/>
  <c r="J26" i="1"/>
  <c r="I26" i="1"/>
  <c r="N25" i="1"/>
  <c r="M25" i="1"/>
  <c r="L25" i="1"/>
  <c r="K25" i="1"/>
  <c r="J25" i="1"/>
  <c r="I25" i="1"/>
  <c r="N24" i="1"/>
  <c r="M24" i="1"/>
  <c r="L24" i="1"/>
  <c r="K24" i="1"/>
  <c r="J24" i="1"/>
  <c r="I24" i="1"/>
  <c r="N23" i="1"/>
  <c r="M23" i="1"/>
  <c r="L23" i="1"/>
  <c r="K23" i="1"/>
  <c r="J23" i="1"/>
  <c r="I23" i="1"/>
  <c r="N22" i="1"/>
  <c r="M22" i="1"/>
  <c r="L22" i="1"/>
  <c r="K22" i="1"/>
  <c r="J22" i="1"/>
  <c r="I22" i="1"/>
  <c r="N21" i="1"/>
  <c r="M21" i="1"/>
  <c r="L21" i="1"/>
  <c r="K21" i="1"/>
  <c r="J21" i="1"/>
  <c r="I21" i="1"/>
  <c r="N20" i="1"/>
  <c r="M20" i="1"/>
  <c r="L20" i="1"/>
  <c r="K20" i="1"/>
  <c r="J20" i="1"/>
  <c r="I20" i="1"/>
  <c r="N19" i="1"/>
  <c r="M19" i="1"/>
  <c r="L19" i="1"/>
  <c r="K19" i="1"/>
  <c r="J19" i="1"/>
  <c r="I19" i="1"/>
  <c r="N18" i="1"/>
  <c r="M18" i="1"/>
  <c r="L18" i="1"/>
  <c r="K18" i="1"/>
  <c r="J18" i="1"/>
  <c r="I18" i="1"/>
  <c r="N17" i="1"/>
  <c r="M17" i="1"/>
  <c r="L17" i="1"/>
  <c r="K17" i="1"/>
  <c r="J17" i="1"/>
  <c r="I17" i="1"/>
  <c r="N16" i="1"/>
  <c r="M16" i="1"/>
  <c r="L16" i="1"/>
  <c r="K16" i="1"/>
  <c r="J16" i="1"/>
  <c r="I16" i="1"/>
  <c r="N15" i="1"/>
  <c r="M15" i="1"/>
  <c r="L15" i="1"/>
  <c r="K15" i="1"/>
  <c r="J15" i="1"/>
  <c r="I15" i="1"/>
  <c r="N14" i="1"/>
  <c r="M14" i="1"/>
  <c r="L14" i="1"/>
  <c r="K14" i="1"/>
  <c r="J14" i="1"/>
  <c r="I14" i="1"/>
  <c r="N13" i="1"/>
  <c r="M13" i="1"/>
  <c r="L13" i="1"/>
  <c r="K13" i="1"/>
  <c r="J13" i="1"/>
  <c r="I13" i="1"/>
  <c r="N12" i="1"/>
  <c r="M12" i="1"/>
  <c r="L12" i="1"/>
  <c r="K12" i="1"/>
  <c r="J12" i="1"/>
  <c r="I12" i="1"/>
  <c r="N11" i="1"/>
  <c r="M11" i="1"/>
  <c r="L11" i="1"/>
  <c r="K11" i="1"/>
  <c r="J11" i="1"/>
  <c r="I11" i="1"/>
  <c r="N10" i="1"/>
  <c r="M10" i="1"/>
  <c r="L10" i="1"/>
  <c r="K10" i="1"/>
  <c r="J10" i="1"/>
  <c r="I10" i="1"/>
  <c r="N9" i="1"/>
  <c r="M9" i="1"/>
  <c r="L9" i="1"/>
  <c r="K9" i="1"/>
  <c r="J9" i="1"/>
  <c r="I9" i="1"/>
  <c r="N8" i="1"/>
  <c r="M8" i="1"/>
  <c r="L8" i="1"/>
  <c r="K8" i="1"/>
  <c r="J8" i="1"/>
  <c r="I8" i="1"/>
  <c r="N7" i="1"/>
  <c r="M7" i="1"/>
  <c r="L7" i="1"/>
  <c r="K7" i="1"/>
  <c r="J7" i="1"/>
  <c r="I7" i="1"/>
  <c r="N6" i="1"/>
  <c r="M6" i="1"/>
  <c r="L6" i="1"/>
  <c r="K6" i="1"/>
  <c r="J6" i="1"/>
  <c r="I6" i="1"/>
  <c r="N5" i="1"/>
  <c r="M5" i="1"/>
  <c r="L5" i="1"/>
  <c r="K5" i="1"/>
  <c r="J5" i="1"/>
  <c r="I5" i="1"/>
  <c r="N4" i="1"/>
  <c r="M4" i="1"/>
  <c r="L4" i="1"/>
  <c r="K4" i="1"/>
  <c r="J4" i="1"/>
  <c r="I4" i="1"/>
  <c r="N3" i="1"/>
  <c r="M3" i="1"/>
  <c r="M113" i="1" s="1"/>
  <c r="M114" i="1" s="1"/>
  <c r="L3" i="1"/>
  <c r="K3" i="1"/>
  <c r="K113" i="1" s="1"/>
  <c r="K114" i="1" s="1"/>
  <c r="J3" i="1"/>
  <c r="I3" i="1"/>
  <c r="I110" i="1" s="1"/>
  <c r="U15" i="9" l="1"/>
  <c r="S15" i="9"/>
  <c r="X11" i="9"/>
  <c r="Z11" i="9"/>
  <c r="W11" i="9"/>
  <c r="V36" i="9"/>
  <c r="U33" i="9"/>
  <c r="S33" i="9"/>
  <c r="W12" i="9"/>
  <c r="V12" i="9"/>
  <c r="U28" i="9"/>
  <c r="S28" i="9"/>
  <c r="R3" i="9"/>
  <c r="AD3" i="9"/>
  <c r="AH4" i="9"/>
  <c r="AD5" i="9"/>
  <c r="AH6" i="9"/>
  <c r="AD6" i="9"/>
  <c r="AA7" i="9"/>
  <c r="AF9" i="9"/>
  <c r="S11" i="9"/>
  <c r="S12" i="9"/>
  <c r="AG14" i="9"/>
  <c r="AG15" i="9"/>
  <c r="AD17" i="9"/>
  <c r="AA18" i="9"/>
  <c r="AG19" i="9"/>
  <c r="AF20" i="9"/>
  <c r="AE24" i="9"/>
  <c r="U25" i="9"/>
  <c r="AA26" i="9"/>
  <c r="R26" i="9"/>
  <c r="AD26" i="9"/>
  <c r="AF27" i="9"/>
  <c r="AE27" i="9"/>
  <c r="Z27" i="9" s="1"/>
  <c r="AE28" i="9"/>
  <c r="AF34" i="9"/>
  <c r="AD36" i="9"/>
  <c r="Z36" i="9" s="1"/>
  <c r="P36" i="9"/>
  <c r="AG36" i="9"/>
  <c r="AD40" i="9"/>
  <c r="AD43" i="9"/>
  <c r="AE46" i="9"/>
  <c r="AI48" i="9"/>
  <c r="AF50" i="9"/>
  <c r="Y50" i="9" s="1"/>
  <c r="S51" i="9"/>
  <c r="AA53" i="9"/>
  <c r="R53" i="9"/>
  <c r="P53" i="9"/>
  <c r="AE53" i="9"/>
  <c r="AD53" i="9"/>
  <c r="AG53" i="9"/>
  <c r="AH56" i="9"/>
  <c r="P62" i="9"/>
  <c r="AI62" i="9"/>
  <c r="AI79" i="9"/>
  <c r="AF79" i="9"/>
  <c r="AD93" i="9"/>
  <c r="P93" i="9"/>
  <c r="AI93" i="9"/>
  <c r="AH93" i="9"/>
  <c r="U107" i="9"/>
  <c r="S107" i="9"/>
  <c r="I113" i="9"/>
  <c r="I114" i="9" s="1"/>
  <c r="I110" i="9"/>
  <c r="AH3" i="9"/>
  <c r="AD4" i="9"/>
  <c r="AI5" i="9"/>
  <c r="AE6" i="9"/>
  <c r="AE7" i="9"/>
  <c r="AF10" i="9"/>
  <c r="AE11" i="9"/>
  <c r="Y11" i="9" s="1"/>
  <c r="P12" i="9"/>
  <c r="AA13" i="9"/>
  <c r="R13" i="9"/>
  <c r="P13" i="9"/>
  <c r="AA14" i="9"/>
  <c r="P17" i="9"/>
  <c r="AG17" i="9"/>
  <c r="AH19" i="9"/>
  <c r="AA19" i="9"/>
  <c r="AA20" i="9"/>
  <c r="AG21" i="9"/>
  <c r="P23" i="9"/>
  <c r="AE25" i="9"/>
  <c r="AH28" i="9"/>
  <c r="AA29" i="9"/>
  <c r="R29" i="9"/>
  <c r="P29" i="9"/>
  <c r="AH29" i="9"/>
  <c r="AH30" i="9"/>
  <c r="AD31" i="9"/>
  <c r="AI32" i="9"/>
  <c r="AG34" i="9"/>
  <c r="P35" i="9"/>
  <c r="AA36" i="9"/>
  <c r="AI37" i="9"/>
  <c r="AA38" i="9"/>
  <c r="R38" i="9"/>
  <c r="AI38" i="9"/>
  <c r="P38" i="9"/>
  <c r="AD38" i="9"/>
  <c r="AI39" i="9"/>
  <c r="AE40" i="9"/>
  <c r="AA42" i="9"/>
  <c r="R42" i="9"/>
  <c r="AE42" i="9"/>
  <c r="AD42" i="9"/>
  <c r="AG43" i="9"/>
  <c r="AF43" i="9"/>
  <c r="AG46" i="9"/>
  <c r="AD51" i="9"/>
  <c r="V51" i="9" s="1"/>
  <c r="AH53" i="9"/>
  <c r="AE71" i="9"/>
  <c r="AH78" i="9"/>
  <c r="J113" i="9"/>
  <c r="J114" i="9" s="1"/>
  <c r="J110" i="9"/>
  <c r="R4" i="9"/>
  <c r="P6" i="9"/>
  <c r="AI7" i="9"/>
  <c r="AF7" i="9"/>
  <c r="AF8" i="9"/>
  <c r="AA9" i="9"/>
  <c r="AG10" i="9"/>
  <c r="R14" i="9"/>
  <c r="AD15" i="9"/>
  <c r="AD16" i="9"/>
  <c r="AA16" i="9"/>
  <c r="R16" i="9"/>
  <c r="R17" i="9"/>
  <c r="AH17" i="9"/>
  <c r="P18" i="9"/>
  <c r="AE18" i="9"/>
  <c r="AH20" i="9"/>
  <c r="AH22" i="9"/>
  <c r="AD22" i="9"/>
  <c r="AF25" i="9"/>
  <c r="AF26" i="9"/>
  <c r="AA27" i="9"/>
  <c r="AI28" i="9"/>
  <c r="AE29" i="9"/>
  <c r="R35" i="9"/>
  <c r="AF38" i="9"/>
  <c r="AE38" i="9"/>
  <c r="AF40" i="9"/>
  <c r="AI45" i="9"/>
  <c r="AF45" i="9"/>
  <c r="R45" i="9"/>
  <c r="P63" i="9"/>
  <c r="AA63" i="9"/>
  <c r="AI63" i="9"/>
  <c r="R63" i="9"/>
  <c r="AD63" i="9"/>
  <c r="U64" i="9"/>
  <c r="S64" i="9"/>
  <c r="AD66" i="9"/>
  <c r="R66" i="9"/>
  <c r="P66" i="9"/>
  <c r="AE66" i="9"/>
  <c r="AI66" i="9"/>
  <c r="AH66" i="9"/>
  <c r="V27" i="9"/>
  <c r="Y51" i="9"/>
  <c r="K110" i="9"/>
  <c r="K113" i="9"/>
  <c r="K114" i="9" s="1"/>
  <c r="AI3" i="9"/>
  <c r="R7" i="9"/>
  <c r="AG7" i="9"/>
  <c r="P8" i="9"/>
  <c r="AG8" i="9"/>
  <c r="AD9" i="9"/>
  <c r="AA10" i="9"/>
  <c r="AF12" i="9"/>
  <c r="AE16" i="9"/>
  <c r="R18" i="9"/>
  <c r="AH18" i="9"/>
  <c r="P19" i="9"/>
  <c r="AD19" i="9"/>
  <c r="AI20" i="9"/>
  <c r="AI21" i="9"/>
  <c r="AE21" i="9"/>
  <c r="AG26" i="9"/>
  <c r="AD29" i="9"/>
  <c r="AA31" i="9"/>
  <c r="R31" i="9"/>
  <c r="P31" i="9"/>
  <c r="AF31" i="9"/>
  <c r="P33" i="9"/>
  <c r="AA33" i="9"/>
  <c r="AF35" i="9"/>
  <c r="AG38" i="9"/>
  <c r="AG40" i="9"/>
  <c r="U41" i="9"/>
  <c r="S41" i="9"/>
  <c r="AG78" i="9"/>
  <c r="AA78" i="9"/>
  <c r="P78" i="9"/>
  <c r="AE78" i="9"/>
  <c r="AD78" i="9"/>
  <c r="R78" i="9"/>
  <c r="AI81" i="9"/>
  <c r="P81" i="9"/>
  <c r="AD81" i="9"/>
  <c r="AG84" i="9"/>
  <c r="R84" i="9"/>
  <c r="AA84" i="9"/>
  <c r="AD84" i="9"/>
  <c r="AF15" i="9"/>
  <c r="AA22" i="9"/>
  <c r="R22" i="9"/>
  <c r="AI24" i="9"/>
  <c r="L110" i="9"/>
  <c r="L113" i="9"/>
  <c r="L114" i="9" s="1"/>
  <c r="AG3" i="9"/>
  <c r="AI4" i="9"/>
  <c r="P4" i="9"/>
  <c r="AA5" i="9"/>
  <c r="R5" i="9"/>
  <c r="P5" i="9"/>
  <c r="AA6" i="9"/>
  <c r="AH7" i="9"/>
  <c r="P9" i="9"/>
  <c r="AG9" i="9"/>
  <c r="AA12" i="9"/>
  <c r="AG13" i="9"/>
  <c r="P15" i="9"/>
  <c r="AE17" i="9"/>
  <c r="AI18" i="9"/>
  <c r="R19" i="9"/>
  <c r="AF19" i="9"/>
  <c r="R20" i="9"/>
  <c r="AE20" i="9"/>
  <c r="AF21" i="9"/>
  <c r="P22" i="9"/>
  <c r="AF22" i="9"/>
  <c r="AF23" i="9"/>
  <c r="AA25" i="9"/>
  <c r="AE26" i="9"/>
  <c r="AF29" i="9"/>
  <c r="AH31" i="9"/>
  <c r="AF33" i="9"/>
  <c r="AG33" i="9"/>
  <c r="AA37" i="9"/>
  <c r="R37" i="9"/>
  <c r="P37" i="9"/>
  <c r="AH37" i="9"/>
  <c r="AD39" i="9"/>
  <c r="AI40" i="9"/>
  <c r="R43" i="9"/>
  <c r="AF44" i="9"/>
  <c r="AD44" i="9"/>
  <c r="P44" i="9"/>
  <c r="AH44" i="9"/>
  <c r="AE48" i="9"/>
  <c r="AH49" i="9"/>
  <c r="R49" i="9"/>
  <c r="AD49" i="9"/>
  <c r="P49" i="9"/>
  <c r="AA49" i="9"/>
  <c r="W50" i="9"/>
  <c r="AD52" i="9"/>
  <c r="AG56" i="9"/>
  <c r="AF73" i="9"/>
  <c r="Z80" i="9"/>
  <c r="AD24" i="9"/>
  <c r="AA24" i="9"/>
  <c r="R24" i="9"/>
  <c r="AE85" i="9"/>
  <c r="AG85" i="9"/>
  <c r="AD8" i="9"/>
  <c r="AA8" i="9"/>
  <c r="R8" i="9"/>
  <c r="AI8" i="9"/>
  <c r="R9" i="9"/>
  <c r="AH9" i="9"/>
  <c r="P10" i="9"/>
  <c r="AE10" i="9"/>
  <c r="AD14" i="9"/>
  <c r="AF17" i="9"/>
  <c r="AG22" i="9"/>
  <c r="U23" i="9"/>
  <c r="S23" i="9"/>
  <c r="P24" i="9"/>
  <c r="AG24" i="9"/>
  <c r="AD25" i="9"/>
  <c r="AH26" i="9"/>
  <c r="AD28" i="9"/>
  <c r="P28" i="9"/>
  <c r="AG28" i="9"/>
  <c r="AH33" i="9"/>
  <c r="AE37" i="9"/>
  <c r="AE39" i="9"/>
  <c r="AA47" i="9"/>
  <c r="R47" i="9"/>
  <c r="AG47" i="9"/>
  <c r="P47" i="9"/>
  <c r="AF48" i="9"/>
  <c r="AI49" i="9"/>
  <c r="AF52" i="9"/>
  <c r="AG65" i="9"/>
  <c r="U68" i="9"/>
  <c r="S68" i="9"/>
  <c r="AI10" i="9"/>
  <c r="AF37" i="9"/>
  <c r="AH48" i="9"/>
  <c r="R48" i="9"/>
  <c r="AG48" i="9"/>
  <c r="P48" i="9"/>
  <c r="AA3" i="9"/>
  <c r="AF4" i="9"/>
  <c r="AD7" i="9"/>
  <c r="AE8" i="9"/>
  <c r="AI9" i="9"/>
  <c r="R10" i="9"/>
  <c r="AH10" i="9"/>
  <c r="AI12" i="9"/>
  <c r="AD12" i="9"/>
  <c r="Z12" i="9" s="1"/>
  <c r="AI13" i="9"/>
  <c r="AE13" i="9"/>
  <c r="AE15" i="9"/>
  <c r="AF18" i="9"/>
  <c r="AE19" i="9"/>
  <c r="P20" i="9"/>
  <c r="AA21" i="9"/>
  <c r="R21" i="9"/>
  <c r="P21" i="9"/>
  <c r="AI22" i="9"/>
  <c r="AH23" i="9"/>
  <c r="AH24" i="9"/>
  <c r="P25" i="9"/>
  <c r="P26" i="9"/>
  <c r="AA28" i="9"/>
  <c r="AI29" i="9"/>
  <c r="AA30" i="9"/>
  <c r="R30" i="9"/>
  <c r="AI30" i="9"/>
  <c r="P30" i="9"/>
  <c r="AD30" i="9"/>
  <c r="AI31" i="9"/>
  <c r="AA34" i="9"/>
  <c r="R34" i="9"/>
  <c r="AE34" i="9"/>
  <c r="AD34" i="9"/>
  <c r="AG35" i="9"/>
  <c r="AD35" i="9"/>
  <c r="X36" i="9"/>
  <c r="W36" i="9"/>
  <c r="AD37" i="9"/>
  <c r="AA39" i="9"/>
  <c r="R39" i="9"/>
  <c r="P39" i="9"/>
  <c r="AF39" i="9"/>
  <c r="AA43" i="9"/>
  <c r="P46" i="9"/>
  <c r="AH47" i="9"/>
  <c r="AD50" i="9"/>
  <c r="X50" i="9" s="1"/>
  <c r="P50" i="9"/>
  <c r="AA50" i="9"/>
  <c r="AG52" i="9"/>
  <c r="R56" i="9"/>
  <c r="AH59" i="9"/>
  <c r="AG69" i="9"/>
  <c r="R69" i="9"/>
  <c r="AH69" i="9"/>
  <c r="AD69" i="9"/>
  <c r="AA69" i="9"/>
  <c r="R32" i="9"/>
  <c r="AA32" i="9"/>
  <c r="R40" i="9"/>
  <c r="AA40" i="9"/>
  <c r="AA45" i="9"/>
  <c r="AH45" i="9"/>
  <c r="AG50" i="9"/>
  <c r="V50" i="9" s="1"/>
  <c r="AA54" i="9"/>
  <c r="R54" i="9"/>
  <c r="AE55" i="9"/>
  <c r="AD56" i="9"/>
  <c r="R57" i="9"/>
  <c r="P58" i="9"/>
  <c r="AD58" i="9"/>
  <c r="AI59" i="9"/>
  <c r="AD59" i="9"/>
  <c r="R61" i="9"/>
  <c r="AH62" i="9"/>
  <c r="AG63" i="9"/>
  <c r="AH64" i="9"/>
  <c r="AE64" i="9"/>
  <c r="AF66" i="9"/>
  <c r="R71" i="9"/>
  <c r="AH85" i="9"/>
  <c r="AD33" i="9"/>
  <c r="AD41" i="9"/>
  <c r="AH43" i="9"/>
  <c r="AD46" i="9"/>
  <c r="AH50" i="9"/>
  <c r="AG51" i="9"/>
  <c r="X51" i="9" s="1"/>
  <c r="AA51" i="9"/>
  <c r="AE56" i="9"/>
  <c r="R58" i="9"/>
  <c r="AE58" i="9"/>
  <c r="R59" i="9"/>
  <c r="AE59" i="9"/>
  <c r="AI64" i="9"/>
  <c r="AF64" i="9"/>
  <c r="AG66" i="9"/>
  <c r="AF68" i="9"/>
  <c r="AD68" i="9"/>
  <c r="AA68" i="9"/>
  <c r="AF72" i="9"/>
  <c r="P76" i="9"/>
  <c r="AF76" i="9"/>
  <c r="AD76" i="9"/>
  <c r="R76" i="9"/>
  <c r="AA76" i="9"/>
  <c r="AH79" i="9"/>
  <c r="U83" i="9"/>
  <c r="S83" i="9"/>
  <c r="AI84" i="9"/>
  <c r="AI97" i="9"/>
  <c r="AD97" i="9"/>
  <c r="AH97" i="9"/>
  <c r="P97" i="9"/>
  <c r="M110" i="9"/>
  <c r="M113" i="9"/>
  <c r="M114" i="9" s="1"/>
  <c r="R6" i="9"/>
  <c r="AE33" i="9"/>
  <c r="AE41" i="9"/>
  <c r="AA44" i="9"/>
  <c r="R44" i="9"/>
  <c r="AE44" i="9"/>
  <c r="AD47" i="9"/>
  <c r="AH51" i="9"/>
  <c r="AH52" i="9"/>
  <c r="AE54" i="9"/>
  <c r="AF56" i="9"/>
  <c r="AE57" i="9"/>
  <c r="AE61" i="9"/>
  <c r="AF62" i="9"/>
  <c r="AA62" i="9"/>
  <c r="U67" i="9"/>
  <c r="S67" i="9"/>
  <c r="AE68" i="9"/>
  <c r="AH72" i="9"/>
  <c r="AD73" i="9"/>
  <c r="AH74" i="9"/>
  <c r="AI86" i="9"/>
  <c r="AH87" i="9"/>
  <c r="N110" i="9"/>
  <c r="N111" i="9" s="1"/>
  <c r="N113" i="9"/>
  <c r="N114" i="9" s="1"/>
  <c r="AI43" i="9"/>
  <c r="AE47" i="9"/>
  <c r="AD48" i="9"/>
  <c r="AI51" i="9"/>
  <c r="AI52" i="9"/>
  <c r="AI53" i="9"/>
  <c r="AF54" i="9"/>
  <c r="AF57" i="9"/>
  <c r="P59" i="9"/>
  <c r="AD60" i="9"/>
  <c r="AF60" i="9"/>
  <c r="R60" i="9"/>
  <c r="P60" i="9"/>
  <c r="AA60" i="9"/>
  <c r="AA61" i="9"/>
  <c r="AG62" i="9"/>
  <c r="AI72" i="9"/>
  <c r="AE73" i="9"/>
  <c r="AI74" i="9"/>
  <c r="AI77" i="9"/>
  <c r="AG99" i="9"/>
  <c r="AF99" i="9"/>
  <c r="AA99" i="9"/>
  <c r="AF55" i="9"/>
  <c r="AA56" i="9"/>
  <c r="AE60" i="9"/>
  <c r="P64" i="9"/>
  <c r="AG64" i="9"/>
  <c r="AF65" i="9"/>
  <c r="AD65" i="9"/>
  <c r="U70" i="9"/>
  <c r="S70" i="9"/>
  <c r="AF71" i="9"/>
  <c r="AD71" i="9"/>
  <c r="AG75" i="9"/>
  <c r="AE75" i="9"/>
  <c r="AA75" i="9"/>
  <c r="R75" i="9"/>
  <c r="P75" i="9"/>
  <c r="AG76" i="9"/>
  <c r="AI85" i="9"/>
  <c r="U87" i="9"/>
  <c r="S87" i="9"/>
  <c r="AG91" i="9"/>
  <c r="AA91" i="9"/>
  <c r="AF98" i="9"/>
  <c r="R98" i="9"/>
  <c r="AI98" i="9"/>
  <c r="AE98" i="9"/>
  <c r="AA98" i="9"/>
  <c r="P98" i="9"/>
  <c r="P43" i="9"/>
  <c r="AF49" i="9"/>
  <c r="P51" i="9"/>
  <c r="AA52" i="9"/>
  <c r="R52" i="9"/>
  <c r="P52" i="9"/>
  <c r="R55" i="9"/>
  <c r="P56" i="9"/>
  <c r="AH58" i="9"/>
  <c r="AA58" i="9"/>
  <c r="AG59" i="9"/>
  <c r="AH65" i="9"/>
  <c r="AA66" i="9"/>
  <c r="AH71" i="9"/>
  <c r="AH73" i="9"/>
  <c r="AI75" i="9"/>
  <c r="P80" i="9"/>
  <c r="AA80" i="9"/>
  <c r="AG80" i="9"/>
  <c r="AD80" i="9"/>
  <c r="Y80" i="9" s="1"/>
  <c r="AF80" i="9"/>
  <c r="AE86" i="9"/>
  <c r="AA86" i="9"/>
  <c r="R86" i="9"/>
  <c r="AH86" i="9"/>
  <c r="P86" i="9"/>
  <c r="U90" i="9"/>
  <c r="S90" i="9"/>
  <c r="R46" i="9"/>
  <c r="AA46" i="9"/>
  <c r="AF61" i="9"/>
  <c r="R62" i="9"/>
  <c r="AD62" i="9"/>
  <c r="AH63" i="9"/>
  <c r="AE69" i="9"/>
  <c r="AH70" i="9"/>
  <c r="AI70" i="9"/>
  <c r="AE76" i="9"/>
  <c r="AE80" i="9"/>
  <c r="V80" i="9" s="1"/>
  <c r="AF84" i="9"/>
  <c r="AG89" i="9"/>
  <c r="AI91" i="9"/>
  <c r="P91" i="9"/>
  <c r="AE91" i="9"/>
  <c r="AD91" i="9"/>
  <c r="R91" i="9"/>
  <c r="AF91" i="9"/>
  <c r="AI92" i="9"/>
  <c r="AG103" i="9"/>
  <c r="AE62" i="9"/>
  <c r="AA65" i="9"/>
  <c r="R65" i="9"/>
  <c r="P65" i="9"/>
  <c r="AA67" i="9"/>
  <c r="AF69" i="9"/>
  <c r="AI71" i="9"/>
  <c r="P71" i="9"/>
  <c r="AA72" i="9"/>
  <c r="R72" i="9"/>
  <c r="P72" i="9"/>
  <c r="AA73" i="9"/>
  <c r="AA74" i="9"/>
  <c r="AG77" i="9"/>
  <c r="AI78" i="9"/>
  <c r="AD79" i="9"/>
  <c r="AE79" i="9"/>
  <c r="R79" i="9"/>
  <c r="P79" i="9"/>
  <c r="AA79" i="9"/>
  <c r="AD83" i="9"/>
  <c r="AI83" i="9"/>
  <c r="AE89" i="9"/>
  <c r="AD89" i="9"/>
  <c r="U94" i="9"/>
  <c r="S94" i="9"/>
  <c r="AI100" i="9"/>
  <c r="AI101" i="9"/>
  <c r="AH104" i="9"/>
  <c r="AI107" i="9"/>
  <c r="P107" i="9"/>
  <c r="AD107" i="9"/>
  <c r="AA107" i="9"/>
  <c r="AF107" i="9"/>
  <c r="AF70" i="9"/>
  <c r="AD74" i="9"/>
  <c r="P77" i="9"/>
  <c r="AH81" i="9"/>
  <c r="AE81" i="9"/>
  <c r="AI88" i="9"/>
  <c r="AH89" i="9"/>
  <c r="AD101" i="9"/>
  <c r="AF75" i="9"/>
  <c r="AA77" i="9"/>
  <c r="R77" i="9"/>
  <c r="AI80" i="9"/>
  <c r="AE82" i="9"/>
  <c r="R82" i="9"/>
  <c r="AD82" i="9"/>
  <c r="P82" i="9"/>
  <c r="AA82" i="9"/>
  <c r="AH84" i="9"/>
  <c r="AA85" i="9"/>
  <c r="R85" i="9"/>
  <c r="AD85" i="9"/>
  <c r="P85" i="9"/>
  <c r="AE92" i="9"/>
  <c r="AG92" i="9"/>
  <c r="AH98" i="9"/>
  <c r="R99" i="9"/>
  <c r="AG100" i="9"/>
  <c r="AF108" i="9"/>
  <c r="P101" i="9"/>
  <c r="AE101" i="9"/>
  <c r="AF104" i="9"/>
  <c r="AD104" i="9"/>
  <c r="AA104" i="9"/>
  <c r="R104" i="9"/>
  <c r="P104" i="9"/>
  <c r="AG104" i="9"/>
  <c r="AF77" i="9"/>
  <c r="AF78" i="9"/>
  <c r="AG82" i="9"/>
  <c r="AF85" i="9"/>
  <c r="AF90" i="9"/>
  <c r="AE90" i="9"/>
  <c r="AA90" i="9"/>
  <c r="AE95" i="9"/>
  <c r="AD95" i="9"/>
  <c r="AI95" i="9"/>
  <c r="P95" i="9"/>
  <c r="R95" i="9"/>
  <c r="AF95" i="9"/>
  <c r="AA95" i="9"/>
  <c r="U106" i="9"/>
  <c r="S106" i="9"/>
  <c r="AH108" i="9"/>
  <c r="AG108" i="9"/>
  <c r="P73" i="9"/>
  <c r="R74" i="9"/>
  <c r="AD75" i="9"/>
  <c r="AI76" i="9"/>
  <c r="AA81" i="9"/>
  <c r="R81" i="9"/>
  <c r="AG81" i="9"/>
  <c r="AF88" i="9"/>
  <c r="AA88" i="9"/>
  <c r="R88" i="9"/>
  <c r="P88" i="9"/>
  <c r="AF89" i="9"/>
  <c r="AG90" i="9"/>
  <c r="AH91" i="9"/>
  <c r="AA93" i="9"/>
  <c r="AD94" i="9"/>
  <c r="AG97" i="9"/>
  <c r="AG98" i="9"/>
  <c r="AD100" i="9"/>
  <c r="AA102" i="9"/>
  <c r="R102" i="9"/>
  <c r="AE102" i="9"/>
  <c r="AI103" i="9"/>
  <c r="AE104" i="9"/>
  <c r="AH106" i="9"/>
  <c r="AG107" i="9"/>
  <c r="R73" i="9"/>
  <c r="P84" i="9"/>
  <c r="AG86" i="9"/>
  <c r="AE87" i="9"/>
  <c r="AD87" i="9"/>
  <c r="AI87" i="9"/>
  <c r="P87" i="9"/>
  <c r="AE88" i="9"/>
  <c r="AI96" i="9"/>
  <c r="AE97" i="9"/>
  <c r="AG102" i="9"/>
  <c r="AF102" i="9"/>
  <c r="R103" i="9"/>
  <c r="P105" i="9"/>
  <c r="AH107" i="9"/>
  <c r="AA108" i="9"/>
  <c r="R108" i="9"/>
  <c r="P108" i="9"/>
  <c r="AF81" i="9"/>
  <c r="AH83" i="9"/>
  <c r="AE84" i="9"/>
  <c r="AA92" i="9"/>
  <c r="R92" i="9"/>
  <c r="P92" i="9"/>
  <c r="AF92" i="9"/>
  <c r="AF93" i="9"/>
  <c r="AA94" i="9"/>
  <c r="AH95" i="9"/>
  <c r="AF97" i="9"/>
  <c r="AI99" i="9"/>
  <c r="P99" i="9"/>
  <c r="AE99" i="9"/>
  <c r="AD99" i="9"/>
  <c r="AH100" i="9"/>
  <c r="AA101" i="9"/>
  <c r="AI102" i="9"/>
  <c r="AA106" i="9"/>
  <c r="AE108" i="9"/>
  <c r="Z112" i="9"/>
  <c r="Y112" i="9"/>
  <c r="W112" i="9"/>
  <c r="V112" i="9"/>
  <c r="AF96" i="9"/>
  <c r="AD96" i="9"/>
  <c r="AA96" i="9"/>
  <c r="R96" i="9"/>
  <c r="P96" i="9"/>
  <c r="AF101" i="9"/>
  <c r="AA103" i="9"/>
  <c r="AI104" i="9"/>
  <c r="AH99" i="9"/>
  <c r="AA100" i="9"/>
  <c r="R100" i="9"/>
  <c r="P100" i="9"/>
  <c r="AF100" i="9"/>
  <c r="AE107" i="9"/>
  <c r="AI108" i="9"/>
  <c r="R89" i="9"/>
  <c r="AA89" i="9"/>
  <c r="R97" i="9"/>
  <c r="AA97" i="9"/>
  <c r="R105" i="9"/>
  <c r="AA105" i="9"/>
  <c r="AD90" i="9"/>
  <c r="AG93" i="9"/>
  <c r="AH94" i="9"/>
  <c r="AD98" i="9"/>
  <c r="AG101" i="9"/>
  <c r="P103" i="9"/>
  <c r="AD106" i="9"/>
  <c r="V110" i="9"/>
  <c r="R93" i="9"/>
  <c r="R101" i="9"/>
  <c r="AD103" i="9"/>
  <c r="Y110" i="9"/>
  <c r="W112" i="1"/>
  <c r="K110" i="1"/>
  <c r="AA110" i="1" s="1"/>
  <c r="W110" i="1"/>
  <c r="M110" i="1"/>
  <c r="L113" i="1"/>
  <c r="L114" i="1" s="1"/>
  <c r="V112" i="1"/>
  <c r="J110" i="1"/>
  <c r="N110" i="1"/>
  <c r="AE13" i="1"/>
  <c r="AE5" i="1"/>
  <c r="R96" i="1"/>
  <c r="Z112" i="1"/>
  <c r="X53" i="3"/>
  <c r="Y53" i="3" s="1"/>
  <c r="AH15" i="1"/>
  <c r="AF18" i="1"/>
  <c r="AH19" i="1"/>
  <c r="AH23" i="1"/>
  <c r="AH27" i="1"/>
  <c r="AF30" i="1"/>
  <c r="AH31" i="1"/>
  <c r="R33" i="1"/>
  <c r="AF34" i="1"/>
  <c r="AH35" i="1"/>
  <c r="AF38" i="1"/>
  <c r="AH39" i="1"/>
  <c r="AF42" i="1"/>
  <c r="AH43" i="1"/>
  <c r="AF46" i="1"/>
  <c r="AH47" i="1"/>
  <c r="AF50" i="1"/>
  <c r="AH51" i="1"/>
  <c r="AF54" i="1"/>
  <c r="AH55" i="1"/>
  <c r="AH59" i="1"/>
  <c r="AH63" i="1"/>
  <c r="AF66" i="1"/>
  <c r="AH67" i="1"/>
  <c r="AF70" i="1"/>
  <c r="AH71" i="1"/>
  <c r="AH75" i="1"/>
  <c r="AH79" i="1"/>
  <c r="AF82" i="1"/>
  <c r="AH83" i="1"/>
  <c r="AF86" i="1"/>
  <c r="AH87" i="1"/>
  <c r="AH91" i="1"/>
  <c r="AH95" i="1"/>
  <c r="R97" i="1"/>
  <c r="M98" i="3" s="1"/>
  <c r="AH99" i="1"/>
  <c r="AF102" i="1"/>
  <c r="AH103" i="1"/>
  <c r="L110" i="1"/>
  <c r="N113" i="1"/>
  <c r="N114" i="1" s="1"/>
  <c r="X109" i="3"/>
  <c r="Y109" i="3" s="1"/>
  <c r="X45" i="3"/>
  <c r="Y45" i="3" s="1"/>
  <c r="AI7" i="1"/>
  <c r="X101" i="3"/>
  <c r="Y101" i="3" s="1"/>
  <c r="R104" i="1"/>
  <c r="U104" i="1" s="1"/>
  <c r="X93" i="3"/>
  <c r="Y93" i="3" s="1"/>
  <c r="X29" i="3"/>
  <c r="Y29" i="3" s="1"/>
  <c r="AG14" i="1"/>
  <c r="X37" i="3"/>
  <c r="Y37" i="3" s="1"/>
  <c r="I113" i="1"/>
  <c r="I114" i="1" s="1"/>
  <c r="P114" i="1" s="1"/>
  <c r="X85" i="3"/>
  <c r="Y85" i="3" s="1"/>
  <c r="X21" i="3"/>
  <c r="Y21" i="3" s="1"/>
  <c r="AF24" i="1"/>
  <c r="AF28" i="1"/>
  <c r="AF32" i="1"/>
  <c r="AF36" i="1"/>
  <c r="AG39" i="1"/>
  <c r="AF40" i="1"/>
  <c r="AF44" i="1"/>
  <c r="AF47" i="1"/>
  <c r="AF52" i="1"/>
  <c r="AF56" i="1"/>
  <c r="AF60" i="1"/>
  <c r="AF64" i="1"/>
  <c r="AF68" i="1"/>
  <c r="AF72" i="1"/>
  <c r="AF76" i="1"/>
  <c r="AF84" i="1"/>
  <c r="AF88" i="1"/>
  <c r="J113" i="1"/>
  <c r="J114" i="1" s="1"/>
  <c r="X77" i="3"/>
  <c r="Y77" i="3" s="1"/>
  <c r="X13" i="3"/>
  <c r="Y13" i="3" s="1"/>
  <c r="AI107" i="1"/>
  <c r="AF20" i="1"/>
  <c r="X69" i="3"/>
  <c r="Y69" i="3" s="1"/>
  <c r="X5" i="3"/>
  <c r="Y5" i="3" s="1"/>
  <c r="AI11" i="1"/>
  <c r="AF16" i="1"/>
  <c r="AF7" i="1"/>
  <c r="AH12" i="1"/>
  <c r="P14" i="1"/>
  <c r="X61" i="3"/>
  <c r="Y61" i="3" s="1"/>
  <c r="V110" i="1"/>
  <c r="X110" i="1"/>
  <c r="Y110" i="1"/>
  <c r="M34" i="3"/>
  <c r="U33" i="1"/>
  <c r="S33" i="1"/>
  <c r="R34" i="3" s="1"/>
  <c r="AA34" i="3" s="1"/>
  <c r="U97" i="1"/>
  <c r="W97" i="1" s="1"/>
  <c r="S97" i="1"/>
  <c r="R98" i="3" s="1"/>
  <c r="AA98" i="3" s="1"/>
  <c r="AE9" i="1"/>
  <c r="R9" i="1"/>
  <c r="AA21" i="1"/>
  <c r="AD21" i="1"/>
  <c r="R21" i="1"/>
  <c r="AF26" i="1"/>
  <c r="AD26" i="1"/>
  <c r="P57" i="1"/>
  <c r="AA57" i="1"/>
  <c r="AD57" i="1"/>
  <c r="R57" i="1"/>
  <c r="P61" i="1"/>
  <c r="AA61" i="1"/>
  <c r="AD61" i="1"/>
  <c r="R61" i="1"/>
  <c r="P65" i="1"/>
  <c r="AA65" i="1"/>
  <c r="AD65" i="1"/>
  <c r="AE19" i="1"/>
  <c r="AH6" i="1"/>
  <c r="AH14" i="1"/>
  <c r="P18" i="1"/>
  <c r="AG18" i="1"/>
  <c r="AG26" i="1"/>
  <c r="AG34" i="1"/>
  <c r="AE41" i="1"/>
  <c r="AI47" i="1"/>
  <c r="AG54" i="1"/>
  <c r="AG62" i="1"/>
  <c r="AI67" i="1"/>
  <c r="AI75" i="1"/>
  <c r="AI83" i="1"/>
  <c r="AG90" i="1"/>
  <c r="AE97" i="1"/>
  <c r="AI99" i="1"/>
  <c r="AG102" i="1"/>
  <c r="AG106" i="1"/>
  <c r="AI6" i="1"/>
  <c r="P9" i="1"/>
  <c r="AG9" i="1"/>
  <c r="AE12" i="1"/>
  <c r="P13" i="1"/>
  <c r="AG13" i="1"/>
  <c r="AF17" i="1"/>
  <c r="AH18" i="1"/>
  <c r="AA20" i="1"/>
  <c r="AD20" i="1"/>
  <c r="R20" i="1"/>
  <c r="AF21" i="1"/>
  <c r="AH22" i="1"/>
  <c r="AA24" i="1"/>
  <c r="AD24" i="1"/>
  <c r="R24" i="1"/>
  <c r="AF25" i="1"/>
  <c r="AH26" i="1"/>
  <c r="AI28" i="1"/>
  <c r="R40" i="1"/>
  <c r="R72" i="1"/>
  <c r="R64" i="1"/>
  <c r="AH32" i="1"/>
  <c r="P10" i="1"/>
  <c r="AG10" i="1"/>
  <c r="P25" i="1"/>
  <c r="AA25" i="1"/>
  <c r="AD25" i="1"/>
  <c r="R25" i="1"/>
  <c r="P29" i="1"/>
  <c r="AA29" i="1"/>
  <c r="AD29" i="1"/>
  <c r="R29" i="1"/>
  <c r="P49" i="1"/>
  <c r="AA49" i="1"/>
  <c r="AD49" i="1"/>
  <c r="P53" i="1"/>
  <c r="AA53" i="1"/>
  <c r="AD53" i="1"/>
  <c r="R53" i="1"/>
  <c r="AF58" i="1"/>
  <c r="AD58" i="1"/>
  <c r="AF62" i="1"/>
  <c r="AE62" i="1"/>
  <c r="AF74" i="1"/>
  <c r="AD74" i="1"/>
  <c r="AF78" i="1"/>
  <c r="AE78" i="1"/>
  <c r="P81" i="1"/>
  <c r="AA81" i="1"/>
  <c r="AD81" i="1"/>
  <c r="P89" i="1"/>
  <c r="AA89" i="1"/>
  <c r="AD89" i="1"/>
  <c r="R89" i="1"/>
  <c r="P105" i="1"/>
  <c r="AD105" i="1"/>
  <c r="AA105" i="1"/>
  <c r="R105" i="1"/>
  <c r="AA4" i="1"/>
  <c r="AD4" i="1"/>
  <c r="R4" i="1"/>
  <c r="AI4" i="1"/>
  <c r="AA8" i="1"/>
  <c r="AD8" i="1"/>
  <c r="R8" i="1"/>
  <c r="AI15" i="1"/>
  <c r="AI23" i="1"/>
  <c r="AI31" i="1"/>
  <c r="AG38" i="1"/>
  <c r="AE45" i="1"/>
  <c r="AE53" i="1"/>
  <c r="AE57" i="1"/>
  <c r="AG66" i="1"/>
  <c r="AG74" i="1"/>
  <c r="AI79" i="1"/>
  <c r="AG86" i="1"/>
  <c r="AI91" i="1"/>
  <c r="AG98" i="1"/>
  <c r="AE101" i="1"/>
  <c r="AI25" i="1"/>
  <c r="AE4" i="1"/>
  <c r="P5" i="1"/>
  <c r="AG5" i="1"/>
  <c r="AE8" i="1"/>
  <c r="AI10" i="1"/>
  <c r="AI14" i="1"/>
  <c r="AA16" i="1"/>
  <c r="AD16" i="1"/>
  <c r="R16" i="1"/>
  <c r="AA3" i="1"/>
  <c r="AF4" i="1"/>
  <c r="AH5" i="1"/>
  <c r="AA7" i="1"/>
  <c r="AD7" i="1"/>
  <c r="R7" i="1"/>
  <c r="AF8" i="1"/>
  <c r="AH9" i="1"/>
  <c r="AA11" i="1"/>
  <c r="AD11" i="1"/>
  <c r="R11" i="1"/>
  <c r="AF12" i="1"/>
  <c r="AH13" i="1"/>
  <c r="AE16" i="1"/>
  <c r="P17" i="1"/>
  <c r="AG17" i="1"/>
  <c r="AI18" i="1"/>
  <c r="R49" i="1"/>
  <c r="AI32" i="1"/>
  <c r="AF5" i="1"/>
  <c r="AE17" i="1"/>
  <c r="AE29" i="1"/>
  <c r="AI39" i="1"/>
  <c r="AG50" i="1"/>
  <c r="AE61" i="1"/>
  <c r="AE73" i="1"/>
  <c r="AG82" i="1"/>
  <c r="AI95" i="1"/>
  <c r="R65" i="1"/>
  <c r="P8" i="1"/>
  <c r="AG8" i="1"/>
  <c r="AH17" i="1"/>
  <c r="P27" i="1"/>
  <c r="AA27" i="1"/>
  <c r="AD27" i="1"/>
  <c r="R27" i="1"/>
  <c r="P31" i="1"/>
  <c r="AA31" i="1"/>
  <c r="AD31" i="1"/>
  <c r="R31" i="1"/>
  <c r="S31" i="1" s="1"/>
  <c r="R32" i="3" s="1"/>
  <c r="AA32" i="3" s="1"/>
  <c r="P35" i="1"/>
  <c r="AA35" i="1"/>
  <c r="AD35" i="1"/>
  <c r="R35" i="1"/>
  <c r="AH41" i="1"/>
  <c r="AF48" i="1"/>
  <c r="R48" i="1"/>
  <c r="P59" i="1"/>
  <c r="AA59" i="1"/>
  <c r="AD59" i="1"/>
  <c r="R59" i="1"/>
  <c r="P63" i="1"/>
  <c r="AA63" i="1"/>
  <c r="AD63" i="1"/>
  <c r="R63" i="1"/>
  <c r="S63" i="1" s="1"/>
  <c r="R64" i="3" s="1"/>
  <c r="AA64" i="3" s="1"/>
  <c r="AF63" i="1"/>
  <c r="AH65" i="1"/>
  <c r="P67" i="1"/>
  <c r="AA67" i="1"/>
  <c r="AD67" i="1"/>
  <c r="R67" i="1"/>
  <c r="AG67" i="1"/>
  <c r="AH73" i="1"/>
  <c r="P75" i="1"/>
  <c r="AA75" i="1"/>
  <c r="AD75" i="1"/>
  <c r="R75" i="1"/>
  <c r="AH77" i="1"/>
  <c r="P79" i="1"/>
  <c r="AA79" i="1"/>
  <c r="AD79" i="1"/>
  <c r="R79" i="1"/>
  <c r="AF79" i="1"/>
  <c r="AF80" i="1"/>
  <c r="R80" i="1"/>
  <c r="AH81" i="1"/>
  <c r="P83" i="1"/>
  <c r="AA83" i="1"/>
  <c r="AD83" i="1"/>
  <c r="R83" i="1"/>
  <c r="AG83" i="1"/>
  <c r="AH85" i="1"/>
  <c r="P87" i="1"/>
  <c r="AA87" i="1"/>
  <c r="AD87" i="1"/>
  <c r="R87" i="1"/>
  <c r="R95" i="1"/>
  <c r="S95" i="1" s="1"/>
  <c r="R96" i="3" s="1"/>
  <c r="AA96" i="3" s="1"/>
  <c r="AG99" i="1"/>
  <c r="R103" i="1"/>
  <c r="P69" i="1"/>
  <c r="AD69" i="1"/>
  <c r="R69" i="1"/>
  <c r="AA69" i="1"/>
  <c r="AF98" i="1"/>
  <c r="AA98" i="1"/>
  <c r="AF13" i="1"/>
  <c r="AE25" i="1"/>
  <c r="AI35" i="1"/>
  <c r="AG46" i="1"/>
  <c r="AI59" i="1"/>
  <c r="AG70" i="1"/>
  <c r="AE81" i="1"/>
  <c r="AE89" i="1"/>
  <c r="AI103" i="1"/>
  <c r="P4" i="1"/>
  <c r="AG4" i="1"/>
  <c r="AI13" i="1"/>
  <c r="AH21" i="1"/>
  <c r="P43" i="1"/>
  <c r="AA43" i="1"/>
  <c r="AD43" i="1"/>
  <c r="R43" i="1"/>
  <c r="S43" i="1" s="1"/>
  <c r="R44" i="3" s="1"/>
  <c r="AA44" i="3" s="1"/>
  <c r="AG43" i="1"/>
  <c r="AF43" i="1"/>
  <c r="AH49" i="1"/>
  <c r="P51" i="1"/>
  <c r="AA51" i="1"/>
  <c r="AD51" i="1"/>
  <c r="R51" i="1"/>
  <c r="S51" i="1" s="1"/>
  <c r="R52" i="3" s="1"/>
  <c r="AA52" i="3" s="1"/>
  <c r="AG51" i="1"/>
  <c r="P55" i="1"/>
  <c r="AA55" i="1"/>
  <c r="AD55" i="1"/>
  <c r="R55" i="1"/>
  <c r="AH61" i="1"/>
  <c r="AH69" i="1"/>
  <c r="AH8" i="1"/>
  <c r="AI17" i="1"/>
  <c r="AI21" i="1"/>
  <c r="AE27" i="1"/>
  <c r="AI29" i="1"/>
  <c r="AI33" i="1"/>
  <c r="AI37" i="1"/>
  <c r="AI41" i="1"/>
  <c r="AI45" i="1"/>
  <c r="AE51" i="1"/>
  <c r="AG56" i="1"/>
  <c r="AE59" i="1"/>
  <c r="AI61" i="1"/>
  <c r="AE63" i="1"/>
  <c r="R32" i="1"/>
  <c r="AG7" i="1"/>
  <c r="P6" i="1"/>
  <c r="AG6" i="1"/>
  <c r="AA17" i="1"/>
  <c r="AD17" i="1"/>
  <c r="AF22" i="1"/>
  <c r="AE22" i="1"/>
  <c r="AD22" i="1"/>
  <c r="P33" i="1"/>
  <c r="AA33" i="1"/>
  <c r="AD33" i="1"/>
  <c r="V33" i="1" s="1"/>
  <c r="P37" i="1"/>
  <c r="AD37" i="1"/>
  <c r="AA37" i="1"/>
  <c r="R37" i="1"/>
  <c r="P41" i="1"/>
  <c r="AA41" i="1"/>
  <c r="AD41" i="1"/>
  <c r="R41" i="1"/>
  <c r="P45" i="1"/>
  <c r="AA45" i="1"/>
  <c r="AD45" i="1"/>
  <c r="R45" i="1"/>
  <c r="P77" i="1"/>
  <c r="AA77" i="1"/>
  <c r="AD77" i="1"/>
  <c r="R77" i="1"/>
  <c r="P85" i="1"/>
  <c r="AA85" i="1"/>
  <c r="AD85" i="1"/>
  <c r="R85" i="1"/>
  <c r="P93" i="1"/>
  <c r="AD93" i="1"/>
  <c r="R93" i="1"/>
  <c r="S93" i="1" s="1"/>
  <c r="R94" i="3" s="1"/>
  <c r="AA94" i="3" s="1"/>
  <c r="AA93" i="1"/>
  <c r="R81" i="1"/>
  <c r="AH10" i="1"/>
  <c r="AI19" i="1"/>
  <c r="AI27" i="1"/>
  <c r="AE33" i="1"/>
  <c r="AG42" i="1"/>
  <c r="AE49" i="1"/>
  <c r="AI55" i="1"/>
  <c r="AI63" i="1"/>
  <c r="AE69" i="1"/>
  <c r="AE77" i="1"/>
  <c r="AE85" i="1"/>
  <c r="AG94" i="1"/>
  <c r="AE7" i="1"/>
  <c r="AI9" i="1"/>
  <c r="P12" i="1"/>
  <c r="AG12" i="1"/>
  <c r="AA15" i="1"/>
  <c r="AD15" i="1"/>
  <c r="R15" i="1"/>
  <c r="AG15" i="1"/>
  <c r="AF15" i="1"/>
  <c r="AA23" i="1"/>
  <c r="AD23" i="1"/>
  <c r="R23" i="1"/>
  <c r="AH33" i="1"/>
  <c r="AH37" i="1"/>
  <c r="P47" i="1"/>
  <c r="AA47" i="1"/>
  <c r="AD47" i="1"/>
  <c r="R47" i="1"/>
  <c r="S47" i="1" s="1"/>
  <c r="R48" i="3" s="1"/>
  <c r="AA48" i="3" s="1"/>
  <c r="AH53" i="1"/>
  <c r="AH4" i="1"/>
  <c r="AA10" i="1"/>
  <c r="R10" i="1"/>
  <c r="AE10" i="1"/>
  <c r="AD10" i="1"/>
  <c r="AE15" i="1"/>
  <c r="AE23" i="1"/>
  <c r="AG28" i="1"/>
  <c r="AG32" i="1"/>
  <c r="AG36" i="1"/>
  <c r="AE39" i="1"/>
  <c r="AE43" i="1"/>
  <c r="AE47" i="1"/>
  <c r="AI49" i="1"/>
  <c r="AI53" i="1"/>
  <c r="AI57" i="1"/>
  <c r="R17" i="1"/>
  <c r="AH52" i="1"/>
  <c r="P73" i="1"/>
  <c r="AA73" i="1"/>
  <c r="AD73" i="1"/>
  <c r="R73" i="1"/>
  <c r="AF90" i="1"/>
  <c r="AD90" i="1"/>
  <c r="AF94" i="1"/>
  <c r="AE94" i="1"/>
  <c r="P97" i="1"/>
  <c r="AA97" i="1"/>
  <c r="AD97" i="1"/>
  <c r="P101" i="1"/>
  <c r="AA101" i="1"/>
  <c r="AD101" i="1"/>
  <c r="R101" i="1"/>
  <c r="AF106" i="1"/>
  <c r="AD106" i="1"/>
  <c r="AF9" i="1"/>
  <c r="AA12" i="1"/>
  <c r="AD12" i="1"/>
  <c r="R12" i="1"/>
  <c r="AI12" i="1"/>
  <c r="AE21" i="1"/>
  <c r="P22" i="1"/>
  <c r="AG22" i="1"/>
  <c r="AG30" i="1"/>
  <c r="AE37" i="1"/>
  <c r="AI43" i="1"/>
  <c r="AI51" i="1"/>
  <c r="AG58" i="1"/>
  <c r="AE65" i="1"/>
  <c r="AI71" i="1"/>
  <c r="AG78" i="1"/>
  <c r="AI87" i="1"/>
  <c r="AE93" i="1"/>
  <c r="AE105" i="1"/>
  <c r="AI5" i="1"/>
  <c r="AE11" i="1"/>
  <c r="AA19" i="1"/>
  <c r="AD19" i="1"/>
  <c r="R19" i="1"/>
  <c r="AH25" i="1"/>
  <c r="AH29" i="1"/>
  <c r="P39" i="1"/>
  <c r="AA39" i="1"/>
  <c r="AD39" i="1"/>
  <c r="R39" i="1"/>
  <c r="AH45" i="1"/>
  <c r="AH57" i="1"/>
  <c r="P71" i="1"/>
  <c r="AA71" i="1"/>
  <c r="AD71" i="1"/>
  <c r="R71" i="1"/>
  <c r="S71" i="1" s="1"/>
  <c r="R72" i="3" s="1"/>
  <c r="AA72" i="3" s="1"/>
  <c r="AA6" i="1"/>
  <c r="AD6" i="1"/>
  <c r="R6" i="1"/>
  <c r="AF11" i="1"/>
  <c r="AA14" i="1"/>
  <c r="AD14" i="1"/>
  <c r="R14" i="1"/>
  <c r="P16" i="1"/>
  <c r="AG16" i="1"/>
  <c r="P20" i="1"/>
  <c r="AG20" i="1"/>
  <c r="AG24" i="1"/>
  <c r="AE31" i="1"/>
  <c r="AE35" i="1"/>
  <c r="AG40" i="1"/>
  <c r="AG44" i="1"/>
  <c r="AG48" i="1"/>
  <c r="AG52" i="1"/>
  <c r="AE55" i="1"/>
  <c r="AG60" i="1"/>
  <c r="M97" i="3"/>
  <c r="U96" i="1"/>
  <c r="AE18" i="1"/>
  <c r="AI65" i="1"/>
  <c r="AG68" i="1"/>
  <c r="AE71" i="1"/>
  <c r="AI73" i="1"/>
  <c r="AG76" i="1"/>
  <c r="AE79" i="1"/>
  <c r="AI81" i="1"/>
  <c r="AE83" i="1"/>
  <c r="AI85" i="1"/>
  <c r="AG88" i="1"/>
  <c r="AE91" i="1"/>
  <c r="AE6" i="1"/>
  <c r="AI8" i="1"/>
  <c r="AE14" i="1"/>
  <c r="AH16" i="1"/>
  <c r="AF19" i="1"/>
  <c r="AH20" i="1"/>
  <c r="R22" i="1"/>
  <c r="S22" i="1" s="1"/>
  <c r="R23" i="3" s="1"/>
  <c r="AA23" i="3" s="1"/>
  <c r="AF23" i="1"/>
  <c r="AH24" i="1"/>
  <c r="AF27" i="1"/>
  <c r="AH28" i="1"/>
  <c r="R30" i="1"/>
  <c r="AF31" i="1"/>
  <c r="AD34" i="1"/>
  <c r="AF35" i="1"/>
  <c r="AD38" i="1"/>
  <c r="AF39" i="1"/>
  <c r="AH40" i="1"/>
  <c r="AH44" i="1"/>
  <c r="R46" i="1"/>
  <c r="AH48" i="1"/>
  <c r="AF51" i="1"/>
  <c r="AD54" i="1"/>
  <c r="AF55" i="1"/>
  <c r="AH56" i="1"/>
  <c r="AF59" i="1"/>
  <c r="AH60" i="1"/>
  <c r="R62" i="1"/>
  <c r="AH64" i="1"/>
  <c r="AA66" i="1"/>
  <c r="AF67" i="1"/>
  <c r="AD70" i="1"/>
  <c r="AF71" i="1"/>
  <c r="AH72" i="1"/>
  <c r="AF75" i="1"/>
  <c r="AH76" i="1"/>
  <c r="R78" i="1"/>
  <c r="AH80" i="1"/>
  <c r="AF83" i="1"/>
  <c r="AD86" i="1"/>
  <c r="AF87" i="1"/>
  <c r="AH88" i="1"/>
  <c r="AF91" i="1"/>
  <c r="AH92" i="1"/>
  <c r="R94" i="1"/>
  <c r="AH96" i="1"/>
  <c r="AF99" i="1"/>
  <c r="AD102" i="1"/>
  <c r="AF103" i="1"/>
  <c r="AH104" i="1"/>
  <c r="AF107" i="1"/>
  <c r="AH108" i="1"/>
  <c r="AG64" i="1"/>
  <c r="AE67" i="1"/>
  <c r="AI69" i="1"/>
  <c r="AG72" i="1"/>
  <c r="AE75" i="1"/>
  <c r="AI77" i="1"/>
  <c r="AG80" i="1"/>
  <c r="AG84" i="1"/>
  <c r="AE87" i="1"/>
  <c r="AI89" i="1"/>
  <c r="AI97" i="1"/>
  <c r="R5" i="1"/>
  <c r="R13" i="1"/>
  <c r="AI16" i="1"/>
  <c r="AG19" i="1"/>
  <c r="AI20" i="1"/>
  <c r="AG23" i="1"/>
  <c r="AI24" i="1"/>
  <c r="AE26" i="1"/>
  <c r="AG27" i="1"/>
  <c r="AE30" i="1"/>
  <c r="AG31" i="1"/>
  <c r="AE34" i="1"/>
  <c r="AG35" i="1"/>
  <c r="AI36" i="1"/>
  <c r="AE38" i="1"/>
  <c r="AI40" i="1"/>
  <c r="AE42" i="1"/>
  <c r="AI44" i="1"/>
  <c r="AE46" i="1"/>
  <c r="AG47" i="1"/>
  <c r="AI48" i="1"/>
  <c r="AE50" i="1"/>
  <c r="AI52" i="1"/>
  <c r="AE54" i="1"/>
  <c r="AG55" i="1"/>
  <c r="AE58" i="1"/>
  <c r="AG59" i="1"/>
  <c r="AI60" i="1"/>
  <c r="AG63" i="1"/>
  <c r="AI64" i="1"/>
  <c r="AE66" i="1"/>
  <c r="AI68" i="1"/>
  <c r="AE70" i="1"/>
  <c r="AG71" i="1"/>
  <c r="AE74" i="1"/>
  <c r="AG75" i="1"/>
  <c r="AI76" i="1"/>
  <c r="AG79" i="1"/>
  <c r="AI80" i="1"/>
  <c r="AE82" i="1"/>
  <c r="AI84" i="1"/>
  <c r="AE86" i="1"/>
  <c r="AG87" i="1"/>
  <c r="AE90" i="1"/>
  <c r="AG91" i="1"/>
  <c r="AI92" i="1"/>
  <c r="AG95" i="1"/>
  <c r="AI96" i="1"/>
  <c r="Z96" i="1" s="1"/>
  <c r="AE98" i="1"/>
  <c r="AI100" i="1"/>
  <c r="AE102" i="1"/>
  <c r="AG103" i="1"/>
  <c r="AE106" i="1"/>
  <c r="AG107" i="1"/>
  <c r="AI108" i="1"/>
  <c r="P28" i="1"/>
  <c r="AA28" i="1"/>
  <c r="AD28" i="1"/>
  <c r="R28" i="1"/>
  <c r="AF29" i="1"/>
  <c r="AH30" i="1"/>
  <c r="P32" i="1"/>
  <c r="AA32" i="1"/>
  <c r="AD32" i="1"/>
  <c r="AF33" i="1"/>
  <c r="AH34" i="1"/>
  <c r="P36" i="1"/>
  <c r="AA36" i="1"/>
  <c r="AD36" i="1"/>
  <c r="R36" i="1"/>
  <c r="AF37" i="1"/>
  <c r="AH38" i="1"/>
  <c r="P40" i="1"/>
  <c r="AA40" i="1"/>
  <c r="AD40" i="1"/>
  <c r="AF41" i="1"/>
  <c r="AH42" i="1"/>
  <c r="P44" i="1"/>
  <c r="AA44" i="1"/>
  <c r="AD44" i="1"/>
  <c r="R44" i="1"/>
  <c r="AF45" i="1"/>
  <c r="AH46" i="1"/>
  <c r="P48" i="1"/>
  <c r="AA48" i="1"/>
  <c r="AD48" i="1"/>
  <c r="AF49" i="1"/>
  <c r="AH50" i="1"/>
  <c r="P52" i="1"/>
  <c r="AA52" i="1"/>
  <c r="AD52" i="1"/>
  <c r="R52" i="1"/>
  <c r="AF53" i="1"/>
  <c r="AH54" i="1"/>
  <c r="P56" i="1"/>
  <c r="AA56" i="1"/>
  <c r="AD56" i="1"/>
  <c r="AI56" i="1"/>
  <c r="AF57" i="1"/>
  <c r="AH58" i="1"/>
  <c r="P60" i="1"/>
  <c r="AA60" i="1"/>
  <c r="AD60" i="1"/>
  <c r="R60" i="1"/>
  <c r="AF61" i="1"/>
  <c r="AH62" i="1"/>
  <c r="P64" i="1"/>
  <c r="AA64" i="1"/>
  <c r="AD64" i="1"/>
  <c r="AF65" i="1"/>
  <c r="AH66" i="1"/>
  <c r="P68" i="1"/>
  <c r="AA68" i="1"/>
  <c r="AD68" i="1"/>
  <c r="R68" i="1"/>
  <c r="AH68" i="1"/>
  <c r="AF69" i="1"/>
  <c r="AH70" i="1"/>
  <c r="P72" i="1"/>
  <c r="AA72" i="1"/>
  <c r="AD72" i="1"/>
  <c r="AI72" i="1"/>
  <c r="AF73" i="1"/>
  <c r="AH74" i="1"/>
  <c r="P76" i="1"/>
  <c r="AA76" i="1"/>
  <c r="AD76" i="1"/>
  <c r="R76" i="1"/>
  <c r="S76" i="1" s="1"/>
  <c r="R77" i="3" s="1"/>
  <c r="AA77" i="3" s="1"/>
  <c r="AF77" i="1"/>
  <c r="AH78" i="1"/>
  <c r="P80" i="1"/>
  <c r="AA80" i="1"/>
  <c r="AD80" i="1"/>
  <c r="AF81" i="1"/>
  <c r="AH82" i="1"/>
  <c r="P84" i="1"/>
  <c r="AA84" i="1"/>
  <c r="AD84" i="1"/>
  <c r="R84" i="1"/>
  <c r="AH84" i="1"/>
  <c r="AF85" i="1"/>
  <c r="AH86" i="1"/>
  <c r="P88" i="1"/>
  <c r="AA88" i="1"/>
  <c r="AD88" i="1"/>
  <c r="AI88" i="1"/>
  <c r="AF89" i="1"/>
  <c r="AH90" i="1"/>
  <c r="P92" i="1"/>
  <c r="AA92" i="1"/>
  <c r="AD92" i="1"/>
  <c r="R92" i="1"/>
  <c r="AF93" i="1"/>
  <c r="AH94" i="1"/>
  <c r="P96" i="1"/>
  <c r="AA96" i="1"/>
  <c r="AD96" i="1"/>
  <c r="AF97" i="1"/>
  <c r="AH98" i="1"/>
  <c r="P100" i="1"/>
  <c r="AA100" i="1"/>
  <c r="AD100" i="1"/>
  <c r="R100" i="1"/>
  <c r="AH100" i="1"/>
  <c r="AF101" i="1"/>
  <c r="AH102" i="1"/>
  <c r="P104" i="1"/>
  <c r="AD104" i="1"/>
  <c r="AA104" i="1"/>
  <c r="AI104" i="1"/>
  <c r="AF105" i="1"/>
  <c r="AH106" i="1"/>
  <c r="P108" i="1"/>
  <c r="AA108" i="1"/>
  <c r="AD108" i="1"/>
  <c r="R108" i="1"/>
  <c r="AE20" i="1"/>
  <c r="P21" i="1"/>
  <c r="AG21" i="1"/>
  <c r="AI22" i="1"/>
  <c r="AE24" i="1"/>
  <c r="AG25" i="1"/>
  <c r="AI26" i="1"/>
  <c r="AE28" i="1"/>
  <c r="AG29" i="1"/>
  <c r="AI30" i="1"/>
  <c r="AE32" i="1"/>
  <c r="AG33" i="1"/>
  <c r="AI34" i="1"/>
  <c r="AE36" i="1"/>
  <c r="AG37" i="1"/>
  <c r="AI38" i="1"/>
  <c r="AE40" i="1"/>
  <c r="AG41" i="1"/>
  <c r="AI42" i="1"/>
  <c r="AE44" i="1"/>
  <c r="AG45" i="1"/>
  <c r="AI46" i="1"/>
  <c r="AE48" i="1"/>
  <c r="AG49" i="1"/>
  <c r="AI50" i="1"/>
  <c r="AE52" i="1"/>
  <c r="AG53" i="1"/>
  <c r="AI54" i="1"/>
  <c r="AE56" i="1"/>
  <c r="AG57" i="1"/>
  <c r="AI58" i="1"/>
  <c r="AE60" i="1"/>
  <c r="AG61" i="1"/>
  <c r="AI62" i="1"/>
  <c r="AE64" i="1"/>
  <c r="AG65" i="1"/>
  <c r="AI66" i="1"/>
  <c r="AE68" i="1"/>
  <c r="AG69" i="1"/>
  <c r="AI70" i="1"/>
  <c r="AE72" i="1"/>
  <c r="AG73" i="1"/>
  <c r="AI74" i="1"/>
  <c r="AE76" i="1"/>
  <c r="AG77" i="1"/>
  <c r="AI78" i="1"/>
  <c r="AE80" i="1"/>
  <c r="AG81" i="1"/>
  <c r="AI82" i="1"/>
  <c r="AE84" i="1"/>
  <c r="AG85" i="1"/>
  <c r="AI86" i="1"/>
  <c r="AE88" i="1"/>
  <c r="AG89" i="1"/>
  <c r="AI90" i="1"/>
  <c r="AE92" i="1"/>
  <c r="R88" i="1"/>
  <c r="R56" i="1"/>
  <c r="AH36" i="1"/>
  <c r="AF95" i="1"/>
  <c r="AG93" i="1"/>
  <c r="AI94" i="1"/>
  <c r="AE96" i="1"/>
  <c r="AG97" i="1"/>
  <c r="AI98" i="1"/>
  <c r="AE100" i="1"/>
  <c r="AG101" i="1"/>
  <c r="AI102" i="1"/>
  <c r="AE104" i="1"/>
  <c r="AG105" i="1"/>
  <c r="AI106" i="1"/>
  <c r="AE108" i="1"/>
  <c r="AD30" i="1"/>
  <c r="AH89" i="1"/>
  <c r="P91" i="1"/>
  <c r="AD91" i="1"/>
  <c r="AA91" i="1"/>
  <c r="AF92" i="1"/>
  <c r="AH93" i="1"/>
  <c r="P95" i="1"/>
  <c r="AA95" i="1"/>
  <c r="AD95" i="1"/>
  <c r="AF96" i="1"/>
  <c r="AH97" i="1"/>
  <c r="P99" i="1"/>
  <c r="AA99" i="1"/>
  <c r="AD99" i="1"/>
  <c r="AF100" i="1"/>
  <c r="AH101" i="1"/>
  <c r="P103" i="1"/>
  <c r="AD103" i="1"/>
  <c r="AA103" i="1"/>
  <c r="AF104" i="1"/>
  <c r="AH105" i="1"/>
  <c r="P107" i="1"/>
  <c r="AA107" i="1"/>
  <c r="AD107" i="1"/>
  <c r="AF108" i="1"/>
  <c r="R102" i="1"/>
  <c r="R86" i="1"/>
  <c r="R70" i="1"/>
  <c r="R54" i="1"/>
  <c r="R38" i="1"/>
  <c r="S38" i="1" s="1"/>
  <c r="R39" i="3" s="1"/>
  <c r="AA39" i="3" s="1"/>
  <c r="AG108" i="1"/>
  <c r="AG92" i="1"/>
  <c r="AI93" i="1"/>
  <c r="AE95" i="1"/>
  <c r="AG96" i="1"/>
  <c r="AE99" i="1"/>
  <c r="AG100" i="1"/>
  <c r="AI101" i="1"/>
  <c r="AE103" i="1"/>
  <c r="AG104" i="1"/>
  <c r="AI105" i="1"/>
  <c r="AE107" i="1"/>
  <c r="P7" i="1"/>
  <c r="P11" i="1"/>
  <c r="AA18" i="1"/>
  <c r="AA22" i="1"/>
  <c r="P26" i="1"/>
  <c r="AA26" i="1"/>
  <c r="P30" i="1"/>
  <c r="AA30" i="1"/>
  <c r="P34" i="1"/>
  <c r="P38" i="1"/>
  <c r="AA38" i="1"/>
  <c r="P42" i="1"/>
  <c r="AA42" i="1"/>
  <c r="P46" i="1"/>
  <c r="AA46" i="1"/>
  <c r="P50" i="1"/>
  <c r="AA50" i="1"/>
  <c r="P54" i="1"/>
  <c r="AA54" i="1"/>
  <c r="P58" i="1"/>
  <c r="AA58" i="1"/>
  <c r="P62" i="1"/>
  <c r="AA62" i="1"/>
  <c r="P66" i="1"/>
  <c r="P70" i="1"/>
  <c r="AA70" i="1"/>
  <c r="P74" i="1"/>
  <c r="AA74" i="1"/>
  <c r="P78" i="1"/>
  <c r="AA78" i="1"/>
  <c r="P82" i="1"/>
  <c r="AA82" i="1"/>
  <c r="P86" i="1"/>
  <c r="AA86" i="1"/>
  <c r="P90" i="1"/>
  <c r="AA90" i="1"/>
  <c r="P94" i="1"/>
  <c r="AA94" i="1"/>
  <c r="P98" i="1"/>
  <c r="P102" i="1"/>
  <c r="AA102" i="1"/>
  <c r="P106" i="1"/>
  <c r="AG11" i="1"/>
  <c r="AD42" i="1"/>
  <c r="AD50" i="1"/>
  <c r="AD66" i="1"/>
  <c r="AD82" i="1"/>
  <c r="AD98" i="1"/>
  <c r="AH3" i="1"/>
  <c r="AA5" i="1"/>
  <c r="AD5" i="1"/>
  <c r="AF6" i="1"/>
  <c r="AH7" i="1"/>
  <c r="AA9" i="1"/>
  <c r="AD9" i="1"/>
  <c r="AF10" i="1"/>
  <c r="AH11" i="1"/>
  <c r="AA13" i="1"/>
  <c r="AD13" i="1"/>
  <c r="AF14" i="1"/>
  <c r="P15" i="1"/>
  <c r="P19" i="1"/>
  <c r="P23" i="1"/>
  <c r="R107" i="1"/>
  <c r="S107" i="1" s="1"/>
  <c r="R108" i="3" s="1"/>
  <c r="AA108" i="3" s="1"/>
  <c r="R99" i="1"/>
  <c r="R91" i="1"/>
  <c r="AD46" i="1"/>
  <c r="AA34" i="1"/>
  <c r="AH107" i="1"/>
  <c r="R106" i="1"/>
  <c r="R98" i="1"/>
  <c r="R90" i="1"/>
  <c r="R82" i="1"/>
  <c r="R74" i="1"/>
  <c r="R66" i="1"/>
  <c r="R58" i="1"/>
  <c r="R50" i="1"/>
  <c r="R42" i="1"/>
  <c r="R34" i="1"/>
  <c r="R26" i="1"/>
  <c r="R18" i="1"/>
  <c r="AD18" i="1"/>
  <c r="AD62" i="1"/>
  <c r="AD78" i="1"/>
  <c r="AD94" i="1"/>
  <c r="AA106" i="1"/>
  <c r="K105" i="3"/>
  <c r="L105" i="3" s="1"/>
  <c r="S105" i="3" s="1"/>
  <c r="K97" i="3"/>
  <c r="L97" i="3" s="1"/>
  <c r="S97" i="3" s="1"/>
  <c r="K89" i="3"/>
  <c r="L89" i="3" s="1"/>
  <c r="S89" i="3" s="1"/>
  <c r="K81" i="3"/>
  <c r="L81" i="3" s="1"/>
  <c r="S81" i="3" s="1"/>
  <c r="K73" i="3"/>
  <c r="L73" i="3" s="1"/>
  <c r="S73" i="3" s="1"/>
  <c r="K65" i="3"/>
  <c r="L65" i="3" s="1"/>
  <c r="S65" i="3" s="1"/>
  <c r="K57" i="3"/>
  <c r="L57" i="3" s="1"/>
  <c r="S57" i="3" s="1"/>
  <c r="K49" i="3"/>
  <c r="L49" i="3" s="1"/>
  <c r="S49" i="3" s="1"/>
  <c r="K41" i="3"/>
  <c r="L41" i="3" s="1"/>
  <c r="S41" i="3" s="1"/>
  <c r="K33" i="3"/>
  <c r="L33" i="3" s="1"/>
  <c r="S33" i="3" s="1"/>
  <c r="K25" i="3"/>
  <c r="L25" i="3" s="1"/>
  <c r="S25" i="3" s="1"/>
  <c r="K17" i="3"/>
  <c r="L17" i="3" s="1"/>
  <c r="S17" i="3" s="1"/>
  <c r="K9" i="3"/>
  <c r="L9" i="3" s="1"/>
  <c r="S9" i="3" s="1"/>
  <c r="K104" i="3"/>
  <c r="L104" i="3" s="1"/>
  <c r="S104" i="3" s="1"/>
  <c r="K96" i="3"/>
  <c r="L96" i="3" s="1"/>
  <c r="S96" i="3" s="1"/>
  <c r="K88" i="3"/>
  <c r="L88" i="3" s="1"/>
  <c r="S88" i="3" s="1"/>
  <c r="K80" i="3"/>
  <c r="L80" i="3" s="1"/>
  <c r="S80" i="3" s="1"/>
  <c r="K72" i="3"/>
  <c r="L72" i="3" s="1"/>
  <c r="S72" i="3" s="1"/>
  <c r="K64" i="3"/>
  <c r="L64" i="3" s="1"/>
  <c r="S64" i="3" s="1"/>
  <c r="K56" i="3"/>
  <c r="L56" i="3" s="1"/>
  <c r="S56" i="3" s="1"/>
  <c r="K48" i="3"/>
  <c r="L48" i="3" s="1"/>
  <c r="S48" i="3" s="1"/>
  <c r="K40" i="3"/>
  <c r="L40" i="3" s="1"/>
  <c r="S40" i="3" s="1"/>
  <c r="K32" i="3"/>
  <c r="L32" i="3" s="1"/>
  <c r="S32" i="3" s="1"/>
  <c r="K24" i="3"/>
  <c r="L24" i="3" s="1"/>
  <c r="S24" i="3" s="1"/>
  <c r="K16" i="3"/>
  <c r="L16" i="3" s="1"/>
  <c r="S16" i="3" s="1"/>
  <c r="K108" i="3"/>
  <c r="L108" i="3" s="1"/>
  <c r="S108" i="3" s="1"/>
  <c r="K100" i="3"/>
  <c r="L100" i="3" s="1"/>
  <c r="S100" i="3" s="1"/>
  <c r="K92" i="3"/>
  <c r="L92" i="3" s="1"/>
  <c r="S92" i="3" s="1"/>
  <c r="K84" i="3"/>
  <c r="L84" i="3" s="1"/>
  <c r="S84" i="3" s="1"/>
  <c r="K76" i="3"/>
  <c r="L76" i="3" s="1"/>
  <c r="S76" i="3" s="1"/>
  <c r="K68" i="3"/>
  <c r="L68" i="3" s="1"/>
  <c r="S68" i="3" s="1"/>
  <c r="K60" i="3"/>
  <c r="L60" i="3" s="1"/>
  <c r="S60" i="3" s="1"/>
  <c r="K52" i="3"/>
  <c r="L52" i="3" s="1"/>
  <c r="S52" i="3" s="1"/>
  <c r="K44" i="3"/>
  <c r="L44" i="3" s="1"/>
  <c r="S44" i="3" s="1"/>
  <c r="K36" i="3"/>
  <c r="L36" i="3" s="1"/>
  <c r="S36" i="3" s="1"/>
  <c r="K28" i="3"/>
  <c r="L28" i="3" s="1"/>
  <c r="S28" i="3" s="1"/>
  <c r="K20" i="3"/>
  <c r="L20" i="3" s="1"/>
  <c r="S20" i="3" s="1"/>
  <c r="K12" i="3"/>
  <c r="L12" i="3" s="1"/>
  <c r="S12" i="3" s="1"/>
  <c r="K8" i="3"/>
  <c r="L8" i="3" s="1"/>
  <c r="S8" i="3" s="1"/>
  <c r="J2" i="3"/>
  <c r="K107" i="3"/>
  <c r="L107" i="3" s="1"/>
  <c r="S107" i="3" s="1"/>
  <c r="K103" i="3"/>
  <c r="L103" i="3" s="1"/>
  <c r="S103" i="3" s="1"/>
  <c r="K99" i="3"/>
  <c r="L99" i="3" s="1"/>
  <c r="S99" i="3" s="1"/>
  <c r="K95" i="3"/>
  <c r="L95" i="3" s="1"/>
  <c r="S95" i="3" s="1"/>
  <c r="K91" i="3"/>
  <c r="L91" i="3" s="1"/>
  <c r="S91" i="3" s="1"/>
  <c r="K87" i="3"/>
  <c r="L87" i="3" s="1"/>
  <c r="S87" i="3" s="1"/>
  <c r="K83" i="3"/>
  <c r="L83" i="3" s="1"/>
  <c r="S83" i="3" s="1"/>
  <c r="K79" i="3"/>
  <c r="L79" i="3" s="1"/>
  <c r="S79" i="3" s="1"/>
  <c r="K75" i="3"/>
  <c r="L75" i="3" s="1"/>
  <c r="S75" i="3" s="1"/>
  <c r="K71" i="3"/>
  <c r="L71" i="3" s="1"/>
  <c r="S71" i="3" s="1"/>
  <c r="K67" i="3"/>
  <c r="L67" i="3" s="1"/>
  <c r="S67" i="3" s="1"/>
  <c r="K63" i="3"/>
  <c r="L63" i="3" s="1"/>
  <c r="S63" i="3" s="1"/>
  <c r="K59" i="3"/>
  <c r="L59" i="3" s="1"/>
  <c r="S59" i="3" s="1"/>
  <c r="K55" i="3"/>
  <c r="L55" i="3" s="1"/>
  <c r="S55" i="3" s="1"/>
  <c r="K51" i="3"/>
  <c r="L51" i="3" s="1"/>
  <c r="S51" i="3" s="1"/>
  <c r="K47" i="3"/>
  <c r="L47" i="3" s="1"/>
  <c r="S47" i="3" s="1"/>
  <c r="K43" i="3"/>
  <c r="L43" i="3" s="1"/>
  <c r="S43" i="3" s="1"/>
  <c r="K39" i="3"/>
  <c r="L39" i="3" s="1"/>
  <c r="S39" i="3" s="1"/>
  <c r="K35" i="3"/>
  <c r="L35" i="3" s="1"/>
  <c r="S35" i="3" s="1"/>
  <c r="K31" i="3"/>
  <c r="L31" i="3" s="1"/>
  <c r="S31" i="3" s="1"/>
  <c r="K27" i="3"/>
  <c r="L27" i="3" s="1"/>
  <c r="S27" i="3" s="1"/>
  <c r="K23" i="3"/>
  <c r="L23" i="3" s="1"/>
  <c r="S23" i="3" s="1"/>
  <c r="K19" i="3"/>
  <c r="L19" i="3" s="1"/>
  <c r="S19" i="3" s="1"/>
  <c r="K15" i="3"/>
  <c r="L15" i="3" s="1"/>
  <c r="S15" i="3" s="1"/>
  <c r="K11" i="3"/>
  <c r="L11" i="3" s="1"/>
  <c r="S11" i="3" s="1"/>
  <c r="K7" i="3"/>
  <c r="L7" i="3" s="1"/>
  <c r="S7" i="3" s="1"/>
  <c r="I2" i="3"/>
  <c r="K106" i="3"/>
  <c r="L106" i="3" s="1"/>
  <c r="S106" i="3" s="1"/>
  <c r="K102" i="3"/>
  <c r="L102" i="3" s="1"/>
  <c r="S102" i="3" s="1"/>
  <c r="K98" i="3"/>
  <c r="L98" i="3" s="1"/>
  <c r="S98" i="3" s="1"/>
  <c r="K94" i="3"/>
  <c r="L94" i="3" s="1"/>
  <c r="S94" i="3" s="1"/>
  <c r="K90" i="3"/>
  <c r="L90" i="3" s="1"/>
  <c r="S90" i="3" s="1"/>
  <c r="K86" i="3"/>
  <c r="L86" i="3" s="1"/>
  <c r="S86" i="3" s="1"/>
  <c r="K82" i="3"/>
  <c r="L82" i="3" s="1"/>
  <c r="S82" i="3" s="1"/>
  <c r="K78" i="3"/>
  <c r="L78" i="3" s="1"/>
  <c r="S78" i="3" s="1"/>
  <c r="K74" i="3"/>
  <c r="L74" i="3" s="1"/>
  <c r="S74" i="3" s="1"/>
  <c r="K70" i="3"/>
  <c r="L70" i="3" s="1"/>
  <c r="S70" i="3" s="1"/>
  <c r="K66" i="3"/>
  <c r="L66" i="3" s="1"/>
  <c r="S66" i="3" s="1"/>
  <c r="K62" i="3"/>
  <c r="L62" i="3" s="1"/>
  <c r="S62" i="3" s="1"/>
  <c r="K58" i="3"/>
  <c r="L58" i="3" s="1"/>
  <c r="S58" i="3" s="1"/>
  <c r="K54" i="3"/>
  <c r="L54" i="3" s="1"/>
  <c r="S54" i="3" s="1"/>
  <c r="K50" i="3"/>
  <c r="L50" i="3" s="1"/>
  <c r="S50" i="3" s="1"/>
  <c r="K46" i="3"/>
  <c r="L46" i="3" s="1"/>
  <c r="S46" i="3" s="1"/>
  <c r="K42" i="3"/>
  <c r="L42" i="3" s="1"/>
  <c r="S42" i="3" s="1"/>
  <c r="K38" i="3"/>
  <c r="L38" i="3" s="1"/>
  <c r="S38" i="3" s="1"/>
  <c r="K34" i="3"/>
  <c r="L34" i="3" s="1"/>
  <c r="S34" i="3" s="1"/>
  <c r="K30" i="3"/>
  <c r="L30" i="3" s="1"/>
  <c r="S30" i="3" s="1"/>
  <c r="K26" i="3"/>
  <c r="L26" i="3" s="1"/>
  <c r="S26" i="3" s="1"/>
  <c r="K22" i="3"/>
  <c r="L22" i="3" s="1"/>
  <c r="S22" i="3" s="1"/>
  <c r="K18" i="3"/>
  <c r="L18" i="3" s="1"/>
  <c r="S18" i="3" s="1"/>
  <c r="K14" i="3"/>
  <c r="L14" i="3" s="1"/>
  <c r="S14" i="3" s="1"/>
  <c r="K10" i="3"/>
  <c r="L10" i="3" s="1"/>
  <c r="S10" i="3" s="1"/>
  <c r="K6" i="3"/>
  <c r="L6" i="3" s="1"/>
  <c r="S6" i="3" s="1"/>
  <c r="K4" i="3"/>
  <c r="L4" i="3" s="1"/>
  <c r="S4" i="3" s="1"/>
  <c r="H47" i="3"/>
  <c r="S46" i="1"/>
  <c r="R47" i="3" s="1"/>
  <c r="AA47" i="3" s="1"/>
  <c r="S62" i="1"/>
  <c r="R63" i="3" s="1"/>
  <c r="AA63" i="3" s="1"/>
  <c r="S94" i="1"/>
  <c r="R95" i="3" s="1"/>
  <c r="AA95" i="3" s="1"/>
  <c r="S106" i="1"/>
  <c r="R107" i="3" s="1"/>
  <c r="AA107" i="3" s="1"/>
  <c r="S75" i="1"/>
  <c r="R76" i="3" s="1"/>
  <c r="AA76" i="3" s="1"/>
  <c r="S103" i="1"/>
  <c r="R104" i="3" s="1"/>
  <c r="AA104" i="3" s="1"/>
  <c r="S64" i="1"/>
  <c r="R65" i="3" s="1"/>
  <c r="AA65" i="3" s="1"/>
  <c r="S32" i="1"/>
  <c r="R33" i="3" s="1"/>
  <c r="AA33" i="3" s="1"/>
  <c r="S96" i="1"/>
  <c r="R97" i="3" s="1"/>
  <c r="AA97" i="3" s="1"/>
  <c r="S36" i="1"/>
  <c r="R37" i="3" s="1"/>
  <c r="AA37" i="3" s="1"/>
  <c r="S9" i="1"/>
  <c r="R10" i="3" s="1"/>
  <c r="AA10" i="3" s="1"/>
  <c r="AF3" i="1"/>
  <c r="AE3" i="1"/>
  <c r="AD3" i="1"/>
  <c r="R3" i="1"/>
  <c r="M4" i="3" s="1"/>
  <c r="P3" i="1"/>
  <c r="AI3" i="1"/>
  <c r="AG3" i="1"/>
  <c r="S34" i="1"/>
  <c r="R35" i="3" s="1"/>
  <c r="AA35" i="3" s="1"/>
  <c r="S82" i="1"/>
  <c r="R83" i="3" s="1"/>
  <c r="AA83" i="3" s="1"/>
  <c r="S102" i="1"/>
  <c r="R103" i="3" s="1"/>
  <c r="AA103" i="3" s="1"/>
  <c r="S7" i="1"/>
  <c r="R8" i="3" s="1"/>
  <c r="AA8" i="3" s="1"/>
  <c r="S59" i="1"/>
  <c r="R60" i="3" s="1"/>
  <c r="AA60" i="3" s="1"/>
  <c r="S91" i="1"/>
  <c r="R92" i="3" s="1"/>
  <c r="AA92" i="3" s="1"/>
  <c r="S18" i="1"/>
  <c r="R19" i="3" s="1"/>
  <c r="AA19" i="3" s="1"/>
  <c r="S42" i="1"/>
  <c r="R43" i="3" s="1"/>
  <c r="AA43" i="3" s="1"/>
  <c r="S98" i="1"/>
  <c r="R99" i="3" s="1"/>
  <c r="AA99" i="3" s="1"/>
  <c r="S39" i="1"/>
  <c r="R40" i="3" s="1"/>
  <c r="AA40" i="3" s="1"/>
  <c r="S87" i="1"/>
  <c r="R88" i="3" s="1"/>
  <c r="AA88" i="3" s="1"/>
  <c r="S99" i="1"/>
  <c r="R100" i="3" s="1"/>
  <c r="AA100" i="3" s="1"/>
  <c r="S65" i="1"/>
  <c r="R66" i="3" s="1"/>
  <c r="AA66" i="3" s="1"/>
  <c r="S57" i="1"/>
  <c r="R58" i="3" s="1"/>
  <c r="AA58" i="3" s="1"/>
  <c r="S53" i="1"/>
  <c r="R54" i="3" s="1"/>
  <c r="AA54" i="3" s="1"/>
  <c r="S28" i="1"/>
  <c r="R29" i="3" s="1"/>
  <c r="AA29" i="3" s="1"/>
  <c r="S13" i="1"/>
  <c r="R14" i="3" s="1"/>
  <c r="AA14" i="3" s="1"/>
  <c r="S19" i="1"/>
  <c r="R20" i="3" s="1"/>
  <c r="AA20" i="3" s="1"/>
  <c r="S11" i="1"/>
  <c r="R12" i="3" s="1"/>
  <c r="AA12" i="3" s="1"/>
  <c r="S86" i="1"/>
  <c r="R87" i="3" s="1"/>
  <c r="AA87" i="3" s="1"/>
  <c r="S74" i="1"/>
  <c r="R75" i="3" s="1"/>
  <c r="AA75" i="3" s="1"/>
  <c r="P24" i="1"/>
  <c r="S35" i="9" l="1"/>
  <c r="U35" i="9"/>
  <c r="AB36" i="9"/>
  <c r="Y106" i="9"/>
  <c r="X106" i="9"/>
  <c r="W106" i="9"/>
  <c r="Z106" i="9"/>
  <c r="V106" i="9"/>
  <c r="U77" i="9"/>
  <c r="S77" i="9"/>
  <c r="U91" i="9"/>
  <c r="S91" i="9"/>
  <c r="U39" i="9"/>
  <c r="S39" i="9"/>
  <c r="U8" i="9"/>
  <c r="S8" i="9"/>
  <c r="W80" i="9"/>
  <c r="AB80" i="9" s="1"/>
  <c r="Z50" i="9"/>
  <c r="AB50" i="9" s="1"/>
  <c r="U20" i="9"/>
  <c r="S20" i="9"/>
  <c r="S78" i="9"/>
  <c r="U78" i="9"/>
  <c r="Z51" i="9"/>
  <c r="S66" i="9"/>
  <c r="U66" i="9"/>
  <c r="S14" i="9"/>
  <c r="U14" i="9"/>
  <c r="J111" i="9"/>
  <c r="Z107" i="9"/>
  <c r="Y107" i="9"/>
  <c r="X107" i="9"/>
  <c r="V107" i="9"/>
  <c r="AB107" i="9" s="1"/>
  <c r="W107" i="9"/>
  <c r="X12" i="9"/>
  <c r="AB12" i="9" s="1"/>
  <c r="U4" i="9"/>
  <c r="S4" i="9"/>
  <c r="U88" i="9"/>
  <c r="S88" i="9"/>
  <c r="U99" i="9"/>
  <c r="S99" i="9"/>
  <c r="U46" i="9"/>
  <c r="S46" i="9"/>
  <c r="U52" i="9"/>
  <c r="S52" i="9"/>
  <c r="S30" i="9"/>
  <c r="U30" i="9"/>
  <c r="X80" i="9"/>
  <c r="U18" i="9"/>
  <c r="S18" i="9"/>
  <c r="U7" i="9"/>
  <c r="S7" i="9"/>
  <c r="S45" i="9"/>
  <c r="U45" i="9"/>
  <c r="W25" i="9"/>
  <c r="V25" i="9"/>
  <c r="Z25" i="9"/>
  <c r="Y25" i="9"/>
  <c r="X25" i="9"/>
  <c r="U55" i="9"/>
  <c r="S55" i="9"/>
  <c r="Z23" i="9"/>
  <c r="V23" i="9"/>
  <c r="W23" i="9"/>
  <c r="Y23" i="9"/>
  <c r="X23" i="9"/>
  <c r="U31" i="9"/>
  <c r="S31" i="9"/>
  <c r="S101" i="9"/>
  <c r="U101" i="9"/>
  <c r="U65" i="9"/>
  <c r="S65" i="9"/>
  <c r="U98" i="9"/>
  <c r="S98" i="9"/>
  <c r="Y70" i="9"/>
  <c r="X70" i="9"/>
  <c r="W70" i="9"/>
  <c r="V70" i="9"/>
  <c r="Z70" i="9"/>
  <c r="S6" i="9"/>
  <c r="U6" i="9"/>
  <c r="U59" i="9"/>
  <c r="S59" i="9"/>
  <c r="U57" i="9"/>
  <c r="S57" i="9"/>
  <c r="U69" i="9"/>
  <c r="S69" i="9"/>
  <c r="U47" i="9"/>
  <c r="S47" i="9"/>
  <c r="U19" i="9"/>
  <c r="S19" i="9"/>
  <c r="X27" i="9"/>
  <c r="S38" i="9"/>
  <c r="U38" i="9"/>
  <c r="S13" i="9"/>
  <c r="U13" i="9"/>
  <c r="Y12" i="9"/>
  <c r="V11" i="9"/>
  <c r="AB11" i="9" s="1"/>
  <c r="S97" i="9"/>
  <c r="U97" i="9"/>
  <c r="S73" i="9"/>
  <c r="U73" i="9"/>
  <c r="U104" i="9"/>
  <c r="S104" i="9"/>
  <c r="S93" i="9"/>
  <c r="U93" i="9"/>
  <c r="U95" i="9"/>
  <c r="S95" i="9"/>
  <c r="U79" i="9"/>
  <c r="S79" i="9"/>
  <c r="U72" i="9"/>
  <c r="S72" i="9"/>
  <c r="Y90" i="9"/>
  <c r="X90" i="9"/>
  <c r="Z90" i="9"/>
  <c r="V90" i="9"/>
  <c r="AB90" i="9" s="1"/>
  <c r="W90" i="9"/>
  <c r="U75" i="9"/>
  <c r="S75" i="9"/>
  <c r="V67" i="9"/>
  <c r="Z67" i="9"/>
  <c r="X67" i="9"/>
  <c r="W67" i="9"/>
  <c r="Y67" i="9"/>
  <c r="Y83" i="9"/>
  <c r="Z83" i="9"/>
  <c r="X83" i="9"/>
  <c r="W83" i="9"/>
  <c r="V83" i="9"/>
  <c r="U40" i="9"/>
  <c r="S40" i="9"/>
  <c r="U34" i="9"/>
  <c r="S34" i="9"/>
  <c r="U21" i="9"/>
  <c r="S21" i="9"/>
  <c r="AA114" i="9"/>
  <c r="W68" i="9"/>
  <c r="V68" i="9"/>
  <c r="Z68" i="9"/>
  <c r="Y68" i="9"/>
  <c r="X68" i="9"/>
  <c r="U37" i="9"/>
  <c r="S37" i="9"/>
  <c r="U84" i="9"/>
  <c r="S84" i="9"/>
  <c r="Y27" i="9"/>
  <c r="Z64" i="9"/>
  <c r="Y64" i="9"/>
  <c r="X64" i="9"/>
  <c r="W64" i="9"/>
  <c r="V64" i="9"/>
  <c r="S17" i="9"/>
  <c r="U17" i="9"/>
  <c r="U42" i="9"/>
  <c r="S42" i="9"/>
  <c r="W27" i="9"/>
  <c r="AB27" i="9" s="1"/>
  <c r="U3" i="9"/>
  <c r="S3" i="9"/>
  <c r="U108" i="9"/>
  <c r="S108" i="9"/>
  <c r="Z87" i="9"/>
  <c r="Y87" i="9"/>
  <c r="W87" i="9"/>
  <c r="V87" i="9"/>
  <c r="AB87" i="9" s="1"/>
  <c r="X87" i="9"/>
  <c r="U103" i="9"/>
  <c r="S103" i="9"/>
  <c r="Y94" i="9"/>
  <c r="X94" i="9"/>
  <c r="Z94" i="9"/>
  <c r="W94" i="9"/>
  <c r="V94" i="9"/>
  <c r="M111" i="9"/>
  <c r="M118" i="9" s="1"/>
  <c r="M119" i="9" s="1"/>
  <c r="U58" i="9"/>
  <c r="S58" i="9"/>
  <c r="L111" i="9"/>
  <c r="K111" i="9"/>
  <c r="U16" i="9"/>
  <c r="S16" i="9"/>
  <c r="U92" i="9"/>
  <c r="S92" i="9"/>
  <c r="U49" i="9"/>
  <c r="S49" i="9"/>
  <c r="S89" i="9"/>
  <c r="U89" i="9"/>
  <c r="U74" i="9"/>
  <c r="S74" i="9"/>
  <c r="S105" i="9"/>
  <c r="U105" i="9"/>
  <c r="U81" i="9"/>
  <c r="S81" i="9"/>
  <c r="S82" i="9"/>
  <c r="U82" i="9"/>
  <c r="U60" i="9"/>
  <c r="S60" i="9"/>
  <c r="N118" i="9"/>
  <c r="U61" i="9"/>
  <c r="S61" i="9"/>
  <c r="U54" i="9"/>
  <c r="S54" i="9"/>
  <c r="U32" i="9"/>
  <c r="S32" i="9"/>
  <c r="U56" i="9"/>
  <c r="S56" i="9"/>
  <c r="Y36" i="9"/>
  <c r="U24" i="9"/>
  <c r="S24" i="9"/>
  <c r="W51" i="9"/>
  <c r="AB51" i="9" s="1"/>
  <c r="S63" i="9"/>
  <c r="U63" i="9"/>
  <c r="S29" i="9"/>
  <c r="U29" i="9"/>
  <c r="I111" i="9"/>
  <c r="P110" i="9"/>
  <c r="AA110" i="9"/>
  <c r="Z28" i="9"/>
  <c r="Y28" i="9"/>
  <c r="X28" i="9"/>
  <c r="W28" i="9"/>
  <c r="V28" i="9"/>
  <c r="Z33" i="9"/>
  <c r="W33" i="9"/>
  <c r="V33" i="9"/>
  <c r="Y33" i="9"/>
  <c r="X33" i="9"/>
  <c r="S85" i="9"/>
  <c r="U85" i="9"/>
  <c r="U71" i="9"/>
  <c r="S71" i="9"/>
  <c r="Z41" i="9"/>
  <c r="W41" i="9"/>
  <c r="V41" i="9"/>
  <c r="AB41" i="9" s="1"/>
  <c r="Y41" i="9"/>
  <c r="X41" i="9"/>
  <c r="U26" i="9"/>
  <c r="S26" i="9"/>
  <c r="S100" i="9"/>
  <c r="U100" i="9"/>
  <c r="U96" i="9"/>
  <c r="S96" i="9"/>
  <c r="U102" i="9"/>
  <c r="S102" i="9"/>
  <c r="U62" i="9"/>
  <c r="S62" i="9"/>
  <c r="S86" i="9"/>
  <c r="U86" i="9"/>
  <c r="U44" i="9"/>
  <c r="S44" i="9"/>
  <c r="S76" i="9"/>
  <c r="U76" i="9"/>
  <c r="M123" i="9"/>
  <c r="M124" i="9" s="1"/>
  <c r="U10" i="9"/>
  <c r="S10" i="9"/>
  <c r="U48" i="9"/>
  <c r="S48" i="9"/>
  <c r="S9" i="9"/>
  <c r="U9" i="9"/>
  <c r="U43" i="9"/>
  <c r="S43" i="9"/>
  <c r="U5" i="9"/>
  <c r="S5" i="9"/>
  <c r="S22" i="9"/>
  <c r="U22" i="9"/>
  <c r="P114" i="9"/>
  <c r="S53" i="9"/>
  <c r="U53" i="9"/>
  <c r="Z15" i="9"/>
  <c r="Y15" i="9"/>
  <c r="X15" i="9"/>
  <c r="W15" i="9"/>
  <c r="V15" i="9"/>
  <c r="AB15" i="9" s="1"/>
  <c r="V97" i="1"/>
  <c r="H23" i="3"/>
  <c r="Y96" i="1"/>
  <c r="H34" i="3"/>
  <c r="H80" i="3"/>
  <c r="H71" i="3"/>
  <c r="K111" i="1"/>
  <c r="K123" i="1"/>
  <c r="K124" i="1" s="1"/>
  <c r="H24" i="3"/>
  <c r="H45" i="3"/>
  <c r="H48" i="3"/>
  <c r="H84" i="3"/>
  <c r="L111" i="1"/>
  <c r="K118" i="1"/>
  <c r="K119" i="1" s="1"/>
  <c r="W96" i="1"/>
  <c r="H67" i="3"/>
  <c r="H27" i="3"/>
  <c r="H99" i="3"/>
  <c r="H33" i="3"/>
  <c r="H59" i="3"/>
  <c r="H43" i="3"/>
  <c r="H108" i="3"/>
  <c r="H73" i="3"/>
  <c r="H104" i="3"/>
  <c r="H82" i="3"/>
  <c r="Y104" i="1"/>
  <c r="W104" i="1"/>
  <c r="Z104" i="1"/>
  <c r="X104" i="1"/>
  <c r="V104" i="1"/>
  <c r="H41" i="3"/>
  <c r="H8" i="3"/>
  <c r="S104" i="1"/>
  <c r="R105" i="3" s="1"/>
  <c r="AA105" i="3" s="1"/>
  <c r="H30" i="3"/>
  <c r="H15" i="3"/>
  <c r="H68" i="3"/>
  <c r="H63" i="3"/>
  <c r="H109" i="3"/>
  <c r="M105" i="3"/>
  <c r="W105" i="3" s="1"/>
  <c r="H105" i="3"/>
  <c r="H35" i="3"/>
  <c r="X33" i="1"/>
  <c r="H12" i="3"/>
  <c r="H25" i="3"/>
  <c r="H72" i="3"/>
  <c r="H39" i="3"/>
  <c r="AA113" i="1"/>
  <c r="AA114" i="1" s="1"/>
  <c r="N111" i="1"/>
  <c r="M111" i="1"/>
  <c r="Y33" i="1"/>
  <c r="H91" i="3"/>
  <c r="Z33" i="1"/>
  <c r="H32" i="3"/>
  <c r="H81" i="3"/>
  <c r="P110" i="1"/>
  <c r="V96" i="1"/>
  <c r="AB96" i="1" s="1"/>
  <c r="H37" i="3"/>
  <c r="H97" i="3"/>
  <c r="H44" i="3"/>
  <c r="H107" i="3"/>
  <c r="H96" i="3"/>
  <c r="I111" i="1"/>
  <c r="H40" i="3"/>
  <c r="H46" i="3"/>
  <c r="H9" i="3"/>
  <c r="H69" i="3"/>
  <c r="H56" i="3"/>
  <c r="H98" i="3"/>
  <c r="J111" i="1"/>
  <c r="H36" i="3"/>
  <c r="H26" i="3"/>
  <c r="H11" i="3"/>
  <c r="H101" i="3"/>
  <c r="H60" i="3"/>
  <c r="H83" i="3"/>
  <c r="H22" i="3"/>
  <c r="W33" i="1"/>
  <c r="N98" i="3"/>
  <c r="T98" i="3" s="1"/>
  <c r="W98" i="3"/>
  <c r="N97" i="3"/>
  <c r="T97" i="3" s="1"/>
  <c r="W97" i="3"/>
  <c r="N34" i="3"/>
  <c r="T34" i="3" s="1"/>
  <c r="W34" i="3"/>
  <c r="N4" i="3"/>
  <c r="O4" i="3" s="1"/>
  <c r="U4" i="3" s="1"/>
  <c r="W4" i="3"/>
  <c r="N105" i="3"/>
  <c r="T105" i="3" s="1"/>
  <c r="M59" i="3"/>
  <c r="U58" i="1"/>
  <c r="M72" i="3"/>
  <c r="U71" i="1"/>
  <c r="M13" i="3"/>
  <c r="S12" i="1"/>
  <c r="R13" i="3" s="1"/>
  <c r="AA13" i="3" s="1"/>
  <c r="U12" i="1"/>
  <c r="H102" i="3"/>
  <c r="M48" i="3"/>
  <c r="U47" i="1"/>
  <c r="M94" i="3"/>
  <c r="U93" i="1"/>
  <c r="M52" i="3"/>
  <c r="U51" i="1"/>
  <c r="M96" i="3"/>
  <c r="U95" i="1"/>
  <c r="M64" i="3"/>
  <c r="U63" i="1"/>
  <c r="M49" i="3"/>
  <c r="S48" i="1"/>
  <c r="R49" i="3" s="1"/>
  <c r="AA49" i="3" s="1"/>
  <c r="U48" i="1"/>
  <c r="M30" i="3"/>
  <c r="S29" i="1"/>
  <c r="R30" i="3" s="1"/>
  <c r="AA30" i="3" s="1"/>
  <c r="U29" i="1"/>
  <c r="M21" i="3"/>
  <c r="S20" i="1"/>
  <c r="R21" i="3" s="1"/>
  <c r="AA21" i="3" s="1"/>
  <c r="U20" i="1"/>
  <c r="H29" i="3"/>
  <c r="H93" i="3"/>
  <c r="H42" i="3"/>
  <c r="H17" i="3"/>
  <c r="H52" i="3"/>
  <c r="H75" i="3"/>
  <c r="H64" i="3"/>
  <c r="H88" i="3"/>
  <c r="M75" i="3"/>
  <c r="U74" i="1"/>
  <c r="M92" i="3"/>
  <c r="U91" i="1"/>
  <c r="H14" i="3"/>
  <c r="H61" i="3"/>
  <c r="H86" i="3"/>
  <c r="H70" i="3"/>
  <c r="H85" i="3"/>
  <c r="H13" i="3"/>
  <c r="H6" i="3"/>
  <c r="H16" i="3"/>
  <c r="H57" i="3"/>
  <c r="H94" i="3"/>
  <c r="H78" i="3"/>
  <c r="H51" i="3"/>
  <c r="H21" i="3"/>
  <c r="H5" i="3"/>
  <c r="H106" i="3"/>
  <c r="H58" i="3"/>
  <c r="H87" i="3"/>
  <c r="M71" i="3"/>
  <c r="U70" i="1"/>
  <c r="S70" i="1"/>
  <c r="R71" i="3" s="1"/>
  <c r="AA71" i="3" s="1"/>
  <c r="AB104" i="1"/>
  <c r="H77" i="3"/>
  <c r="H38" i="3"/>
  <c r="H4" i="3"/>
  <c r="H50" i="3"/>
  <c r="H19" i="3"/>
  <c r="H53" i="3"/>
  <c r="H66" i="3"/>
  <c r="H92" i="3"/>
  <c r="H49" i="3"/>
  <c r="M63" i="3"/>
  <c r="U62" i="1"/>
  <c r="M47" i="3"/>
  <c r="U46" i="1"/>
  <c r="M31" i="3"/>
  <c r="S30" i="1"/>
  <c r="R31" i="3" s="1"/>
  <c r="AA31" i="3" s="1"/>
  <c r="U30" i="1"/>
  <c r="M27" i="3"/>
  <c r="U26" i="1"/>
  <c r="S26" i="1"/>
  <c r="R27" i="3" s="1"/>
  <c r="AA27" i="3" s="1"/>
  <c r="M91" i="3"/>
  <c r="U90" i="1"/>
  <c r="S90" i="1"/>
  <c r="R91" i="3" s="1"/>
  <c r="AA91" i="3" s="1"/>
  <c r="M108" i="3"/>
  <c r="U107" i="1"/>
  <c r="H31" i="3"/>
  <c r="M103" i="3"/>
  <c r="U102" i="1"/>
  <c r="M53" i="3"/>
  <c r="S52" i="1"/>
  <c r="R53" i="3" s="1"/>
  <c r="AA53" i="3" s="1"/>
  <c r="U52" i="1"/>
  <c r="H74" i="3"/>
  <c r="M16" i="3"/>
  <c r="U15" i="1"/>
  <c r="S15" i="1"/>
  <c r="R16" i="3" s="1"/>
  <c r="AA16" i="3" s="1"/>
  <c r="M86" i="3"/>
  <c r="S85" i="1"/>
  <c r="R86" i="3" s="1"/>
  <c r="AA86" i="3" s="1"/>
  <c r="U85" i="1"/>
  <c r="M46" i="3"/>
  <c r="S45" i="1"/>
  <c r="R46" i="3" s="1"/>
  <c r="AA46" i="3" s="1"/>
  <c r="U45" i="1"/>
  <c r="M38" i="3"/>
  <c r="S37" i="1"/>
  <c r="R38" i="3" s="1"/>
  <c r="AA38" i="3" s="1"/>
  <c r="U37" i="1"/>
  <c r="M56" i="3"/>
  <c r="U55" i="1"/>
  <c r="S55" i="1"/>
  <c r="R56" i="3" s="1"/>
  <c r="AA56" i="3" s="1"/>
  <c r="M70" i="3"/>
  <c r="S69" i="1"/>
  <c r="R70" i="3" s="1"/>
  <c r="AA70" i="3" s="1"/>
  <c r="U69" i="1"/>
  <c r="M36" i="3"/>
  <c r="U35" i="1"/>
  <c r="S35" i="1"/>
  <c r="R36" i="3" s="1"/>
  <c r="AA36" i="3" s="1"/>
  <c r="M28" i="3"/>
  <c r="U27" i="1"/>
  <c r="S27" i="1"/>
  <c r="R28" i="3" s="1"/>
  <c r="AA28" i="3" s="1"/>
  <c r="M5" i="3"/>
  <c r="S4" i="1"/>
  <c r="R5" i="3" s="1"/>
  <c r="AA5" i="3" s="1"/>
  <c r="U4" i="1"/>
  <c r="H54" i="3"/>
  <c r="M65" i="3"/>
  <c r="U64" i="1"/>
  <c r="M25" i="3"/>
  <c r="U24" i="1"/>
  <c r="S24" i="1"/>
  <c r="R25" i="3" s="1"/>
  <c r="AA25" i="3" s="1"/>
  <c r="H62" i="3"/>
  <c r="M22" i="3"/>
  <c r="S21" i="1"/>
  <c r="R22" i="3" s="1"/>
  <c r="AA22" i="3" s="1"/>
  <c r="U21" i="1"/>
  <c r="M35" i="3"/>
  <c r="U34" i="1"/>
  <c r="M99" i="3"/>
  <c r="U98" i="1"/>
  <c r="S58" i="1"/>
  <c r="R59" i="3" s="1"/>
  <c r="AA59" i="3" s="1"/>
  <c r="M101" i="3"/>
  <c r="U100" i="1"/>
  <c r="S100" i="1"/>
  <c r="R101" i="3" s="1"/>
  <c r="AA101" i="3" s="1"/>
  <c r="M85" i="3"/>
  <c r="U84" i="1"/>
  <c r="S84" i="1"/>
  <c r="R85" i="3" s="1"/>
  <c r="AA85" i="3" s="1"/>
  <c r="M69" i="3"/>
  <c r="S68" i="1"/>
  <c r="R69" i="3" s="1"/>
  <c r="AA69" i="3" s="1"/>
  <c r="U68" i="1"/>
  <c r="M29" i="3"/>
  <c r="U28" i="1"/>
  <c r="M20" i="3"/>
  <c r="U19" i="1"/>
  <c r="M11" i="3"/>
  <c r="U10" i="1"/>
  <c r="S10" i="1"/>
  <c r="R11" i="3" s="1"/>
  <c r="AA11" i="3" s="1"/>
  <c r="M81" i="3"/>
  <c r="U80" i="1"/>
  <c r="S80" i="1"/>
  <c r="R81" i="3" s="1"/>
  <c r="AA81" i="3" s="1"/>
  <c r="M76" i="3"/>
  <c r="U75" i="1"/>
  <c r="M60" i="3"/>
  <c r="U59" i="1"/>
  <c r="M12" i="3"/>
  <c r="U11" i="1"/>
  <c r="H90" i="3"/>
  <c r="M26" i="3"/>
  <c r="U25" i="1"/>
  <c r="S25" i="1"/>
  <c r="R26" i="3" s="1"/>
  <c r="AA26" i="3" s="1"/>
  <c r="H20" i="3"/>
  <c r="H65" i="3"/>
  <c r="H7" i="3"/>
  <c r="H28" i="3"/>
  <c r="H55" i="3"/>
  <c r="H103" i="3"/>
  <c r="H76" i="3"/>
  <c r="H100" i="3"/>
  <c r="H89" i="3"/>
  <c r="M43" i="3"/>
  <c r="U42" i="1"/>
  <c r="M107" i="3"/>
  <c r="U106" i="1"/>
  <c r="H10" i="3"/>
  <c r="H95" i="3"/>
  <c r="H79" i="3"/>
  <c r="M39" i="3"/>
  <c r="U38" i="1"/>
  <c r="M89" i="3"/>
  <c r="S88" i="1"/>
  <c r="R89" i="3" s="1"/>
  <c r="AA89" i="3" s="1"/>
  <c r="U88" i="1"/>
  <c r="M45" i="3"/>
  <c r="U44" i="1"/>
  <c r="S44" i="1"/>
  <c r="R45" i="3" s="1"/>
  <c r="AA45" i="3" s="1"/>
  <c r="M6" i="3"/>
  <c r="S5" i="1"/>
  <c r="R6" i="3" s="1"/>
  <c r="AA6" i="3" s="1"/>
  <c r="U5" i="1"/>
  <c r="M40" i="3"/>
  <c r="U39" i="1"/>
  <c r="M102" i="3"/>
  <c r="U101" i="1"/>
  <c r="S101" i="1"/>
  <c r="R102" i="3" s="1"/>
  <c r="AA102" i="3" s="1"/>
  <c r="M18" i="3"/>
  <c r="S17" i="1"/>
  <c r="R18" i="3" s="1"/>
  <c r="AA18" i="3" s="1"/>
  <c r="U17" i="1"/>
  <c r="M24" i="3"/>
  <c r="S23" i="1"/>
  <c r="R24" i="3" s="1"/>
  <c r="AA24" i="3" s="1"/>
  <c r="U23" i="1"/>
  <c r="M82" i="3"/>
  <c r="U81" i="1"/>
  <c r="S81" i="1"/>
  <c r="R82" i="3" s="1"/>
  <c r="AA82" i="3" s="1"/>
  <c r="H18" i="3"/>
  <c r="M104" i="3"/>
  <c r="U103" i="1"/>
  <c r="M106" i="3"/>
  <c r="S105" i="1"/>
  <c r="R106" i="3" s="1"/>
  <c r="AA106" i="3" s="1"/>
  <c r="U105" i="1"/>
  <c r="M73" i="3"/>
  <c r="U72" i="1"/>
  <c r="S72" i="1"/>
  <c r="R73" i="3" s="1"/>
  <c r="AA73" i="3" s="1"/>
  <c r="M10" i="3"/>
  <c r="U9" i="1"/>
  <c r="M67" i="3"/>
  <c r="U66" i="1"/>
  <c r="S66" i="1"/>
  <c r="R67" i="3" s="1"/>
  <c r="AA67" i="3" s="1"/>
  <c r="M55" i="3"/>
  <c r="U54" i="1"/>
  <c r="S54" i="1"/>
  <c r="R55" i="3" s="1"/>
  <c r="AA55" i="3" s="1"/>
  <c r="M109" i="3"/>
  <c r="U108" i="1"/>
  <c r="S108" i="1"/>
  <c r="R109" i="3" s="1"/>
  <c r="AA109" i="3" s="1"/>
  <c r="M93" i="3"/>
  <c r="S92" i="1"/>
  <c r="R93" i="3" s="1"/>
  <c r="AA93" i="3" s="1"/>
  <c r="U92" i="1"/>
  <c r="M77" i="3"/>
  <c r="U76" i="1"/>
  <c r="M61" i="3"/>
  <c r="S60" i="1"/>
  <c r="R61" i="3" s="1"/>
  <c r="AA61" i="3" s="1"/>
  <c r="U60" i="1"/>
  <c r="M23" i="3"/>
  <c r="U22" i="1"/>
  <c r="M78" i="3"/>
  <c r="S77" i="1"/>
  <c r="R78" i="3" s="1"/>
  <c r="AA78" i="3" s="1"/>
  <c r="U77" i="1"/>
  <c r="M42" i="3"/>
  <c r="U41" i="1"/>
  <c r="S41" i="1"/>
  <c r="R42" i="3" s="1"/>
  <c r="AA42" i="3" s="1"/>
  <c r="M44" i="3"/>
  <c r="U43" i="1"/>
  <c r="M84" i="3"/>
  <c r="U83" i="1"/>
  <c r="S83" i="1"/>
  <c r="R84" i="3" s="1"/>
  <c r="AA84" i="3" s="1"/>
  <c r="M80" i="3"/>
  <c r="S79" i="1"/>
  <c r="R80" i="3" s="1"/>
  <c r="AA80" i="3" s="1"/>
  <c r="U79" i="1"/>
  <c r="M32" i="3"/>
  <c r="U31" i="1"/>
  <c r="M17" i="3"/>
  <c r="U16" i="1"/>
  <c r="S16" i="1"/>
  <c r="R17" i="3" s="1"/>
  <c r="AA17" i="3" s="1"/>
  <c r="M9" i="3"/>
  <c r="U8" i="1"/>
  <c r="S8" i="1"/>
  <c r="R9" i="3" s="1"/>
  <c r="AA9" i="3" s="1"/>
  <c r="M41" i="3"/>
  <c r="U40" i="1"/>
  <c r="S40" i="1"/>
  <c r="R41" i="3" s="1"/>
  <c r="AA41" i="3" s="1"/>
  <c r="M19" i="3"/>
  <c r="U18" i="1"/>
  <c r="M83" i="3"/>
  <c r="U82" i="1"/>
  <c r="M100" i="3"/>
  <c r="U99" i="1"/>
  <c r="M87" i="3"/>
  <c r="U86" i="1"/>
  <c r="M37" i="3"/>
  <c r="U36" i="1"/>
  <c r="M95" i="3"/>
  <c r="U94" i="1"/>
  <c r="M79" i="3"/>
  <c r="S78" i="1"/>
  <c r="R79" i="3" s="1"/>
  <c r="AA79" i="3" s="1"/>
  <c r="U78" i="1"/>
  <c r="M15" i="3"/>
  <c r="U14" i="1"/>
  <c r="S14" i="1"/>
  <c r="R15" i="3" s="1"/>
  <c r="AA15" i="3" s="1"/>
  <c r="M74" i="3"/>
  <c r="S73" i="1"/>
  <c r="R74" i="3" s="1"/>
  <c r="AA74" i="3" s="1"/>
  <c r="U73" i="1"/>
  <c r="M88" i="3"/>
  <c r="U87" i="1"/>
  <c r="M8" i="3"/>
  <c r="U7" i="1"/>
  <c r="M54" i="3"/>
  <c r="U53" i="1"/>
  <c r="M62" i="3"/>
  <c r="S61" i="1"/>
  <c r="R62" i="3" s="1"/>
  <c r="AA62" i="3" s="1"/>
  <c r="U61" i="1"/>
  <c r="Y97" i="1"/>
  <c r="Z97" i="1"/>
  <c r="X97" i="1"/>
  <c r="X96" i="1"/>
  <c r="M33" i="3"/>
  <c r="U32" i="1"/>
  <c r="M68" i="3"/>
  <c r="U67" i="1"/>
  <c r="S67" i="1"/>
  <c r="R68" i="3" s="1"/>
  <c r="AA68" i="3" s="1"/>
  <c r="M66" i="3"/>
  <c r="U65" i="1"/>
  <c r="M90" i="3"/>
  <c r="U89" i="1"/>
  <c r="S89" i="1"/>
  <c r="R90" i="3" s="1"/>
  <c r="AA90" i="3" s="1"/>
  <c r="M51" i="3"/>
  <c r="U50" i="1"/>
  <c r="S50" i="1"/>
  <c r="R51" i="3" s="1"/>
  <c r="AA51" i="3" s="1"/>
  <c r="M57" i="3"/>
  <c r="U56" i="1"/>
  <c r="S56" i="1"/>
  <c r="R57" i="3" s="1"/>
  <c r="AA57" i="3" s="1"/>
  <c r="M14" i="3"/>
  <c r="U13" i="1"/>
  <c r="M7" i="3"/>
  <c r="S6" i="1"/>
  <c r="R7" i="3" s="1"/>
  <c r="AA7" i="3" s="1"/>
  <c r="U6" i="1"/>
  <c r="M50" i="3"/>
  <c r="U49" i="1"/>
  <c r="S49" i="1"/>
  <c r="R50" i="3" s="1"/>
  <c r="AA50" i="3" s="1"/>
  <c r="M58" i="3"/>
  <c r="U57" i="1"/>
  <c r="O34" i="3"/>
  <c r="U34" i="3" s="1"/>
  <c r="S3" i="1"/>
  <c r="R4" i="3" s="1"/>
  <c r="AA4" i="3" s="1"/>
  <c r="U3" i="1"/>
  <c r="X89" i="9" l="1"/>
  <c r="W89" i="9"/>
  <c r="Z89" i="9"/>
  <c r="Y89" i="9"/>
  <c r="V89" i="9"/>
  <c r="K118" i="9"/>
  <c r="K119" i="9" s="1"/>
  <c r="V95" i="9"/>
  <c r="Z95" i="9"/>
  <c r="Y95" i="9"/>
  <c r="X95" i="9"/>
  <c r="W95" i="9"/>
  <c r="X31" i="9"/>
  <c r="Z31" i="9"/>
  <c r="V31" i="9"/>
  <c r="Y31" i="9"/>
  <c r="W31" i="9"/>
  <c r="Z52" i="9"/>
  <c r="Y52" i="9"/>
  <c r="V52" i="9"/>
  <c r="X52" i="9"/>
  <c r="W52" i="9"/>
  <c r="Z4" i="9"/>
  <c r="Y4" i="9"/>
  <c r="W4" i="9"/>
  <c r="X4" i="9"/>
  <c r="V4" i="9"/>
  <c r="Y14" i="9"/>
  <c r="Z14" i="9"/>
  <c r="X14" i="9"/>
  <c r="W14" i="9"/>
  <c r="V14" i="9"/>
  <c r="AB14" i="9" s="1"/>
  <c r="Z20" i="9"/>
  <c r="Y20" i="9"/>
  <c r="W20" i="9"/>
  <c r="V20" i="9"/>
  <c r="X20" i="9"/>
  <c r="Z91" i="9"/>
  <c r="Y91" i="9"/>
  <c r="V91" i="9"/>
  <c r="AB91" i="9" s="1"/>
  <c r="X91" i="9"/>
  <c r="W91" i="9"/>
  <c r="X97" i="9"/>
  <c r="W97" i="9"/>
  <c r="V97" i="9"/>
  <c r="Z97" i="9"/>
  <c r="Y97" i="9"/>
  <c r="V24" i="9"/>
  <c r="AB24" i="9" s="1"/>
  <c r="Z24" i="9"/>
  <c r="W24" i="9"/>
  <c r="Y24" i="9"/>
  <c r="X24" i="9"/>
  <c r="X42" i="9"/>
  <c r="W42" i="9"/>
  <c r="V42" i="9"/>
  <c r="AB42" i="9" s="1"/>
  <c r="Z42" i="9"/>
  <c r="Y42" i="9"/>
  <c r="AB68" i="9"/>
  <c r="Y40" i="9"/>
  <c r="V40" i="9"/>
  <c r="W40" i="9"/>
  <c r="Z40" i="9"/>
  <c r="X40" i="9"/>
  <c r="X93" i="9"/>
  <c r="W93" i="9"/>
  <c r="Z93" i="9"/>
  <c r="Y93" i="9"/>
  <c r="V93" i="9"/>
  <c r="Y19" i="9"/>
  <c r="X19" i="9"/>
  <c r="V19" i="9"/>
  <c r="AB19" i="9" s="1"/>
  <c r="W19" i="9"/>
  <c r="Z19" i="9"/>
  <c r="Z59" i="9"/>
  <c r="Y59" i="9"/>
  <c r="X59" i="9"/>
  <c r="V59" i="9"/>
  <c r="W59" i="9"/>
  <c r="Z7" i="9"/>
  <c r="X7" i="9"/>
  <c r="Y7" i="9"/>
  <c r="W7" i="9"/>
  <c r="V7" i="9"/>
  <c r="V16" i="9"/>
  <c r="Z16" i="9"/>
  <c r="Y16" i="9"/>
  <c r="X16" i="9"/>
  <c r="W16" i="9"/>
  <c r="X34" i="9"/>
  <c r="W34" i="9"/>
  <c r="V34" i="9"/>
  <c r="Y34" i="9"/>
  <c r="Z34" i="9"/>
  <c r="J118" i="9"/>
  <c r="J119" i="9" s="1"/>
  <c r="J123" i="9"/>
  <c r="J124" i="9" s="1"/>
  <c r="AB33" i="9"/>
  <c r="Z100" i="9"/>
  <c r="Y100" i="9"/>
  <c r="W100" i="9"/>
  <c r="V100" i="9"/>
  <c r="X100" i="9"/>
  <c r="W81" i="9"/>
  <c r="X81" i="9"/>
  <c r="V81" i="9"/>
  <c r="Y81" i="9"/>
  <c r="Z81" i="9"/>
  <c r="Z5" i="9"/>
  <c r="X5" i="9"/>
  <c r="Y5" i="9"/>
  <c r="W5" i="9"/>
  <c r="V5" i="9"/>
  <c r="AB5" i="9" s="1"/>
  <c r="X10" i="9"/>
  <c r="W10" i="9"/>
  <c r="Z10" i="9"/>
  <c r="Y10" i="9"/>
  <c r="V10" i="9"/>
  <c r="I118" i="9"/>
  <c r="I119" i="9" s="1"/>
  <c r="W61" i="9"/>
  <c r="V61" i="9"/>
  <c r="AB61" i="9" s="1"/>
  <c r="Z61" i="9"/>
  <c r="Y61" i="9"/>
  <c r="X61" i="9"/>
  <c r="X49" i="9"/>
  <c r="W49" i="9"/>
  <c r="V49" i="9"/>
  <c r="Y49" i="9"/>
  <c r="Z49" i="9"/>
  <c r="W17" i="9"/>
  <c r="V17" i="9"/>
  <c r="AB17" i="9" s="1"/>
  <c r="Z17" i="9"/>
  <c r="Y17" i="9"/>
  <c r="X17" i="9"/>
  <c r="AB83" i="9"/>
  <c r="Y6" i="9"/>
  <c r="X6" i="9"/>
  <c r="W6" i="9"/>
  <c r="V6" i="9"/>
  <c r="Z6" i="9"/>
  <c r="Y98" i="9"/>
  <c r="X98" i="9"/>
  <c r="W98" i="9"/>
  <c r="Z98" i="9"/>
  <c r="V98" i="9"/>
  <c r="AB98" i="9" s="1"/>
  <c r="Y46" i="9"/>
  <c r="X46" i="9"/>
  <c r="W46" i="9"/>
  <c r="V46" i="9"/>
  <c r="Z46" i="9"/>
  <c r="X66" i="9"/>
  <c r="V66" i="9"/>
  <c r="Z66" i="9"/>
  <c r="W66" i="9"/>
  <c r="Y66" i="9"/>
  <c r="W77" i="9"/>
  <c r="Z77" i="9"/>
  <c r="Y77" i="9"/>
  <c r="X77" i="9"/>
  <c r="V77" i="9"/>
  <c r="AB77" i="9" s="1"/>
  <c r="Y35" i="9"/>
  <c r="X35" i="9"/>
  <c r="W35" i="9"/>
  <c r="V35" i="9"/>
  <c r="Z35" i="9"/>
  <c r="AB67" i="9"/>
  <c r="Z13" i="9"/>
  <c r="X13" i="9"/>
  <c r="Y13" i="9"/>
  <c r="W13" i="9"/>
  <c r="V13" i="9"/>
  <c r="V47" i="9"/>
  <c r="X47" i="9"/>
  <c r="W47" i="9"/>
  <c r="Z47" i="9"/>
  <c r="Y47" i="9"/>
  <c r="AB25" i="9"/>
  <c r="X18" i="9"/>
  <c r="W18" i="9"/>
  <c r="Y18" i="9"/>
  <c r="V18" i="9"/>
  <c r="Z18" i="9"/>
  <c r="AB106" i="9"/>
  <c r="W48" i="9"/>
  <c r="V48" i="9"/>
  <c r="AB48" i="9" s="1"/>
  <c r="Z48" i="9"/>
  <c r="Y48" i="9"/>
  <c r="X48" i="9"/>
  <c r="X86" i="9"/>
  <c r="Z86" i="9"/>
  <c r="Y86" i="9"/>
  <c r="W86" i="9"/>
  <c r="V86" i="9"/>
  <c r="AB86" i="9" s="1"/>
  <c r="W96" i="9"/>
  <c r="V96" i="9"/>
  <c r="AB96" i="9" s="1"/>
  <c r="Z96" i="9"/>
  <c r="Y96" i="9"/>
  <c r="X96" i="9"/>
  <c r="W54" i="9"/>
  <c r="Z54" i="9"/>
  <c r="Y54" i="9"/>
  <c r="X54" i="9"/>
  <c r="V54" i="9"/>
  <c r="N119" i="9"/>
  <c r="N123" i="9"/>
  <c r="N124" i="9" s="1"/>
  <c r="X105" i="9"/>
  <c r="W105" i="9"/>
  <c r="V105" i="9"/>
  <c r="Z105" i="9"/>
  <c r="Y105" i="9"/>
  <c r="Y58" i="9"/>
  <c r="X58" i="9"/>
  <c r="W58" i="9"/>
  <c r="V58" i="9"/>
  <c r="Z58" i="9"/>
  <c r="Z84" i="9"/>
  <c r="V84" i="9"/>
  <c r="AB84" i="9" s="1"/>
  <c r="W84" i="9"/>
  <c r="Y84" i="9"/>
  <c r="X84" i="9"/>
  <c r="Z53" i="9"/>
  <c r="W53" i="9"/>
  <c r="Y53" i="9"/>
  <c r="V53" i="9"/>
  <c r="X53" i="9"/>
  <c r="Z43" i="9"/>
  <c r="Y43" i="9"/>
  <c r="X43" i="9"/>
  <c r="W43" i="9"/>
  <c r="V43" i="9"/>
  <c r="Z76" i="9"/>
  <c r="V76" i="9"/>
  <c r="W76" i="9"/>
  <c r="Y76" i="9"/>
  <c r="X76" i="9"/>
  <c r="X26" i="9"/>
  <c r="W26" i="9"/>
  <c r="Z26" i="9"/>
  <c r="Y26" i="9"/>
  <c r="V26" i="9"/>
  <c r="AB26" i="9" s="1"/>
  <c r="W85" i="9"/>
  <c r="Z85" i="9"/>
  <c r="X85" i="9"/>
  <c r="Y85" i="9"/>
  <c r="V85" i="9"/>
  <c r="W56" i="9"/>
  <c r="V56" i="9"/>
  <c r="Z56" i="9"/>
  <c r="Y56" i="9"/>
  <c r="X56" i="9"/>
  <c r="Z92" i="9"/>
  <c r="W92" i="9"/>
  <c r="V92" i="9"/>
  <c r="X92" i="9"/>
  <c r="Y92" i="9"/>
  <c r="V103" i="9"/>
  <c r="Z103" i="9"/>
  <c r="Y103" i="9"/>
  <c r="W103" i="9"/>
  <c r="X103" i="9"/>
  <c r="Z108" i="9"/>
  <c r="Y108" i="9"/>
  <c r="W108" i="9"/>
  <c r="V108" i="9"/>
  <c r="X108" i="9"/>
  <c r="AB64" i="9"/>
  <c r="Z72" i="9"/>
  <c r="Y72" i="9"/>
  <c r="W72" i="9"/>
  <c r="V72" i="9"/>
  <c r="X72" i="9"/>
  <c r="W104" i="9"/>
  <c r="V104" i="9"/>
  <c r="AB104" i="9" s="1"/>
  <c r="Z104" i="9"/>
  <c r="X104" i="9"/>
  <c r="Y104" i="9"/>
  <c r="Z65" i="9"/>
  <c r="W65" i="9"/>
  <c r="V65" i="9"/>
  <c r="Y65" i="9"/>
  <c r="X65" i="9"/>
  <c r="AB23" i="9"/>
  <c r="Z99" i="9"/>
  <c r="Y99" i="9"/>
  <c r="X99" i="9"/>
  <c r="V99" i="9"/>
  <c r="W99" i="9"/>
  <c r="V8" i="9"/>
  <c r="X8" i="9"/>
  <c r="W8" i="9"/>
  <c r="Y8" i="9"/>
  <c r="Z8" i="9"/>
  <c r="X57" i="9"/>
  <c r="W57" i="9"/>
  <c r="V57" i="9"/>
  <c r="Z57" i="9"/>
  <c r="Y57" i="9"/>
  <c r="X62" i="9"/>
  <c r="W62" i="9"/>
  <c r="Z62" i="9"/>
  <c r="Y62" i="9"/>
  <c r="V62" i="9"/>
  <c r="Z71" i="9"/>
  <c r="Y71" i="9"/>
  <c r="X71" i="9"/>
  <c r="V71" i="9"/>
  <c r="W71" i="9"/>
  <c r="W9" i="9"/>
  <c r="V9" i="9"/>
  <c r="X9" i="9"/>
  <c r="Z9" i="9"/>
  <c r="Y9" i="9"/>
  <c r="Y102" i="9"/>
  <c r="X102" i="9"/>
  <c r="W102" i="9"/>
  <c r="Z102" i="9"/>
  <c r="V102" i="9"/>
  <c r="Y63" i="9"/>
  <c r="X63" i="9"/>
  <c r="Z63" i="9"/>
  <c r="V63" i="9"/>
  <c r="AB63" i="9" s="1"/>
  <c r="W63" i="9"/>
  <c r="V60" i="9"/>
  <c r="Y60" i="9"/>
  <c r="X60" i="9"/>
  <c r="W60" i="9"/>
  <c r="Z60" i="9"/>
  <c r="L118" i="9"/>
  <c r="L119" i="9" s="1"/>
  <c r="AB94" i="9"/>
  <c r="V37" i="9"/>
  <c r="Z37" i="9"/>
  <c r="Y37" i="9"/>
  <c r="X37" i="9"/>
  <c r="W37" i="9"/>
  <c r="Z21" i="9"/>
  <c r="X21" i="9"/>
  <c r="V21" i="9"/>
  <c r="AB21" i="9" s="1"/>
  <c r="W21" i="9"/>
  <c r="Y21" i="9"/>
  <c r="Y75" i="9"/>
  <c r="W75" i="9"/>
  <c r="V75" i="9"/>
  <c r="X75" i="9"/>
  <c r="Z75" i="9"/>
  <c r="Z73" i="9"/>
  <c r="X73" i="9"/>
  <c r="W73" i="9"/>
  <c r="V73" i="9"/>
  <c r="Y73" i="9"/>
  <c r="W38" i="9"/>
  <c r="Z38" i="9"/>
  <c r="Y38" i="9"/>
  <c r="V38" i="9"/>
  <c r="AB38" i="9" s="1"/>
  <c r="X38" i="9"/>
  <c r="X69" i="9"/>
  <c r="W69" i="9"/>
  <c r="V69" i="9"/>
  <c r="Z69" i="9"/>
  <c r="Y69" i="9"/>
  <c r="AB70" i="9"/>
  <c r="Z101" i="9"/>
  <c r="X101" i="9"/>
  <c r="W101" i="9"/>
  <c r="Y101" i="9"/>
  <c r="V101" i="9"/>
  <c r="Z45" i="9"/>
  <c r="Y45" i="9"/>
  <c r="X45" i="9"/>
  <c r="W45" i="9"/>
  <c r="V45" i="9"/>
  <c r="W30" i="9"/>
  <c r="Z30" i="9"/>
  <c r="Y30" i="9"/>
  <c r="X30" i="9"/>
  <c r="V30" i="9"/>
  <c r="AB30" i="9" s="1"/>
  <c r="X78" i="9"/>
  <c r="W78" i="9"/>
  <c r="V78" i="9"/>
  <c r="Y78" i="9"/>
  <c r="Z78" i="9"/>
  <c r="Y22" i="9"/>
  <c r="V22" i="9"/>
  <c r="Z22" i="9"/>
  <c r="X22" i="9"/>
  <c r="W22" i="9"/>
  <c r="Y44" i="9"/>
  <c r="V44" i="9"/>
  <c r="AB44" i="9" s="1"/>
  <c r="Z44" i="9"/>
  <c r="X44" i="9"/>
  <c r="W44" i="9"/>
  <c r="V55" i="9"/>
  <c r="Z55" i="9"/>
  <c r="Y55" i="9"/>
  <c r="X55" i="9"/>
  <c r="W55" i="9"/>
  <c r="AB28" i="9"/>
  <c r="V29" i="9"/>
  <c r="Z29" i="9"/>
  <c r="Y29" i="9"/>
  <c r="X29" i="9"/>
  <c r="W29" i="9"/>
  <c r="Y32" i="9"/>
  <c r="V32" i="9"/>
  <c r="AB32" i="9" s="1"/>
  <c r="Z32" i="9"/>
  <c r="X32" i="9"/>
  <c r="W32" i="9"/>
  <c r="X82" i="9"/>
  <c r="Y82" i="9"/>
  <c r="V82" i="9"/>
  <c r="AB82" i="9" s="1"/>
  <c r="W82" i="9"/>
  <c r="Z82" i="9"/>
  <c r="Z74" i="9"/>
  <c r="X74" i="9"/>
  <c r="W74" i="9"/>
  <c r="V74" i="9"/>
  <c r="Y74" i="9"/>
  <c r="Y3" i="9"/>
  <c r="Y114" i="9" s="1"/>
  <c r="X3" i="9"/>
  <c r="Z3" i="9"/>
  <c r="W3" i="9"/>
  <c r="V3" i="9"/>
  <c r="U114" i="9"/>
  <c r="Y79" i="9"/>
  <c r="X79" i="9"/>
  <c r="W79" i="9"/>
  <c r="V79" i="9"/>
  <c r="Z79" i="9"/>
  <c r="W88" i="9"/>
  <c r="V88" i="9"/>
  <c r="Z88" i="9"/>
  <c r="Y88" i="9"/>
  <c r="X88" i="9"/>
  <c r="X39" i="9"/>
  <c r="Z39" i="9"/>
  <c r="Y39" i="9"/>
  <c r="W39" i="9"/>
  <c r="V39" i="9"/>
  <c r="AB33" i="1"/>
  <c r="AB97" i="1"/>
  <c r="L118" i="1"/>
  <c r="L119" i="1" s="1"/>
  <c r="O98" i="3"/>
  <c r="U98" i="3" s="1"/>
  <c r="T4" i="3"/>
  <c r="N118" i="1"/>
  <c r="N119" i="1" s="1"/>
  <c r="J118" i="1"/>
  <c r="J119" i="1" s="1"/>
  <c r="I118" i="1"/>
  <c r="I119" i="1" s="1"/>
  <c r="M118" i="1"/>
  <c r="M119" i="1" s="1"/>
  <c r="U113" i="1"/>
  <c r="U114" i="1" s="1"/>
  <c r="N95" i="3"/>
  <c r="W95" i="3"/>
  <c r="N83" i="3"/>
  <c r="T83" i="3" s="1"/>
  <c r="W83" i="3"/>
  <c r="N80" i="3"/>
  <c r="T80" i="3" s="1"/>
  <c r="W80" i="3"/>
  <c r="N109" i="3"/>
  <c r="T109" i="3" s="1"/>
  <c r="W109" i="3"/>
  <c r="N104" i="3"/>
  <c r="W104" i="3"/>
  <c r="N89" i="3"/>
  <c r="T89" i="3" s="1"/>
  <c r="W89" i="3"/>
  <c r="N90" i="3"/>
  <c r="O90" i="3" s="1"/>
  <c r="U90" i="3" s="1"/>
  <c r="W90" i="3"/>
  <c r="N54" i="3"/>
  <c r="T54" i="3" s="1"/>
  <c r="W54" i="3"/>
  <c r="N5" i="3"/>
  <c r="T5" i="3" s="1"/>
  <c r="W5" i="3"/>
  <c r="N50" i="3"/>
  <c r="W50" i="3"/>
  <c r="N57" i="3"/>
  <c r="O57" i="3" s="1"/>
  <c r="U57" i="3" s="1"/>
  <c r="W57" i="3"/>
  <c r="N37" i="3"/>
  <c r="T37" i="3" s="1"/>
  <c r="W37" i="3"/>
  <c r="N19" i="3"/>
  <c r="T19" i="3" s="1"/>
  <c r="W19" i="3"/>
  <c r="N77" i="3"/>
  <c r="O77" i="3" s="1"/>
  <c r="U77" i="3" s="1"/>
  <c r="W77" i="3"/>
  <c r="N18" i="3"/>
  <c r="O18" i="3" s="1"/>
  <c r="U18" i="3" s="1"/>
  <c r="W18" i="3"/>
  <c r="N6" i="3"/>
  <c r="T6" i="3" s="1"/>
  <c r="W6" i="3"/>
  <c r="N39" i="3"/>
  <c r="T39" i="3" s="1"/>
  <c r="W39" i="3"/>
  <c r="N60" i="3"/>
  <c r="O60" i="3" s="1"/>
  <c r="U60" i="3" s="1"/>
  <c r="W60" i="3"/>
  <c r="N11" i="3"/>
  <c r="O11" i="3" s="1"/>
  <c r="U11" i="3" s="1"/>
  <c r="W11" i="3"/>
  <c r="N99" i="3"/>
  <c r="T99" i="3" s="1"/>
  <c r="W99" i="3"/>
  <c r="N70" i="3"/>
  <c r="T70" i="3" s="1"/>
  <c r="W70" i="3"/>
  <c r="N75" i="3"/>
  <c r="O75" i="3" s="1"/>
  <c r="U75" i="3" s="1"/>
  <c r="W75" i="3"/>
  <c r="N66" i="3"/>
  <c r="T66" i="3" s="1"/>
  <c r="W66" i="3"/>
  <c r="N8" i="3"/>
  <c r="W8" i="3"/>
  <c r="N15" i="3"/>
  <c r="W15" i="3"/>
  <c r="N17" i="3"/>
  <c r="W17" i="3"/>
  <c r="N84" i="3"/>
  <c r="T84" i="3" s="1"/>
  <c r="W84" i="3"/>
  <c r="N78" i="3"/>
  <c r="T78" i="3" s="1"/>
  <c r="W78" i="3"/>
  <c r="N55" i="3"/>
  <c r="T55" i="3" s="1"/>
  <c r="W55" i="3"/>
  <c r="N73" i="3"/>
  <c r="T73" i="3" s="1"/>
  <c r="W73" i="3"/>
  <c r="N25" i="3"/>
  <c r="O25" i="3" s="1"/>
  <c r="U25" i="3" s="1"/>
  <c r="W25" i="3"/>
  <c r="N46" i="3"/>
  <c r="T46" i="3" s="1"/>
  <c r="W46" i="3"/>
  <c r="N49" i="3"/>
  <c r="W49" i="3"/>
  <c r="N94" i="3"/>
  <c r="T94" i="3" s="1"/>
  <c r="W94" i="3"/>
  <c r="N72" i="3"/>
  <c r="T72" i="3" s="1"/>
  <c r="W72" i="3"/>
  <c r="N76" i="3"/>
  <c r="T76" i="3" s="1"/>
  <c r="W76" i="3"/>
  <c r="N35" i="3"/>
  <c r="T35" i="3" s="1"/>
  <c r="W35" i="3"/>
  <c r="N31" i="3"/>
  <c r="T31" i="3" s="1"/>
  <c r="W31" i="3"/>
  <c r="N87" i="3"/>
  <c r="T87" i="3" s="1"/>
  <c r="W87" i="3"/>
  <c r="N82" i="3"/>
  <c r="T82" i="3" s="1"/>
  <c r="W82" i="3"/>
  <c r="N85" i="3"/>
  <c r="T85" i="3" s="1"/>
  <c r="W85" i="3"/>
  <c r="N88" i="3"/>
  <c r="T88" i="3" s="1"/>
  <c r="W88" i="3"/>
  <c r="N44" i="3"/>
  <c r="T44" i="3" s="1"/>
  <c r="W44" i="3"/>
  <c r="N26" i="3"/>
  <c r="O26" i="3" s="1"/>
  <c r="U26" i="3" s="1"/>
  <c r="W26" i="3"/>
  <c r="N53" i="3"/>
  <c r="T53" i="3" s="1"/>
  <c r="W53" i="3"/>
  <c r="N91" i="3"/>
  <c r="O91" i="3" s="1"/>
  <c r="U91" i="3" s="1"/>
  <c r="W91" i="3"/>
  <c r="N21" i="3"/>
  <c r="O21" i="3" s="1"/>
  <c r="U21" i="3" s="1"/>
  <c r="W21" i="3"/>
  <c r="N64" i="3"/>
  <c r="T64" i="3" s="1"/>
  <c r="W64" i="3"/>
  <c r="N48" i="3"/>
  <c r="W48" i="3"/>
  <c r="N59" i="3"/>
  <c r="T59" i="3" s="1"/>
  <c r="W59" i="3"/>
  <c r="N28" i="3"/>
  <c r="T28" i="3" s="1"/>
  <c r="W28" i="3"/>
  <c r="N32" i="3"/>
  <c r="O32" i="3" s="1"/>
  <c r="U32" i="3" s="1"/>
  <c r="W32" i="3"/>
  <c r="N93" i="3"/>
  <c r="T93" i="3" s="1"/>
  <c r="W93" i="3"/>
  <c r="N102" i="3"/>
  <c r="W102" i="3"/>
  <c r="N45" i="3"/>
  <c r="T45" i="3" s="1"/>
  <c r="W45" i="3"/>
  <c r="N68" i="3"/>
  <c r="T68" i="3" s="1"/>
  <c r="W68" i="3"/>
  <c r="N100" i="3"/>
  <c r="W100" i="3"/>
  <c r="N29" i="3"/>
  <c r="T29" i="3" s="1"/>
  <c r="W29" i="3"/>
  <c r="N47" i="3"/>
  <c r="T47" i="3" s="1"/>
  <c r="W47" i="3"/>
  <c r="O97" i="3"/>
  <c r="U97" i="3" s="1"/>
  <c r="N33" i="3"/>
  <c r="T33" i="3" s="1"/>
  <c r="W33" i="3"/>
  <c r="N20" i="3"/>
  <c r="W20" i="3"/>
  <c r="N7" i="3"/>
  <c r="O7" i="3" s="1"/>
  <c r="U7" i="3" s="1"/>
  <c r="W7" i="3"/>
  <c r="N51" i="3"/>
  <c r="T51" i="3" s="1"/>
  <c r="W51" i="3"/>
  <c r="N41" i="3"/>
  <c r="O41" i="3" s="1"/>
  <c r="U41" i="3" s="1"/>
  <c r="W41" i="3"/>
  <c r="N23" i="3"/>
  <c r="T23" i="3" s="1"/>
  <c r="W23" i="3"/>
  <c r="N65" i="3"/>
  <c r="O65" i="3" s="1"/>
  <c r="U65" i="3" s="1"/>
  <c r="W65" i="3"/>
  <c r="N56" i="3"/>
  <c r="O56" i="3" s="1"/>
  <c r="U56" i="3" s="1"/>
  <c r="W56" i="3"/>
  <c r="N71" i="3"/>
  <c r="O71" i="3" s="1"/>
  <c r="U71" i="3" s="1"/>
  <c r="W71" i="3"/>
  <c r="N79" i="3"/>
  <c r="T79" i="3" s="1"/>
  <c r="W79" i="3"/>
  <c r="N67" i="3"/>
  <c r="O67" i="3" s="1"/>
  <c r="U67" i="3" s="1"/>
  <c r="W67" i="3"/>
  <c r="N106" i="3"/>
  <c r="O106" i="3" s="1"/>
  <c r="U106" i="3" s="1"/>
  <c r="W106" i="3"/>
  <c r="N86" i="3"/>
  <c r="T86" i="3" s="1"/>
  <c r="W86" i="3"/>
  <c r="N58" i="3"/>
  <c r="T58" i="3" s="1"/>
  <c r="W58" i="3"/>
  <c r="N14" i="3"/>
  <c r="O14" i="3" s="1"/>
  <c r="U14" i="3" s="1"/>
  <c r="W14" i="3"/>
  <c r="N62" i="3"/>
  <c r="T62" i="3" s="1"/>
  <c r="W62" i="3"/>
  <c r="N24" i="3"/>
  <c r="O24" i="3" s="1"/>
  <c r="U24" i="3" s="1"/>
  <c r="W24" i="3"/>
  <c r="N40" i="3"/>
  <c r="T40" i="3" s="1"/>
  <c r="W40" i="3"/>
  <c r="N107" i="3"/>
  <c r="T107" i="3" s="1"/>
  <c r="W107" i="3"/>
  <c r="N81" i="3"/>
  <c r="T81" i="3" s="1"/>
  <c r="W81" i="3"/>
  <c r="N101" i="3"/>
  <c r="T101" i="3" s="1"/>
  <c r="W101" i="3"/>
  <c r="N22" i="3"/>
  <c r="T22" i="3" s="1"/>
  <c r="W22" i="3"/>
  <c r="N36" i="3"/>
  <c r="O36" i="3" s="1"/>
  <c r="U36" i="3" s="1"/>
  <c r="W36" i="3"/>
  <c r="N103" i="3"/>
  <c r="T103" i="3" s="1"/>
  <c r="W103" i="3"/>
  <c r="N96" i="3"/>
  <c r="O96" i="3" s="1"/>
  <c r="U96" i="3" s="1"/>
  <c r="W96" i="3"/>
  <c r="O105" i="3"/>
  <c r="U105" i="3" s="1"/>
  <c r="N9" i="3"/>
  <c r="W9" i="3"/>
  <c r="N42" i="3"/>
  <c r="T42" i="3" s="1"/>
  <c r="W42" i="3"/>
  <c r="N10" i="3"/>
  <c r="T10" i="3" s="1"/>
  <c r="W10" i="3"/>
  <c r="N27" i="3"/>
  <c r="W27" i="3"/>
  <c r="N63" i="3"/>
  <c r="T63" i="3" s="1"/>
  <c r="W63" i="3"/>
  <c r="N92" i="3"/>
  <c r="O92" i="3" s="1"/>
  <c r="U92" i="3" s="1"/>
  <c r="W92" i="3"/>
  <c r="N30" i="3"/>
  <c r="T30" i="3" s="1"/>
  <c r="W30" i="3"/>
  <c r="N12" i="3"/>
  <c r="W12" i="3"/>
  <c r="N38" i="3"/>
  <c r="T38" i="3" s="1"/>
  <c r="W38" i="3"/>
  <c r="N16" i="3"/>
  <c r="O16" i="3" s="1"/>
  <c r="U16" i="3" s="1"/>
  <c r="W16" i="3"/>
  <c r="N52" i="3"/>
  <c r="T52" i="3" s="1"/>
  <c r="W52" i="3"/>
  <c r="N13" i="3"/>
  <c r="W13" i="3"/>
  <c r="N74" i="3"/>
  <c r="T74" i="3" s="1"/>
  <c r="W74" i="3"/>
  <c r="N61" i="3"/>
  <c r="T61" i="3" s="1"/>
  <c r="W61" i="3"/>
  <c r="N43" i="3"/>
  <c r="T43" i="3" s="1"/>
  <c r="W43" i="3"/>
  <c r="N69" i="3"/>
  <c r="W69" i="3"/>
  <c r="N108" i="3"/>
  <c r="T108" i="3" s="1"/>
  <c r="W108" i="3"/>
  <c r="O8" i="3"/>
  <c r="U8" i="3" s="1"/>
  <c r="T8" i="3"/>
  <c r="O78" i="3"/>
  <c r="U78" i="3" s="1"/>
  <c r="O46" i="3"/>
  <c r="U46" i="3" s="1"/>
  <c r="O49" i="3"/>
  <c r="U49" i="3" s="1"/>
  <c r="T49" i="3"/>
  <c r="O94" i="3"/>
  <c r="U94" i="3" s="1"/>
  <c r="O54" i="3"/>
  <c r="U54" i="3" s="1"/>
  <c r="O23" i="3"/>
  <c r="U23" i="3" s="1"/>
  <c r="O102" i="3"/>
  <c r="U102" i="3" s="1"/>
  <c r="T102" i="3"/>
  <c r="O53" i="3"/>
  <c r="U53" i="3" s="1"/>
  <c r="T91" i="3"/>
  <c r="O48" i="3"/>
  <c r="U48" i="3" s="1"/>
  <c r="T48" i="3"/>
  <c r="O59" i="3"/>
  <c r="U59" i="3" s="1"/>
  <c r="O43" i="3"/>
  <c r="U43" i="3" s="1"/>
  <c r="O19" i="3"/>
  <c r="U19" i="3" s="1"/>
  <c r="T77" i="3"/>
  <c r="T60" i="3"/>
  <c r="O17" i="3"/>
  <c r="U17" i="3" s="1"/>
  <c r="T17" i="3"/>
  <c r="O55" i="3"/>
  <c r="U55" i="3" s="1"/>
  <c r="O88" i="3"/>
  <c r="U88" i="3" s="1"/>
  <c r="O44" i="3"/>
  <c r="U44" i="3" s="1"/>
  <c r="O93" i="3"/>
  <c r="U93" i="3" s="1"/>
  <c r="O68" i="3"/>
  <c r="U68" i="3" s="1"/>
  <c r="O79" i="3"/>
  <c r="U79" i="3" s="1"/>
  <c r="O100" i="3"/>
  <c r="U100" i="3" s="1"/>
  <c r="T100" i="3"/>
  <c r="T67" i="3"/>
  <c r="O29" i="3"/>
  <c r="U29" i="3" s="1"/>
  <c r="O50" i="3"/>
  <c r="U50" i="3" s="1"/>
  <c r="T50" i="3"/>
  <c r="T75" i="3"/>
  <c r="O20" i="3"/>
  <c r="U20" i="3" s="1"/>
  <c r="T20" i="3"/>
  <c r="O35" i="3"/>
  <c r="U35" i="3" s="1"/>
  <c r="T32" i="3"/>
  <c r="O58" i="3"/>
  <c r="U58" i="3" s="1"/>
  <c r="O40" i="3"/>
  <c r="U40" i="3" s="1"/>
  <c r="O107" i="3"/>
  <c r="U107" i="3" s="1"/>
  <c r="O22" i="3"/>
  <c r="U22" i="3" s="1"/>
  <c r="O39" i="3"/>
  <c r="U39" i="3" s="1"/>
  <c r="O70" i="3"/>
  <c r="U70" i="3" s="1"/>
  <c r="O15" i="3"/>
  <c r="U15" i="3" s="1"/>
  <c r="T15" i="3"/>
  <c r="O73" i="3"/>
  <c r="U73" i="3" s="1"/>
  <c r="O85" i="3"/>
  <c r="U85" i="3" s="1"/>
  <c r="O95" i="3"/>
  <c r="U95" i="3" s="1"/>
  <c r="T95" i="3"/>
  <c r="O83" i="3"/>
  <c r="U83" i="3" s="1"/>
  <c r="O9" i="3"/>
  <c r="U9" i="3" s="1"/>
  <c r="T9" i="3"/>
  <c r="O109" i="3"/>
  <c r="U109" i="3" s="1"/>
  <c r="O104" i="3"/>
  <c r="U104" i="3" s="1"/>
  <c r="T104" i="3"/>
  <c r="O89" i="3"/>
  <c r="U89" i="3" s="1"/>
  <c r="O12" i="3"/>
  <c r="U12" i="3" s="1"/>
  <c r="T12" i="3"/>
  <c r="O27" i="3"/>
  <c r="U27" i="3" s="1"/>
  <c r="T27" i="3"/>
  <c r="T92" i="3"/>
  <c r="O69" i="3"/>
  <c r="U69" i="3" s="1"/>
  <c r="T69" i="3"/>
  <c r="O5" i="3"/>
  <c r="U5" i="3" s="1"/>
  <c r="O13" i="3"/>
  <c r="U13" i="3" s="1"/>
  <c r="T13" i="3"/>
  <c r="H2" i="3"/>
  <c r="W49" i="1"/>
  <c r="B50" i="3"/>
  <c r="X49" i="1"/>
  <c r="Z49" i="1"/>
  <c r="V49" i="1"/>
  <c r="Y49" i="1"/>
  <c r="X56" i="1"/>
  <c r="Y56" i="1"/>
  <c r="B57" i="3"/>
  <c r="V56" i="1"/>
  <c r="W56" i="1"/>
  <c r="Z56" i="1"/>
  <c r="Y36" i="1"/>
  <c r="W36" i="1"/>
  <c r="B37" i="3"/>
  <c r="Z36" i="1"/>
  <c r="X36" i="1"/>
  <c r="V36" i="1"/>
  <c r="Z18" i="1"/>
  <c r="B19" i="3"/>
  <c r="V18" i="1"/>
  <c r="W18" i="1"/>
  <c r="X18" i="1"/>
  <c r="Y18" i="1"/>
  <c r="V77" i="1"/>
  <c r="Z77" i="1"/>
  <c r="Y77" i="1"/>
  <c r="X77" i="1"/>
  <c r="B78" i="3"/>
  <c r="W77" i="1"/>
  <c r="Z76" i="1"/>
  <c r="V76" i="1"/>
  <c r="Y76" i="1"/>
  <c r="W76" i="1"/>
  <c r="X76" i="1"/>
  <c r="B77" i="3"/>
  <c r="V38" i="1"/>
  <c r="W38" i="1"/>
  <c r="Y38" i="1"/>
  <c r="B39" i="3"/>
  <c r="X38" i="1"/>
  <c r="Z38" i="1"/>
  <c r="Y59" i="1"/>
  <c r="W59" i="1"/>
  <c r="X59" i="1"/>
  <c r="Z59" i="1"/>
  <c r="V59" i="1"/>
  <c r="B60" i="3"/>
  <c r="V10" i="1"/>
  <c r="W10" i="1"/>
  <c r="Z10" i="1"/>
  <c r="Y10" i="1"/>
  <c r="X10" i="1"/>
  <c r="B11" i="3"/>
  <c r="W98" i="1"/>
  <c r="Z98" i="1"/>
  <c r="B99" i="3"/>
  <c r="V98" i="1"/>
  <c r="X98" i="1"/>
  <c r="Y98" i="1"/>
  <c r="W45" i="1"/>
  <c r="X45" i="1"/>
  <c r="B46" i="3"/>
  <c r="Y45" i="1"/>
  <c r="Z45" i="1"/>
  <c r="V45" i="1"/>
  <c r="Y107" i="1"/>
  <c r="Z107" i="1"/>
  <c r="W107" i="1"/>
  <c r="V107" i="1"/>
  <c r="X107" i="1"/>
  <c r="B108" i="3"/>
  <c r="Z91" i="1"/>
  <c r="Y91" i="1"/>
  <c r="B92" i="3"/>
  <c r="V91" i="1"/>
  <c r="X91" i="1"/>
  <c r="W91" i="1"/>
  <c r="V12" i="1"/>
  <c r="Z12" i="1"/>
  <c r="X12" i="1"/>
  <c r="Y12" i="1"/>
  <c r="W12" i="1"/>
  <c r="B13" i="3"/>
  <c r="V65" i="1"/>
  <c r="Y65" i="1"/>
  <c r="B66" i="3"/>
  <c r="X65" i="1"/>
  <c r="W65" i="1"/>
  <c r="Z65" i="1"/>
  <c r="Y7" i="1"/>
  <c r="B8" i="3"/>
  <c r="X7" i="1"/>
  <c r="V7" i="1"/>
  <c r="W7" i="1"/>
  <c r="Z7" i="1"/>
  <c r="B15" i="3"/>
  <c r="Y14" i="1"/>
  <c r="W14" i="1"/>
  <c r="X14" i="1"/>
  <c r="Z14" i="1"/>
  <c r="V14" i="1"/>
  <c r="V16" i="1"/>
  <c r="Y16" i="1"/>
  <c r="B17" i="3"/>
  <c r="X16" i="1"/>
  <c r="Z16" i="1"/>
  <c r="W16" i="1"/>
  <c r="X83" i="1"/>
  <c r="W83" i="1"/>
  <c r="Y83" i="1"/>
  <c r="B84" i="3"/>
  <c r="V83" i="1"/>
  <c r="Z83" i="1"/>
  <c r="Y54" i="1"/>
  <c r="B55" i="3"/>
  <c r="Z54" i="1"/>
  <c r="W54" i="1"/>
  <c r="V54" i="1"/>
  <c r="X54" i="1"/>
  <c r="X72" i="1"/>
  <c r="W72" i="1"/>
  <c r="Y72" i="1"/>
  <c r="Z72" i="1"/>
  <c r="V72" i="1"/>
  <c r="B73" i="3"/>
  <c r="B25" i="3"/>
  <c r="Y24" i="1"/>
  <c r="V24" i="1"/>
  <c r="Z24" i="1"/>
  <c r="W24" i="1"/>
  <c r="X24" i="1"/>
  <c r="V51" i="1"/>
  <c r="Y51" i="1"/>
  <c r="X51" i="1"/>
  <c r="Z51" i="1"/>
  <c r="B52" i="3"/>
  <c r="W51" i="1"/>
  <c r="B7" i="3"/>
  <c r="X6" i="1"/>
  <c r="V6" i="1"/>
  <c r="Z6" i="1"/>
  <c r="Y6" i="1"/>
  <c r="W6" i="1"/>
  <c r="X86" i="1"/>
  <c r="B87" i="3"/>
  <c r="Z86" i="1"/>
  <c r="V86" i="1"/>
  <c r="Y86" i="1"/>
  <c r="W86" i="1"/>
  <c r="W92" i="1"/>
  <c r="B93" i="3"/>
  <c r="V92" i="1"/>
  <c r="Y92" i="1"/>
  <c r="Z92" i="1"/>
  <c r="X92" i="1"/>
  <c r="V81" i="1"/>
  <c r="B82" i="3"/>
  <c r="Z81" i="1"/>
  <c r="Y81" i="1"/>
  <c r="X81" i="1"/>
  <c r="W81" i="1"/>
  <c r="Y75" i="1"/>
  <c r="V75" i="1"/>
  <c r="B76" i="3"/>
  <c r="Z75" i="1"/>
  <c r="X75" i="1"/>
  <c r="W75" i="1"/>
  <c r="Y19" i="1"/>
  <c r="B20" i="3"/>
  <c r="X19" i="1"/>
  <c r="W19" i="1"/>
  <c r="Z19" i="1"/>
  <c r="V19" i="1"/>
  <c r="X84" i="1"/>
  <c r="Y84" i="1"/>
  <c r="W84" i="1"/>
  <c r="B85" i="3"/>
  <c r="V84" i="1"/>
  <c r="Z84" i="1"/>
  <c r="Y34" i="1"/>
  <c r="W34" i="1"/>
  <c r="V34" i="1"/>
  <c r="B35" i="3"/>
  <c r="Z34" i="1"/>
  <c r="X34" i="1"/>
  <c r="W27" i="1"/>
  <c r="Z27" i="1"/>
  <c r="Y27" i="1"/>
  <c r="V27" i="1"/>
  <c r="X27" i="1"/>
  <c r="B28" i="3"/>
  <c r="X52" i="1"/>
  <c r="Y52" i="1"/>
  <c r="W52" i="1"/>
  <c r="B53" i="3"/>
  <c r="V52" i="1"/>
  <c r="Z52" i="1"/>
  <c r="Z30" i="1"/>
  <c r="B31" i="3"/>
  <c r="V30" i="1"/>
  <c r="X30" i="1"/>
  <c r="Y30" i="1"/>
  <c r="W30" i="1"/>
  <c r="V74" i="1"/>
  <c r="Y74" i="1"/>
  <c r="Z74" i="1"/>
  <c r="X74" i="1"/>
  <c r="B75" i="3"/>
  <c r="W74" i="1"/>
  <c r="Z48" i="1"/>
  <c r="V48" i="1"/>
  <c r="X48" i="1"/>
  <c r="B49" i="3"/>
  <c r="W48" i="1"/>
  <c r="Y48" i="1"/>
  <c r="B4" i="3"/>
  <c r="B34" i="3"/>
  <c r="B98" i="3"/>
  <c r="B105" i="3"/>
  <c r="B97" i="3"/>
  <c r="V50" i="1"/>
  <c r="B51" i="3"/>
  <c r="Z50" i="1"/>
  <c r="Y50" i="1"/>
  <c r="X50" i="1"/>
  <c r="W50" i="1"/>
  <c r="X87" i="1"/>
  <c r="Y87" i="1"/>
  <c r="B88" i="3"/>
  <c r="Z87" i="1"/>
  <c r="W87" i="1"/>
  <c r="V87" i="1"/>
  <c r="Z78" i="1"/>
  <c r="Y78" i="1"/>
  <c r="B79" i="3"/>
  <c r="V78" i="1"/>
  <c r="X78" i="1"/>
  <c r="W78" i="1"/>
  <c r="W40" i="1"/>
  <c r="Z40" i="1"/>
  <c r="B41" i="3"/>
  <c r="V40" i="1"/>
  <c r="X40" i="1"/>
  <c r="Y40" i="1"/>
  <c r="W31" i="1"/>
  <c r="Z31" i="1"/>
  <c r="B32" i="3"/>
  <c r="X31" i="1"/>
  <c r="V31" i="1"/>
  <c r="Y31" i="1"/>
  <c r="Z43" i="1"/>
  <c r="B44" i="3"/>
  <c r="X43" i="1"/>
  <c r="V43" i="1"/>
  <c r="W43" i="1"/>
  <c r="Y43" i="1"/>
  <c r="V22" i="1"/>
  <c r="Z22" i="1"/>
  <c r="Y22" i="1"/>
  <c r="B23" i="3"/>
  <c r="W22" i="1"/>
  <c r="X22" i="1"/>
  <c r="W105" i="1"/>
  <c r="X105" i="1"/>
  <c r="V105" i="1"/>
  <c r="Y105" i="1"/>
  <c r="B106" i="3"/>
  <c r="Z105" i="1"/>
  <c r="W101" i="1"/>
  <c r="B102" i="3"/>
  <c r="V101" i="1"/>
  <c r="Z101" i="1"/>
  <c r="Y101" i="1"/>
  <c r="X101" i="1"/>
  <c r="V44" i="1"/>
  <c r="Z44" i="1"/>
  <c r="X44" i="1"/>
  <c r="W44" i="1"/>
  <c r="B45" i="3"/>
  <c r="Y44" i="1"/>
  <c r="B26" i="3"/>
  <c r="Y25" i="1"/>
  <c r="W25" i="1"/>
  <c r="V25" i="1"/>
  <c r="Z25" i="1"/>
  <c r="X25" i="1"/>
  <c r="W64" i="1"/>
  <c r="X64" i="1"/>
  <c r="Z64" i="1"/>
  <c r="B65" i="3"/>
  <c r="Y64" i="1"/>
  <c r="V64" i="1"/>
  <c r="Z55" i="1"/>
  <c r="B56" i="3"/>
  <c r="W55" i="1"/>
  <c r="X55" i="1"/>
  <c r="Y55" i="1"/>
  <c r="V55" i="1"/>
  <c r="V85" i="1"/>
  <c r="X85" i="1"/>
  <c r="B86" i="3"/>
  <c r="Y85" i="1"/>
  <c r="Z85" i="1"/>
  <c r="W85" i="1"/>
  <c r="Y90" i="1"/>
  <c r="B91" i="3"/>
  <c r="W90" i="1"/>
  <c r="X90" i="1"/>
  <c r="Z90" i="1"/>
  <c r="V90" i="1"/>
  <c r="Y93" i="1"/>
  <c r="B94" i="3"/>
  <c r="W93" i="1"/>
  <c r="V93" i="1"/>
  <c r="Z93" i="1"/>
  <c r="X93" i="1"/>
  <c r="W71" i="1"/>
  <c r="Y71" i="1"/>
  <c r="V71" i="1"/>
  <c r="Z71" i="1"/>
  <c r="B72" i="3"/>
  <c r="X71" i="1"/>
  <c r="V67" i="1"/>
  <c r="Y67" i="1"/>
  <c r="B68" i="3"/>
  <c r="W67" i="1"/>
  <c r="X67" i="1"/>
  <c r="Z67" i="1"/>
  <c r="V61" i="1"/>
  <c r="Z61" i="1"/>
  <c r="X61" i="1"/>
  <c r="B62" i="3"/>
  <c r="Y61" i="1"/>
  <c r="W61" i="1"/>
  <c r="W99" i="1"/>
  <c r="Z99" i="1"/>
  <c r="B100" i="3"/>
  <c r="Y99" i="1"/>
  <c r="X99" i="1"/>
  <c r="V99" i="1"/>
  <c r="Y66" i="1"/>
  <c r="V66" i="1"/>
  <c r="B67" i="3"/>
  <c r="Z66" i="1"/>
  <c r="X66" i="1"/>
  <c r="W66" i="1"/>
  <c r="Y23" i="1"/>
  <c r="Z23" i="1"/>
  <c r="B24" i="3"/>
  <c r="V23" i="1"/>
  <c r="W23" i="1"/>
  <c r="X23" i="1"/>
  <c r="X28" i="1"/>
  <c r="B29" i="3"/>
  <c r="Z28" i="1"/>
  <c r="W28" i="1"/>
  <c r="V28" i="1"/>
  <c r="Y28" i="1"/>
  <c r="B22" i="3"/>
  <c r="Z21" i="1"/>
  <c r="Y21" i="1"/>
  <c r="X21" i="1"/>
  <c r="W21" i="1"/>
  <c r="V21" i="1"/>
  <c r="V20" i="1"/>
  <c r="X20" i="1"/>
  <c r="Z20" i="1"/>
  <c r="B21" i="3"/>
  <c r="W20" i="1"/>
  <c r="Y20" i="1"/>
  <c r="W57" i="1"/>
  <c r="B58" i="3"/>
  <c r="Y57" i="1"/>
  <c r="X57" i="1"/>
  <c r="Z57" i="1"/>
  <c r="V57" i="1"/>
  <c r="W13" i="1"/>
  <c r="B14" i="3"/>
  <c r="Z13" i="1"/>
  <c r="V13" i="1"/>
  <c r="Y13" i="1"/>
  <c r="X13" i="1"/>
  <c r="X73" i="1"/>
  <c r="W73" i="1"/>
  <c r="Z73" i="1"/>
  <c r="B74" i="3"/>
  <c r="Y73" i="1"/>
  <c r="V73" i="1"/>
  <c r="Y79" i="1"/>
  <c r="B80" i="3"/>
  <c r="Z79" i="1"/>
  <c r="W79" i="1"/>
  <c r="X79" i="1"/>
  <c r="V79" i="1"/>
  <c r="W60" i="1"/>
  <c r="B61" i="3"/>
  <c r="X60" i="1"/>
  <c r="Y60" i="1"/>
  <c r="Z60" i="1"/>
  <c r="V60" i="1"/>
  <c r="Y39" i="1"/>
  <c r="B40" i="3"/>
  <c r="V39" i="1"/>
  <c r="X39" i="1"/>
  <c r="Z39" i="1"/>
  <c r="W39" i="1"/>
  <c r="X88" i="1"/>
  <c r="B89" i="3"/>
  <c r="Y88" i="1"/>
  <c r="Z88" i="1"/>
  <c r="W88" i="1"/>
  <c r="V88" i="1"/>
  <c r="W106" i="1"/>
  <c r="V106" i="1"/>
  <c r="B107" i="3"/>
  <c r="Z106" i="1"/>
  <c r="X106" i="1"/>
  <c r="Y106" i="1"/>
  <c r="X80" i="1"/>
  <c r="Z80" i="1"/>
  <c r="W80" i="1"/>
  <c r="B81" i="3"/>
  <c r="V80" i="1"/>
  <c r="Y80" i="1"/>
  <c r="Y100" i="1"/>
  <c r="Z100" i="1"/>
  <c r="B101" i="3"/>
  <c r="V100" i="1"/>
  <c r="X100" i="1"/>
  <c r="W100" i="1"/>
  <c r="Z35" i="1"/>
  <c r="W35" i="1"/>
  <c r="V35" i="1"/>
  <c r="B36" i="3"/>
  <c r="Y35" i="1"/>
  <c r="X35" i="1"/>
  <c r="W37" i="1"/>
  <c r="Y37" i="1"/>
  <c r="B38" i="3"/>
  <c r="V37" i="1"/>
  <c r="Z37" i="1"/>
  <c r="X37" i="1"/>
  <c r="V102" i="1"/>
  <c r="Z102" i="1"/>
  <c r="B103" i="3"/>
  <c r="Y102" i="1"/>
  <c r="X102" i="1"/>
  <c r="W102" i="1"/>
  <c r="X46" i="1"/>
  <c r="B47" i="3"/>
  <c r="Y46" i="1"/>
  <c r="W46" i="1"/>
  <c r="V46" i="1"/>
  <c r="Z46" i="1"/>
  <c r="Y70" i="1"/>
  <c r="X70" i="1"/>
  <c r="V70" i="1"/>
  <c r="W70" i="1"/>
  <c r="B71" i="3"/>
  <c r="Z70" i="1"/>
  <c r="Z63" i="1"/>
  <c r="B64" i="3"/>
  <c r="V63" i="1"/>
  <c r="W63" i="1"/>
  <c r="X63" i="1"/>
  <c r="Y63" i="1"/>
  <c r="V47" i="1"/>
  <c r="B48" i="3"/>
  <c r="Y47" i="1"/>
  <c r="X47" i="1"/>
  <c r="Z47" i="1"/>
  <c r="W47" i="1"/>
  <c r="W32" i="1"/>
  <c r="Z32" i="1"/>
  <c r="V32" i="1"/>
  <c r="X32" i="1"/>
  <c r="Y32" i="1"/>
  <c r="B33" i="3"/>
  <c r="Y94" i="1"/>
  <c r="Z94" i="1"/>
  <c r="B95" i="3"/>
  <c r="W94" i="1"/>
  <c r="V94" i="1"/>
  <c r="X94" i="1"/>
  <c r="V82" i="1"/>
  <c r="W82" i="1"/>
  <c r="B83" i="3"/>
  <c r="Y82" i="1"/>
  <c r="Z82" i="1"/>
  <c r="X82" i="1"/>
  <c r="Z8" i="1"/>
  <c r="X8" i="1"/>
  <c r="Y8" i="1"/>
  <c r="B9" i="3"/>
  <c r="V8" i="1"/>
  <c r="W8" i="1"/>
  <c r="X41" i="1"/>
  <c r="W41" i="1"/>
  <c r="Z41" i="1"/>
  <c r="V41" i="1"/>
  <c r="Y41" i="1"/>
  <c r="B42" i="3"/>
  <c r="X108" i="1"/>
  <c r="Y108" i="1"/>
  <c r="Z108" i="1"/>
  <c r="W108" i="1"/>
  <c r="V108" i="1"/>
  <c r="B109" i="3"/>
  <c r="W9" i="1"/>
  <c r="X9" i="1"/>
  <c r="B10" i="3"/>
  <c r="Y9" i="1"/>
  <c r="V9" i="1"/>
  <c r="Z9" i="1"/>
  <c r="Y103" i="1"/>
  <c r="Z103" i="1"/>
  <c r="W103" i="1"/>
  <c r="B104" i="3"/>
  <c r="X103" i="1"/>
  <c r="V103" i="1"/>
  <c r="X11" i="1"/>
  <c r="W11" i="1"/>
  <c r="B12" i="3"/>
  <c r="Z11" i="1"/>
  <c r="V11" i="1"/>
  <c r="Y11" i="1"/>
  <c r="Y68" i="1"/>
  <c r="B69" i="3"/>
  <c r="V68" i="1"/>
  <c r="X68" i="1"/>
  <c r="W68" i="1"/>
  <c r="Z68" i="1"/>
  <c r="X4" i="1"/>
  <c r="Z4" i="1"/>
  <c r="W4" i="1"/>
  <c r="Y4" i="1"/>
  <c r="B5" i="3"/>
  <c r="V4" i="1"/>
  <c r="V26" i="1"/>
  <c r="B27" i="3"/>
  <c r="Y26" i="1"/>
  <c r="Z26" i="1"/>
  <c r="W26" i="1"/>
  <c r="X26" i="1"/>
  <c r="X58" i="1"/>
  <c r="Y58" i="1"/>
  <c r="B59" i="3"/>
  <c r="Z58" i="1"/>
  <c r="W58" i="1"/>
  <c r="V58" i="1"/>
  <c r="V89" i="1"/>
  <c r="B90" i="3"/>
  <c r="Y89" i="1"/>
  <c r="W89" i="1"/>
  <c r="X89" i="1"/>
  <c r="Z89" i="1"/>
  <c r="X53" i="1"/>
  <c r="W53" i="1"/>
  <c r="Z53" i="1"/>
  <c r="B54" i="3"/>
  <c r="V53" i="1"/>
  <c r="Y53" i="1"/>
  <c r="B18" i="3"/>
  <c r="Z17" i="1"/>
  <c r="W17" i="1"/>
  <c r="V17" i="1"/>
  <c r="X17" i="1"/>
  <c r="Y17" i="1"/>
  <c r="Y5" i="1"/>
  <c r="B6" i="3"/>
  <c r="W5" i="1"/>
  <c r="Z5" i="1"/>
  <c r="V5" i="1"/>
  <c r="X5" i="1"/>
  <c r="W42" i="1"/>
  <c r="Z42" i="1"/>
  <c r="X42" i="1"/>
  <c r="B43" i="3"/>
  <c r="Y42" i="1"/>
  <c r="V42" i="1"/>
  <c r="V69" i="1"/>
  <c r="X69" i="1"/>
  <c r="B70" i="3"/>
  <c r="Z69" i="1"/>
  <c r="W69" i="1"/>
  <c r="Y69" i="1"/>
  <c r="B16" i="3"/>
  <c r="W15" i="1"/>
  <c r="Y15" i="1"/>
  <c r="Z15" i="1"/>
  <c r="X15" i="1"/>
  <c r="V15" i="1"/>
  <c r="X62" i="1"/>
  <c r="B63" i="3"/>
  <c r="V62" i="1"/>
  <c r="W62" i="1"/>
  <c r="Z62" i="1"/>
  <c r="Y62" i="1"/>
  <c r="W29" i="1"/>
  <c r="Y29" i="1"/>
  <c r="B30" i="3"/>
  <c r="Z29" i="1"/>
  <c r="X29" i="1"/>
  <c r="V29" i="1"/>
  <c r="V95" i="1"/>
  <c r="Z95" i="1"/>
  <c r="B96" i="3"/>
  <c r="X95" i="1"/>
  <c r="W95" i="1"/>
  <c r="Y95" i="1"/>
  <c r="W3" i="1"/>
  <c r="Z3" i="1"/>
  <c r="V3" i="1"/>
  <c r="Y3" i="1"/>
  <c r="X3" i="1"/>
  <c r="AB8" i="9" l="1"/>
  <c r="AB108" i="9"/>
  <c r="AB103" i="9"/>
  <c r="AB76" i="9"/>
  <c r="AB53" i="9"/>
  <c r="AB105" i="9"/>
  <c r="AB66" i="9"/>
  <c r="AB95" i="9"/>
  <c r="AB74" i="9"/>
  <c r="AB55" i="9"/>
  <c r="AB57" i="9"/>
  <c r="AB65" i="9"/>
  <c r="AB56" i="9"/>
  <c r="AB49" i="9"/>
  <c r="P119" i="9"/>
  <c r="AB31" i="9"/>
  <c r="AB22" i="9"/>
  <c r="AB75" i="9"/>
  <c r="AB62" i="9"/>
  <c r="AB99" i="9"/>
  <c r="AB72" i="9"/>
  <c r="AB43" i="9"/>
  <c r="AB58" i="9"/>
  <c r="I123" i="9"/>
  <c r="I124" i="9" s="1"/>
  <c r="AB59" i="9"/>
  <c r="K123" i="9"/>
  <c r="K124" i="9" s="1"/>
  <c r="AB88" i="9"/>
  <c r="AB3" i="9"/>
  <c r="V114" i="9"/>
  <c r="AB29" i="9"/>
  <c r="AB101" i="9"/>
  <c r="AB69" i="9"/>
  <c r="AB102" i="9"/>
  <c r="AB9" i="9"/>
  <c r="AB92" i="9"/>
  <c r="AB85" i="9"/>
  <c r="AB18" i="9"/>
  <c r="AB46" i="9"/>
  <c r="AB10" i="9"/>
  <c r="AB100" i="9"/>
  <c r="AB16" i="9"/>
  <c r="AB93" i="9"/>
  <c r="AB40" i="9"/>
  <c r="L123" i="9"/>
  <c r="L124" i="9" s="1"/>
  <c r="AB97" i="9"/>
  <c r="AB89" i="9"/>
  <c r="AB39" i="9"/>
  <c r="W114" i="9"/>
  <c r="AB73" i="9"/>
  <c r="AB47" i="9"/>
  <c r="AB35" i="9"/>
  <c r="AB34" i="9"/>
  <c r="AB7" i="9"/>
  <c r="AB20" i="9"/>
  <c r="AB52" i="9"/>
  <c r="Z114" i="9"/>
  <c r="AB60" i="9"/>
  <c r="AB54" i="9"/>
  <c r="AB13" i="9"/>
  <c r="AB6" i="9"/>
  <c r="AB4" i="9"/>
  <c r="AB79" i="9"/>
  <c r="X114" i="9"/>
  <c r="AB78" i="9"/>
  <c r="AB45" i="9"/>
  <c r="AB37" i="9"/>
  <c r="AB71" i="9"/>
  <c r="AB81" i="9"/>
  <c r="T11" i="3"/>
  <c r="O82" i="3"/>
  <c r="U82" i="3" s="1"/>
  <c r="T41" i="3"/>
  <c r="T71" i="3"/>
  <c r="O72" i="3"/>
  <c r="U72" i="3" s="1"/>
  <c r="O33" i="3"/>
  <c r="U33" i="3" s="1"/>
  <c r="O38" i="3"/>
  <c r="U38" i="3" s="1"/>
  <c r="O42" i="3"/>
  <c r="U42" i="3" s="1"/>
  <c r="O76" i="3"/>
  <c r="U76" i="3" s="1"/>
  <c r="O80" i="3"/>
  <c r="U80" i="3" s="1"/>
  <c r="O37" i="3"/>
  <c r="U37" i="3" s="1"/>
  <c r="O31" i="3"/>
  <c r="U31" i="3" s="1"/>
  <c r="O99" i="3"/>
  <c r="U99" i="3" s="1"/>
  <c r="O87" i="3"/>
  <c r="U87" i="3" s="1"/>
  <c r="O28" i="3"/>
  <c r="U28" i="3" s="1"/>
  <c r="O101" i="3"/>
  <c r="U101" i="3" s="1"/>
  <c r="O30" i="3"/>
  <c r="U30" i="3" s="1"/>
  <c r="O86" i="3"/>
  <c r="U86" i="3" s="1"/>
  <c r="M123" i="1"/>
  <c r="M124" i="1" s="1"/>
  <c r="P119" i="1"/>
  <c r="V113" i="1"/>
  <c r="V114" i="1" s="1"/>
  <c r="T96" i="3"/>
  <c r="T26" i="3"/>
  <c r="O52" i="3"/>
  <c r="U52" i="3" s="1"/>
  <c r="O63" i="3"/>
  <c r="U63" i="3" s="1"/>
  <c r="T24" i="3"/>
  <c r="O47" i="3"/>
  <c r="U47" i="3" s="1"/>
  <c r="T16" i="3"/>
  <c r="O10" i="3"/>
  <c r="U10" i="3" s="1"/>
  <c r="T36" i="3"/>
  <c r="O6" i="3"/>
  <c r="U6" i="3" s="1"/>
  <c r="O64" i="3"/>
  <c r="U64" i="3" s="1"/>
  <c r="O45" i="3"/>
  <c r="U45" i="3" s="1"/>
  <c r="L123" i="1"/>
  <c r="L124" i="1" s="1"/>
  <c r="O103" i="3"/>
  <c r="U103" i="3" s="1"/>
  <c r="I123" i="1"/>
  <c r="I124" i="1" s="1"/>
  <c r="E30" i="3"/>
  <c r="G42" i="3"/>
  <c r="F43" i="3"/>
  <c r="O51" i="3"/>
  <c r="U51" i="3" s="1"/>
  <c r="T57" i="3"/>
  <c r="T56" i="3"/>
  <c r="T18" i="3"/>
  <c r="T7" i="3"/>
  <c r="O66" i="3"/>
  <c r="U66" i="3" s="1"/>
  <c r="T21" i="3"/>
  <c r="J123" i="1"/>
  <c r="J124" i="1" s="1"/>
  <c r="W113" i="1"/>
  <c r="W114" i="1" s="1"/>
  <c r="O84" i="3"/>
  <c r="U84" i="3" s="1"/>
  <c r="O62" i="3"/>
  <c r="U62" i="3" s="1"/>
  <c r="T65" i="3"/>
  <c r="O108" i="3"/>
  <c r="U108" i="3" s="1"/>
  <c r="T25" i="3"/>
  <c r="G98" i="3"/>
  <c r="Z113" i="1"/>
  <c r="Z114" i="1" s="1"/>
  <c r="E98" i="3"/>
  <c r="X113" i="1"/>
  <c r="X114" i="1" s="1"/>
  <c r="O61" i="3"/>
  <c r="U61" i="3" s="1"/>
  <c r="T14" i="3"/>
  <c r="T106" i="3"/>
  <c r="T90" i="3"/>
  <c r="N123" i="1"/>
  <c r="N124" i="1" s="1"/>
  <c r="F98" i="3"/>
  <c r="Y113" i="1"/>
  <c r="Y114" i="1" s="1"/>
  <c r="O74" i="3"/>
  <c r="U74" i="3" s="1"/>
  <c r="O81" i="3"/>
  <c r="U81" i="3" s="1"/>
  <c r="C109" i="3"/>
  <c r="AB108" i="1"/>
  <c r="D89" i="3"/>
  <c r="D22" i="3"/>
  <c r="C86" i="3"/>
  <c r="E41" i="3"/>
  <c r="G20" i="3"/>
  <c r="D55" i="3"/>
  <c r="F57" i="3"/>
  <c r="AB89" i="1"/>
  <c r="D90" i="3"/>
  <c r="E69" i="3"/>
  <c r="D12" i="3"/>
  <c r="G10" i="3"/>
  <c r="D109" i="3"/>
  <c r="D42" i="3"/>
  <c r="E83" i="3"/>
  <c r="D95" i="3"/>
  <c r="G33" i="3"/>
  <c r="F64" i="3"/>
  <c r="D71" i="3"/>
  <c r="E38" i="3"/>
  <c r="G101" i="3"/>
  <c r="AB106" i="1"/>
  <c r="F107" i="3"/>
  <c r="G89" i="3"/>
  <c r="C80" i="3"/>
  <c r="AB79" i="1"/>
  <c r="F21" i="3"/>
  <c r="E22" i="3"/>
  <c r="D67" i="3"/>
  <c r="F100" i="3"/>
  <c r="G62" i="3"/>
  <c r="E72" i="3"/>
  <c r="C94" i="3"/>
  <c r="AB93" i="1"/>
  <c r="C56" i="3"/>
  <c r="AB55" i="1"/>
  <c r="F26" i="3"/>
  <c r="E102" i="3"/>
  <c r="F106" i="3"/>
  <c r="G23" i="3"/>
  <c r="F32" i="3"/>
  <c r="C41" i="3"/>
  <c r="AB40" i="1"/>
  <c r="F79" i="3"/>
  <c r="C49" i="3"/>
  <c r="AB48" i="1"/>
  <c r="D31" i="3"/>
  <c r="G28" i="3"/>
  <c r="G85" i="3"/>
  <c r="D20" i="3"/>
  <c r="C76" i="3"/>
  <c r="AB75" i="1"/>
  <c r="E93" i="3"/>
  <c r="C87" i="3"/>
  <c r="AB86" i="1"/>
  <c r="C7" i="3"/>
  <c r="AB6" i="1"/>
  <c r="AB51" i="1"/>
  <c r="C52" i="3"/>
  <c r="C73" i="3"/>
  <c r="AB72" i="1"/>
  <c r="G55" i="3"/>
  <c r="E84" i="3"/>
  <c r="G15" i="3"/>
  <c r="E8" i="3"/>
  <c r="F66" i="3"/>
  <c r="D92" i="3"/>
  <c r="C108" i="3"/>
  <c r="AB107" i="1"/>
  <c r="E46" i="3"/>
  <c r="G60" i="3"/>
  <c r="D39" i="3"/>
  <c r="D78" i="3"/>
  <c r="D19" i="3"/>
  <c r="D37" i="3"/>
  <c r="E57" i="3"/>
  <c r="C27" i="3"/>
  <c r="C33" i="3"/>
  <c r="AB32" i="1"/>
  <c r="C40" i="3"/>
  <c r="AB39" i="1"/>
  <c r="G94" i="3"/>
  <c r="D99" i="3"/>
  <c r="D33" i="3"/>
  <c r="G38" i="3"/>
  <c r="C36" i="3"/>
  <c r="AB35" i="1"/>
  <c r="F101" i="3"/>
  <c r="E107" i="3"/>
  <c r="F89" i="3"/>
  <c r="F40" i="3"/>
  <c r="E80" i="3"/>
  <c r="G74" i="3"/>
  <c r="D14" i="3"/>
  <c r="D21" i="3"/>
  <c r="F22" i="3"/>
  <c r="E29" i="3"/>
  <c r="E67" i="3"/>
  <c r="AB61" i="1"/>
  <c r="C62" i="3"/>
  <c r="D94" i="3"/>
  <c r="F91" i="3"/>
  <c r="F56" i="3"/>
  <c r="G65" i="3"/>
  <c r="F102" i="3"/>
  <c r="C106" i="3"/>
  <c r="AB105" i="1"/>
  <c r="C23" i="3"/>
  <c r="C32" i="3"/>
  <c r="AB31" i="1"/>
  <c r="G79" i="3"/>
  <c r="D51" i="3"/>
  <c r="G49" i="3"/>
  <c r="F31" i="3"/>
  <c r="D53" i="3"/>
  <c r="D28" i="3"/>
  <c r="C85" i="3"/>
  <c r="AB84" i="1"/>
  <c r="E20" i="3"/>
  <c r="F76" i="3"/>
  <c r="G93" i="3"/>
  <c r="G87" i="3"/>
  <c r="E7" i="3"/>
  <c r="E25" i="3"/>
  <c r="G73" i="3"/>
  <c r="AB16" i="1"/>
  <c r="D17" i="3"/>
  <c r="E15" i="3"/>
  <c r="C66" i="3"/>
  <c r="E92" i="3"/>
  <c r="D108" i="3"/>
  <c r="D46" i="3"/>
  <c r="E11" i="3"/>
  <c r="E60" i="3"/>
  <c r="C39" i="3"/>
  <c r="AB18" i="1"/>
  <c r="C19" i="3"/>
  <c r="F37" i="3"/>
  <c r="F50" i="3"/>
  <c r="C63" i="3"/>
  <c r="AB62" i="1"/>
  <c r="C48" i="3"/>
  <c r="AB47" i="1"/>
  <c r="E81" i="3"/>
  <c r="E100" i="3"/>
  <c r="D26" i="3"/>
  <c r="E49" i="3"/>
  <c r="E19" i="3"/>
  <c r="C5" i="3"/>
  <c r="AB4" i="1"/>
  <c r="F6" i="3"/>
  <c r="E12" i="3"/>
  <c r="F30" i="3"/>
  <c r="C16" i="3"/>
  <c r="AB15" i="1"/>
  <c r="G70" i="3"/>
  <c r="G43" i="3"/>
  <c r="F18" i="3"/>
  <c r="E27" i="3"/>
  <c r="F5" i="3"/>
  <c r="C104" i="3"/>
  <c r="AB103" i="1"/>
  <c r="F10" i="3"/>
  <c r="F109" i="3"/>
  <c r="D9" i="3"/>
  <c r="F83" i="3"/>
  <c r="G95" i="3"/>
  <c r="D48" i="3"/>
  <c r="D64" i="3"/>
  <c r="E71" i="3"/>
  <c r="D103" i="3"/>
  <c r="AB37" i="1"/>
  <c r="C38" i="3"/>
  <c r="D36" i="3"/>
  <c r="F81" i="3"/>
  <c r="G107" i="3"/>
  <c r="AB60" i="1"/>
  <c r="C61" i="3"/>
  <c r="D80" i="3"/>
  <c r="D74" i="3"/>
  <c r="C58" i="3"/>
  <c r="AB57" i="1"/>
  <c r="G22" i="3"/>
  <c r="E24" i="3"/>
  <c r="G67" i="3"/>
  <c r="G100" i="3"/>
  <c r="G68" i="3"/>
  <c r="G72" i="3"/>
  <c r="D86" i="3"/>
  <c r="E56" i="3"/>
  <c r="E65" i="3"/>
  <c r="F45" i="3"/>
  <c r="G102" i="3"/>
  <c r="E106" i="3"/>
  <c r="F44" i="3"/>
  <c r="E32" i="3"/>
  <c r="G41" i="3"/>
  <c r="AB87" i="1"/>
  <c r="C88" i="3"/>
  <c r="E51" i="3"/>
  <c r="AB74" i="1"/>
  <c r="D75" i="3"/>
  <c r="E31" i="3"/>
  <c r="F53" i="3"/>
  <c r="E35" i="3"/>
  <c r="D82" i="3"/>
  <c r="F93" i="3"/>
  <c r="D25" i="3"/>
  <c r="F73" i="3"/>
  <c r="F55" i="3"/>
  <c r="G17" i="3"/>
  <c r="D15" i="3"/>
  <c r="F8" i="3"/>
  <c r="AB91" i="1"/>
  <c r="C92" i="3"/>
  <c r="G108" i="3"/>
  <c r="F99" i="3"/>
  <c r="F11" i="3"/>
  <c r="D60" i="3"/>
  <c r="E78" i="3"/>
  <c r="E97" i="3"/>
  <c r="C50" i="3"/>
  <c r="AB49" i="1"/>
  <c r="D6" i="3"/>
  <c r="D69" i="3"/>
  <c r="C95" i="3"/>
  <c r="AB94" i="1"/>
  <c r="G29" i="3"/>
  <c r="C68" i="3"/>
  <c r="C53" i="3"/>
  <c r="AB52" i="1"/>
  <c r="C82" i="3"/>
  <c r="AB81" i="1"/>
  <c r="AB14" i="1"/>
  <c r="C15" i="3"/>
  <c r="C60" i="3"/>
  <c r="AB59" i="1"/>
  <c r="G30" i="3"/>
  <c r="E63" i="3"/>
  <c r="F90" i="3"/>
  <c r="G109" i="3"/>
  <c r="E96" i="3"/>
  <c r="E16" i="3"/>
  <c r="G54" i="3"/>
  <c r="E104" i="3"/>
  <c r="F95" i="3"/>
  <c r="G48" i="3"/>
  <c r="C64" i="3"/>
  <c r="AB63" i="1"/>
  <c r="F71" i="3"/>
  <c r="AB102" i="1"/>
  <c r="E103" i="3"/>
  <c r="G36" i="3"/>
  <c r="C81" i="3"/>
  <c r="AB80" i="1"/>
  <c r="E89" i="3"/>
  <c r="G61" i="3"/>
  <c r="G80" i="3"/>
  <c r="E74" i="3"/>
  <c r="G58" i="3"/>
  <c r="G21" i="3"/>
  <c r="D24" i="3"/>
  <c r="D100" i="3"/>
  <c r="AB67" i="1"/>
  <c r="E68" i="3"/>
  <c r="AB71" i="1"/>
  <c r="C72" i="3"/>
  <c r="F94" i="3"/>
  <c r="AB85" i="1"/>
  <c r="G86" i="3"/>
  <c r="D56" i="3"/>
  <c r="D65" i="3"/>
  <c r="AB101" i="1"/>
  <c r="C102" i="3"/>
  <c r="D106" i="3"/>
  <c r="D44" i="3"/>
  <c r="D41" i="3"/>
  <c r="D88" i="3"/>
  <c r="F51" i="3"/>
  <c r="B2" i="3"/>
  <c r="AB30" i="1"/>
  <c r="C31" i="3"/>
  <c r="E53" i="3"/>
  <c r="G35" i="3"/>
  <c r="D85" i="3"/>
  <c r="F20" i="3"/>
  <c r="E82" i="3"/>
  <c r="C93" i="3"/>
  <c r="AB92" i="1"/>
  <c r="E87" i="3"/>
  <c r="D52" i="3"/>
  <c r="G25" i="3"/>
  <c r="D73" i="3"/>
  <c r="G84" i="3"/>
  <c r="E17" i="3"/>
  <c r="F15" i="3"/>
  <c r="D13" i="3"/>
  <c r="F108" i="3"/>
  <c r="E99" i="3"/>
  <c r="G11" i="3"/>
  <c r="F60" i="3"/>
  <c r="E77" i="3"/>
  <c r="F78" i="3"/>
  <c r="G19" i="3"/>
  <c r="G57" i="3"/>
  <c r="G50" i="3"/>
  <c r="F47" i="3"/>
  <c r="F74" i="3"/>
  <c r="D58" i="3"/>
  <c r="D91" i="3"/>
  <c r="F23" i="3"/>
  <c r="F28" i="3"/>
  <c r="G7" i="3"/>
  <c r="C8" i="3"/>
  <c r="AB7" i="1"/>
  <c r="F39" i="3"/>
  <c r="F96" i="3"/>
  <c r="F59" i="3"/>
  <c r="AB69" i="1"/>
  <c r="D70" i="3"/>
  <c r="E59" i="3"/>
  <c r="G83" i="3"/>
  <c r="C71" i="3"/>
  <c r="AB70" i="1"/>
  <c r="E18" i="3"/>
  <c r="AB26" i="1"/>
  <c r="D27" i="3"/>
  <c r="E109" i="3"/>
  <c r="G96" i="3"/>
  <c r="G16" i="3"/>
  <c r="E70" i="3"/>
  <c r="E6" i="3"/>
  <c r="C18" i="3"/>
  <c r="AB17" i="1"/>
  <c r="D54" i="3"/>
  <c r="C59" i="3"/>
  <c r="AB58" i="1"/>
  <c r="G27" i="3"/>
  <c r="G5" i="3"/>
  <c r="F12" i="3"/>
  <c r="E10" i="3"/>
  <c r="D83" i="3"/>
  <c r="E48" i="3"/>
  <c r="G47" i="3"/>
  <c r="F103" i="3"/>
  <c r="F38" i="3"/>
  <c r="D101" i="3"/>
  <c r="C107" i="3"/>
  <c r="D40" i="3"/>
  <c r="F61" i="3"/>
  <c r="E14" i="3"/>
  <c r="E58" i="3"/>
  <c r="E21" i="3"/>
  <c r="F29" i="3"/>
  <c r="C24" i="3"/>
  <c r="AB23" i="1"/>
  <c r="C67" i="3"/>
  <c r="AB66" i="1"/>
  <c r="D62" i="3"/>
  <c r="D68" i="3"/>
  <c r="F72" i="3"/>
  <c r="C91" i="3"/>
  <c r="AB90" i="1"/>
  <c r="F86" i="3"/>
  <c r="E26" i="3"/>
  <c r="D45" i="3"/>
  <c r="E23" i="3"/>
  <c r="C44" i="3"/>
  <c r="AB43" i="1"/>
  <c r="G32" i="3"/>
  <c r="D79" i="3"/>
  <c r="G88" i="3"/>
  <c r="G51" i="3"/>
  <c r="F49" i="3"/>
  <c r="E75" i="3"/>
  <c r="F85" i="3"/>
  <c r="D76" i="3"/>
  <c r="F82" i="3"/>
  <c r="C25" i="3"/>
  <c r="AB24" i="1"/>
  <c r="E73" i="3"/>
  <c r="C84" i="3"/>
  <c r="AB83" i="1"/>
  <c r="G66" i="3"/>
  <c r="F13" i="3"/>
  <c r="F92" i="3"/>
  <c r="C46" i="3"/>
  <c r="AB45" i="1"/>
  <c r="C99" i="3"/>
  <c r="AB98" i="1"/>
  <c r="D11" i="3"/>
  <c r="G39" i="3"/>
  <c r="D77" i="3"/>
  <c r="G78" i="3"/>
  <c r="AB36" i="1"/>
  <c r="C37" i="3"/>
  <c r="D57" i="3"/>
  <c r="E50" i="3"/>
  <c r="D4" i="3"/>
  <c r="D34" i="3"/>
  <c r="D105" i="3"/>
  <c r="D98" i="3"/>
  <c r="D97" i="3"/>
  <c r="E90" i="3"/>
  <c r="G9" i="3"/>
  <c r="C103" i="3"/>
  <c r="G14" i="3"/>
  <c r="E62" i="3"/>
  <c r="C45" i="3"/>
  <c r="E88" i="3"/>
  <c r="F35" i="3"/>
  <c r="F52" i="3"/>
  <c r="E108" i="3"/>
  <c r="G77" i="3"/>
  <c r="F70" i="3"/>
  <c r="D96" i="3"/>
  <c r="C54" i="3"/>
  <c r="AB53" i="1"/>
  <c r="AB9" i="1"/>
  <c r="C10" i="3"/>
  <c r="E64" i="3"/>
  <c r="E34" i="3"/>
  <c r="E4" i="3"/>
  <c r="E105" i="3"/>
  <c r="C90" i="3"/>
  <c r="F69" i="3"/>
  <c r="C9" i="3"/>
  <c r="AB8" i="1"/>
  <c r="F63" i="3"/>
  <c r="AB3" i="1"/>
  <c r="C4" i="3"/>
  <c r="C97" i="3"/>
  <c r="C105" i="3"/>
  <c r="C98" i="3"/>
  <c r="C34" i="3"/>
  <c r="AB95" i="1"/>
  <c r="C96" i="3"/>
  <c r="G63" i="3"/>
  <c r="F16" i="3"/>
  <c r="C70" i="3"/>
  <c r="C6" i="3"/>
  <c r="AB5" i="1"/>
  <c r="D18" i="3"/>
  <c r="E54" i="3"/>
  <c r="D59" i="3"/>
  <c r="F27" i="3"/>
  <c r="E5" i="3"/>
  <c r="C12" i="3"/>
  <c r="AB11" i="1"/>
  <c r="D104" i="3"/>
  <c r="D10" i="3"/>
  <c r="F42" i="3"/>
  <c r="F9" i="3"/>
  <c r="C83" i="3"/>
  <c r="AB82" i="1"/>
  <c r="F33" i="3"/>
  <c r="F48" i="3"/>
  <c r="G64" i="3"/>
  <c r="AB46" i="1"/>
  <c r="C47" i="3"/>
  <c r="D38" i="3"/>
  <c r="E101" i="3"/>
  <c r="D81" i="3"/>
  <c r="D107" i="3"/>
  <c r="G40" i="3"/>
  <c r="E61" i="3"/>
  <c r="F80" i="3"/>
  <c r="F14" i="3"/>
  <c r="F58" i="3"/>
  <c r="C21" i="3"/>
  <c r="AB20" i="1"/>
  <c r="C29" i="3"/>
  <c r="AB28" i="1"/>
  <c r="F67" i="3"/>
  <c r="F62" i="3"/>
  <c r="D72" i="3"/>
  <c r="G91" i="3"/>
  <c r="G56" i="3"/>
  <c r="G26" i="3"/>
  <c r="AB44" i="1"/>
  <c r="E45" i="3"/>
  <c r="D102" i="3"/>
  <c r="AB22" i="1"/>
  <c r="D23" i="3"/>
  <c r="E44" i="3"/>
  <c r="D32" i="3"/>
  <c r="E79" i="3"/>
  <c r="D49" i="3"/>
  <c r="G75" i="3"/>
  <c r="G31" i="3"/>
  <c r="E28" i="3"/>
  <c r="C35" i="3"/>
  <c r="AB34" i="1"/>
  <c r="E85" i="3"/>
  <c r="E76" i="3"/>
  <c r="G82" i="3"/>
  <c r="D93" i="3"/>
  <c r="D7" i="3"/>
  <c r="G52" i="3"/>
  <c r="F25" i="3"/>
  <c r="E55" i="3"/>
  <c r="F17" i="3"/>
  <c r="G8" i="3"/>
  <c r="AB65" i="1"/>
  <c r="D66" i="3"/>
  <c r="E13" i="3"/>
  <c r="G92" i="3"/>
  <c r="G46" i="3"/>
  <c r="C11" i="3"/>
  <c r="AB10" i="1"/>
  <c r="AB38" i="1"/>
  <c r="E39" i="3"/>
  <c r="F77" i="3"/>
  <c r="C78" i="3"/>
  <c r="AB77" i="1"/>
  <c r="E37" i="3"/>
  <c r="AB56" i="1"/>
  <c r="C57" i="3"/>
  <c r="F104" i="3"/>
  <c r="F36" i="3"/>
  <c r="D61" i="3"/>
  <c r="F24" i="3"/>
  <c r="F65" i="3"/>
  <c r="G44" i="3"/>
  <c r="C75" i="3"/>
  <c r="F87" i="3"/>
  <c r="D84" i="3"/>
  <c r="C13" i="3"/>
  <c r="AB12" i="1"/>
  <c r="F54" i="3"/>
  <c r="E43" i="3"/>
  <c r="C69" i="3"/>
  <c r="AB68" i="1"/>
  <c r="E42" i="3"/>
  <c r="E47" i="3"/>
  <c r="D30" i="3"/>
  <c r="D43" i="3"/>
  <c r="D5" i="3"/>
  <c r="F4" i="3"/>
  <c r="F105" i="3"/>
  <c r="F97" i="3"/>
  <c r="F34" i="3"/>
  <c r="G4" i="3"/>
  <c r="G97" i="3"/>
  <c r="G34" i="3"/>
  <c r="G105" i="3"/>
  <c r="C30" i="3"/>
  <c r="AB29" i="1"/>
  <c r="D63" i="3"/>
  <c r="D16" i="3"/>
  <c r="AB42" i="1"/>
  <c r="C43" i="3"/>
  <c r="G6" i="3"/>
  <c r="G18" i="3"/>
  <c r="G90" i="3"/>
  <c r="G59" i="3"/>
  <c r="G69" i="3"/>
  <c r="G12" i="3"/>
  <c r="G104" i="3"/>
  <c r="AB41" i="1"/>
  <c r="C42" i="3"/>
  <c r="E9" i="3"/>
  <c r="E95" i="3"/>
  <c r="E33" i="3"/>
  <c r="G71" i="3"/>
  <c r="D47" i="3"/>
  <c r="G103" i="3"/>
  <c r="E36" i="3"/>
  <c r="C101" i="3"/>
  <c r="AB100" i="1"/>
  <c r="G81" i="3"/>
  <c r="AB88" i="1"/>
  <c r="C89" i="3"/>
  <c r="E40" i="3"/>
  <c r="C74" i="3"/>
  <c r="AB73" i="1"/>
  <c r="C14" i="3"/>
  <c r="AB13" i="1"/>
  <c r="AB21" i="1"/>
  <c r="C22" i="3"/>
  <c r="D29" i="3"/>
  <c r="G24" i="3"/>
  <c r="AB99" i="1"/>
  <c r="C100" i="3"/>
  <c r="F68" i="3"/>
  <c r="E94" i="3"/>
  <c r="E91" i="3"/>
  <c r="E86" i="3"/>
  <c r="AB64" i="1"/>
  <c r="C65" i="3"/>
  <c r="C26" i="3"/>
  <c r="AB25" i="1"/>
  <c r="G45" i="3"/>
  <c r="G106" i="3"/>
  <c r="F41" i="3"/>
  <c r="C79" i="3"/>
  <c r="AB78" i="1"/>
  <c r="F88" i="3"/>
  <c r="C51" i="3"/>
  <c r="AB50" i="1"/>
  <c r="F75" i="3"/>
  <c r="G53" i="3"/>
  <c r="C28" i="3"/>
  <c r="AB27" i="1"/>
  <c r="D35" i="3"/>
  <c r="C20" i="3"/>
  <c r="AB19" i="1"/>
  <c r="G76" i="3"/>
  <c r="D87" i="3"/>
  <c r="F7" i="3"/>
  <c r="E52" i="3"/>
  <c r="C55" i="3"/>
  <c r="AB54" i="1"/>
  <c r="F84" i="3"/>
  <c r="C17" i="3"/>
  <c r="D8" i="3"/>
  <c r="E66" i="3"/>
  <c r="G13" i="3"/>
  <c r="F46" i="3"/>
  <c r="G99" i="3"/>
  <c r="C77" i="3"/>
  <c r="AB76" i="1"/>
  <c r="F19" i="3"/>
  <c r="G37" i="3"/>
  <c r="D50" i="3"/>
  <c r="AC114" i="9" l="1"/>
  <c r="AC2" i="9"/>
  <c r="P124" i="9"/>
  <c r="P124" i="1"/>
  <c r="F2" i="3"/>
  <c r="AC2" i="1"/>
  <c r="G2" i="3"/>
  <c r="C2" i="3"/>
  <c r="E2" i="3"/>
  <c r="D2" i="3"/>
</calcChain>
</file>

<file path=xl/sharedStrings.xml><?xml version="1.0" encoding="utf-8"?>
<sst xmlns="http://schemas.openxmlformats.org/spreadsheetml/2006/main" count="2871" uniqueCount="524">
  <si>
    <t>korzet1</t>
  </si>
  <si>
    <t>korzet2</t>
  </si>
  <si>
    <t>korzet3</t>
  </si>
  <si>
    <t>korzet4</t>
  </si>
  <si>
    <t>korzet5</t>
  </si>
  <si>
    <t>korzet6</t>
  </si>
  <si>
    <t>korzet7</t>
  </si>
  <si>
    <t>korzet8</t>
  </si>
  <si>
    <t>korzet9</t>
  </si>
  <si>
    <t>korzet10</t>
  </si>
  <si>
    <t>korzet11</t>
  </si>
  <si>
    <t>korzet12</t>
  </si>
  <si>
    <t>korzet13</t>
  </si>
  <si>
    <t>korzet14</t>
  </si>
  <si>
    <t>korzet15</t>
  </si>
  <si>
    <t>korzet16</t>
  </si>
  <si>
    <t>korzet17</t>
  </si>
  <si>
    <t>korzet18</t>
  </si>
  <si>
    <t>korzet19</t>
  </si>
  <si>
    <t>korzet20</t>
  </si>
  <si>
    <t>korzet21</t>
  </si>
  <si>
    <t>korzet22</t>
  </si>
  <si>
    <t>korzet23</t>
  </si>
  <si>
    <t>korzet24</t>
  </si>
  <si>
    <t>korzet25</t>
  </si>
  <si>
    <t>korzet26</t>
  </si>
  <si>
    <t>korzet27</t>
  </si>
  <si>
    <t>korzet28</t>
  </si>
  <si>
    <t>korzet29</t>
  </si>
  <si>
    <t>korzet30</t>
  </si>
  <si>
    <t>korzet31</t>
  </si>
  <si>
    <t>korzet32</t>
  </si>
  <si>
    <t>korzet33</t>
  </si>
  <si>
    <t>korzet34</t>
  </si>
  <si>
    <t>korzet35</t>
  </si>
  <si>
    <t>korzet36</t>
  </si>
  <si>
    <t>korzet37</t>
  </si>
  <si>
    <t>korzet38</t>
  </si>
  <si>
    <t>korzet39</t>
  </si>
  <si>
    <t>korzet40</t>
  </si>
  <si>
    <t>korzet41</t>
  </si>
  <si>
    <t>korzet42</t>
  </si>
  <si>
    <t>korzet43</t>
  </si>
  <si>
    <t>korzet44</t>
  </si>
  <si>
    <t>korzet45</t>
  </si>
  <si>
    <t>korzet46</t>
  </si>
  <si>
    <t>korzet47</t>
  </si>
  <si>
    <t>korzet48</t>
  </si>
  <si>
    <t>korzet49</t>
  </si>
  <si>
    <t>korzet50</t>
  </si>
  <si>
    <t>korzet51</t>
  </si>
  <si>
    <t>korzet52</t>
  </si>
  <si>
    <t>korzet53</t>
  </si>
  <si>
    <t>korzet54</t>
  </si>
  <si>
    <t>korzet55</t>
  </si>
  <si>
    <t>korzet56</t>
  </si>
  <si>
    <t>korzet57</t>
  </si>
  <si>
    <t>korzet58</t>
  </si>
  <si>
    <t>korzet59</t>
  </si>
  <si>
    <t>korzet60</t>
  </si>
  <si>
    <t>korzet61</t>
  </si>
  <si>
    <t>korzet62</t>
  </si>
  <si>
    <t>korzet63</t>
  </si>
  <si>
    <t>korzet64</t>
  </si>
  <si>
    <t>korzet65</t>
  </si>
  <si>
    <t>korzet66</t>
  </si>
  <si>
    <t>korzet67</t>
  </si>
  <si>
    <t>korzet68</t>
  </si>
  <si>
    <t>korzet69</t>
  </si>
  <si>
    <t>korzet70</t>
  </si>
  <si>
    <t>korzet71</t>
  </si>
  <si>
    <t>korzet72</t>
  </si>
  <si>
    <t>korzet73</t>
  </si>
  <si>
    <t>korzet74</t>
  </si>
  <si>
    <t>korzet75</t>
  </si>
  <si>
    <t>korzet76</t>
  </si>
  <si>
    <t>korzet77</t>
  </si>
  <si>
    <t>korzet78</t>
  </si>
  <si>
    <t>korzet79</t>
  </si>
  <si>
    <t>korzet80</t>
  </si>
  <si>
    <t>korzet81</t>
  </si>
  <si>
    <t>korzet82</t>
  </si>
  <si>
    <t>korzet83</t>
  </si>
  <si>
    <t>korzet84</t>
  </si>
  <si>
    <t>korzet85</t>
  </si>
  <si>
    <t>korzet86</t>
  </si>
  <si>
    <t>korzet87</t>
  </si>
  <si>
    <t>korzet88</t>
  </si>
  <si>
    <t>korzet89</t>
  </si>
  <si>
    <t>korzet90</t>
  </si>
  <si>
    <t>korzet91</t>
  </si>
  <si>
    <t>korzet92</t>
  </si>
  <si>
    <t>korzet93</t>
  </si>
  <si>
    <t>korzet94</t>
  </si>
  <si>
    <t>korzet95</t>
  </si>
  <si>
    <t>korzet96</t>
  </si>
  <si>
    <t>korzet97</t>
  </si>
  <si>
    <t>korzet98</t>
  </si>
  <si>
    <t>korzet99</t>
  </si>
  <si>
    <t>korzet100</t>
  </si>
  <si>
    <t>korzet101</t>
  </si>
  <si>
    <t>korzet102</t>
  </si>
  <si>
    <t>korzet103</t>
  </si>
  <si>
    <t>korzet104</t>
  </si>
  <si>
    <t>korzet105</t>
  </si>
  <si>
    <t>korzet106</t>
  </si>
  <si>
    <t>part1</t>
  </si>
  <si>
    <t>part2</t>
  </si>
  <si>
    <t>part3</t>
  </si>
  <si>
    <t>part4</t>
  </si>
  <si>
    <t>part5</t>
  </si>
  <si>
    <t>part6</t>
  </si>
  <si>
    <t>ellenorzes</t>
  </si>
  <si>
    <t>nyers</t>
  </si>
  <si>
    <t>0...100</t>
  </si>
  <si>
    <t>aranyos</t>
  </si>
  <si>
    <t>gyoztes_2dik_kor</t>
  </si>
  <si>
    <t>Y</t>
  </si>
  <si>
    <t>gyoztes</t>
  </si>
  <si>
    <t>gyoztes part</t>
  </si>
  <si>
    <t>visszateres</t>
  </si>
  <si>
    <t>siker_max</t>
  </si>
  <si>
    <t>irany</t>
  </si>
  <si>
    <t>1vs2</t>
  </si>
  <si>
    <t>rendezett</t>
  </si>
  <si>
    <t>1vs3</t>
  </si>
  <si>
    <t>1vs4</t>
  </si>
  <si>
    <t>1vs5</t>
  </si>
  <si>
    <t>1vs6</t>
  </si>
  <si>
    <t>szórás</t>
  </si>
  <si>
    <t>oam</t>
  </si>
  <si>
    <t>korrelacio</t>
  </si>
  <si>
    <t>Azonosító:</t>
  </si>
  <si>
    <t>Objektumok:</t>
  </si>
  <si>
    <t>Attribútumok:</t>
  </si>
  <si>
    <t>Lépcsôk:</t>
  </si>
  <si>
    <t>Eltolás:</t>
  </si>
  <si>
    <t>Leírás:</t>
  </si>
  <si>
    <t>COCO STD: 7294706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</si>
  <si>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</si>
  <si>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</si>
  <si>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</si>
  <si>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</si>
  <si>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</si>
  <si>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</si>
  <si>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</si>
  <si>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</si>
  <si>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Y(A8)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</si>
  <si>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</si>
  <si>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</si>
  <si>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</si>
  <si>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</si>
  <si>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</si>
  <si>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</si>
  <si>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</si>
  <si>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</si>
  <si>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</si>
  <si>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</si>
  <si>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</si>
  <si>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</si>
  <si>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</si>
  <si>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</si>
  <si>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</si>
  <si>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</si>
  <si>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</si>
  <si>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</si>
  <si>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</si>
  <si>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</si>
  <si>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</si>
  <si>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</si>
  <si>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</si>
  <si>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</si>
  <si>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</si>
  <si>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</si>
  <si>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</si>
  <si>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</si>
  <si>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</si>
  <si>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O30</t>
  </si>
  <si>
    <t>O31</t>
  </si>
  <si>
    <t>O32</t>
  </si>
  <si>
    <t>O33</t>
  </si>
  <si>
    <t>O34</t>
  </si>
  <si>
    <t>O35</t>
  </si>
  <si>
    <t>O36</t>
  </si>
  <si>
    <t>O37</t>
  </si>
  <si>
    <t>O38</t>
  </si>
  <si>
    <t>O39</t>
  </si>
  <si>
    <t>O40</t>
  </si>
  <si>
    <t>O41</t>
  </si>
  <si>
    <t>O42</t>
  </si>
  <si>
    <t>O43</t>
  </si>
  <si>
    <t>O44</t>
  </si>
  <si>
    <t>O45</t>
  </si>
  <si>
    <t>O46</t>
  </si>
  <si>
    <t>O47</t>
  </si>
  <si>
    <t>O48</t>
  </si>
  <si>
    <t>O49</t>
  </si>
  <si>
    <t>O50</t>
  </si>
  <si>
    <t>O51</t>
  </si>
  <si>
    <t>O52</t>
  </si>
  <si>
    <t>O53</t>
  </si>
  <si>
    <t>O54</t>
  </si>
  <si>
    <t>O55</t>
  </si>
  <si>
    <t>O56</t>
  </si>
  <si>
    <t>O57</t>
  </si>
  <si>
    <t>O58</t>
  </si>
  <si>
    <t>O59</t>
  </si>
  <si>
    <t>O60</t>
  </si>
  <si>
    <t>O61</t>
  </si>
  <si>
    <t>O62</t>
  </si>
  <si>
    <t>O63</t>
  </si>
  <si>
    <t>O64</t>
  </si>
  <si>
    <t>O65</t>
  </si>
  <si>
    <t>O66</t>
  </si>
  <si>
    <t>O67</t>
  </si>
  <si>
    <t>O68</t>
  </si>
  <si>
    <t>O69</t>
  </si>
  <si>
    <t>O70</t>
  </si>
  <si>
    <t>O71</t>
  </si>
  <si>
    <t>O72</t>
  </si>
  <si>
    <t>O73</t>
  </si>
  <si>
    <t>O74</t>
  </si>
  <si>
    <t>O75</t>
  </si>
  <si>
    <t>O76</t>
  </si>
  <si>
    <t>O77</t>
  </si>
  <si>
    <t>O78</t>
  </si>
  <si>
    <t>O79</t>
  </si>
  <si>
    <t>O80</t>
  </si>
  <si>
    <t>O81</t>
  </si>
  <si>
    <t>O82</t>
  </si>
  <si>
    <t>O83</t>
  </si>
  <si>
    <t>O84</t>
  </si>
  <si>
    <t>O85</t>
  </si>
  <si>
    <t>O86</t>
  </si>
  <si>
    <t>O87</t>
  </si>
  <si>
    <t>O88</t>
  </si>
  <si>
    <t>O89</t>
  </si>
  <si>
    <t>O90</t>
  </si>
  <si>
    <t>O91</t>
  </si>
  <si>
    <t>O92</t>
  </si>
  <si>
    <t>O93</t>
  </si>
  <si>
    <t>O94</t>
  </si>
  <si>
    <t>O95</t>
  </si>
  <si>
    <t>O96</t>
  </si>
  <si>
    <t>O97</t>
  </si>
  <si>
    <t>O98</t>
  </si>
  <si>
    <t>O99</t>
  </si>
  <si>
    <t>O100</t>
  </si>
  <si>
    <t>O101</t>
  </si>
  <si>
    <t>O102</t>
  </si>
  <si>
    <t>O103</t>
  </si>
  <si>
    <t>O104</t>
  </si>
  <si>
    <t>O105</t>
  </si>
  <si>
    <t>O106</t>
  </si>
  <si>
    <t>Lépcsôk(1)</t>
  </si>
  <si>
    <t>S1</t>
  </si>
  <si>
    <t>(81094.7+4325.1)/(2)=42709.85</t>
  </si>
  <si>
    <t>(5406.3+0)/(2)=2703.15</t>
  </si>
  <si>
    <t>(0+5406.3)/(2)=2703.15</t>
  </si>
  <si>
    <t>(0+0)/(2)=0</t>
  </si>
  <si>
    <t>(0+58388.2)/(2)=29194.1</t>
  </si>
  <si>
    <t>(5406.3+34600.4)/(2)=20003.35</t>
  </si>
  <si>
    <t>(8650.1+5406.3)/(2)=7028.2</t>
  </si>
  <si>
    <t>S2</t>
  </si>
  <si>
    <t>(0+4325.1)/(2)=2162.55</t>
  </si>
  <si>
    <t>S3</t>
  </si>
  <si>
    <t>S4</t>
  </si>
  <si>
    <t>S5</t>
  </si>
  <si>
    <t>S6</t>
  </si>
  <si>
    <t>S7</t>
  </si>
  <si>
    <t>S8</t>
  </si>
  <si>
    <t>S9</t>
  </si>
  <si>
    <t>S10</t>
  </si>
  <si>
    <t>(1081.3+34600.4)/(2)=17840.85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</si>
  <si>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</si>
  <si>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</si>
  <si>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</si>
  <si>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</si>
  <si>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</si>
  <si>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</si>
  <si>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</si>
  <si>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</si>
  <si>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</si>
  <si>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</si>
  <si>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</si>
  <si>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</si>
  <si>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</si>
  <si>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</si>
  <si>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(2162.5+0)/(2)=1081.25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</si>
  <si>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</si>
  <si>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</si>
  <si>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</si>
  <si>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</si>
  <si>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</si>
  <si>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</si>
  <si>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</si>
  <si>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</si>
  <si>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</si>
  <si>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</si>
  <si>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</si>
  <si>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</si>
  <si>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S37</t>
  </si>
  <si>
    <t>S38</t>
  </si>
  <si>
    <t>S39</t>
  </si>
  <si>
    <t>S40</t>
  </si>
  <si>
    <t>S41</t>
  </si>
  <si>
    <t>S42</t>
  </si>
  <si>
    <t>S43</t>
  </si>
  <si>
    <t>S44</t>
  </si>
  <si>
    <t>S45</t>
  </si>
  <si>
    <t>S46</t>
  </si>
  <si>
    <t>S47</t>
  </si>
  <si>
    <t>S48</t>
  </si>
  <si>
    <t>S49</t>
  </si>
  <si>
    <t>S50</t>
  </si>
  <si>
    <t>S51</t>
  </si>
  <si>
    <t>S52</t>
  </si>
  <si>
    <t>S53</t>
  </si>
  <si>
    <t>S54</t>
  </si>
  <si>
    <t>S55</t>
  </si>
  <si>
    <t>S56</t>
  </si>
  <si>
    <t>S57</t>
  </si>
  <si>
    <t>S58</t>
  </si>
  <si>
    <t>S59</t>
  </si>
  <si>
    <t>S60</t>
  </si>
  <si>
    <t>S61</t>
  </si>
  <si>
    <t>S62</t>
  </si>
  <si>
    <t>(0+3243.8)/(2)=1621.9</t>
  </si>
  <si>
    <t>S63</t>
  </si>
  <si>
    <t>S64</t>
  </si>
  <si>
    <t>S65</t>
  </si>
  <si>
    <t>S66</t>
  </si>
  <si>
    <t>S67</t>
  </si>
  <si>
    <t>S68</t>
  </si>
  <si>
    <t>S69</t>
  </si>
  <si>
    <t>S70</t>
  </si>
  <si>
    <t>S71</t>
  </si>
  <si>
    <t>S72</t>
  </si>
  <si>
    <t>S73</t>
  </si>
  <si>
    <t>S74</t>
  </si>
  <si>
    <t>S75</t>
  </si>
  <si>
    <t>S76</t>
  </si>
  <si>
    <t>S77</t>
  </si>
  <si>
    <t>S78</t>
  </si>
  <si>
    <t>S79</t>
  </si>
  <si>
    <t>S80</t>
  </si>
  <si>
    <t>S81</t>
  </si>
  <si>
    <t>S82</t>
  </si>
  <si>
    <t>S83</t>
  </si>
  <si>
    <t>S84</t>
  </si>
  <si>
    <t>S85</t>
  </si>
  <si>
    <t>S86</t>
  </si>
  <si>
    <t>S87</t>
  </si>
  <si>
    <t>S88</t>
  </si>
  <si>
    <t>S89</t>
  </si>
  <si>
    <t>S90</t>
  </si>
  <si>
    <t>S91</t>
  </si>
  <si>
    <t>S92</t>
  </si>
  <si>
    <t>S93</t>
  </si>
  <si>
    <t>S94</t>
  </si>
  <si>
    <t>S95</t>
  </si>
  <si>
    <t>S96</t>
  </si>
  <si>
    <t>S97</t>
  </si>
  <si>
    <t>S98</t>
  </si>
  <si>
    <t>S99</t>
  </si>
  <si>
    <t>S100</t>
  </si>
  <si>
    <t>S101</t>
  </si>
  <si>
    <t>S102</t>
  </si>
  <si>
    <t>S103</t>
  </si>
  <si>
    <t>(0+30275.4)/(2)=15137.7</t>
  </si>
  <si>
    <t>(1081.3+0)/(2)=540.65</t>
  </si>
  <si>
    <t>S104</t>
  </si>
  <si>
    <t>S105</t>
  </si>
  <si>
    <t>S106</t>
  </si>
  <si>
    <t>Lépcsôk(2)</t>
  </si>
  <si>
    <t>COCO:STD</t>
  </si>
  <si>
    <t>Becslés</t>
  </si>
  <si>
    <t>Tény+0</t>
  </si>
  <si>
    <t>Delta</t>
  </si>
  <si>
    <t>Delta/Tény</t>
  </si>
  <si>
    <t>S1 összeg:</t>
  </si>
  <si>
    <t>S106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</si>
  <si>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</si>
  <si>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</si>
  <si>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</si>
  <si>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</si>
  <si>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</si>
  <si>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</si>
  <si>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</si>
  <si>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9"/>
        <color rgb="FF333333"/>
        <rFont val="Verdana"/>
        <family val="2"/>
      </rPr>
      <t>1.54 Mb</t>
    </r>
  </si>
  <si>
    <r>
      <t>A futtatás idôtartama: </t>
    </r>
    <r>
      <rPr>
        <b/>
        <sz val="9"/>
        <color rgb="FF333333"/>
        <rFont val="Verdana"/>
        <family val="2"/>
      </rPr>
      <t>0.54 mp (0.01 p)</t>
    </r>
  </si>
  <si>
    <t>becsles</t>
  </si>
  <si>
    <t>elteres</t>
  </si>
  <si>
    <t>elso_kor</t>
  </si>
  <si>
    <t>konkluzio</t>
  </si>
  <si>
    <t>elso_vs_masodik_kor</t>
  </si>
  <si>
    <t>teny_vs_becsles_korrel</t>
  </si>
  <si>
    <t>&lt;--sokkal jobb a masodik kor, de csak picit teljesitodik tul az elvaras</t>
  </si>
  <si>
    <t>&lt;--sokkal jobb a masodik kor, de ez megfelel alapvetoen az elvarasnak</t>
  </si>
  <si>
    <t>&lt;--romlik a masodik kor, s hatalmas az elmaradas az elvarassal szemben</t>
  </si>
  <si>
    <t>&lt;--1. kor = 2. kor = elvaras</t>
  </si>
  <si>
    <t>&lt;--no a 2. kor, de nagy az elmaradas az elvarastol</t>
  </si>
  <si>
    <t>&lt;--2. korre romlott, de az elvarhatotol jobb lett</t>
  </si>
  <si>
    <t>COCO STD: 6440344</t>
  </si>
  <si>
    <t>(28508.7+0)/(2)=14254.35</t>
  </si>
  <si>
    <t>(4832+1932.8)/(2)=3382.4</t>
  </si>
  <si>
    <t>(48803+12563.2)/(2)=30683.1</t>
  </si>
  <si>
    <t>(64748.6+0)/(2)=32374.3</t>
  </si>
  <si>
    <t>(1932.8+0)/(2)=966.4</t>
  </si>
  <si>
    <t>(35756.7+82143.7)/(2)=58950.15</t>
  </si>
  <si>
    <t>(13046.3+0)/(2)=6523.15</t>
  </si>
  <si>
    <t>(28025.5+82143.7)/(2)=55084.6</t>
  </si>
  <si>
    <t>(19327.9+12563.2)/(2)=15945.55</t>
  </si>
  <si>
    <t>(483.2+0)/(2)=241.6</t>
  </si>
  <si>
    <t>(22710.3+82143.7)/(2)=52427</t>
  </si>
  <si>
    <t>(2899.2+1932.8)/(2)=2416</t>
  </si>
  <si>
    <t>(1932.8+82143.7)/(2)=42038.25</t>
  </si>
  <si>
    <t>(18361.5+12563.2)/(2)=15462.35</t>
  </si>
  <si>
    <t>(966.4+0)/(2)=483.2</t>
  </si>
  <si>
    <t>(7731.2+12563.2)/(2)=10147.15</t>
  </si>
  <si>
    <t>(966.4+12563.2)/(2)=6764.75</t>
  </si>
  <si>
    <t>(0+82143.7)/(2)=41071.85</t>
  </si>
  <si>
    <t>(2899.2+0)/(2)=1449.6</t>
  </si>
  <si>
    <t>(0+77311.7)/(2)=38655.85</t>
  </si>
  <si>
    <t>(0+12563.2)/(2)=6281.6</t>
  </si>
  <si>
    <r>
      <t>A futtatás idôtartama: </t>
    </r>
    <r>
      <rPr>
        <b/>
        <sz val="9"/>
        <color rgb="FF333333"/>
        <rFont val="Verdana"/>
        <family val="2"/>
      </rPr>
      <t>0.52 mp (0.01 p)</t>
    </r>
  </si>
  <si>
    <t>validitas</t>
  </si>
  <si>
    <t>&lt;--nincs korrelacio-novekedes</t>
  </si>
  <si>
    <t>magas az invaliditas (rnd input eseten)</t>
  </si>
  <si>
    <t>Y*1000</t>
  </si>
  <si>
    <t>ertelmezes (automatizalando a szoveggeneralas)</t>
  </si>
  <si>
    <t>(kimutatasok)</t>
  </si>
  <si>
    <t>L &amp; N</t>
  </si>
  <si>
    <t>&lt;--hatalmas teny javulas, de megis elmaradas a normatol/papirformatol</t>
  </si>
  <si>
    <t>sorszámok</t>
  </si>
  <si>
    <t>lépcsők</t>
  </si>
  <si>
    <t>HU_2021_b</t>
  </si>
  <si>
    <t>HU_2021_a</t>
  </si>
  <si>
    <t>HU_2021_c</t>
  </si>
  <si>
    <t>Sorcímkék</t>
  </si>
  <si>
    <t>Végösszeg</t>
  </si>
  <si>
    <t>túl vs alul teljesítés</t>
  </si>
  <si>
    <t>második többlete</t>
  </si>
  <si>
    <t>Átlag / konkluzio</t>
  </si>
  <si>
    <t>Átlag / elso_vs_masodik_kor</t>
  </si>
  <si>
    <t>Átlag / L &amp; N</t>
  </si>
  <si>
    <t>körzetátlag</t>
  </si>
  <si>
    <t>valid</t>
  </si>
  <si>
    <t>valid és invalid</t>
  </si>
  <si>
    <t>&lt;--normaszerű</t>
  </si>
  <si>
    <t>&lt;--alulteljesítő</t>
  </si>
  <si>
    <t>&lt;--nyerni kellett volna</t>
  </si>
  <si>
    <t>50felett</t>
  </si>
  <si>
    <t>becslés</t>
  </si>
  <si>
    <t>első</t>
  </si>
  <si>
    <t>50alatt</t>
  </si>
  <si>
    <t>tény</t>
  </si>
  <si>
    <t>siker/bukas</t>
  </si>
  <si>
    <t>elvárt siker</t>
  </si>
  <si>
    <t>váratlan siker</t>
  </si>
  <si>
    <t>elvárt bukás</t>
  </si>
  <si>
    <t>váratlan bukás</t>
  </si>
  <si>
    <t>tipusok</t>
  </si>
  <si>
    <t>Oszlopcímkék</t>
  </si>
  <si>
    <t>Mennyiség / validitas</t>
  </si>
  <si>
    <t>invalid</t>
  </si>
  <si>
    <t>Mennyiség / siker/bukas</t>
  </si>
  <si>
    <t>arány</t>
  </si>
  <si>
    <t>szimulációk</t>
  </si>
  <si>
    <t>Induljunk ki abból, hogy adott egy kétkörös szavazás 106 körzetben valamikor, </t>
  </si>
  <si>
    <t>majd egy országos kétkörös szavazás ezt követően (azonnal).</t>
  </si>
  <si>
    <t>A 106 körzetben 6 párt indul.</t>
  </si>
  <si>
    <t>Majd csak a győztes és egy másik jelölt indulhat a 2. körben. A másik jelölt az első helyezett párton kívüli további 5 párt ún. közös jelöltjeként értelmezendő.</t>
  </si>
  <si>
    <t>Kérdések: Lehetséges-e olyan papírformát/norma-értéket becsülni az országos választásra (is) vonatkozóan, hogy egy adott arányban első körös győztestől a második körben mi az elvárható szavazatarány, vagyis mikor alakult ki elvárt győzelem, váratlan győzelem, elvárt bukás, váratlan bukás az első körös győztesre vonatkozóan?</t>
  </si>
  <si>
    <t>Más szavakkal: milyen az átszavazási hajlandósága a 2-3-4-5-6. helyezettek mögötti szavazótábornak az 1. helyezett felé és fordítva?  Mikor beszélhetünk túlteljesítésről vagy alulteljesítésről, normaszerű viselkedésről az első körös győztes második körös eredményei kapcsán?</t>
  </si>
  <si>
    <t>nyers adatokra mi is lenne a helyes irány?</t>
  </si>
  <si>
    <t>&lt;--nyerni kellett volna!</t>
  </si>
  <si>
    <t>váratlan vereség</t>
  </si>
  <si>
    <t>24!!!</t>
  </si>
  <si>
    <t>álmodell</t>
  </si>
  <si>
    <t>Munkalapok és értelmezésük</t>
  </si>
  <si>
    <t xml:space="preserve">RND-munkalap: </t>
  </si>
  <si>
    <t>- a B:G tartomány véletlen számokat tartalmaz 106 sorra vonatkozóan</t>
  </si>
  <si>
    <t>- az I:N tartomány soronként százalékká konvertálja a 106*6 véletlen számot - demonstrálva ezzel egy potenciális szavazást körzetenként</t>
  </si>
  <si>
    <t>- az A:N oszlopokban a 110. sortól lefelé egy hibás szimuláció mintája van: a nyers és százalékká alakított adatokra nem lehet irányt megadni, így ezek nem lehetnek egy, a mindenkori első-körös első helyezett második körös eredményének irányítható inputjai...</t>
  </si>
  <si>
    <t>- az O oszlop a potenciális következmény, vagyis a második körös sikeressége az első kör győztesének</t>
  </si>
  <si>
    <t>- a P oszlop a százalékos konverzió ellenőrzése</t>
  </si>
  <si>
    <t>- a Q-oszlop az FKERES/VKERES vezérlését szolgáló tartalmat jelent (csak)</t>
  </si>
  <si>
    <t>- az R oszlop megadja a győztes százalékos értékét</t>
  </si>
  <si>
    <t>- az S oszlop pedig a győzteshez kapcsolódó párt kódját</t>
  </si>
  <si>
    <t>- az U:AB oszlopok tartalmazzák a tényleges OAM bemeneti attribútumait, melyek indoklása egyszerű: annál nagyobb illene, hogy legyen a második körös siker mértéke, minél nagyobb az első körös győzelmi arány, az első és a töbiek közötti távolság, ill. a többiek szórása, mert ha kicsi lenne a szórás, akkor szociológiai szempontból pl. kisebb esélye lehet a nem elsők együttműködésének, vagyis az első erősödése várható...</t>
  </si>
  <si>
    <t>- az U:AB tartomány 112. sorától látható a magyar 2021-es előválasztás első körös eredményéhez becsült 2. körös normaérték, vagyis valós nyersadatok nélkül, RND-benchmark alapján generált modell becslése a valós első körös szavazatarányok második körre gyakorolt elvárásait levezetendő...</t>
  </si>
  <si>
    <t>- a naracssárga cellák és kapcsolataik (inkl. naiv és modell munkalap): a modellképzés újra rendezi a statisztikai erőtereket, mert a 106 második körös átlag (53,2%), a csak 34-35% győztes eredmény szűrletének második körös átlaga (28,8%), s ennek ellenére a valós első körös eredményekre vonatkozó modellbecslés: 57.307%. A modell genetikai potenciálja 104%, ami megfelel a logikai maximumnak: lehet 100%-kal nyerni a második körben teoretikusan - pl. 100% közeli első körös nyerést követően...</t>
  </si>
  <si>
    <t>- az AD:AI tartomány az VKERES/VKERES-vezérlés része</t>
  </si>
  <si>
    <t>KOMMENTÁROK:</t>
  </si>
  <si>
    <t>- a jelenlegi véletlen állapotból elvileg végtelen sokat lehet előállítani: ezek hatása a modellre és így a valós első körös adatokhoz kapcsolódó második körös elvárás becslésére tetszőleges lehet kb. 16.67% (1/6) és 100% között, de 38.84%-hoz kötötten...</t>
  </si>
  <si>
    <t>- ha a valós magyar helyzetben a körzetekre vonatkozóan rendelkezésre állnának a második kör adott körzetben elért eredményei is, akkor a valós adatalap meglenne, de a körzetek statisztikai/matematikai aggregációja lenne az országos eredmény (vö. 107. körzet) - a modell-becslésnek mégis lenne hermeneutikája nem csak a körzetek váratlan/elvárt siker/bukás kategóriái, hanem az országos adat kapcsán is.</t>
  </si>
  <si>
    <t>- jelen OAM/modell nem veszi figyelembe, melyik párt nyert, így az OAM felfogható úgy is, hogy egy párt 106 eltérő módon nyert - a hasonlóságok anomáliái/kockázatai minden esetben terhelik a hasonlóságelemzések értelmezését, numerikus becsléseit.</t>
  </si>
  <si>
    <t>- jelen RND-benchmark alapján 34.84% után nyernie kellett volna az első körös győztesnek… (a végtelen=nagyszámú alternatív futtatások eredménye még ismeretlen).</t>
  </si>
  <si>
    <t>RND2-munkalap</t>
  </si>
  <si>
    <t>- csak a valós adatok darabhatöbb-sorszáma kerül +1 egységgel megnövelésre egy fajta érzékenység-vizsgálatként (U113-AA113).</t>
  </si>
  <si>
    <t>naiv-munkalap</t>
  </si>
  <si>
    <t>- a modelleredmények átlaga a 34-35%-os szűrés nyomán</t>
  </si>
  <si>
    <t>riport-munkalap</t>
  </si>
  <si>
    <t>- pártok szerinti nézetek</t>
  </si>
  <si>
    <t>OAM-munkalap</t>
  </si>
  <si>
    <t>- A:I oszloptartomány sorszámozott OAM</t>
  </si>
  <si>
    <t>- J-oszlop: modell-becslések</t>
  </si>
  <si>
    <t>- eltérés (előjeles) a tények és a becslések között</t>
  </si>
  <si>
    <t>- 2. sor: nincs korreláció-növekmény a nyers-adatok sorszámozott nézete és az Y*1000 becsült output között a modellezés nyomán</t>
  </si>
  <si>
    <t>- L-oszlop: százalékos eltérés a tény és a becslés között a második körre vonatkozóan (színkód: minél zöldebb, annál jobb, mert a tény nagyobb, mint a becslés)</t>
  </si>
  <si>
    <t>- M-oszlop: első körös győzelem adatai</t>
  </si>
  <si>
    <t>- N-oszlop: elsőkörös és másodkörös tények távolsága / színkód: minél nagyobb a második az első körhöz képest, annál zöldebb</t>
  </si>
  <si>
    <t>- O-oszlop: L és N távolsága / színkód: csak az extrém zöld/piros feltárása okán érdekes</t>
  </si>
  <si>
    <t>- P-oszlop: típus-következmények/helyzetek körzetenként</t>
  </si>
  <si>
    <t>- Q-oszlop: validitás a modell direkt és inverz rétegei alapján</t>
  </si>
  <si>
    <t>- R:AB-oszlopok: kimutatásvarázslás oszlopai (vö. riport-munkalap)</t>
  </si>
  <si>
    <t>modell-munkalap</t>
  </si>
  <si>
    <t>- direkt és inverz-modellek (validitás)</t>
  </si>
  <si>
    <t>-a becslések szórása jelentősen kisebb, mint a tények szórása, mert a véletlenszámok alapján alacsony a tény:becslés korreláció és magas az invaliditás</t>
  </si>
  <si>
    <t>KOMMENTÁROK</t>
  </si>
  <si>
    <t>- 223. sortól narancssárga jelek: a valós első kör szimulációja: hosszú monoton lépcsők miatt a becslések szórása kicsi, a modell érzékenysége kicsi, a valós helyzetre vonatkozó becslés robosztus (vö. 1.700% mozgástér reálisan)</t>
  </si>
  <si>
    <t>- keresni kell az invaliditás magas aránya elleni eszközöket (ha létezik ilyen rnd-alapon)</t>
  </si>
  <si>
    <t>- típushelyzetek statisztikája még nincs kész, lévén a típushelyzetek nem képlettel lettek felvázolva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</si>
</sst>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7"/>
      <color rgb="FFFFFFFF"/>
      <name val="Verdana"/>
      <family val="2"/>
    </font>
    <font>
      <sz val="7"/>
      <color rgb="FF333333"/>
      <name val="Verdana"/>
      <family val="2"/>
    </font>
    <font>
      <sz val="10"/>
      <color rgb="FF333333"/>
      <name val="Verdana"/>
      <family val="2"/>
    </font>
    <font>
      <sz val="9"/>
      <color rgb="FF333333"/>
      <name val="Verdana"/>
      <family val="2"/>
    </font>
    <font>
      <b/>
      <sz val="9"/>
      <color rgb="FF333333"/>
      <name val="Verdana"/>
      <family val="2"/>
    </font>
    <font>
      <u/>
      <sz val="11"/>
      <color theme="10"/>
      <name val="Calibri"/>
      <family val="2"/>
      <scheme val="minor"/>
    </font>
    <font>
      <sz val="12"/>
      <color rgb="FF222222"/>
      <name val="Arial"/>
      <family val="2"/>
      <charset val="238"/>
    </font>
    <font>
      <sz val="7"/>
      <color rgb="FFFF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1" fontId="0" fillId="0" borderId="0" xfId="1" applyNumberFormat="1" applyFont="1" applyAlignment="1">
      <alignment horizontal="center"/>
    </xf>
    <xf numFmtId="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0" fillId="0" borderId="0" xfId="2"/>
    <xf numFmtId="0" fontId="8" fillId="0" borderId="0" xfId="0" applyFont="1"/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10" fontId="0" fillId="0" borderId="0" xfId="1" applyNumberFormat="1" applyFont="1" applyAlignment="1">
      <alignment horizontal="center"/>
    </xf>
    <xf numFmtId="10" fontId="0" fillId="2" borderId="0" xfId="1" applyNumberFormat="1" applyFont="1" applyFill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5" fontId="0" fillId="0" borderId="0" xfId="0" applyNumberFormat="1"/>
    <xf numFmtId="10" fontId="0" fillId="2" borderId="0" xfId="0" applyNumberFormat="1" applyFill="1" applyAlignment="1">
      <alignment horizontal="center"/>
    </xf>
    <xf numFmtId="9" fontId="0" fillId="0" borderId="0" xfId="1" applyFont="1"/>
    <xf numFmtId="0" fontId="11" fillId="0" borderId="0" xfId="0" applyFont="1"/>
    <xf numFmtId="0" fontId="11" fillId="0" borderId="0" xfId="0" applyFont="1" applyAlignment="1">
      <alignment vertical="center" wrapText="1"/>
    </xf>
    <xf numFmtId="0" fontId="0" fillId="5" borderId="0" xfId="0" applyFill="1" applyAlignment="1">
      <alignment horizontal="center"/>
    </xf>
    <xf numFmtId="2" fontId="0" fillId="5" borderId="0" xfId="0" applyNumberFormat="1" applyFill="1"/>
    <xf numFmtId="164" fontId="0" fillId="5" borderId="0" xfId="0" applyNumberFormat="1" applyFill="1"/>
    <xf numFmtId="164" fontId="0" fillId="5" borderId="0" xfId="0" applyNumberFormat="1" applyFill="1" applyAlignment="1">
      <alignment horizontal="center"/>
    </xf>
    <xf numFmtId="164" fontId="0" fillId="0" borderId="0" xfId="1" applyNumberFormat="1" applyFont="1"/>
    <xf numFmtId="0" fontId="6" fillId="5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7" fillId="5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9" fontId="0" fillId="0" borderId="0" xfId="0" applyNumberFormat="1"/>
    <xf numFmtId="166" fontId="0" fillId="5" borderId="0" xfId="0" applyNumberFormat="1" applyFill="1"/>
    <xf numFmtId="166" fontId="0" fillId="0" borderId="0" xfId="0" applyNumberFormat="1"/>
    <xf numFmtId="0" fontId="0" fillId="0" borderId="0" xfId="0" applyAlignment="1">
      <alignment horizontal="center"/>
    </xf>
  </cellXfs>
  <cellStyles count="3">
    <cellStyle name="Hivatkozás" xfId="2" builtinId="8"/>
    <cellStyle name="Normál" xfId="0" builtinId="0"/>
    <cellStyle name="Százalék" xfId="1" builtinId="5"/>
  </cellStyles>
  <dxfs count="2">
    <dxf>
      <numFmt numFmtId="165" formatCode="0.000"/>
    </dxf>
    <dxf>
      <numFmt numFmtId="165" formatCode="0.0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3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334992</xdr:colOff>
      <xdr:row>3</xdr:row>
      <xdr:rowOff>0</xdr:rowOff>
    </xdr:to>
    <xdr:pic>
      <xdr:nvPicPr>
        <xdr:cNvPr id="2" name="Picture 1" descr="CO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0</xdr:row>
      <xdr:rowOff>0</xdr:rowOff>
    </xdr:from>
    <xdr:to>
      <xdr:col>22</xdr:col>
      <xdr:colOff>76200</xdr:colOff>
      <xdr:row>3</xdr:row>
      <xdr:rowOff>0</xdr:rowOff>
    </xdr:to>
    <xdr:pic>
      <xdr:nvPicPr>
        <xdr:cNvPr id="3" name="Picture 2" descr="CO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4487.712942245373" createdVersion="7" refreshedVersion="7" minRefreshableVersion="3" recordCount="106" xr:uid="{C361A467-B1E9-4618-B2F7-D19F90AF1D56}">
  <cacheSource type="worksheet">
    <worksheetSource ref="R3:U109" sheet="oam"/>
  </cacheSource>
  <cacheFields count="4">
    <cacheField name="gyoztes part" numFmtId="0">
      <sharedItems count="6">
        <s v="part5"/>
        <s v="part4"/>
        <s v="part6"/>
        <s v="part1"/>
        <s v="part2"/>
        <s v="part3"/>
      </sharedItems>
    </cacheField>
    <cacheField name="konkluzio" numFmtId="0">
      <sharedItems containsSemiMixedTypes="0" containsString="0" containsNumber="1" minValue="-0.53603800000000001" maxValue="0.45396199999999998"/>
    </cacheField>
    <cacheField name="elso_vs_masodik_kor" numFmtId="0">
      <sharedItems containsSemiMixedTypes="0" containsString="0" containsNumber="1" minValue="-0.38336492890995266" maxValue="0.76019184652278171"/>
    </cacheField>
    <cacheField name="L &amp; N" numFmtId="0">
      <sharedItems containsSemiMixedTypes="0" containsString="0" containsNumber="1" minValue="-5.4674929824561402E-2" maxValue="0.567227523809523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4487.715270486115" createdVersion="7" refreshedVersion="7" minRefreshableVersion="3" recordCount="106" xr:uid="{1404340E-3EC9-4C1E-BF30-0DD91B148B55}">
  <cacheSource type="worksheet">
    <worksheetSource ref="Q3:U109" sheet="oam"/>
  </cacheSource>
  <cacheFields count="5">
    <cacheField name="validitas" numFmtId="0">
      <sharedItems count="2">
        <s v="valid"/>
        <s v="invalid"/>
      </sharedItems>
    </cacheField>
    <cacheField name="gyoztes part" numFmtId="0">
      <sharedItems count="6">
        <s v="part5"/>
        <s v="part4"/>
        <s v="part6"/>
        <s v="part1"/>
        <s v="part2"/>
        <s v="part3"/>
      </sharedItems>
    </cacheField>
    <cacheField name="konkluzio" numFmtId="0">
      <sharedItems containsSemiMixedTypes="0" containsString="0" containsNumber="1" minValue="-0.53603800000000001" maxValue="0.45396199999999998"/>
    </cacheField>
    <cacheField name="elso_vs_masodik_kor" numFmtId="0">
      <sharedItems containsSemiMixedTypes="0" containsString="0" containsNumber="1" minValue="-0.38336492890995266" maxValue="0.76019184652278171"/>
    </cacheField>
    <cacheField name="L &amp; N" numFmtId="0">
      <sharedItems containsSemiMixedTypes="0" containsString="0" containsNumber="1" minValue="-5.4674929824561402E-2" maxValue="0.567227523809523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4487.720986689812" createdVersion="7" refreshedVersion="7" minRefreshableVersion="3" recordCount="106" xr:uid="{01AC350C-D975-400B-B340-E20F65FC4887}">
  <cacheSource type="worksheet">
    <worksheetSource ref="Y3:AB109" sheet="oam"/>
  </cacheSource>
  <cacheFields count="4">
    <cacheField name="siker/bukas" numFmtId="0">
      <sharedItems containsSemiMixedTypes="0" containsString="0" containsNumber="1" containsInteger="1" minValue="0" maxValue="11" count="4">
        <n v="11"/>
        <n v="1"/>
        <n v="0"/>
        <n v="10"/>
      </sharedItems>
    </cacheField>
    <cacheField name="tipusok" numFmtId="0">
      <sharedItems containsBlank="1"/>
    </cacheField>
    <cacheField name="gyoztes part" numFmtId="0">
      <sharedItems count="6">
        <s v="part5"/>
        <s v="part4"/>
        <s v="part6"/>
        <s v="part1"/>
        <s v="part2"/>
        <s v="part3"/>
      </sharedItems>
    </cacheField>
    <cacheField name="validitas" numFmtId="0">
      <sharedItems count="2">
        <s v="valid"/>
        <s v="invali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6">
  <r>
    <x v="0"/>
    <n v="5.3961999999999968E-2"/>
    <n v="0.35153374233128837"/>
    <n v="0.29757174233128841"/>
  </r>
  <r>
    <x v="1"/>
    <n v="0.32693099999999997"/>
    <n v="0.56666666666666676"/>
    <n v="0.23973566666666679"/>
  </r>
  <r>
    <x v="2"/>
    <n v="3.2619000000000016E-2"/>
    <n v="0.30672955974842769"/>
    <n v="0.27411055974842768"/>
  </r>
  <r>
    <x v="3"/>
    <n v="0.12396199999999997"/>
    <n v="0.40076923076923077"/>
    <n v="0.27680723076923081"/>
  </r>
  <r>
    <x v="4"/>
    <n v="-0.12738099999999999"/>
    <n v="0.13227390180878557"/>
    <n v="0.25965490180878559"/>
  </r>
  <r>
    <x v="2"/>
    <n v="0.40099400000000002"/>
    <n v="0.66912891986062717"/>
    <n v="0.26813491986062715"/>
  </r>
  <r>
    <x v="5"/>
    <n v="0.43099399999999999"/>
    <n v="0.70806451612903232"/>
    <n v="0.27707051612903233"/>
  </r>
  <r>
    <x v="1"/>
    <n v="1.0994000000000014E-2"/>
    <n v="0.27739583333333334"/>
    <n v="0.26640183333333334"/>
  </r>
  <r>
    <x v="1"/>
    <n v="-0.404694"/>
    <n v="-0.19750000000000001"/>
    <n v="0.20719399999999999"/>
  </r>
  <r>
    <x v="0"/>
    <n v="0.24696400000000002"/>
    <n v="0.31402985074626866"/>
    <n v="6.706585074626864E-2"/>
  </r>
  <r>
    <x v="4"/>
    <n v="-0.23306900000000003"/>
    <n v="2.8976377952755903E-2"/>
    <n v="0.26204537795275595"/>
  </r>
  <r>
    <x v="3"/>
    <n v="-0.50522500000000004"/>
    <n v="-0.23755852842809363"/>
    <n v="0.26766647157190637"/>
  </r>
  <r>
    <x v="3"/>
    <n v="-0.453069"/>
    <n v="-0.22761904761904764"/>
    <n v="0.22544995238095236"/>
  </r>
  <r>
    <x v="3"/>
    <n v="-0.16522500000000001"/>
    <n v="0.12"/>
    <n v="0.28522500000000001"/>
  </r>
  <r>
    <x v="3"/>
    <n v="-5.6038000000000032E-2"/>
    <n v="0.1532996632996633"/>
    <n v="0.20933766329966333"/>
  </r>
  <r>
    <x v="2"/>
    <n v="0.10396199999999997"/>
    <n v="0.33327402135231315"/>
    <n v="0.22931202135231318"/>
  </r>
  <r>
    <x v="1"/>
    <n v="-0.48091300000000003"/>
    <n v="-0.2602439024390244"/>
    <n v="0.22066909756097564"/>
  </r>
  <r>
    <x v="3"/>
    <n v="-0.30306900000000003"/>
    <n v="-6.4532374100719395E-2"/>
    <n v="0.23853662589928065"/>
  </r>
  <r>
    <x v="3"/>
    <n v="9.3961999999999976E-2"/>
    <n v="0.34909090909090912"/>
    <n v="0.25512890909090913"/>
  </r>
  <r>
    <x v="2"/>
    <n v="-0.11341800000000003"/>
    <n v="0.45380952380952383"/>
    <n v="0.5672275238095239"/>
  </r>
  <r>
    <x v="0"/>
    <n v="-0.333036"/>
    <n v="-0.21691699604743084"/>
    <n v="0.11611900395256916"/>
  </r>
  <r>
    <x v="3"/>
    <n v="-0.43900600000000001"/>
    <n v="-0.17889967637540452"/>
    <n v="0.26010632362459551"/>
  </r>
  <r>
    <x v="3"/>
    <n v="0.41261900000000001"/>
    <n v="0.67612903225806453"/>
    <n v="0.26351003225806452"/>
  </r>
  <r>
    <x v="3"/>
    <n v="6.3961999999999977E-2"/>
    <n v="0.33674418604651163"/>
    <n v="0.27278218604651167"/>
  </r>
  <r>
    <x v="3"/>
    <n v="6.5305999999999989E-2"/>
    <n v="0.2768224299065421"/>
    <n v="0.21151642990654212"/>
  </r>
  <r>
    <x v="5"/>
    <n v="0.15396199999999996"/>
    <n v="0.35384615384615381"/>
    <n v="0.19988415384615385"/>
  </r>
  <r>
    <x v="3"/>
    <n v="-2.603800000000003E-2"/>
    <n v="0.23554252199413489"/>
    <n v="0.2615805219941349"/>
  </r>
  <r>
    <x v="3"/>
    <n v="3.3961999999999971E-2"/>
    <n v="0.26498168498168501"/>
    <n v="0.23101968498168504"/>
  </r>
  <r>
    <x v="5"/>
    <n v="0.10396199999999997"/>
    <n v="0.35606060606060608"/>
    <n v="0.25209860606060608"/>
  </r>
  <r>
    <x v="5"/>
    <n v="0.25261900000000004"/>
    <n v="0.52897574123989222"/>
    <n v="0.27635674123989218"/>
  </r>
  <r>
    <x v="0"/>
    <n v="-0.53603800000000001"/>
    <n v="-0.28754601226993864"/>
    <n v="0.24849198773006137"/>
  </r>
  <r>
    <x v="4"/>
    <n v="0.413962"/>
    <n v="0.66161290322580635"/>
    <n v="0.24765090322580635"/>
  </r>
  <r>
    <x v="0"/>
    <n v="0.40693099999999999"/>
    <n v="0.61716814159292033"/>
    <n v="0.21023714159292034"/>
  </r>
  <r>
    <x v="5"/>
    <n v="0.29396199999999995"/>
    <n v="0.50666666666666671"/>
    <n v="0.21270466666666676"/>
  </r>
  <r>
    <x v="2"/>
    <n v="-0.39522499999999999"/>
    <n v="-0.13108433734939756"/>
    <n v="0.26414066265060243"/>
  </r>
  <r>
    <x v="1"/>
    <n v="2.5902999999999992E-2"/>
    <n v="-2.877192982456141E-2"/>
    <n v="-5.4674929824561402E-2"/>
  </r>
  <r>
    <x v="2"/>
    <n v="0.30696400000000001"/>
    <n v="0.46292682926829265"/>
    <n v="0.15596282926829264"/>
  </r>
  <r>
    <x v="3"/>
    <n v="-8.7380999999999986E-2"/>
    <n v="0.18397260273972602"/>
    <n v="0.27135360273972597"/>
  </r>
  <r>
    <x v="0"/>
    <n v="-0.53603800000000001"/>
    <n v="-0.38336492890995266"/>
    <n v="0.15267307109004735"/>
  </r>
  <r>
    <x v="2"/>
    <n v="0.11099400000000001"/>
    <n v="0.38"/>
    <n v="0.26900599999999997"/>
  </r>
  <r>
    <x v="2"/>
    <n v="0.11396199999999997"/>
    <n v="0.33942583732057413"/>
    <n v="0.22546383732057418"/>
  </r>
  <r>
    <x v="4"/>
    <n v="0.34396199999999999"/>
    <n v="0.63127906976744186"/>
    <n v="0.28731706976744187"/>
  </r>
  <r>
    <x v="1"/>
    <n v="-5.9005999999999982E-2"/>
    <n v="0.19954983922829583"/>
    <n v="0.25855583922829584"/>
  </r>
  <r>
    <x v="5"/>
    <n v="-0.21603800000000004"/>
    <n v="3.1923076923076915E-2"/>
    <n v="0.24796107692307695"/>
  </r>
  <r>
    <x v="1"/>
    <n v="0.38396199999999997"/>
    <n v="0.63535714285714295"/>
    <n v="0.25139514285714298"/>
  </r>
  <r>
    <x v="0"/>
    <n v="-0.15603800000000004"/>
    <n v="0.11929936305732484"/>
    <n v="0.27533736305732487"/>
  </r>
  <r>
    <x v="1"/>
    <n v="-0.45522499999999999"/>
    <n v="-0.20957528957528954"/>
    <n v="0.24564971042471045"/>
  </r>
  <r>
    <x v="3"/>
    <n v="-0.40738099999999999"/>
    <n v="-0.14037974683544305"/>
    <n v="0.26700125316455692"/>
  </r>
  <r>
    <x v="4"/>
    <n v="0.23261900000000002"/>
    <n v="0.5086069651741294"/>
    <n v="0.27598796517412938"/>
  </r>
  <r>
    <x v="4"/>
    <n v="0.43477500000000002"/>
    <n v="0.69067039106145256"/>
    <n v="0.25589539106145254"/>
  </r>
  <r>
    <x v="5"/>
    <n v="0.36396199999999995"/>
    <n v="0.60841269841269841"/>
    <n v="0.24445069841269845"/>
  </r>
  <r>
    <x v="3"/>
    <n v="-0.245225"/>
    <n v="3.6153846153846168E-2"/>
    <n v="0.28137884615384617"/>
  </r>
  <r>
    <x v="0"/>
    <n v="9.9400000000001462E-4"/>
    <n v="0.26525745257452576"/>
    <n v="0.26426345257452577"/>
  </r>
  <r>
    <x v="1"/>
    <n v="6.7159999999999859E-3"/>
    <n v="4.3859649122807241E-3"/>
    <n v="-2.3300350877192618E-3"/>
  </r>
  <r>
    <x v="2"/>
    <n v="-0.15306900000000001"/>
    <n v="9.7551020408163283E-2"/>
    <n v="0.25062002040816328"/>
  </r>
  <r>
    <x v="0"/>
    <n v="-0.513069"/>
    <n v="-0.28909090909090912"/>
    <n v="0.22397809090909088"/>
  </r>
  <r>
    <x v="4"/>
    <n v="0.20318300000000003"/>
    <n v="0.34512396694214875"/>
    <n v="0.14194096694214872"/>
  </r>
  <r>
    <x v="4"/>
    <n v="4.3961999999999973E-2"/>
    <n v="0.29550161812297732"/>
    <n v="0.25153961812297732"/>
  </r>
  <r>
    <x v="4"/>
    <n v="0.42396199999999995"/>
    <n v="0.68835443037974675"/>
    <n v="0.2643924303797468"/>
  </r>
  <r>
    <x v="5"/>
    <n v="0.22099400000000002"/>
    <n v="0.45474358974358975"/>
    <n v="0.23374958974358973"/>
  </r>
  <r>
    <x v="5"/>
    <n v="0.36099400000000004"/>
    <n v="0.63335120643431642"/>
    <n v="0.27235720643431638"/>
  </r>
  <r>
    <x v="5"/>
    <n v="0.45396199999999998"/>
    <n v="0.76019184652278171"/>
    <n v="0.30622984652278173"/>
  </r>
  <r>
    <x v="2"/>
    <n v="7.3961999999999972E-2"/>
    <n v="0.31230769230769229"/>
    <n v="0.23834569230769231"/>
  </r>
  <r>
    <x v="3"/>
    <n v="2.6190000000000145E-3"/>
    <n v="0.27726218097447797"/>
    <n v="0.27464318097447793"/>
  </r>
  <r>
    <x v="0"/>
    <n v="-0.46900599999999998"/>
    <n v="-0.19089635854341738"/>
    <n v="0.27810964145658257"/>
  </r>
  <r>
    <x v="2"/>
    <n v="-0.49469400000000002"/>
    <n v="-0.37058823529411761"/>
    <n v="0.12410576470588242"/>
  </r>
  <r>
    <x v="1"/>
    <n v="-0.50603799999999999"/>
    <n v="-0.26476190476190481"/>
    <n v="0.24127609523809518"/>
  </r>
  <r>
    <x v="3"/>
    <n v="-0.19603800000000002"/>
    <n v="7.4528301886792464E-2"/>
    <n v="0.27056630188679248"/>
  </r>
  <r>
    <x v="4"/>
    <n v="0.28261900000000001"/>
    <n v="0.55979274611398966"/>
    <n v="0.27717374611398965"/>
  </r>
  <r>
    <x v="0"/>
    <n v="-0.48603800000000003"/>
    <n v="-0.21966101694915252"/>
    <n v="0.2663769830508475"/>
  </r>
  <r>
    <x v="1"/>
    <n v="-0.43522499999999997"/>
    <n v="-0.15647668393782388"/>
    <n v="0.27874831606217609"/>
  </r>
  <r>
    <x v="0"/>
    <n v="0.45396199999999998"/>
    <n v="0.6643109540636043"/>
    <n v="0.21034895406360432"/>
  </r>
  <r>
    <x v="5"/>
    <n v="-7.3809999999999857E-3"/>
    <n v="0.25178660049627793"/>
    <n v="0.25916760049627791"/>
  </r>
  <r>
    <x v="4"/>
    <n v="0.21396199999999996"/>
    <n v="0.42968325791855205"/>
    <n v="0.2157212579185521"/>
  </r>
  <r>
    <x v="0"/>
    <n v="-0.21603800000000004"/>
    <n v="-1.6456692913385852E-2"/>
    <n v="0.19958130708661417"/>
  </r>
  <r>
    <x v="3"/>
    <n v="-0.43603800000000004"/>
    <n v="-0.2040495867768595"/>
    <n v="0.23198841322314054"/>
  </r>
  <r>
    <x v="0"/>
    <n v="0.25530599999999998"/>
    <n v="0.47934362934362934"/>
    <n v="0.22403762934362936"/>
  </r>
  <r>
    <x v="1"/>
    <n v="0.21477499999999999"/>
    <n v="0.48770491803278687"/>
    <n v="0.27292991803278688"/>
  </r>
  <r>
    <x v="1"/>
    <n v="-0.52685000000000004"/>
    <n v="-0.30333333333333329"/>
    <n v="0.22351666666666675"/>
  </r>
  <r>
    <x v="4"/>
    <n v="0.41261900000000001"/>
    <n v="0.70411764705882351"/>
    <n v="0.2914986470588235"/>
  </r>
  <r>
    <x v="3"/>
    <n v="0.30477500000000002"/>
    <n v="0.56346368715083794"/>
    <n v="0.25868868715083793"/>
  </r>
  <r>
    <x v="1"/>
    <n v="-0.38603800000000005"/>
    <n v="-0.19869565217391305"/>
    <n v="0.187342347826087"/>
  </r>
  <r>
    <x v="3"/>
    <n v="-0.38469400000000004"/>
    <n v="-0.16198067632850238"/>
    <n v="0.22271332367149765"/>
  </r>
  <r>
    <x v="1"/>
    <n v="0.19099400000000002"/>
    <n v="0.45530831099195712"/>
    <n v="0.26431431099195712"/>
  </r>
  <r>
    <x v="2"/>
    <n v="-0.52603800000000001"/>
    <n v="-0.27122807017543865"/>
    <n v="0.25480992982456135"/>
  </r>
  <r>
    <x v="4"/>
    <n v="-0.12225699999999998"/>
    <n v="0.10063348416289591"/>
    <n v="0.22289048416289589"/>
  </r>
  <r>
    <x v="4"/>
    <n v="-0.19603800000000002"/>
    <n v="8.662551440329215E-2"/>
    <n v="0.28266351440329218"/>
  </r>
  <r>
    <x v="3"/>
    <n v="-0.20522499999999999"/>
    <n v="4.6332378223495722E-2"/>
    <n v="0.25155737822349572"/>
  </r>
  <r>
    <x v="4"/>
    <n v="0.15696400000000002"/>
    <n v="0.22339622641509435"/>
    <n v="6.6432226415094331E-2"/>
  </r>
  <r>
    <x v="0"/>
    <n v="-0.29522500000000002"/>
    <n v="-3.5735294117647066E-2"/>
    <n v="0.25948970588235293"/>
  </r>
  <r>
    <x v="5"/>
    <n v="8.6930999999999981E-2"/>
    <n v="0.33063492063492061"/>
    <n v="0.24370392063492063"/>
  </r>
  <r>
    <x v="5"/>
    <n v="0.30396199999999995"/>
    <n v="0.54009584664536747"/>
    <n v="0.23613384664536752"/>
  </r>
  <r>
    <x v="5"/>
    <n v="4.5305999999999985E-2"/>
    <n v="0.22992805755395682"/>
    <n v="0.18462205755395683"/>
  </r>
  <r>
    <x v="5"/>
    <n v="-0.34306900000000001"/>
    <n v="-0.11013605442176871"/>
    <n v="0.2329329455782313"/>
  </r>
  <r>
    <x v="1"/>
    <n v="0.27993300000000004"/>
    <n v="0.36493150684931502"/>
    <n v="8.4998506849314981E-2"/>
  </r>
  <r>
    <x v="2"/>
    <n v="-0.24738099999999999"/>
    <n v="2.5609756097560967E-2"/>
    <n v="0.27299075609756096"/>
  </r>
  <r>
    <x v="2"/>
    <n v="4.3150000000000001E-2"/>
    <n v="0.27187499999999998"/>
    <n v="0.22872499999999998"/>
  </r>
  <r>
    <x v="0"/>
    <n v="0.37396199999999996"/>
    <n v="0.63028037383177571"/>
    <n v="0.25631837383177575"/>
  </r>
  <r>
    <x v="3"/>
    <n v="0.38965099999999997"/>
    <n v="0.64114478114478113"/>
    <n v="0.25149378114478116"/>
  </r>
  <r>
    <x v="4"/>
    <n v="0.32693099999999997"/>
    <n v="0.54313725490196074"/>
    <n v="0.21620625490196077"/>
  </r>
  <r>
    <x v="5"/>
    <n v="0.37396199999999996"/>
    <n v="0.56730290456431531"/>
    <n v="0.19334090456431535"/>
  </r>
  <r>
    <x v="5"/>
    <n v="0.13908699999999996"/>
    <n v="0.35159362549800799"/>
    <n v="0.21250662549800803"/>
  </r>
  <r>
    <x v="1"/>
    <n v="0.20261900000000002"/>
    <n v="0.46271186440677964"/>
    <n v="0.26009286440677959"/>
  </r>
  <r>
    <x v="5"/>
    <n v="-0.15306900000000001"/>
    <n v="9.3076923076923085E-2"/>
    <n v="0.2461459230769231"/>
  </r>
  <r>
    <x v="5"/>
    <n v="0.44477499999999998"/>
    <n v="0.73342465753424646"/>
    <n v="0.28864965753424648"/>
  </r>
  <r>
    <x v="1"/>
    <n v="0.40099400000000002"/>
    <n v="0.65134328358208959"/>
    <n v="0.2503492835820895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6">
  <r>
    <x v="0"/>
    <x v="0"/>
    <n v="5.3961999999999968E-2"/>
    <n v="0.35153374233128837"/>
    <n v="0.29757174233128841"/>
  </r>
  <r>
    <x v="1"/>
    <x v="1"/>
    <n v="0.32693099999999997"/>
    <n v="0.56666666666666676"/>
    <n v="0.23973566666666679"/>
  </r>
  <r>
    <x v="0"/>
    <x v="2"/>
    <n v="3.2619000000000016E-2"/>
    <n v="0.30672955974842769"/>
    <n v="0.27411055974842768"/>
  </r>
  <r>
    <x v="1"/>
    <x v="3"/>
    <n v="0.12396199999999997"/>
    <n v="0.40076923076923077"/>
    <n v="0.27680723076923081"/>
  </r>
  <r>
    <x v="1"/>
    <x v="4"/>
    <n v="-0.12738099999999999"/>
    <n v="0.13227390180878557"/>
    <n v="0.25965490180878559"/>
  </r>
  <r>
    <x v="1"/>
    <x v="2"/>
    <n v="0.40099400000000002"/>
    <n v="0.66912891986062717"/>
    <n v="0.26813491986062715"/>
  </r>
  <r>
    <x v="1"/>
    <x v="5"/>
    <n v="0.43099399999999999"/>
    <n v="0.70806451612903232"/>
    <n v="0.27707051612903233"/>
  </r>
  <r>
    <x v="0"/>
    <x v="1"/>
    <n v="1.0994000000000014E-2"/>
    <n v="0.27739583333333334"/>
    <n v="0.26640183333333334"/>
  </r>
  <r>
    <x v="1"/>
    <x v="1"/>
    <n v="-0.404694"/>
    <n v="-0.19750000000000001"/>
    <n v="0.20719399999999999"/>
  </r>
  <r>
    <x v="1"/>
    <x v="0"/>
    <n v="0.24696400000000002"/>
    <n v="0.31402985074626866"/>
    <n v="6.706585074626864E-2"/>
  </r>
  <r>
    <x v="1"/>
    <x v="4"/>
    <n v="-0.23306900000000003"/>
    <n v="2.8976377952755903E-2"/>
    <n v="0.26204537795275595"/>
  </r>
  <r>
    <x v="1"/>
    <x v="3"/>
    <n v="-0.50522500000000004"/>
    <n v="-0.23755852842809363"/>
    <n v="0.26766647157190637"/>
  </r>
  <r>
    <x v="1"/>
    <x v="3"/>
    <n v="-0.453069"/>
    <n v="-0.22761904761904764"/>
    <n v="0.22544995238095236"/>
  </r>
  <r>
    <x v="1"/>
    <x v="3"/>
    <n v="-0.16522500000000001"/>
    <n v="0.12"/>
    <n v="0.28522500000000001"/>
  </r>
  <r>
    <x v="0"/>
    <x v="3"/>
    <n v="-5.6038000000000032E-2"/>
    <n v="0.1532996632996633"/>
    <n v="0.20933766329966333"/>
  </r>
  <r>
    <x v="1"/>
    <x v="2"/>
    <n v="0.10396199999999997"/>
    <n v="0.33327402135231315"/>
    <n v="0.22931202135231318"/>
  </r>
  <r>
    <x v="0"/>
    <x v="1"/>
    <n v="-0.48091300000000003"/>
    <n v="-0.2602439024390244"/>
    <n v="0.22066909756097564"/>
  </r>
  <r>
    <x v="1"/>
    <x v="3"/>
    <n v="-0.30306900000000003"/>
    <n v="-6.4532374100719395E-2"/>
    <n v="0.23853662589928065"/>
  </r>
  <r>
    <x v="1"/>
    <x v="3"/>
    <n v="9.3961999999999976E-2"/>
    <n v="0.34909090909090912"/>
    <n v="0.25512890909090913"/>
  </r>
  <r>
    <x v="0"/>
    <x v="2"/>
    <n v="-0.11341800000000003"/>
    <n v="0.45380952380952383"/>
    <n v="0.5672275238095239"/>
  </r>
  <r>
    <x v="1"/>
    <x v="0"/>
    <n v="-0.333036"/>
    <n v="-0.21691699604743084"/>
    <n v="0.11611900395256916"/>
  </r>
  <r>
    <x v="1"/>
    <x v="3"/>
    <n v="-0.43900600000000001"/>
    <n v="-0.17889967637540452"/>
    <n v="0.26010632362459551"/>
  </r>
  <r>
    <x v="1"/>
    <x v="3"/>
    <n v="0.41261900000000001"/>
    <n v="0.67612903225806453"/>
    <n v="0.26351003225806452"/>
  </r>
  <r>
    <x v="1"/>
    <x v="3"/>
    <n v="6.3961999999999977E-2"/>
    <n v="0.33674418604651163"/>
    <n v="0.27278218604651167"/>
  </r>
  <r>
    <x v="1"/>
    <x v="3"/>
    <n v="6.5305999999999989E-2"/>
    <n v="0.2768224299065421"/>
    <n v="0.21151642990654212"/>
  </r>
  <r>
    <x v="1"/>
    <x v="5"/>
    <n v="0.15396199999999996"/>
    <n v="0.35384615384615381"/>
    <n v="0.19988415384615385"/>
  </r>
  <r>
    <x v="0"/>
    <x v="3"/>
    <n v="-2.603800000000003E-2"/>
    <n v="0.23554252199413489"/>
    <n v="0.2615805219941349"/>
  </r>
  <r>
    <x v="1"/>
    <x v="3"/>
    <n v="3.3961999999999971E-2"/>
    <n v="0.26498168498168501"/>
    <n v="0.23101968498168504"/>
  </r>
  <r>
    <x v="1"/>
    <x v="5"/>
    <n v="0.10396199999999997"/>
    <n v="0.35606060606060608"/>
    <n v="0.25209860606060608"/>
  </r>
  <r>
    <x v="0"/>
    <x v="5"/>
    <n v="0.25261900000000004"/>
    <n v="0.52897574123989222"/>
    <n v="0.27635674123989218"/>
  </r>
  <r>
    <x v="1"/>
    <x v="0"/>
    <n v="-0.53603800000000001"/>
    <n v="-0.28754601226993864"/>
    <n v="0.24849198773006137"/>
  </r>
  <r>
    <x v="1"/>
    <x v="4"/>
    <n v="0.413962"/>
    <n v="0.66161290322580635"/>
    <n v="0.24765090322580635"/>
  </r>
  <r>
    <x v="1"/>
    <x v="0"/>
    <n v="0.40693099999999999"/>
    <n v="0.61716814159292033"/>
    <n v="0.21023714159292034"/>
  </r>
  <r>
    <x v="1"/>
    <x v="5"/>
    <n v="0.29396199999999995"/>
    <n v="0.50666666666666671"/>
    <n v="0.21270466666666676"/>
  </r>
  <r>
    <x v="1"/>
    <x v="2"/>
    <n v="-0.39522499999999999"/>
    <n v="-0.13108433734939756"/>
    <n v="0.26414066265060243"/>
  </r>
  <r>
    <x v="0"/>
    <x v="1"/>
    <n v="2.5902999999999992E-2"/>
    <n v="-2.877192982456141E-2"/>
    <n v="-5.4674929824561402E-2"/>
  </r>
  <r>
    <x v="0"/>
    <x v="2"/>
    <n v="0.30696400000000001"/>
    <n v="0.46292682926829265"/>
    <n v="0.15596282926829264"/>
  </r>
  <r>
    <x v="1"/>
    <x v="3"/>
    <n v="-8.7380999999999986E-2"/>
    <n v="0.18397260273972602"/>
    <n v="0.27135360273972597"/>
  </r>
  <r>
    <x v="1"/>
    <x v="0"/>
    <n v="-0.53603800000000001"/>
    <n v="-0.38336492890995266"/>
    <n v="0.15267307109004735"/>
  </r>
  <r>
    <x v="1"/>
    <x v="2"/>
    <n v="0.11099400000000001"/>
    <n v="0.38"/>
    <n v="0.26900599999999997"/>
  </r>
  <r>
    <x v="1"/>
    <x v="2"/>
    <n v="0.11396199999999997"/>
    <n v="0.33942583732057413"/>
    <n v="0.22546383732057418"/>
  </r>
  <r>
    <x v="1"/>
    <x v="4"/>
    <n v="0.34396199999999999"/>
    <n v="0.63127906976744186"/>
    <n v="0.28731706976744187"/>
  </r>
  <r>
    <x v="1"/>
    <x v="1"/>
    <n v="-5.9005999999999982E-2"/>
    <n v="0.19954983922829583"/>
    <n v="0.25855583922829584"/>
  </r>
  <r>
    <x v="1"/>
    <x v="5"/>
    <n v="-0.21603800000000004"/>
    <n v="3.1923076923076915E-2"/>
    <n v="0.24796107692307695"/>
  </r>
  <r>
    <x v="1"/>
    <x v="1"/>
    <n v="0.38396199999999997"/>
    <n v="0.63535714285714295"/>
    <n v="0.25139514285714298"/>
  </r>
  <r>
    <x v="1"/>
    <x v="0"/>
    <n v="-0.15603800000000004"/>
    <n v="0.11929936305732484"/>
    <n v="0.27533736305732487"/>
  </r>
  <r>
    <x v="1"/>
    <x v="1"/>
    <n v="-0.45522499999999999"/>
    <n v="-0.20957528957528954"/>
    <n v="0.24564971042471045"/>
  </r>
  <r>
    <x v="1"/>
    <x v="3"/>
    <n v="-0.40738099999999999"/>
    <n v="-0.14037974683544305"/>
    <n v="0.26700125316455692"/>
  </r>
  <r>
    <x v="0"/>
    <x v="4"/>
    <n v="0.23261900000000002"/>
    <n v="0.5086069651741294"/>
    <n v="0.27598796517412938"/>
  </r>
  <r>
    <x v="1"/>
    <x v="4"/>
    <n v="0.43477500000000002"/>
    <n v="0.69067039106145256"/>
    <n v="0.25589539106145254"/>
  </r>
  <r>
    <x v="1"/>
    <x v="5"/>
    <n v="0.36396199999999995"/>
    <n v="0.60841269841269841"/>
    <n v="0.24445069841269845"/>
  </r>
  <r>
    <x v="1"/>
    <x v="3"/>
    <n v="-0.245225"/>
    <n v="3.6153846153846168E-2"/>
    <n v="0.28137884615384617"/>
  </r>
  <r>
    <x v="1"/>
    <x v="0"/>
    <n v="9.9400000000001462E-4"/>
    <n v="0.26525745257452576"/>
    <n v="0.26426345257452577"/>
  </r>
  <r>
    <x v="0"/>
    <x v="1"/>
    <n v="6.7159999999999859E-3"/>
    <n v="4.3859649122807241E-3"/>
    <n v="-2.3300350877192618E-3"/>
  </r>
  <r>
    <x v="1"/>
    <x v="2"/>
    <n v="-0.15306900000000001"/>
    <n v="9.7551020408163283E-2"/>
    <n v="0.25062002040816328"/>
  </r>
  <r>
    <x v="1"/>
    <x v="0"/>
    <n v="-0.513069"/>
    <n v="-0.28909090909090912"/>
    <n v="0.22397809090909088"/>
  </r>
  <r>
    <x v="0"/>
    <x v="4"/>
    <n v="0.20318300000000003"/>
    <n v="0.34512396694214875"/>
    <n v="0.14194096694214872"/>
  </r>
  <r>
    <x v="1"/>
    <x v="4"/>
    <n v="4.3961999999999973E-2"/>
    <n v="0.29550161812297732"/>
    <n v="0.25153961812297732"/>
  </r>
  <r>
    <x v="1"/>
    <x v="4"/>
    <n v="0.42396199999999995"/>
    <n v="0.68835443037974675"/>
    <n v="0.2643924303797468"/>
  </r>
  <r>
    <x v="1"/>
    <x v="5"/>
    <n v="0.22099400000000002"/>
    <n v="0.45474358974358975"/>
    <n v="0.23374958974358973"/>
  </r>
  <r>
    <x v="1"/>
    <x v="5"/>
    <n v="0.36099400000000004"/>
    <n v="0.63335120643431642"/>
    <n v="0.27235720643431638"/>
  </r>
  <r>
    <x v="1"/>
    <x v="5"/>
    <n v="0.45396199999999998"/>
    <n v="0.76019184652278171"/>
    <n v="0.30622984652278173"/>
  </r>
  <r>
    <x v="1"/>
    <x v="2"/>
    <n v="7.3961999999999972E-2"/>
    <n v="0.31230769230769229"/>
    <n v="0.23834569230769231"/>
  </r>
  <r>
    <x v="0"/>
    <x v="3"/>
    <n v="2.6190000000000145E-3"/>
    <n v="0.27726218097447797"/>
    <n v="0.27464318097447793"/>
  </r>
  <r>
    <x v="1"/>
    <x v="0"/>
    <n v="-0.46900599999999998"/>
    <n v="-0.19089635854341738"/>
    <n v="0.27810964145658257"/>
  </r>
  <r>
    <x v="1"/>
    <x v="2"/>
    <n v="-0.49469400000000002"/>
    <n v="-0.37058823529411761"/>
    <n v="0.12410576470588242"/>
  </r>
  <r>
    <x v="1"/>
    <x v="1"/>
    <n v="-0.50603799999999999"/>
    <n v="-0.26476190476190481"/>
    <n v="0.24127609523809518"/>
  </r>
  <r>
    <x v="1"/>
    <x v="3"/>
    <n v="-0.19603800000000002"/>
    <n v="7.4528301886792464E-2"/>
    <n v="0.27056630188679248"/>
  </r>
  <r>
    <x v="0"/>
    <x v="4"/>
    <n v="0.28261900000000001"/>
    <n v="0.55979274611398966"/>
    <n v="0.27717374611398965"/>
  </r>
  <r>
    <x v="1"/>
    <x v="0"/>
    <n v="-0.48603800000000003"/>
    <n v="-0.21966101694915252"/>
    <n v="0.2663769830508475"/>
  </r>
  <r>
    <x v="1"/>
    <x v="1"/>
    <n v="-0.43522499999999997"/>
    <n v="-0.15647668393782388"/>
    <n v="0.27874831606217609"/>
  </r>
  <r>
    <x v="1"/>
    <x v="0"/>
    <n v="0.45396199999999998"/>
    <n v="0.6643109540636043"/>
    <n v="0.21034895406360432"/>
  </r>
  <r>
    <x v="1"/>
    <x v="5"/>
    <n v="-7.3809999999999857E-3"/>
    <n v="0.25178660049627793"/>
    <n v="0.25916760049627791"/>
  </r>
  <r>
    <x v="1"/>
    <x v="4"/>
    <n v="0.21396199999999996"/>
    <n v="0.42968325791855205"/>
    <n v="0.2157212579185521"/>
  </r>
  <r>
    <x v="1"/>
    <x v="0"/>
    <n v="-0.21603800000000004"/>
    <n v="-1.6456692913385852E-2"/>
    <n v="0.19958130708661417"/>
  </r>
  <r>
    <x v="1"/>
    <x v="3"/>
    <n v="-0.43603800000000004"/>
    <n v="-0.2040495867768595"/>
    <n v="0.23198841322314054"/>
  </r>
  <r>
    <x v="1"/>
    <x v="0"/>
    <n v="0.25530599999999998"/>
    <n v="0.47934362934362934"/>
    <n v="0.22403762934362936"/>
  </r>
  <r>
    <x v="1"/>
    <x v="1"/>
    <n v="0.21477499999999999"/>
    <n v="0.48770491803278687"/>
    <n v="0.27292991803278688"/>
  </r>
  <r>
    <x v="1"/>
    <x v="1"/>
    <n v="-0.52685000000000004"/>
    <n v="-0.30333333333333329"/>
    <n v="0.22351666666666675"/>
  </r>
  <r>
    <x v="0"/>
    <x v="4"/>
    <n v="0.41261900000000001"/>
    <n v="0.70411764705882351"/>
    <n v="0.2914986470588235"/>
  </r>
  <r>
    <x v="1"/>
    <x v="3"/>
    <n v="0.30477500000000002"/>
    <n v="0.56346368715083794"/>
    <n v="0.25868868715083793"/>
  </r>
  <r>
    <x v="1"/>
    <x v="1"/>
    <n v="-0.38603800000000005"/>
    <n v="-0.19869565217391305"/>
    <n v="0.187342347826087"/>
  </r>
  <r>
    <x v="1"/>
    <x v="3"/>
    <n v="-0.38469400000000004"/>
    <n v="-0.16198067632850238"/>
    <n v="0.22271332367149765"/>
  </r>
  <r>
    <x v="1"/>
    <x v="1"/>
    <n v="0.19099400000000002"/>
    <n v="0.45530831099195712"/>
    <n v="0.26431431099195712"/>
  </r>
  <r>
    <x v="1"/>
    <x v="2"/>
    <n v="-0.52603800000000001"/>
    <n v="-0.27122807017543865"/>
    <n v="0.25480992982456135"/>
  </r>
  <r>
    <x v="1"/>
    <x v="4"/>
    <n v="-0.12225699999999998"/>
    <n v="0.10063348416289591"/>
    <n v="0.22289048416289589"/>
  </r>
  <r>
    <x v="1"/>
    <x v="4"/>
    <n v="-0.19603800000000002"/>
    <n v="8.662551440329215E-2"/>
    <n v="0.28266351440329218"/>
  </r>
  <r>
    <x v="1"/>
    <x v="3"/>
    <n v="-0.20522499999999999"/>
    <n v="4.6332378223495722E-2"/>
    <n v="0.25155737822349572"/>
  </r>
  <r>
    <x v="1"/>
    <x v="4"/>
    <n v="0.15696400000000002"/>
    <n v="0.22339622641509435"/>
    <n v="6.6432226415094331E-2"/>
  </r>
  <r>
    <x v="1"/>
    <x v="0"/>
    <n v="-0.29522500000000002"/>
    <n v="-3.5735294117647066E-2"/>
    <n v="0.25948970588235293"/>
  </r>
  <r>
    <x v="1"/>
    <x v="5"/>
    <n v="8.6930999999999981E-2"/>
    <n v="0.33063492063492061"/>
    <n v="0.24370392063492063"/>
  </r>
  <r>
    <x v="1"/>
    <x v="5"/>
    <n v="0.30396199999999995"/>
    <n v="0.54009584664536747"/>
    <n v="0.23613384664536752"/>
  </r>
  <r>
    <x v="1"/>
    <x v="5"/>
    <n v="4.5305999999999985E-2"/>
    <n v="0.22992805755395682"/>
    <n v="0.18462205755395683"/>
  </r>
  <r>
    <x v="1"/>
    <x v="5"/>
    <n v="-0.34306900000000001"/>
    <n v="-0.11013605442176871"/>
    <n v="0.2329329455782313"/>
  </r>
  <r>
    <x v="0"/>
    <x v="1"/>
    <n v="0.27993300000000004"/>
    <n v="0.36493150684931502"/>
    <n v="8.4998506849314981E-2"/>
  </r>
  <r>
    <x v="1"/>
    <x v="2"/>
    <n v="-0.24738099999999999"/>
    <n v="2.5609756097560967E-2"/>
    <n v="0.27299075609756096"/>
  </r>
  <r>
    <x v="1"/>
    <x v="2"/>
    <n v="4.3150000000000001E-2"/>
    <n v="0.27187499999999998"/>
    <n v="0.22872499999999998"/>
  </r>
  <r>
    <x v="1"/>
    <x v="0"/>
    <n v="0.37396199999999996"/>
    <n v="0.63028037383177571"/>
    <n v="0.25631837383177575"/>
  </r>
  <r>
    <x v="0"/>
    <x v="3"/>
    <n v="0.38965099999999997"/>
    <n v="0.64114478114478113"/>
    <n v="0.25149378114478116"/>
  </r>
  <r>
    <x v="1"/>
    <x v="4"/>
    <n v="0.32693099999999997"/>
    <n v="0.54313725490196074"/>
    <n v="0.21620625490196077"/>
  </r>
  <r>
    <x v="1"/>
    <x v="5"/>
    <n v="0.37396199999999996"/>
    <n v="0.56730290456431531"/>
    <n v="0.19334090456431535"/>
  </r>
  <r>
    <x v="1"/>
    <x v="5"/>
    <n v="0.13908699999999996"/>
    <n v="0.35159362549800799"/>
    <n v="0.21250662549800803"/>
  </r>
  <r>
    <x v="1"/>
    <x v="1"/>
    <n v="0.20261900000000002"/>
    <n v="0.46271186440677964"/>
    <n v="0.26009286440677959"/>
  </r>
  <r>
    <x v="1"/>
    <x v="5"/>
    <n v="-0.15306900000000001"/>
    <n v="9.3076923076923085E-2"/>
    <n v="0.2461459230769231"/>
  </r>
  <r>
    <x v="1"/>
    <x v="5"/>
    <n v="0.44477499999999998"/>
    <n v="0.73342465753424646"/>
    <n v="0.28864965753424648"/>
  </r>
  <r>
    <x v="1"/>
    <x v="1"/>
    <n v="0.40099400000000002"/>
    <n v="0.65134328358208959"/>
    <n v="0.25034928358208958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6">
  <r>
    <x v="0"/>
    <s v="elvárt siker"/>
    <x v="0"/>
    <x v="0"/>
  </r>
  <r>
    <x v="0"/>
    <m/>
    <x v="1"/>
    <x v="1"/>
  </r>
  <r>
    <x v="1"/>
    <s v="váratlan siker"/>
    <x v="2"/>
    <x v="0"/>
  </r>
  <r>
    <x v="0"/>
    <m/>
    <x v="3"/>
    <x v="1"/>
  </r>
  <r>
    <x v="2"/>
    <s v="elvárt bukás"/>
    <x v="4"/>
    <x v="1"/>
  </r>
  <r>
    <x v="0"/>
    <m/>
    <x v="2"/>
    <x v="1"/>
  </r>
  <r>
    <x v="0"/>
    <m/>
    <x v="5"/>
    <x v="1"/>
  </r>
  <r>
    <x v="0"/>
    <m/>
    <x v="1"/>
    <x v="0"/>
  </r>
  <r>
    <x v="3"/>
    <s v="váratlan bukás"/>
    <x v="1"/>
    <x v="1"/>
  </r>
  <r>
    <x v="1"/>
    <m/>
    <x v="0"/>
    <x v="1"/>
  </r>
  <r>
    <x v="3"/>
    <m/>
    <x v="4"/>
    <x v="1"/>
  </r>
  <r>
    <x v="3"/>
    <m/>
    <x v="3"/>
    <x v="1"/>
  </r>
  <r>
    <x v="3"/>
    <m/>
    <x v="3"/>
    <x v="1"/>
  </r>
  <r>
    <x v="3"/>
    <m/>
    <x v="3"/>
    <x v="1"/>
  </r>
  <r>
    <x v="3"/>
    <m/>
    <x v="3"/>
    <x v="0"/>
  </r>
  <r>
    <x v="0"/>
    <m/>
    <x v="2"/>
    <x v="1"/>
  </r>
  <r>
    <x v="3"/>
    <m/>
    <x v="1"/>
    <x v="0"/>
  </r>
  <r>
    <x v="3"/>
    <m/>
    <x v="3"/>
    <x v="1"/>
  </r>
  <r>
    <x v="0"/>
    <m/>
    <x v="3"/>
    <x v="1"/>
  </r>
  <r>
    <x v="0"/>
    <m/>
    <x v="2"/>
    <x v="0"/>
  </r>
  <r>
    <x v="2"/>
    <m/>
    <x v="0"/>
    <x v="1"/>
  </r>
  <r>
    <x v="3"/>
    <m/>
    <x v="3"/>
    <x v="1"/>
  </r>
  <r>
    <x v="1"/>
    <m/>
    <x v="3"/>
    <x v="1"/>
  </r>
  <r>
    <x v="0"/>
    <m/>
    <x v="3"/>
    <x v="1"/>
  </r>
  <r>
    <x v="0"/>
    <m/>
    <x v="3"/>
    <x v="1"/>
  </r>
  <r>
    <x v="0"/>
    <m/>
    <x v="5"/>
    <x v="1"/>
  </r>
  <r>
    <x v="0"/>
    <m/>
    <x v="3"/>
    <x v="0"/>
  </r>
  <r>
    <x v="0"/>
    <m/>
    <x v="3"/>
    <x v="1"/>
  </r>
  <r>
    <x v="0"/>
    <m/>
    <x v="5"/>
    <x v="1"/>
  </r>
  <r>
    <x v="1"/>
    <m/>
    <x v="5"/>
    <x v="0"/>
  </r>
  <r>
    <x v="3"/>
    <m/>
    <x v="0"/>
    <x v="1"/>
  </r>
  <r>
    <x v="0"/>
    <m/>
    <x v="4"/>
    <x v="1"/>
  </r>
  <r>
    <x v="0"/>
    <m/>
    <x v="0"/>
    <x v="1"/>
  </r>
  <r>
    <x v="0"/>
    <m/>
    <x v="5"/>
    <x v="1"/>
  </r>
  <r>
    <x v="3"/>
    <m/>
    <x v="2"/>
    <x v="1"/>
  </r>
  <r>
    <x v="2"/>
    <m/>
    <x v="1"/>
    <x v="0"/>
  </r>
  <r>
    <x v="1"/>
    <m/>
    <x v="2"/>
    <x v="0"/>
  </r>
  <r>
    <x v="2"/>
    <m/>
    <x v="3"/>
    <x v="1"/>
  </r>
  <r>
    <x v="3"/>
    <m/>
    <x v="0"/>
    <x v="1"/>
  </r>
  <r>
    <x v="0"/>
    <m/>
    <x v="2"/>
    <x v="1"/>
  </r>
  <r>
    <x v="0"/>
    <m/>
    <x v="2"/>
    <x v="1"/>
  </r>
  <r>
    <x v="0"/>
    <m/>
    <x v="4"/>
    <x v="1"/>
  </r>
  <r>
    <x v="3"/>
    <m/>
    <x v="1"/>
    <x v="1"/>
  </r>
  <r>
    <x v="3"/>
    <m/>
    <x v="5"/>
    <x v="1"/>
  </r>
  <r>
    <x v="0"/>
    <m/>
    <x v="1"/>
    <x v="1"/>
  </r>
  <r>
    <x v="3"/>
    <m/>
    <x v="0"/>
    <x v="1"/>
  </r>
  <r>
    <x v="3"/>
    <m/>
    <x v="1"/>
    <x v="1"/>
  </r>
  <r>
    <x v="2"/>
    <m/>
    <x v="3"/>
    <x v="1"/>
  </r>
  <r>
    <x v="1"/>
    <m/>
    <x v="4"/>
    <x v="0"/>
  </r>
  <r>
    <x v="0"/>
    <m/>
    <x v="4"/>
    <x v="1"/>
  </r>
  <r>
    <x v="0"/>
    <m/>
    <x v="5"/>
    <x v="1"/>
  </r>
  <r>
    <x v="3"/>
    <m/>
    <x v="3"/>
    <x v="1"/>
  </r>
  <r>
    <x v="0"/>
    <m/>
    <x v="0"/>
    <x v="1"/>
  </r>
  <r>
    <x v="2"/>
    <m/>
    <x v="1"/>
    <x v="0"/>
  </r>
  <r>
    <x v="3"/>
    <m/>
    <x v="2"/>
    <x v="1"/>
  </r>
  <r>
    <x v="3"/>
    <m/>
    <x v="0"/>
    <x v="1"/>
  </r>
  <r>
    <x v="1"/>
    <m/>
    <x v="4"/>
    <x v="0"/>
  </r>
  <r>
    <x v="0"/>
    <m/>
    <x v="4"/>
    <x v="1"/>
  </r>
  <r>
    <x v="0"/>
    <m/>
    <x v="4"/>
    <x v="1"/>
  </r>
  <r>
    <x v="0"/>
    <m/>
    <x v="5"/>
    <x v="1"/>
  </r>
  <r>
    <x v="0"/>
    <m/>
    <x v="5"/>
    <x v="1"/>
  </r>
  <r>
    <x v="0"/>
    <m/>
    <x v="5"/>
    <x v="1"/>
  </r>
  <r>
    <x v="0"/>
    <m/>
    <x v="2"/>
    <x v="1"/>
  </r>
  <r>
    <x v="2"/>
    <m/>
    <x v="3"/>
    <x v="0"/>
  </r>
  <r>
    <x v="3"/>
    <m/>
    <x v="0"/>
    <x v="1"/>
  </r>
  <r>
    <x v="3"/>
    <m/>
    <x v="2"/>
    <x v="1"/>
  </r>
  <r>
    <x v="3"/>
    <m/>
    <x v="1"/>
    <x v="1"/>
  </r>
  <r>
    <x v="3"/>
    <m/>
    <x v="3"/>
    <x v="1"/>
  </r>
  <r>
    <x v="1"/>
    <m/>
    <x v="4"/>
    <x v="0"/>
  </r>
  <r>
    <x v="3"/>
    <m/>
    <x v="0"/>
    <x v="1"/>
  </r>
  <r>
    <x v="3"/>
    <m/>
    <x v="1"/>
    <x v="1"/>
  </r>
  <r>
    <x v="0"/>
    <m/>
    <x v="0"/>
    <x v="1"/>
  </r>
  <r>
    <x v="2"/>
    <m/>
    <x v="5"/>
    <x v="1"/>
  </r>
  <r>
    <x v="0"/>
    <m/>
    <x v="4"/>
    <x v="1"/>
  </r>
  <r>
    <x v="3"/>
    <m/>
    <x v="0"/>
    <x v="1"/>
  </r>
  <r>
    <x v="3"/>
    <m/>
    <x v="3"/>
    <x v="1"/>
  </r>
  <r>
    <x v="0"/>
    <m/>
    <x v="0"/>
    <x v="1"/>
  </r>
  <r>
    <x v="0"/>
    <m/>
    <x v="1"/>
    <x v="1"/>
  </r>
  <r>
    <x v="3"/>
    <m/>
    <x v="1"/>
    <x v="1"/>
  </r>
  <r>
    <x v="1"/>
    <m/>
    <x v="4"/>
    <x v="0"/>
  </r>
  <r>
    <x v="0"/>
    <m/>
    <x v="3"/>
    <x v="1"/>
  </r>
  <r>
    <x v="3"/>
    <m/>
    <x v="1"/>
    <x v="1"/>
  </r>
  <r>
    <x v="3"/>
    <m/>
    <x v="3"/>
    <x v="1"/>
  </r>
  <r>
    <x v="0"/>
    <m/>
    <x v="1"/>
    <x v="1"/>
  </r>
  <r>
    <x v="3"/>
    <m/>
    <x v="2"/>
    <x v="1"/>
  </r>
  <r>
    <x v="3"/>
    <m/>
    <x v="4"/>
    <x v="1"/>
  </r>
  <r>
    <x v="3"/>
    <m/>
    <x v="4"/>
    <x v="1"/>
  </r>
  <r>
    <x v="3"/>
    <m/>
    <x v="3"/>
    <x v="1"/>
  </r>
  <r>
    <x v="1"/>
    <m/>
    <x v="4"/>
    <x v="1"/>
  </r>
  <r>
    <x v="3"/>
    <m/>
    <x v="0"/>
    <x v="1"/>
  </r>
  <r>
    <x v="0"/>
    <m/>
    <x v="5"/>
    <x v="1"/>
  </r>
  <r>
    <x v="0"/>
    <m/>
    <x v="5"/>
    <x v="1"/>
  </r>
  <r>
    <x v="0"/>
    <m/>
    <x v="5"/>
    <x v="1"/>
  </r>
  <r>
    <x v="3"/>
    <m/>
    <x v="5"/>
    <x v="1"/>
  </r>
  <r>
    <x v="1"/>
    <m/>
    <x v="1"/>
    <x v="0"/>
  </r>
  <r>
    <x v="2"/>
    <m/>
    <x v="2"/>
    <x v="1"/>
  </r>
  <r>
    <x v="0"/>
    <m/>
    <x v="2"/>
    <x v="1"/>
  </r>
  <r>
    <x v="0"/>
    <m/>
    <x v="0"/>
    <x v="1"/>
  </r>
  <r>
    <x v="1"/>
    <m/>
    <x v="3"/>
    <x v="0"/>
  </r>
  <r>
    <x v="0"/>
    <m/>
    <x v="4"/>
    <x v="1"/>
  </r>
  <r>
    <x v="0"/>
    <m/>
    <x v="5"/>
    <x v="1"/>
  </r>
  <r>
    <x v="0"/>
    <m/>
    <x v="5"/>
    <x v="1"/>
  </r>
  <r>
    <x v="1"/>
    <m/>
    <x v="1"/>
    <x v="1"/>
  </r>
  <r>
    <x v="3"/>
    <m/>
    <x v="5"/>
    <x v="1"/>
  </r>
  <r>
    <x v="0"/>
    <m/>
    <x v="5"/>
    <x v="1"/>
  </r>
  <r>
    <x v="0"/>
    <m/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A080177-5651-4657-B419-F0DB15F70CC9}" name="Kimutatás4" cacheId="2" applyNumberFormats="0" applyBorderFormats="0" applyFontFormats="0" applyPatternFormats="0" applyAlignmentFormats="0" applyWidthHeightFormats="1" dataCaption="Értékek" updatedVersion="7" minRefreshableVersion="3" useAutoFormatting="1" itemPrintTitles="1" createdVersion="7" indent="0" outline="1" outlineData="1" multipleFieldFilters="0">
  <location ref="H24:K32" firstHeaderRow="1" firstDataRow="2" firstDataCol="1"/>
  <pivotFields count="4">
    <pivotField dataField="1" showAll="0">
      <items count="5">
        <item x="2"/>
        <item x="1"/>
        <item x="3"/>
        <item x="0"/>
        <item t="default"/>
      </items>
    </pivotField>
    <pivotField showAll="0"/>
    <pivotField axis="axisRow" showAll="0">
      <items count="7">
        <item x="3"/>
        <item x="4"/>
        <item x="5"/>
        <item x="1"/>
        <item x="0"/>
        <item x="2"/>
        <item t="default"/>
      </items>
    </pivotField>
    <pivotField axis="axisCol" showAll="0">
      <items count="3">
        <item x="1"/>
        <item x="0"/>
        <item t="default"/>
      </items>
    </pivotField>
  </pivotFields>
  <rowFields count="1">
    <field x="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3"/>
  </colFields>
  <colItems count="3">
    <i>
      <x/>
    </i>
    <i>
      <x v="1"/>
    </i>
    <i t="grand">
      <x/>
    </i>
  </colItems>
  <dataFields count="1">
    <dataField name="Mennyiség / siker/bukas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108BBCB-C2B4-40D0-9801-9AC50DFF8106}" name="Kimutatás3" cacheId="2" applyNumberFormats="0" applyBorderFormats="0" applyFontFormats="0" applyPatternFormats="0" applyAlignmentFormats="0" applyWidthHeightFormats="1" dataCaption="Értékek" updatedVersion="7" minRefreshableVersion="3" useAutoFormatting="1" itemPrintTitles="1" createdVersion="7" indent="0" outline="1" outlineData="1" multipleFieldFilters="0">
  <location ref="A24:F32" firstHeaderRow="1" firstDataRow="2" firstDataCol="1"/>
  <pivotFields count="4">
    <pivotField axis="axisCol" showAll="0">
      <items count="5">
        <item x="2"/>
        <item x="1"/>
        <item x="3"/>
        <item x="0"/>
        <item t="default"/>
      </items>
    </pivotField>
    <pivotField showAll="0"/>
    <pivotField axis="axisRow" showAll="0">
      <items count="7">
        <item x="3"/>
        <item x="4"/>
        <item x="5"/>
        <item x="1"/>
        <item x="0"/>
        <item x="2"/>
        <item t="default"/>
      </items>
    </pivotField>
    <pivotField dataField="1" showAll="0"/>
  </pivotFields>
  <rowFields count="1">
    <field x="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0"/>
  </colFields>
  <colItems count="5">
    <i>
      <x/>
    </i>
    <i>
      <x v="1"/>
    </i>
    <i>
      <x v="2"/>
    </i>
    <i>
      <x v="3"/>
    </i>
    <i t="grand">
      <x/>
    </i>
  </colItems>
  <dataFields count="1">
    <dataField name="Mennyiség / validitas" fld="3" subtotal="count" baseField="0" baseItem="0"/>
  </dataFields>
  <conditionalFormats count="2">
    <conditionalFormat priority="2">
      <pivotAreas count="1">
        <pivotArea type="data" collapsedLevelsAreSubtotals="1" fieldPosition="0">
          <references count="3">
            <reference field="4294967294" count="1" selected="0">
              <x v="0"/>
            </reference>
            <reference field="0" count="1" selected="0">
              <x v="1"/>
            </reference>
            <reference field="2" count="6">
              <x v="0"/>
              <x v="1"/>
              <x v="2"/>
              <x v="3"/>
              <x v="4"/>
              <x v="5"/>
            </reference>
          </references>
        </pivotArea>
      </pivotAreas>
    </conditionalFormat>
    <conditionalFormat priority="1">
      <pivotAreas count="1">
        <pivotArea type="data" collapsedLevelsAreSubtotals="1" fieldPosition="0">
          <references count="3">
            <reference field="4294967294" count="1" selected="0">
              <x v="0"/>
            </reference>
            <reference field="0" count="1" selected="0">
              <x v="2"/>
            </reference>
            <reference field="2" count="6">
              <x v="0"/>
              <x v="1"/>
              <x v="2"/>
              <x v="3"/>
              <x v="4"/>
              <x v="5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18EC1B6-85FA-4084-9097-CACA1121953C}" name="Kimutatás2" cacheId="1" applyNumberFormats="0" applyBorderFormats="0" applyFontFormats="0" applyPatternFormats="0" applyAlignmentFormats="0" applyWidthHeightFormats="1" dataCaption="Értékek" updatedVersion="7" minRefreshableVersion="3" useAutoFormatting="1" itemPrintTitles="1" createdVersion="7" indent="0" outline="1" outlineData="1" multipleFieldFilters="0">
  <location ref="A14:D21" firstHeaderRow="0" firstDataRow="1" firstDataCol="1" rowPageCount="1" colPageCount="1"/>
  <pivotFields count="5">
    <pivotField axis="axisPage" showAll="0">
      <items count="3">
        <item x="1"/>
        <item x="0"/>
        <item t="default"/>
      </items>
    </pivotField>
    <pivotField axis="axisRow" showAll="0">
      <items count="7">
        <item x="3"/>
        <item x="4"/>
        <item x="5"/>
        <item x="1"/>
        <item x="0"/>
        <item x="2"/>
        <item t="default"/>
      </items>
    </pivotField>
    <pivotField dataField="1" showAll="0"/>
    <pivotField dataField="1" showAll="0"/>
    <pivotField dataField="1" showAll="0"/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0" item="1" hier="-1"/>
  </pageFields>
  <dataFields count="3">
    <dataField name="Átlag / konkluzio" fld="2" subtotal="average" baseField="0" baseItem="0"/>
    <dataField name="Átlag / elso_vs_masodik_kor" fld="3" subtotal="average" baseField="0" baseItem="0"/>
    <dataField name="Átlag / L &amp; N" fld="4" subtotal="average" baseField="0" baseItem="0"/>
  </dataFields>
  <formats count="1">
    <format dxfId="0">
      <pivotArea outline="0" collapsedLevelsAreSubtotals="1" fieldPosition="0"/>
    </format>
  </formats>
  <conditionalFormats count="3">
    <conditionalFormat priority="6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1" count="6">
              <x v="0"/>
              <x v="1"/>
              <x v="2"/>
              <x v="3"/>
              <x v="4"/>
              <x v="5"/>
            </reference>
          </references>
        </pivotArea>
      </pivotAreas>
    </conditionalFormat>
    <conditionalFormat priority="5">
      <pivotAreas count="1">
        <pivotArea type="data" collapsedLevelsAreSubtotals="1" fieldPosition="0">
          <references count="2">
            <reference field="4294967294" count="1" selected="0">
              <x v="1"/>
            </reference>
            <reference field="1" count="6">
              <x v="0"/>
              <x v="1"/>
              <x v="2"/>
              <x v="3"/>
              <x v="4"/>
              <x v="5"/>
            </reference>
          </references>
        </pivotArea>
      </pivotAreas>
    </conditionalFormat>
    <conditionalFormat priority="4">
      <pivotAreas count="1">
        <pivotArea type="data" collapsedLevelsAreSubtotals="1" fieldPosition="0">
          <references count="2">
            <reference field="4294967294" count="1" selected="0">
              <x v="2"/>
            </reference>
            <reference field="1" count="6">
              <x v="0"/>
              <x v="1"/>
              <x v="2"/>
              <x v="3"/>
              <x v="4"/>
              <x v="5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1A85329-B747-4F6F-9FDD-229EB536F5F0}" name="Kimutatás1" cacheId="0" applyNumberFormats="0" applyBorderFormats="0" applyFontFormats="0" applyPatternFormats="0" applyAlignmentFormats="0" applyWidthHeightFormats="1" dataCaption="Értékek" updatedVersion="7" minRefreshableVersion="3" useAutoFormatting="1" itemPrintTitles="1" createdVersion="7" indent="0" outline="1" outlineData="1" multipleFieldFilters="0">
  <location ref="A3:D10" firstHeaderRow="0" firstDataRow="1" firstDataCol="1"/>
  <pivotFields count="4">
    <pivotField axis="axisRow" showAll="0">
      <items count="7">
        <item x="3"/>
        <item x="4"/>
        <item x="5"/>
        <item x="1"/>
        <item x="0"/>
        <item x="2"/>
        <item t="default"/>
      </items>
    </pivotField>
    <pivotField dataField="1" showAll="0"/>
    <pivotField dataField="1" showAll="0"/>
    <pivotField dataField="1" showAl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Átlag / konkluzio" fld="1" subtotal="average" baseField="0" baseItem="0"/>
    <dataField name="Átlag / elso_vs_masodik_kor" fld="2" subtotal="average" baseField="0" baseItem="0"/>
    <dataField name="Átlag / L &amp; N" fld="3" subtotal="average" baseField="0" baseItem="0"/>
  </dataFields>
  <formats count="1">
    <format dxfId="1">
      <pivotArea collapsedLevelsAreSubtotals="1" fieldPosition="0">
        <references count="1">
          <reference field="0" count="0"/>
        </references>
      </pivotArea>
    </format>
  </formats>
  <conditionalFormats count="3">
    <conditionalFormat priority="9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0" count="6">
              <x v="0"/>
              <x v="1"/>
              <x v="2"/>
              <x v="3"/>
              <x v="4"/>
              <x v="5"/>
            </reference>
          </references>
        </pivotArea>
      </pivotAreas>
    </conditionalFormat>
    <conditionalFormat priority="8">
      <pivotAreas count="1">
        <pivotArea type="data" collapsedLevelsAreSubtotals="1" fieldPosition="0">
          <references count="2">
            <reference field="4294967294" count="1" selected="0">
              <x v="1"/>
            </reference>
            <reference field="0" count="6">
              <x v="0"/>
              <x v="1"/>
              <x v="2"/>
              <x v="3"/>
              <x v="4"/>
              <x v="5"/>
            </reference>
          </references>
        </pivotArea>
      </pivotAreas>
    </conditionalFormat>
    <conditionalFormat priority="7">
      <pivotAreas count="1">
        <pivotArea type="data" collapsedLevelsAreSubtotals="1" fieldPosition="0">
          <references count="2">
            <reference field="4294967294" count="1" selected="0">
              <x v="2"/>
            </reference>
            <reference field="0" count="6">
              <x v="0"/>
              <x v="1"/>
              <x v="2"/>
              <x v="3"/>
              <x v="4"/>
              <x v="5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ivotTable" Target="../pivotTables/pivotTable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miau.my-x.hu/myx-free/coco/test/644034420211018092156.html" TargetMode="External"/><Relationship Id="rId1" Type="http://schemas.openxmlformats.org/officeDocument/2006/relationships/hyperlink" Target="https://miau.my-x.hu/myx-free/coco/test/72947062021101809094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148D0-5977-44FB-B26D-98F6BD16CCE8}">
  <dimension ref="A1:A57"/>
  <sheetViews>
    <sheetView tabSelected="1" zoomScale="115" zoomScaleNormal="115" workbookViewId="0"/>
  </sheetViews>
  <sheetFormatPr defaultRowHeight="14.4" x14ac:dyDescent="0.3"/>
  <cols>
    <col min="1" max="1" width="116" customWidth="1"/>
  </cols>
  <sheetData>
    <row r="1" spans="1:1" ht="15.6" x14ac:dyDescent="0.3">
      <c r="A1" s="29" t="s">
        <v>469</v>
      </c>
    </row>
    <row r="2" spans="1:1" ht="15" x14ac:dyDescent="0.3">
      <c r="A2" s="30" t="s">
        <v>470</v>
      </c>
    </row>
    <row r="3" spans="1:1" ht="15" x14ac:dyDescent="0.3">
      <c r="A3" s="30" t="s">
        <v>471</v>
      </c>
    </row>
    <row r="4" spans="1:1" ht="30" x14ac:dyDescent="0.3">
      <c r="A4" s="30" t="s">
        <v>472</v>
      </c>
    </row>
    <row r="5" spans="1:1" ht="45" x14ac:dyDescent="0.3">
      <c r="A5" s="30" t="s">
        <v>473</v>
      </c>
    </row>
    <row r="6" spans="1:1" ht="45" x14ac:dyDescent="0.3">
      <c r="A6" s="30" t="s">
        <v>474</v>
      </c>
    </row>
    <row r="8" spans="1:1" ht="15" x14ac:dyDescent="0.3">
      <c r="A8" s="30" t="s">
        <v>480</v>
      </c>
    </row>
    <row r="9" spans="1:1" ht="15" x14ac:dyDescent="0.3">
      <c r="A9" s="30" t="s">
        <v>481</v>
      </c>
    </row>
    <row r="10" spans="1:1" x14ac:dyDescent="0.3">
      <c r="A10" s="39" t="s">
        <v>482</v>
      </c>
    </row>
    <row r="11" spans="1:1" x14ac:dyDescent="0.3">
      <c r="A11" s="39" t="s">
        <v>483</v>
      </c>
    </row>
    <row r="12" spans="1:1" ht="28.8" x14ac:dyDescent="0.3">
      <c r="A12" s="39" t="s">
        <v>484</v>
      </c>
    </row>
    <row r="13" spans="1:1" x14ac:dyDescent="0.3">
      <c r="A13" s="38" t="s">
        <v>485</v>
      </c>
    </row>
    <row r="14" spans="1:1" x14ac:dyDescent="0.3">
      <c r="A14" s="38" t="s">
        <v>486</v>
      </c>
    </row>
    <row r="15" spans="1:1" x14ac:dyDescent="0.3">
      <c r="A15" s="39" t="s">
        <v>487</v>
      </c>
    </row>
    <row r="16" spans="1:1" x14ac:dyDescent="0.3">
      <c r="A16" s="39" t="s">
        <v>488</v>
      </c>
    </row>
    <row r="17" spans="1:1" x14ac:dyDescent="0.3">
      <c r="A17" s="39" t="s">
        <v>489</v>
      </c>
    </row>
    <row r="18" spans="1:1" ht="57.6" x14ac:dyDescent="0.3">
      <c r="A18" s="39" t="s">
        <v>490</v>
      </c>
    </row>
    <row r="19" spans="1:1" ht="43.2" x14ac:dyDescent="0.3">
      <c r="A19" s="39" t="s">
        <v>491</v>
      </c>
    </row>
    <row r="20" spans="1:1" ht="57.6" x14ac:dyDescent="0.3">
      <c r="A20" s="39" t="s">
        <v>492</v>
      </c>
    </row>
    <row r="21" spans="1:1" x14ac:dyDescent="0.3">
      <c r="A21" s="39" t="s">
        <v>493</v>
      </c>
    </row>
    <row r="22" spans="1:1" x14ac:dyDescent="0.3">
      <c r="A22" s="41" t="s">
        <v>494</v>
      </c>
    </row>
    <row r="23" spans="1:1" ht="28.8" x14ac:dyDescent="0.3">
      <c r="A23" s="39" t="s">
        <v>495</v>
      </c>
    </row>
    <row r="24" spans="1:1" ht="43.2" x14ac:dyDescent="0.3">
      <c r="A24" s="39" t="s">
        <v>496</v>
      </c>
    </row>
    <row r="25" spans="1:1" ht="28.8" x14ac:dyDescent="0.3">
      <c r="A25" s="39" t="s">
        <v>497</v>
      </c>
    </row>
    <row r="26" spans="1:1" ht="28.8" x14ac:dyDescent="0.3">
      <c r="A26" s="39" t="s">
        <v>498</v>
      </c>
    </row>
    <row r="28" spans="1:1" x14ac:dyDescent="0.3">
      <c r="A28" s="41" t="s">
        <v>499</v>
      </c>
    </row>
    <row r="29" spans="1:1" x14ac:dyDescent="0.3">
      <c r="A29" s="39" t="s">
        <v>500</v>
      </c>
    </row>
    <row r="31" spans="1:1" x14ac:dyDescent="0.3">
      <c r="A31" t="s">
        <v>501</v>
      </c>
    </row>
    <row r="32" spans="1:1" x14ac:dyDescent="0.3">
      <c r="A32" s="38" t="s">
        <v>502</v>
      </c>
    </row>
    <row r="34" spans="1:1" x14ac:dyDescent="0.3">
      <c r="A34" t="s">
        <v>503</v>
      </c>
    </row>
    <row r="35" spans="1:1" x14ac:dyDescent="0.3">
      <c r="A35" s="38" t="s">
        <v>504</v>
      </c>
    </row>
    <row r="37" spans="1:1" x14ac:dyDescent="0.3">
      <c r="A37" t="s">
        <v>505</v>
      </c>
    </row>
    <row r="38" spans="1:1" x14ac:dyDescent="0.3">
      <c r="A38" s="38" t="s">
        <v>506</v>
      </c>
    </row>
    <row r="39" spans="1:1" x14ac:dyDescent="0.3">
      <c r="A39" s="38" t="s">
        <v>507</v>
      </c>
    </row>
    <row r="40" spans="1:1" x14ac:dyDescent="0.3">
      <c r="A40" s="38" t="s">
        <v>508</v>
      </c>
    </row>
    <row r="41" spans="1:1" x14ac:dyDescent="0.3">
      <c r="A41" s="38" t="s">
        <v>509</v>
      </c>
    </row>
    <row r="42" spans="1:1" ht="28.8" x14ac:dyDescent="0.3">
      <c r="A42" s="39" t="s">
        <v>510</v>
      </c>
    </row>
    <row r="43" spans="1:1" x14ac:dyDescent="0.3">
      <c r="A43" s="38" t="s">
        <v>511</v>
      </c>
    </row>
    <row r="44" spans="1:1" x14ac:dyDescent="0.3">
      <c r="A44" s="38" t="s">
        <v>512</v>
      </c>
    </row>
    <row r="45" spans="1:1" x14ac:dyDescent="0.3">
      <c r="A45" s="38" t="s">
        <v>513</v>
      </c>
    </row>
    <row r="46" spans="1:1" x14ac:dyDescent="0.3">
      <c r="A46" s="38" t="s">
        <v>514</v>
      </c>
    </row>
    <row r="47" spans="1:1" x14ac:dyDescent="0.3">
      <c r="A47" s="38" t="s">
        <v>515</v>
      </c>
    </row>
    <row r="48" spans="1:1" x14ac:dyDescent="0.3">
      <c r="A48" s="38" t="s">
        <v>516</v>
      </c>
    </row>
    <row r="50" spans="1:1" x14ac:dyDescent="0.3">
      <c r="A50" t="s">
        <v>517</v>
      </c>
    </row>
    <row r="51" spans="1:1" x14ac:dyDescent="0.3">
      <c r="A51" s="38" t="s">
        <v>518</v>
      </c>
    </row>
    <row r="52" spans="1:1" ht="28.8" x14ac:dyDescent="0.3">
      <c r="A52" s="39" t="s">
        <v>519</v>
      </c>
    </row>
    <row r="53" spans="1:1" ht="28.8" x14ac:dyDescent="0.3">
      <c r="A53" s="39" t="s">
        <v>521</v>
      </c>
    </row>
    <row r="55" spans="1:1" x14ac:dyDescent="0.3">
      <c r="A55" t="s">
        <v>520</v>
      </c>
    </row>
    <row r="56" spans="1:1" x14ac:dyDescent="0.3">
      <c r="A56" s="38" t="s">
        <v>522</v>
      </c>
    </row>
    <row r="57" spans="1:1" x14ac:dyDescent="0.3">
      <c r="A57" s="38" t="s">
        <v>523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28"/>
  <sheetViews>
    <sheetView zoomScale="20" zoomScaleNormal="20" workbookViewId="0"/>
  </sheetViews>
  <sheetFormatPr defaultColWidth="9.109375" defaultRowHeight="14.4" x14ac:dyDescent="0.3"/>
  <cols>
    <col min="1" max="1" width="13.44140625" style="1" bestFit="1" customWidth="1"/>
    <col min="2" max="7" width="7.33203125" style="1" bestFit="1" customWidth="1"/>
    <col min="8" max="8" width="1.5546875" style="1" customWidth="1"/>
    <col min="9" max="12" width="9.5546875" style="1" bestFit="1" customWidth="1"/>
    <col min="13" max="14" width="10.109375" style="1" bestFit="1" customWidth="1"/>
    <col min="15" max="15" width="19" style="1" bestFit="1" customWidth="1"/>
    <col min="16" max="16" width="11.77734375" style="1" bestFit="1" customWidth="1"/>
    <col min="17" max="17" width="22.88671875" style="1" bestFit="1" customWidth="1"/>
    <col min="18" max="18" width="9.5546875" style="1" bestFit="1" customWidth="1"/>
    <col min="19" max="19" width="13.44140625" style="1" bestFit="1" customWidth="1"/>
    <col min="20" max="20" width="6.77734375" style="1" bestFit="1" customWidth="1"/>
    <col min="21" max="21" width="11.77734375" style="1" bestFit="1" customWidth="1"/>
    <col min="22" max="23" width="9" style="1" bestFit="1" customWidth="1"/>
    <col min="24" max="24" width="7.88671875" style="1" bestFit="1" customWidth="1"/>
    <col min="25" max="26" width="10.109375" style="1" bestFit="1" customWidth="1"/>
    <col min="27" max="27" width="9" style="1" bestFit="1" customWidth="1"/>
    <col min="28" max="28" width="11.77734375" style="1" bestFit="1" customWidth="1"/>
    <col min="29" max="29" width="23.44140625" style="1" bestFit="1" customWidth="1"/>
    <col min="30" max="35" width="10.6640625" style="1" bestFit="1" customWidth="1"/>
    <col min="36" max="36" width="12.88671875" style="1" bestFit="1" customWidth="1"/>
    <col min="37" max="16384" width="9.109375" style="1"/>
  </cols>
  <sheetData>
    <row r="1" spans="1:36" x14ac:dyDescent="0.3">
      <c r="A1" s="1" t="s">
        <v>114</v>
      </c>
      <c r="B1" s="1" t="s">
        <v>113</v>
      </c>
      <c r="C1" s="1" t="s">
        <v>113</v>
      </c>
      <c r="D1" s="1" t="s">
        <v>113</v>
      </c>
      <c r="E1" s="1" t="s">
        <v>113</v>
      </c>
      <c r="F1" s="1" t="s">
        <v>113</v>
      </c>
      <c r="G1" s="1" t="s">
        <v>113</v>
      </c>
      <c r="I1" s="1" t="s">
        <v>115</v>
      </c>
      <c r="J1" s="1" t="s">
        <v>115</v>
      </c>
      <c r="K1" s="1" t="s">
        <v>115</v>
      </c>
      <c r="L1" s="1" t="s">
        <v>115</v>
      </c>
      <c r="M1" s="1" t="s">
        <v>115</v>
      </c>
      <c r="N1" s="1" t="s">
        <v>115</v>
      </c>
      <c r="O1" s="1" t="s">
        <v>117</v>
      </c>
      <c r="T1" s="1" t="s">
        <v>122</v>
      </c>
      <c r="U1" s="1">
        <v>0</v>
      </c>
      <c r="V1" s="1">
        <v>0</v>
      </c>
      <c r="W1" s="1">
        <v>0</v>
      </c>
      <c r="X1" s="1">
        <v>0</v>
      </c>
      <c r="Y1" s="1">
        <v>0</v>
      </c>
      <c r="Z1" s="1">
        <v>0</v>
      </c>
      <c r="AA1" s="1">
        <v>0</v>
      </c>
      <c r="AB1" s="1">
        <v>0</v>
      </c>
      <c r="AD1" s="1" t="s">
        <v>124</v>
      </c>
      <c r="AE1" s="1" t="s">
        <v>124</v>
      </c>
      <c r="AF1" s="1" t="s">
        <v>124</v>
      </c>
      <c r="AG1" s="1" t="s">
        <v>124</v>
      </c>
      <c r="AH1" s="1" t="s">
        <v>124</v>
      </c>
      <c r="AI1" s="1" t="s">
        <v>124</v>
      </c>
    </row>
    <row r="2" spans="1:36" x14ac:dyDescent="0.3">
      <c r="B2" s="1" t="s">
        <v>106</v>
      </c>
      <c r="C2" s="1" t="s">
        <v>107</v>
      </c>
      <c r="D2" s="1" t="s">
        <v>108</v>
      </c>
      <c r="E2" s="1" t="s">
        <v>109</v>
      </c>
      <c r="F2" s="1" t="s">
        <v>110</v>
      </c>
      <c r="G2" s="1" t="s">
        <v>111</v>
      </c>
      <c r="I2" s="1" t="s">
        <v>106</v>
      </c>
      <c r="J2" s="1" t="s">
        <v>107</v>
      </c>
      <c r="K2" s="1" t="s">
        <v>108</v>
      </c>
      <c r="L2" s="1" t="s">
        <v>109</v>
      </c>
      <c r="M2" s="1" t="s">
        <v>110</v>
      </c>
      <c r="N2" s="1" t="s">
        <v>111</v>
      </c>
      <c r="O2" s="1" t="s">
        <v>116</v>
      </c>
      <c r="P2" s="1" t="s">
        <v>112</v>
      </c>
      <c r="Q2" s="1" t="s">
        <v>120</v>
      </c>
      <c r="R2" s="1" t="s">
        <v>118</v>
      </c>
      <c r="S2" s="1" t="s">
        <v>119</v>
      </c>
      <c r="U2" s="6" t="s">
        <v>121</v>
      </c>
      <c r="V2" s="6" t="s">
        <v>123</v>
      </c>
      <c r="W2" s="6" t="s">
        <v>125</v>
      </c>
      <c r="X2" s="6" t="s">
        <v>126</v>
      </c>
      <c r="Y2" s="6" t="s">
        <v>127</v>
      </c>
      <c r="Z2" s="6" t="s">
        <v>128</v>
      </c>
      <c r="AA2" s="6" t="s">
        <v>129</v>
      </c>
      <c r="AB2" s="6" t="s">
        <v>112</v>
      </c>
      <c r="AC2" s="1">
        <f>CORREL(AB3:AB108,U3:U108)</f>
        <v>0.98154689484447211</v>
      </c>
      <c r="AD2" s="1" t="str">
        <f t="shared" ref="AD2:AI2" si="0">I2</f>
        <v>part1</v>
      </c>
      <c r="AE2" s="1" t="str">
        <f t="shared" si="0"/>
        <v>part2</v>
      </c>
      <c r="AF2" s="1" t="str">
        <f t="shared" si="0"/>
        <v>part3</v>
      </c>
      <c r="AG2" s="1" t="str">
        <f t="shared" si="0"/>
        <v>part4</v>
      </c>
      <c r="AH2" s="1" t="str">
        <f t="shared" si="0"/>
        <v>part5</v>
      </c>
      <c r="AI2" s="1" t="str">
        <f t="shared" si="0"/>
        <v>part6</v>
      </c>
      <c r="AJ2" s="1" t="s">
        <v>120</v>
      </c>
    </row>
    <row r="3" spans="1:36" x14ac:dyDescent="0.3">
      <c r="A3" s="1" t="s">
        <v>0</v>
      </c>
      <c r="B3" s="1">
        <v>7</v>
      </c>
      <c r="C3" s="1">
        <v>14</v>
      </c>
      <c r="D3" s="1">
        <v>70</v>
      </c>
      <c r="E3" s="1">
        <v>74</v>
      </c>
      <c r="F3" s="1">
        <v>81</v>
      </c>
      <c r="G3" s="1">
        <v>80</v>
      </c>
      <c r="I3" s="2">
        <f>B3/SUM($B3:$G3)</f>
        <v>2.1472392638036811E-2</v>
      </c>
      <c r="J3" s="2">
        <f t="shared" ref="J3:N3" si="1">C3/SUM($B3:$G3)</f>
        <v>4.2944785276073622E-2</v>
      </c>
      <c r="K3" s="2">
        <f t="shared" si="1"/>
        <v>0.21472392638036811</v>
      </c>
      <c r="L3" s="2">
        <f t="shared" si="1"/>
        <v>0.22699386503067484</v>
      </c>
      <c r="M3" s="2">
        <f t="shared" si="1"/>
        <v>0.24846625766871167</v>
      </c>
      <c r="N3" s="2">
        <f t="shared" si="1"/>
        <v>0.24539877300613497</v>
      </c>
      <c r="O3" s="3">
        <v>60</v>
      </c>
      <c r="P3" s="4">
        <f>SUM(I3:N3)</f>
        <v>1</v>
      </c>
      <c r="Q3" s="1">
        <v>107</v>
      </c>
      <c r="R3" s="5">
        <f>MAX(I3:N3)</f>
        <v>0.24846625766871167</v>
      </c>
      <c r="S3" s="1" t="str">
        <f>HLOOKUP(R3,$I3:$N109,Q3,0)</f>
        <v>part5</v>
      </c>
      <c r="U3" s="5">
        <f>R3</f>
        <v>0.24846625766871167</v>
      </c>
      <c r="V3" s="5">
        <f>IFERROR(U3-HLOOKUP(HLOOKUP(2,$AD3:$AI109,AJ3,0),$I$2:$N$108,109-Q3,0),0)</f>
        <v>3.0674846625766972E-3</v>
      </c>
      <c r="W3" s="5">
        <f>IFERROR(U3-HLOOKUP(HLOOKUP(3,$AD3:$AI109,AJ3,0),$I$2:$N$108,109-Q3,0),0)</f>
        <v>2.1472392638036825E-2</v>
      </c>
      <c r="X3" s="5">
        <f>IFERROR(U3-HLOOKUP(HLOOKUP(4,$AD3:$AI109,AJ3,0),$I$2:$N$108,109-Q3,0),0)</f>
        <v>3.3742331288343558E-2</v>
      </c>
      <c r="Y3" s="5">
        <f>IFERROR(U3-HLOOKUP(HLOOKUP(5,$AD3:$AI109,AJ3,0),$I$2:$N$108,109-Q3,0),0)</f>
        <v>0.20552147239263804</v>
      </c>
      <c r="Z3" s="5">
        <f>IFERROR(U3-HLOOKUP(HLOOKUP(6,$AD3:$AI109,AJ3,0),$I$2:$N$108,109-Q3,0),0)</f>
        <v>0.22699386503067487</v>
      </c>
      <c r="AA3" s="17">
        <f>STDEV(I3:N3)</f>
        <v>0.10509735474874765</v>
      </c>
      <c r="AB3" s="5">
        <f>SUM(V3:Z3)</f>
        <v>0.49079754601226999</v>
      </c>
      <c r="AC3" s="5"/>
      <c r="AD3" s="1">
        <f t="shared" ref="AD3:AI3" si="2">RANK(I3,$I3:$N3,0)</f>
        <v>6</v>
      </c>
      <c r="AE3" s="1">
        <f t="shared" si="2"/>
        <v>5</v>
      </c>
      <c r="AF3" s="1">
        <f t="shared" si="2"/>
        <v>4</v>
      </c>
      <c r="AG3" s="1">
        <f t="shared" si="2"/>
        <v>3</v>
      </c>
      <c r="AH3" s="1">
        <f t="shared" si="2"/>
        <v>1</v>
      </c>
      <c r="AI3" s="1">
        <f t="shared" si="2"/>
        <v>2</v>
      </c>
      <c r="AJ3" s="1">
        <v>107</v>
      </c>
    </row>
    <row r="4" spans="1:36" x14ac:dyDescent="0.3">
      <c r="A4" s="1" t="s">
        <v>1</v>
      </c>
      <c r="B4" s="1">
        <v>4</v>
      </c>
      <c r="C4" s="1">
        <v>65</v>
      </c>
      <c r="D4" s="1">
        <v>38</v>
      </c>
      <c r="E4" s="1">
        <v>90</v>
      </c>
      <c r="F4" s="1">
        <v>52</v>
      </c>
      <c r="G4" s="1">
        <v>21</v>
      </c>
      <c r="I4" s="2">
        <f t="shared" ref="I4:I67" si="3">B4/SUM($B4:$G4)</f>
        <v>1.4814814814814815E-2</v>
      </c>
      <c r="J4" s="2">
        <f t="shared" ref="J4:J67" si="4">C4/SUM($B4:$G4)</f>
        <v>0.24074074074074073</v>
      </c>
      <c r="K4" s="2">
        <f t="shared" ref="K4:K67" si="5">D4/SUM($B4:$G4)</f>
        <v>0.14074074074074075</v>
      </c>
      <c r="L4" s="2">
        <f t="shared" ref="L4:L67" si="6">E4/SUM($B4:$G4)</f>
        <v>0.33333333333333331</v>
      </c>
      <c r="M4" s="2">
        <f t="shared" ref="M4:M67" si="7">F4/SUM($B4:$G4)</f>
        <v>0.19259259259259259</v>
      </c>
      <c r="N4" s="2">
        <f t="shared" ref="N4:N67" si="8">G4/SUM($B4:$G4)</f>
        <v>7.7777777777777779E-2</v>
      </c>
      <c r="O4" s="3">
        <v>90</v>
      </c>
      <c r="P4" s="4">
        <f t="shared" ref="P4:P67" si="9">SUM(I4:N4)</f>
        <v>1</v>
      </c>
      <c r="Q4" s="1">
        <v>106</v>
      </c>
      <c r="R4" s="5">
        <f t="shared" ref="R4:R67" si="10">MAX(I4:N4)</f>
        <v>0.33333333333333331</v>
      </c>
      <c r="S4" s="1" t="str">
        <f t="shared" ref="S4:S67" si="11">HLOOKUP(R4,$I4:$N110,Q4,0)</f>
        <v>part4</v>
      </c>
      <c r="U4" s="5">
        <f t="shared" ref="U4:U67" si="12">R4</f>
        <v>0.33333333333333331</v>
      </c>
      <c r="V4" s="5">
        <f t="shared" ref="V4:V67" si="13">IFERROR(U4-HLOOKUP(HLOOKUP(2,$AD4:$AI110,AJ4,0),$I$2:$N$108,109-Q4,0),0)</f>
        <v>9.2592592592592587E-2</v>
      </c>
      <c r="W4" s="5">
        <f t="shared" ref="W4:W67" si="14">IFERROR(U4-HLOOKUP(HLOOKUP(3,$AD4:$AI110,AJ4,0),$I$2:$N$108,109-Q4,0),0)</f>
        <v>0.14074074074074072</v>
      </c>
      <c r="X4" s="5">
        <f t="shared" ref="X4:X67" si="15">IFERROR(U4-HLOOKUP(HLOOKUP(4,$AD4:$AI110,AJ4,0),$I$2:$N$108,109-Q4,0),0)</f>
        <v>0.19259259259259257</v>
      </c>
      <c r="Y4" s="5">
        <f t="shared" ref="Y4:Y67" si="16">IFERROR(U4-HLOOKUP(HLOOKUP(5,$AD4:$AI110,AJ4,0),$I$2:$N$108,109-Q4,0),0)</f>
        <v>0.25555555555555554</v>
      </c>
      <c r="Z4" s="5">
        <f t="shared" ref="Z4:Z67" si="17">IFERROR(U4-HLOOKUP(HLOOKUP(6,$AD4:$AI110,AJ4,0),$I$2:$N$108,109-Q4,0),0)</f>
        <v>0.31851851851851848</v>
      </c>
      <c r="AA4" s="17">
        <f t="shared" ref="AA4:AA67" si="18">STDEV(I4:N4)</f>
        <v>0.11451573950918746</v>
      </c>
      <c r="AB4" s="5">
        <f>SUM(V4:Z4)</f>
        <v>0.99999999999999978</v>
      </c>
      <c r="AC4" s="5"/>
      <c r="AD4" s="1">
        <f t="shared" ref="AD4:AD67" si="19">RANK(I4,$I4:$N4,0)</f>
        <v>6</v>
      </c>
      <c r="AE4" s="1">
        <f t="shared" ref="AE4:AE67" si="20">RANK(J4,$I4:$N4,0)</f>
        <v>2</v>
      </c>
      <c r="AF4" s="1">
        <f t="shared" ref="AF4:AF67" si="21">RANK(K4,$I4:$N4,0)</f>
        <v>4</v>
      </c>
      <c r="AG4" s="1">
        <f t="shared" ref="AG4:AG67" si="22">RANK(L4,$I4:$N4,0)</f>
        <v>1</v>
      </c>
      <c r="AH4" s="1">
        <f t="shared" ref="AH4:AH67" si="23">RANK(M4,$I4:$N4,0)</f>
        <v>3</v>
      </c>
      <c r="AI4" s="1">
        <f t="shared" ref="AI4:AI67" si="24">RANK(N4,$I4:$N4,0)</f>
        <v>5</v>
      </c>
      <c r="AJ4" s="1">
        <v>106</v>
      </c>
    </row>
    <row r="5" spans="1:36" x14ac:dyDescent="0.3">
      <c r="A5" s="1" t="s">
        <v>2</v>
      </c>
      <c r="B5" s="1">
        <v>43</v>
      </c>
      <c r="C5" s="1">
        <v>62</v>
      </c>
      <c r="D5" s="1">
        <v>59</v>
      </c>
      <c r="E5" s="1">
        <v>35</v>
      </c>
      <c r="F5" s="1">
        <v>48</v>
      </c>
      <c r="G5" s="1">
        <v>71</v>
      </c>
      <c r="I5" s="2">
        <f t="shared" si="3"/>
        <v>0.13522012578616352</v>
      </c>
      <c r="J5" s="2">
        <f t="shared" si="4"/>
        <v>0.19496855345911951</v>
      </c>
      <c r="K5" s="2">
        <f t="shared" si="5"/>
        <v>0.18553459119496854</v>
      </c>
      <c r="L5" s="2">
        <f t="shared" si="6"/>
        <v>0.11006289308176101</v>
      </c>
      <c r="M5" s="2">
        <f t="shared" si="7"/>
        <v>0.15094339622641509</v>
      </c>
      <c r="N5" s="2">
        <f t="shared" si="8"/>
        <v>0.22327044025157233</v>
      </c>
      <c r="O5" s="3">
        <v>53</v>
      </c>
      <c r="P5" s="4">
        <f t="shared" si="9"/>
        <v>1</v>
      </c>
      <c r="Q5" s="1">
        <v>105</v>
      </c>
      <c r="R5" s="5">
        <f t="shared" si="10"/>
        <v>0.22327044025157233</v>
      </c>
      <c r="S5" s="1" t="str">
        <f t="shared" si="11"/>
        <v>part6</v>
      </c>
      <c r="U5" s="5">
        <f t="shared" si="12"/>
        <v>0.22327044025157233</v>
      </c>
      <c r="V5" s="5">
        <f t="shared" si="13"/>
        <v>2.8301886792452824E-2</v>
      </c>
      <c r="W5" s="5">
        <f t="shared" si="14"/>
        <v>3.7735849056603793E-2</v>
      </c>
      <c r="X5" s="5">
        <f t="shared" si="15"/>
        <v>7.2327044025157244E-2</v>
      </c>
      <c r="Y5" s="5">
        <f t="shared" si="16"/>
        <v>8.8050314465408813E-2</v>
      </c>
      <c r="Z5" s="5">
        <f t="shared" si="17"/>
        <v>0.11320754716981132</v>
      </c>
      <c r="AA5" s="17">
        <f t="shared" si="18"/>
        <v>4.1954918440648845E-2</v>
      </c>
      <c r="AB5" s="5">
        <f t="shared" ref="AB5:AB67" si="25">SUM(V5:Z5)</f>
        <v>0.339622641509434</v>
      </c>
      <c r="AC5" s="5"/>
      <c r="AD5" s="1">
        <f t="shared" si="19"/>
        <v>5</v>
      </c>
      <c r="AE5" s="1">
        <f t="shared" si="20"/>
        <v>2</v>
      </c>
      <c r="AF5" s="1">
        <f t="shared" si="21"/>
        <v>3</v>
      </c>
      <c r="AG5" s="1">
        <f t="shared" si="22"/>
        <v>6</v>
      </c>
      <c r="AH5" s="1">
        <f t="shared" si="23"/>
        <v>4</v>
      </c>
      <c r="AI5" s="1">
        <f t="shared" si="24"/>
        <v>1</v>
      </c>
      <c r="AJ5" s="1">
        <v>105</v>
      </c>
    </row>
    <row r="6" spans="1:36" x14ac:dyDescent="0.3">
      <c r="A6" s="1" t="s">
        <v>3</v>
      </c>
      <c r="B6" s="1">
        <v>98</v>
      </c>
      <c r="C6" s="1">
        <v>9</v>
      </c>
      <c r="D6" s="1">
        <v>72</v>
      </c>
      <c r="E6" s="1">
        <v>7</v>
      </c>
      <c r="F6" s="1">
        <v>97</v>
      </c>
      <c r="G6" s="1">
        <v>81</v>
      </c>
      <c r="I6" s="2">
        <f t="shared" si="3"/>
        <v>0.26923076923076922</v>
      </c>
      <c r="J6" s="2">
        <f t="shared" si="4"/>
        <v>2.4725274725274724E-2</v>
      </c>
      <c r="K6" s="2">
        <f t="shared" si="5"/>
        <v>0.19780219780219779</v>
      </c>
      <c r="L6" s="2">
        <f t="shared" si="6"/>
        <v>1.9230769230769232E-2</v>
      </c>
      <c r="M6" s="2">
        <f t="shared" si="7"/>
        <v>0.26648351648351648</v>
      </c>
      <c r="N6" s="2">
        <f t="shared" si="8"/>
        <v>0.22252747252747251</v>
      </c>
      <c r="O6" s="3">
        <v>67</v>
      </c>
      <c r="P6" s="4">
        <f t="shared" si="9"/>
        <v>1</v>
      </c>
      <c r="Q6" s="1">
        <v>104</v>
      </c>
      <c r="R6" s="5">
        <f t="shared" si="10"/>
        <v>0.26923076923076922</v>
      </c>
      <c r="S6" s="1" t="str">
        <f t="shared" si="11"/>
        <v>part1</v>
      </c>
      <c r="U6" s="5">
        <f t="shared" si="12"/>
        <v>0.26923076923076922</v>
      </c>
      <c r="V6" s="5">
        <f t="shared" si="13"/>
        <v>2.7472527472527375E-3</v>
      </c>
      <c r="W6" s="5">
        <f t="shared" si="14"/>
        <v>4.6703296703296704E-2</v>
      </c>
      <c r="X6" s="5">
        <f t="shared" si="15"/>
        <v>7.1428571428571425E-2</v>
      </c>
      <c r="Y6" s="5">
        <f t="shared" si="16"/>
        <v>0.2445054945054945</v>
      </c>
      <c r="Z6" s="5">
        <f t="shared" si="17"/>
        <v>0.25</v>
      </c>
      <c r="AA6" s="17">
        <f t="shared" si="18"/>
        <v>0.11528863965858724</v>
      </c>
      <c r="AB6" s="5">
        <f t="shared" si="25"/>
        <v>0.61538461538461542</v>
      </c>
      <c r="AC6" s="5"/>
      <c r="AD6" s="1">
        <f t="shared" si="19"/>
        <v>1</v>
      </c>
      <c r="AE6" s="1">
        <f t="shared" si="20"/>
        <v>5</v>
      </c>
      <c r="AF6" s="1">
        <f t="shared" si="21"/>
        <v>4</v>
      </c>
      <c r="AG6" s="1">
        <f t="shared" si="22"/>
        <v>6</v>
      </c>
      <c r="AH6" s="1">
        <f t="shared" si="23"/>
        <v>2</v>
      </c>
      <c r="AI6" s="1">
        <f t="shared" si="24"/>
        <v>3</v>
      </c>
      <c r="AJ6" s="1">
        <v>104</v>
      </c>
    </row>
    <row r="7" spans="1:36" x14ac:dyDescent="0.3">
      <c r="A7" s="1" t="s">
        <v>4</v>
      </c>
      <c r="B7" s="1">
        <v>58</v>
      </c>
      <c r="C7" s="1">
        <v>92</v>
      </c>
      <c r="D7" s="1">
        <v>71</v>
      </c>
      <c r="E7" s="1">
        <v>84</v>
      </c>
      <c r="F7" s="1">
        <v>66</v>
      </c>
      <c r="G7" s="1">
        <v>16</v>
      </c>
      <c r="I7" s="2">
        <f t="shared" si="3"/>
        <v>0.14987080103359174</v>
      </c>
      <c r="J7" s="2">
        <f t="shared" si="4"/>
        <v>0.23772609819121446</v>
      </c>
      <c r="K7" s="2">
        <f t="shared" si="5"/>
        <v>0.1834625322997416</v>
      </c>
      <c r="L7" s="2">
        <f t="shared" si="6"/>
        <v>0.21705426356589147</v>
      </c>
      <c r="M7" s="2">
        <f t="shared" si="7"/>
        <v>0.17054263565891473</v>
      </c>
      <c r="N7" s="2">
        <f t="shared" si="8"/>
        <v>4.1343669250645997E-2</v>
      </c>
      <c r="O7" s="3">
        <v>37</v>
      </c>
      <c r="P7" s="4">
        <f t="shared" si="9"/>
        <v>1</v>
      </c>
      <c r="Q7" s="1">
        <v>103</v>
      </c>
      <c r="R7" s="5">
        <f t="shared" si="10"/>
        <v>0.23772609819121446</v>
      </c>
      <c r="S7" s="1" t="str">
        <f t="shared" si="11"/>
        <v>part2</v>
      </c>
      <c r="U7" s="5">
        <f t="shared" si="12"/>
        <v>0.23772609819121446</v>
      </c>
      <c r="V7" s="5">
        <f t="shared" si="13"/>
        <v>2.0671834625322988E-2</v>
      </c>
      <c r="W7" s="5">
        <f t="shared" si="14"/>
        <v>5.4263565891472854E-2</v>
      </c>
      <c r="X7" s="5">
        <f t="shared" si="15"/>
        <v>6.7183462532299731E-2</v>
      </c>
      <c r="Y7" s="5">
        <f t="shared" si="16"/>
        <v>8.7855297157622719E-2</v>
      </c>
      <c r="Z7" s="5">
        <f t="shared" si="17"/>
        <v>0.19638242894056845</v>
      </c>
      <c r="AA7" s="17">
        <f t="shared" si="18"/>
        <v>6.9099105278670706E-2</v>
      </c>
      <c r="AB7" s="5">
        <f t="shared" si="25"/>
        <v>0.42635658914728675</v>
      </c>
      <c r="AC7" s="5"/>
      <c r="AD7" s="1">
        <f t="shared" si="19"/>
        <v>5</v>
      </c>
      <c r="AE7" s="1">
        <f t="shared" si="20"/>
        <v>1</v>
      </c>
      <c r="AF7" s="1">
        <f t="shared" si="21"/>
        <v>3</v>
      </c>
      <c r="AG7" s="1">
        <f t="shared" si="22"/>
        <v>2</v>
      </c>
      <c r="AH7" s="1">
        <f t="shared" si="23"/>
        <v>4</v>
      </c>
      <c r="AI7" s="1">
        <f t="shared" si="24"/>
        <v>6</v>
      </c>
      <c r="AJ7" s="1">
        <v>103</v>
      </c>
    </row>
    <row r="8" spans="1:36" x14ac:dyDescent="0.3">
      <c r="A8" s="1" t="s">
        <v>5</v>
      </c>
      <c r="B8" s="1">
        <v>18</v>
      </c>
      <c r="C8" s="1">
        <v>53</v>
      </c>
      <c r="D8" s="1">
        <v>26</v>
      </c>
      <c r="E8" s="1">
        <v>52</v>
      </c>
      <c r="F8" s="1">
        <v>66</v>
      </c>
      <c r="G8" s="1">
        <v>72</v>
      </c>
      <c r="I8" s="2">
        <f t="shared" si="3"/>
        <v>6.2717770034843204E-2</v>
      </c>
      <c r="J8" s="2">
        <f t="shared" si="4"/>
        <v>0.18466898954703834</v>
      </c>
      <c r="K8" s="2">
        <f t="shared" si="5"/>
        <v>9.0592334494773524E-2</v>
      </c>
      <c r="L8" s="2">
        <f t="shared" si="6"/>
        <v>0.18118466898954705</v>
      </c>
      <c r="M8" s="2">
        <f t="shared" si="7"/>
        <v>0.22996515679442509</v>
      </c>
      <c r="N8" s="2">
        <f t="shared" si="8"/>
        <v>0.25087108013937282</v>
      </c>
      <c r="O8" s="3">
        <v>92</v>
      </c>
      <c r="P8" s="4">
        <f t="shared" si="9"/>
        <v>1</v>
      </c>
      <c r="Q8" s="1">
        <v>102</v>
      </c>
      <c r="R8" s="5">
        <f t="shared" si="10"/>
        <v>0.25087108013937282</v>
      </c>
      <c r="S8" s="1" t="str">
        <f t="shared" si="11"/>
        <v>part6</v>
      </c>
      <c r="U8" s="5">
        <f t="shared" si="12"/>
        <v>0.25087108013937282</v>
      </c>
      <c r="V8" s="5">
        <f t="shared" si="13"/>
        <v>2.090592334494773E-2</v>
      </c>
      <c r="W8" s="5">
        <f t="shared" si="14"/>
        <v>6.6202090592334478E-2</v>
      </c>
      <c r="X8" s="5">
        <f t="shared" si="15"/>
        <v>6.9686411149825767E-2</v>
      </c>
      <c r="Y8" s="5">
        <f t="shared" si="16"/>
        <v>0.16027874564459929</v>
      </c>
      <c r="Z8" s="5">
        <f t="shared" si="17"/>
        <v>0.18815331010452963</v>
      </c>
      <c r="AA8" s="17">
        <f t="shared" si="18"/>
        <v>7.5132702929743944E-2</v>
      </c>
      <c r="AB8" s="5">
        <f t="shared" si="25"/>
        <v>0.50522648083623689</v>
      </c>
      <c r="AC8" s="5"/>
      <c r="AD8" s="1">
        <f t="shared" si="19"/>
        <v>6</v>
      </c>
      <c r="AE8" s="1">
        <f t="shared" si="20"/>
        <v>3</v>
      </c>
      <c r="AF8" s="1">
        <f t="shared" si="21"/>
        <v>5</v>
      </c>
      <c r="AG8" s="1">
        <f t="shared" si="22"/>
        <v>4</v>
      </c>
      <c r="AH8" s="1">
        <f t="shared" si="23"/>
        <v>2</v>
      </c>
      <c r="AI8" s="1">
        <f t="shared" si="24"/>
        <v>1</v>
      </c>
      <c r="AJ8" s="1">
        <v>102</v>
      </c>
    </row>
    <row r="9" spans="1:36" x14ac:dyDescent="0.3">
      <c r="A9" s="1" t="s">
        <v>6</v>
      </c>
      <c r="B9" s="1">
        <v>61</v>
      </c>
      <c r="C9" s="1">
        <v>53</v>
      </c>
      <c r="D9" s="1">
        <v>90</v>
      </c>
      <c r="E9" s="1">
        <v>35</v>
      </c>
      <c r="F9" s="1">
        <v>60</v>
      </c>
      <c r="G9" s="1">
        <v>73</v>
      </c>
      <c r="I9" s="2">
        <f t="shared" si="3"/>
        <v>0.16397849462365591</v>
      </c>
      <c r="J9" s="2">
        <f t="shared" si="4"/>
        <v>0.1424731182795699</v>
      </c>
      <c r="K9" s="2">
        <f t="shared" si="5"/>
        <v>0.24193548387096775</v>
      </c>
      <c r="L9" s="2">
        <f t="shared" si="6"/>
        <v>9.4086021505376344E-2</v>
      </c>
      <c r="M9" s="2">
        <f t="shared" si="7"/>
        <v>0.16129032258064516</v>
      </c>
      <c r="N9" s="2">
        <f t="shared" si="8"/>
        <v>0.19623655913978494</v>
      </c>
      <c r="O9" s="3">
        <v>95</v>
      </c>
      <c r="P9" s="4">
        <f t="shared" si="9"/>
        <v>1</v>
      </c>
      <c r="Q9" s="1">
        <v>101</v>
      </c>
      <c r="R9" s="5">
        <f t="shared" si="10"/>
        <v>0.24193548387096775</v>
      </c>
      <c r="S9" s="1" t="str">
        <f t="shared" si="11"/>
        <v>part3</v>
      </c>
      <c r="U9" s="5">
        <f t="shared" si="12"/>
        <v>0.24193548387096775</v>
      </c>
      <c r="V9" s="5">
        <f t="shared" si="13"/>
        <v>4.5698924731182811E-2</v>
      </c>
      <c r="W9" s="5">
        <f t="shared" si="14"/>
        <v>7.7956989247311842E-2</v>
      </c>
      <c r="X9" s="5">
        <f t="shared" si="15"/>
        <v>8.0645161290322592E-2</v>
      </c>
      <c r="Y9" s="5">
        <f t="shared" si="16"/>
        <v>9.9462365591397844E-2</v>
      </c>
      <c r="Z9" s="5">
        <f t="shared" si="17"/>
        <v>0.14784946236559141</v>
      </c>
      <c r="AA9" s="17">
        <f t="shared" si="18"/>
        <v>4.9858163954277987E-2</v>
      </c>
      <c r="AB9" s="5">
        <f t="shared" si="25"/>
        <v>0.45161290322580649</v>
      </c>
      <c r="AC9" s="5"/>
      <c r="AD9" s="1">
        <f t="shared" si="19"/>
        <v>3</v>
      </c>
      <c r="AE9" s="1">
        <f t="shared" si="20"/>
        <v>5</v>
      </c>
      <c r="AF9" s="1">
        <f t="shared" si="21"/>
        <v>1</v>
      </c>
      <c r="AG9" s="1">
        <f t="shared" si="22"/>
        <v>6</v>
      </c>
      <c r="AH9" s="1">
        <f t="shared" si="23"/>
        <v>4</v>
      </c>
      <c r="AI9" s="1">
        <f t="shared" si="24"/>
        <v>2</v>
      </c>
      <c r="AJ9" s="1">
        <v>101</v>
      </c>
    </row>
    <row r="10" spans="1:36" x14ac:dyDescent="0.3">
      <c r="A10" s="1" t="s">
        <v>7</v>
      </c>
      <c r="B10" s="1">
        <v>84</v>
      </c>
      <c r="C10" s="1">
        <v>83</v>
      </c>
      <c r="D10" s="1">
        <v>35</v>
      </c>
      <c r="E10" s="1">
        <v>97</v>
      </c>
      <c r="F10" s="1">
        <v>84</v>
      </c>
      <c r="G10" s="1">
        <v>1</v>
      </c>
      <c r="I10" s="2">
        <f t="shared" si="3"/>
        <v>0.21875</v>
      </c>
      <c r="J10" s="2">
        <f t="shared" si="4"/>
        <v>0.21614583333333334</v>
      </c>
      <c r="K10" s="2">
        <f t="shared" si="5"/>
        <v>9.1145833333333329E-2</v>
      </c>
      <c r="L10" s="2">
        <f t="shared" si="6"/>
        <v>0.25260416666666669</v>
      </c>
      <c r="M10" s="2">
        <f t="shared" si="7"/>
        <v>0.21875</v>
      </c>
      <c r="N10" s="2">
        <f t="shared" si="8"/>
        <v>2.6041666666666665E-3</v>
      </c>
      <c r="O10" s="3">
        <v>53</v>
      </c>
      <c r="P10" s="4">
        <f t="shared" si="9"/>
        <v>1.0000000000000002</v>
      </c>
      <c r="Q10" s="1">
        <v>100</v>
      </c>
      <c r="R10" s="5">
        <f t="shared" si="10"/>
        <v>0.25260416666666669</v>
      </c>
      <c r="S10" s="1" t="str">
        <f t="shared" si="11"/>
        <v>part4</v>
      </c>
      <c r="U10" s="5">
        <f t="shared" si="12"/>
        <v>0.25260416666666669</v>
      </c>
      <c r="V10" s="5">
        <f t="shared" si="13"/>
        <v>3.3854166666666685E-2</v>
      </c>
      <c r="W10" s="5">
        <f t="shared" si="14"/>
        <v>0</v>
      </c>
      <c r="X10" s="5">
        <f t="shared" si="15"/>
        <v>3.6458333333333343E-2</v>
      </c>
      <c r="Y10" s="5">
        <f t="shared" si="16"/>
        <v>0.16145833333333337</v>
      </c>
      <c r="Z10" s="5">
        <f t="shared" si="17"/>
        <v>0.25</v>
      </c>
      <c r="AA10" s="17">
        <f t="shared" si="18"/>
        <v>9.7855699104457933E-2</v>
      </c>
      <c r="AB10" s="5">
        <f t="shared" si="25"/>
        <v>0.48177083333333337</v>
      </c>
      <c r="AC10" s="5"/>
      <c r="AD10" s="1">
        <f t="shared" si="19"/>
        <v>2</v>
      </c>
      <c r="AE10" s="1">
        <f t="shared" si="20"/>
        <v>4</v>
      </c>
      <c r="AF10" s="1">
        <f t="shared" si="21"/>
        <v>5</v>
      </c>
      <c r="AG10" s="1">
        <f t="shared" si="22"/>
        <v>1</v>
      </c>
      <c r="AH10" s="1">
        <f t="shared" si="23"/>
        <v>2</v>
      </c>
      <c r="AI10" s="1">
        <f t="shared" si="24"/>
        <v>6</v>
      </c>
      <c r="AJ10" s="1">
        <v>100</v>
      </c>
    </row>
    <row r="11" spans="1:36" x14ac:dyDescent="0.3">
      <c r="A11" s="1" t="s">
        <v>8</v>
      </c>
      <c r="B11" s="1">
        <v>32</v>
      </c>
      <c r="C11" s="1">
        <v>38</v>
      </c>
      <c r="D11" s="1">
        <v>59</v>
      </c>
      <c r="E11" s="1">
        <v>93</v>
      </c>
      <c r="F11" s="1">
        <v>14</v>
      </c>
      <c r="G11" s="1">
        <v>4</v>
      </c>
      <c r="I11" s="2">
        <f t="shared" si="3"/>
        <v>0.13333333333333333</v>
      </c>
      <c r="J11" s="2">
        <f t="shared" si="4"/>
        <v>0.15833333333333333</v>
      </c>
      <c r="K11" s="2">
        <f t="shared" si="5"/>
        <v>0.24583333333333332</v>
      </c>
      <c r="L11" s="2">
        <f t="shared" si="6"/>
        <v>0.38750000000000001</v>
      </c>
      <c r="M11" s="2">
        <f t="shared" si="7"/>
        <v>5.8333333333333334E-2</v>
      </c>
      <c r="N11" s="2">
        <f t="shared" si="8"/>
        <v>1.6666666666666666E-2</v>
      </c>
      <c r="O11" s="3">
        <v>19</v>
      </c>
      <c r="P11" s="4">
        <f t="shared" si="9"/>
        <v>1</v>
      </c>
      <c r="Q11" s="1">
        <v>99</v>
      </c>
      <c r="R11" s="5">
        <f t="shared" si="10"/>
        <v>0.38750000000000001</v>
      </c>
      <c r="S11" s="1" t="str">
        <f t="shared" si="11"/>
        <v>part4</v>
      </c>
      <c r="U11" s="5">
        <f t="shared" si="12"/>
        <v>0.38750000000000001</v>
      </c>
      <c r="V11" s="5">
        <f t="shared" si="13"/>
        <v>0.14166666666666669</v>
      </c>
      <c r="W11" s="5">
        <f t="shared" si="14"/>
        <v>0.22916666666666669</v>
      </c>
      <c r="X11" s="5">
        <f t="shared" si="15"/>
        <v>0.25416666666666665</v>
      </c>
      <c r="Y11" s="5">
        <f t="shared" si="16"/>
        <v>0.32916666666666666</v>
      </c>
      <c r="Z11" s="5">
        <f t="shared" si="17"/>
        <v>0.37083333333333335</v>
      </c>
      <c r="AA11" s="17">
        <f t="shared" si="18"/>
        <v>0.13450010326307474</v>
      </c>
      <c r="AB11" s="5">
        <f t="shared" si="25"/>
        <v>1.325</v>
      </c>
      <c r="AC11" s="5"/>
      <c r="AD11" s="1">
        <f t="shared" si="19"/>
        <v>4</v>
      </c>
      <c r="AE11" s="1">
        <f t="shared" si="20"/>
        <v>3</v>
      </c>
      <c r="AF11" s="1">
        <f t="shared" si="21"/>
        <v>2</v>
      </c>
      <c r="AG11" s="1">
        <f t="shared" si="22"/>
        <v>1</v>
      </c>
      <c r="AH11" s="1">
        <f t="shared" si="23"/>
        <v>5</v>
      </c>
      <c r="AI11" s="1">
        <f t="shared" si="24"/>
        <v>6</v>
      </c>
      <c r="AJ11" s="1">
        <v>99</v>
      </c>
    </row>
    <row r="12" spans="1:36" x14ac:dyDescent="0.3">
      <c r="A12" s="1" t="s">
        <v>9</v>
      </c>
      <c r="B12" s="1">
        <v>79</v>
      </c>
      <c r="C12" s="1">
        <v>5</v>
      </c>
      <c r="D12" s="1">
        <v>34</v>
      </c>
      <c r="E12" s="1">
        <v>5</v>
      </c>
      <c r="F12" s="1">
        <v>82</v>
      </c>
      <c r="G12" s="1">
        <v>63</v>
      </c>
      <c r="I12" s="2">
        <f t="shared" si="3"/>
        <v>0.29477611940298509</v>
      </c>
      <c r="J12" s="2">
        <f t="shared" si="4"/>
        <v>1.8656716417910446E-2</v>
      </c>
      <c r="K12" s="2">
        <f t="shared" si="5"/>
        <v>0.12686567164179105</v>
      </c>
      <c r="L12" s="2">
        <f t="shared" si="6"/>
        <v>1.8656716417910446E-2</v>
      </c>
      <c r="M12" s="2">
        <f t="shared" si="7"/>
        <v>0.30597014925373134</v>
      </c>
      <c r="N12" s="2">
        <f t="shared" si="8"/>
        <v>0.23507462686567165</v>
      </c>
      <c r="O12" s="3">
        <v>62</v>
      </c>
      <c r="P12" s="4">
        <f t="shared" si="9"/>
        <v>1</v>
      </c>
      <c r="Q12" s="1">
        <v>98</v>
      </c>
      <c r="R12" s="5">
        <f t="shared" si="10"/>
        <v>0.30597014925373134</v>
      </c>
      <c r="S12" s="1" t="str">
        <f t="shared" si="11"/>
        <v>part5</v>
      </c>
      <c r="U12" s="5">
        <f t="shared" si="12"/>
        <v>0.30597014925373134</v>
      </c>
      <c r="V12" s="5">
        <f t="shared" si="13"/>
        <v>1.1194029850746245E-2</v>
      </c>
      <c r="W12" s="5">
        <f t="shared" si="14"/>
        <v>7.0895522388059684E-2</v>
      </c>
      <c r="X12" s="5">
        <f t="shared" si="15"/>
        <v>0.17910447761194029</v>
      </c>
      <c r="Y12" s="5">
        <f t="shared" si="16"/>
        <v>0.28731343283582089</v>
      </c>
      <c r="Z12" s="5">
        <f t="shared" si="17"/>
        <v>0</v>
      </c>
      <c r="AA12" s="17">
        <f t="shared" si="18"/>
        <v>0.13106879957497211</v>
      </c>
      <c r="AB12" s="5">
        <f t="shared" si="25"/>
        <v>0.54850746268656714</v>
      </c>
      <c r="AC12" s="5"/>
      <c r="AD12" s="1">
        <f t="shared" si="19"/>
        <v>2</v>
      </c>
      <c r="AE12" s="1">
        <f t="shared" si="20"/>
        <v>5</v>
      </c>
      <c r="AF12" s="1">
        <f t="shared" si="21"/>
        <v>4</v>
      </c>
      <c r="AG12" s="1">
        <f t="shared" si="22"/>
        <v>5</v>
      </c>
      <c r="AH12" s="1">
        <f t="shared" si="23"/>
        <v>1</v>
      </c>
      <c r="AI12" s="1">
        <f t="shared" si="24"/>
        <v>3</v>
      </c>
      <c r="AJ12" s="1">
        <v>98</v>
      </c>
    </row>
    <row r="13" spans="1:36" x14ac:dyDescent="0.3">
      <c r="A13" s="1" t="s">
        <v>10</v>
      </c>
      <c r="B13" s="1">
        <v>58</v>
      </c>
      <c r="C13" s="1">
        <v>79</v>
      </c>
      <c r="D13" s="1">
        <v>16</v>
      </c>
      <c r="E13" s="1">
        <v>17</v>
      </c>
      <c r="F13" s="1">
        <v>60</v>
      </c>
      <c r="G13" s="1">
        <v>24</v>
      </c>
      <c r="I13" s="2">
        <f t="shared" si="3"/>
        <v>0.2283464566929134</v>
      </c>
      <c r="J13" s="2">
        <f t="shared" si="4"/>
        <v>0.3110236220472441</v>
      </c>
      <c r="K13" s="2">
        <f t="shared" si="5"/>
        <v>6.2992125984251968E-2</v>
      </c>
      <c r="L13" s="2">
        <f t="shared" si="6"/>
        <v>6.6929133858267723E-2</v>
      </c>
      <c r="M13" s="2">
        <f t="shared" si="7"/>
        <v>0.23622047244094488</v>
      </c>
      <c r="N13" s="2">
        <f t="shared" si="8"/>
        <v>9.4488188976377951E-2</v>
      </c>
      <c r="O13" s="3">
        <v>34</v>
      </c>
      <c r="P13" s="4">
        <f t="shared" si="9"/>
        <v>1</v>
      </c>
      <c r="Q13" s="1">
        <v>97</v>
      </c>
      <c r="R13" s="5">
        <f t="shared" si="10"/>
        <v>0.3110236220472441</v>
      </c>
      <c r="S13" s="1" t="str">
        <f t="shared" si="11"/>
        <v>part2</v>
      </c>
      <c r="U13" s="5">
        <f t="shared" si="12"/>
        <v>0.3110236220472441</v>
      </c>
      <c r="V13" s="5">
        <f t="shared" si="13"/>
        <v>7.4803149606299218E-2</v>
      </c>
      <c r="W13" s="5">
        <f t="shared" si="14"/>
        <v>8.2677165354330701E-2</v>
      </c>
      <c r="X13" s="5">
        <f t="shared" si="15"/>
        <v>0.21653543307086615</v>
      </c>
      <c r="Y13" s="5">
        <f t="shared" si="16"/>
        <v>0.24409448818897639</v>
      </c>
      <c r="Z13" s="5">
        <f t="shared" si="17"/>
        <v>0.24803149606299213</v>
      </c>
      <c r="AA13" s="17">
        <f t="shared" si="18"/>
        <v>0.10524901656568726</v>
      </c>
      <c r="AB13" s="5">
        <f t="shared" si="25"/>
        <v>0.86614173228346458</v>
      </c>
      <c r="AC13" s="5"/>
      <c r="AD13" s="1">
        <f t="shared" si="19"/>
        <v>3</v>
      </c>
      <c r="AE13" s="1">
        <f t="shared" si="20"/>
        <v>1</v>
      </c>
      <c r="AF13" s="1">
        <f t="shared" si="21"/>
        <v>6</v>
      </c>
      <c r="AG13" s="1">
        <f t="shared" si="22"/>
        <v>5</v>
      </c>
      <c r="AH13" s="1">
        <f t="shared" si="23"/>
        <v>2</v>
      </c>
      <c r="AI13" s="1">
        <f t="shared" si="24"/>
        <v>4</v>
      </c>
      <c r="AJ13" s="1">
        <v>97</v>
      </c>
    </row>
    <row r="14" spans="1:36" x14ac:dyDescent="0.3">
      <c r="A14" s="1" t="s">
        <v>11</v>
      </c>
      <c r="B14" s="1">
        <v>80</v>
      </c>
      <c r="C14" s="1">
        <v>46</v>
      </c>
      <c r="D14" s="1">
        <v>55</v>
      </c>
      <c r="E14" s="1">
        <v>15</v>
      </c>
      <c r="F14" s="1">
        <v>71</v>
      </c>
      <c r="G14" s="1">
        <v>32</v>
      </c>
      <c r="I14" s="2">
        <f t="shared" si="3"/>
        <v>0.26755852842809363</v>
      </c>
      <c r="J14" s="2">
        <f t="shared" si="4"/>
        <v>0.15384615384615385</v>
      </c>
      <c r="K14" s="2">
        <f t="shared" si="5"/>
        <v>0.18394648829431437</v>
      </c>
      <c r="L14" s="2">
        <f t="shared" si="6"/>
        <v>5.016722408026756E-2</v>
      </c>
      <c r="M14" s="2">
        <f t="shared" si="7"/>
        <v>0.23745819397993312</v>
      </c>
      <c r="N14" s="2">
        <f t="shared" si="8"/>
        <v>0.10702341137123746</v>
      </c>
      <c r="O14" s="3">
        <v>3</v>
      </c>
      <c r="P14" s="4">
        <f t="shared" si="9"/>
        <v>1</v>
      </c>
      <c r="Q14" s="1">
        <v>96</v>
      </c>
      <c r="R14" s="5">
        <f t="shared" si="10"/>
        <v>0.26755852842809363</v>
      </c>
      <c r="S14" s="1" t="str">
        <f t="shared" si="11"/>
        <v>part1</v>
      </c>
      <c r="U14" s="5">
        <f t="shared" si="12"/>
        <v>0.26755852842809363</v>
      </c>
      <c r="V14" s="5">
        <f t="shared" si="13"/>
        <v>3.0100334448160515E-2</v>
      </c>
      <c r="W14" s="5">
        <f t="shared" si="14"/>
        <v>8.3612040133779264E-2</v>
      </c>
      <c r="X14" s="5">
        <f t="shared" si="15"/>
        <v>0.11371237458193978</v>
      </c>
      <c r="Y14" s="5">
        <f t="shared" si="16"/>
        <v>0.16053511705685619</v>
      </c>
      <c r="Z14" s="5">
        <f t="shared" si="17"/>
        <v>0.21739130434782608</v>
      </c>
      <c r="AA14" s="17">
        <f t="shared" si="18"/>
        <v>8.0972839790479784E-2</v>
      </c>
      <c r="AB14" s="5">
        <f t="shared" si="25"/>
        <v>0.6053511705685618</v>
      </c>
      <c r="AC14" s="5"/>
      <c r="AD14" s="1">
        <f t="shared" si="19"/>
        <v>1</v>
      </c>
      <c r="AE14" s="1">
        <f t="shared" si="20"/>
        <v>4</v>
      </c>
      <c r="AF14" s="1">
        <f t="shared" si="21"/>
        <v>3</v>
      </c>
      <c r="AG14" s="1">
        <f t="shared" si="22"/>
        <v>6</v>
      </c>
      <c r="AH14" s="1">
        <f t="shared" si="23"/>
        <v>2</v>
      </c>
      <c r="AI14" s="1">
        <f t="shared" si="24"/>
        <v>5</v>
      </c>
      <c r="AJ14" s="1">
        <v>96</v>
      </c>
    </row>
    <row r="15" spans="1:36" x14ac:dyDescent="0.3">
      <c r="A15" s="1" t="s">
        <v>12</v>
      </c>
      <c r="B15" s="1">
        <v>73</v>
      </c>
      <c r="C15" s="1">
        <v>39</v>
      </c>
      <c r="D15" s="1">
        <v>26</v>
      </c>
      <c r="E15" s="1">
        <v>31</v>
      </c>
      <c r="F15" s="1">
        <v>3</v>
      </c>
      <c r="G15" s="1">
        <v>38</v>
      </c>
      <c r="I15" s="2">
        <f t="shared" si="3"/>
        <v>0.34761904761904761</v>
      </c>
      <c r="J15" s="2">
        <f t="shared" si="4"/>
        <v>0.18571428571428572</v>
      </c>
      <c r="K15" s="2">
        <f t="shared" si="5"/>
        <v>0.12380952380952381</v>
      </c>
      <c r="L15" s="2">
        <f t="shared" si="6"/>
        <v>0.14761904761904762</v>
      </c>
      <c r="M15" s="2">
        <f t="shared" si="7"/>
        <v>1.4285714285714285E-2</v>
      </c>
      <c r="N15" s="2">
        <f t="shared" si="8"/>
        <v>0.18095238095238095</v>
      </c>
      <c r="O15" s="3">
        <v>12</v>
      </c>
      <c r="P15" s="4">
        <f t="shared" si="9"/>
        <v>1</v>
      </c>
      <c r="Q15" s="1">
        <v>95</v>
      </c>
      <c r="R15" s="5">
        <f t="shared" si="10"/>
        <v>0.34761904761904761</v>
      </c>
      <c r="S15" s="1" t="str">
        <f t="shared" si="11"/>
        <v>part1</v>
      </c>
      <c r="U15" s="5">
        <f t="shared" si="12"/>
        <v>0.34761904761904761</v>
      </c>
      <c r="V15" s="5">
        <f t="shared" si="13"/>
        <v>0.16190476190476188</v>
      </c>
      <c r="W15" s="5">
        <f t="shared" si="14"/>
        <v>0.16666666666666666</v>
      </c>
      <c r="X15" s="5">
        <f t="shared" si="15"/>
        <v>0.19999999999999998</v>
      </c>
      <c r="Y15" s="5">
        <f t="shared" si="16"/>
        <v>0.22380952380952379</v>
      </c>
      <c r="Z15" s="5">
        <f t="shared" si="17"/>
        <v>0.33333333333333331</v>
      </c>
      <c r="AA15" s="17">
        <f t="shared" si="18"/>
        <v>0.10837911120705754</v>
      </c>
      <c r="AB15" s="5">
        <f t="shared" si="25"/>
        <v>1.0857142857142856</v>
      </c>
      <c r="AC15" s="5"/>
      <c r="AD15" s="1">
        <f t="shared" si="19"/>
        <v>1</v>
      </c>
      <c r="AE15" s="1">
        <f t="shared" si="20"/>
        <v>2</v>
      </c>
      <c r="AF15" s="1">
        <f t="shared" si="21"/>
        <v>5</v>
      </c>
      <c r="AG15" s="1">
        <f t="shared" si="22"/>
        <v>4</v>
      </c>
      <c r="AH15" s="1">
        <f t="shared" si="23"/>
        <v>6</v>
      </c>
      <c r="AI15" s="1">
        <f t="shared" si="24"/>
        <v>3</v>
      </c>
      <c r="AJ15" s="1">
        <v>95</v>
      </c>
    </row>
    <row r="16" spans="1:36" x14ac:dyDescent="0.3">
      <c r="A16" s="1" t="s">
        <v>13</v>
      </c>
      <c r="B16" s="1">
        <v>76</v>
      </c>
      <c r="C16" s="1">
        <v>6</v>
      </c>
      <c r="D16" s="1">
        <v>51</v>
      </c>
      <c r="E16" s="1">
        <v>61</v>
      </c>
      <c r="F16" s="1">
        <v>34</v>
      </c>
      <c r="G16" s="1">
        <v>76</v>
      </c>
      <c r="I16" s="2">
        <f t="shared" si="3"/>
        <v>0.25</v>
      </c>
      <c r="J16" s="2">
        <f t="shared" si="4"/>
        <v>1.9736842105263157E-2</v>
      </c>
      <c r="K16" s="2">
        <f t="shared" si="5"/>
        <v>0.16776315789473684</v>
      </c>
      <c r="L16" s="2">
        <f t="shared" si="6"/>
        <v>0.20065789473684212</v>
      </c>
      <c r="M16" s="2">
        <f t="shared" si="7"/>
        <v>0.1118421052631579</v>
      </c>
      <c r="N16" s="2">
        <f t="shared" si="8"/>
        <v>0.25</v>
      </c>
      <c r="O16" s="3">
        <v>37</v>
      </c>
      <c r="P16" s="4">
        <f t="shared" si="9"/>
        <v>1</v>
      </c>
      <c r="Q16" s="1">
        <v>94</v>
      </c>
      <c r="R16" s="5">
        <f t="shared" si="10"/>
        <v>0.25</v>
      </c>
      <c r="S16" s="1" t="str">
        <f t="shared" si="11"/>
        <v>part1</v>
      </c>
      <c r="U16" s="5">
        <f t="shared" si="12"/>
        <v>0.25</v>
      </c>
      <c r="V16" s="5">
        <f t="shared" si="13"/>
        <v>0</v>
      </c>
      <c r="W16" s="5">
        <f t="shared" si="14"/>
        <v>4.9342105263157882E-2</v>
      </c>
      <c r="X16" s="5">
        <f t="shared" si="15"/>
        <v>8.2236842105263164E-2</v>
      </c>
      <c r="Y16" s="5">
        <f t="shared" si="16"/>
        <v>0.13815789473684209</v>
      </c>
      <c r="Z16" s="5">
        <f t="shared" si="17"/>
        <v>0.23026315789473684</v>
      </c>
      <c r="AA16" s="17">
        <f t="shared" si="18"/>
        <v>8.9038868643253485E-2</v>
      </c>
      <c r="AB16" s="5">
        <f t="shared" si="25"/>
        <v>0.5</v>
      </c>
      <c r="AC16" s="5"/>
      <c r="AD16" s="1">
        <f t="shared" si="19"/>
        <v>1</v>
      </c>
      <c r="AE16" s="1">
        <f t="shared" si="20"/>
        <v>6</v>
      </c>
      <c r="AF16" s="1">
        <f t="shared" si="21"/>
        <v>4</v>
      </c>
      <c r="AG16" s="1">
        <f t="shared" si="22"/>
        <v>3</v>
      </c>
      <c r="AH16" s="1">
        <f t="shared" si="23"/>
        <v>5</v>
      </c>
      <c r="AI16" s="1">
        <f t="shared" si="24"/>
        <v>1</v>
      </c>
      <c r="AJ16" s="1">
        <v>94</v>
      </c>
    </row>
    <row r="17" spans="1:36" x14ac:dyDescent="0.3">
      <c r="A17" s="1" t="s">
        <v>14</v>
      </c>
      <c r="B17" s="1">
        <v>100</v>
      </c>
      <c r="C17" s="1">
        <v>43</v>
      </c>
      <c r="D17" s="1">
        <v>91</v>
      </c>
      <c r="E17" s="1">
        <v>35</v>
      </c>
      <c r="F17" s="1">
        <v>27</v>
      </c>
      <c r="G17" s="1">
        <v>1</v>
      </c>
      <c r="I17" s="2">
        <f t="shared" si="3"/>
        <v>0.33670033670033672</v>
      </c>
      <c r="J17" s="2">
        <f t="shared" si="4"/>
        <v>0.14478114478114479</v>
      </c>
      <c r="K17" s="2">
        <f t="shared" si="5"/>
        <v>0.30639730639730639</v>
      </c>
      <c r="L17" s="2">
        <f t="shared" si="6"/>
        <v>0.11784511784511785</v>
      </c>
      <c r="M17" s="2">
        <f t="shared" si="7"/>
        <v>9.0909090909090912E-2</v>
      </c>
      <c r="N17" s="2">
        <f t="shared" si="8"/>
        <v>3.3670033670033669E-3</v>
      </c>
      <c r="O17" s="3">
        <v>49</v>
      </c>
      <c r="P17" s="4">
        <f t="shared" si="9"/>
        <v>1</v>
      </c>
      <c r="Q17" s="1">
        <v>93</v>
      </c>
      <c r="R17" s="5">
        <f t="shared" si="10"/>
        <v>0.33670033670033672</v>
      </c>
      <c r="S17" s="1" t="str">
        <f t="shared" si="11"/>
        <v>part1</v>
      </c>
      <c r="U17" s="5">
        <f t="shared" si="12"/>
        <v>0.33670033670033672</v>
      </c>
      <c r="V17" s="5">
        <f t="shared" si="13"/>
        <v>3.0303030303030332E-2</v>
      </c>
      <c r="W17" s="5">
        <f t="shared" si="14"/>
        <v>0.19191919191919193</v>
      </c>
      <c r="X17" s="5">
        <f t="shared" si="15"/>
        <v>0.21885521885521886</v>
      </c>
      <c r="Y17" s="5">
        <f t="shared" si="16"/>
        <v>0.24579124579124581</v>
      </c>
      <c r="Z17" s="5">
        <f t="shared" si="17"/>
        <v>0.33333333333333337</v>
      </c>
      <c r="AA17" s="17">
        <f t="shared" si="18"/>
        <v>0.12938671542367677</v>
      </c>
      <c r="AB17" s="5">
        <f t="shared" si="25"/>
        <v>1.0202020202020203</v>
      </c>
      <c r="AC17" s="5"/>
      <c r="AD17" s="1">
        <f t="shared" si="19"/>
        <v>1</v>
      </c>
      <c r="AE17" s="1">
        <f t="shared" si="20"/>
        <v>3</v>
      </c>
      <c r="AF17" s="1">
        <f t="shared" si="21"/>
        <v>2</v>
      </c>
      <c r="AG17" s="1">
        <f t="shared" si="22"/>
        <v>4</v>
      </c>
      <c r="AH17" s="1">
        <f t="shared" si="23"/>
        <v>5</v>
      </c>
      <c r="AI17" s="1">
        <f t="shared" si="24"/>
        <v>6</v>
      </c>
      <c r="AJ17" s="1">
        <v>93</v>
      </c>
    </row>
    <row r="18" spans="1:36" x14ac:dyDescent="0.3">
      <c r="A18" s="1" t="s">
        <v>15</v>
      </c>
      <c r="B18" s="1">
        <v>2</v>
      </c>
      <c r="C18" s="1">
        <v>25</v>
      </c>
      <c r="D18" s="1">
        <v>87</v>
      </c>
      <c r="E18" s="1">
        <v>62</v>
      </c>
      <c r="F18" s="1">
        <v>16</v>
      </c>
      <c r="G18" s="1">
        <v>89</v>
      </c>
      <c r="I18" s="2">
        <f t="shared" si="3"/>
        <v>7.1174377224199285E-3</v>
      </c>
      <c r="J18" s="2">
        <f t="shared" si="4"/>
        <v>8.8967971530249115E-2</v>
      </c>
      <c r="K18" s="2">
        <f t="shared" si="5"/>
        <v>0.30960854092526691</v>
      </c>
      <c r="L18" s="2">
        <f t="shared" si="6"/>
        <v>0.2206405693950178</v>
      </c>
      <c r="M18" s="2">
        <f t="shared" si="7"/>
        <v>5.6939501779359428E-2</v>
      </c>
      <c r="N18" s="2">
        <f t="shared" si="8"/>
        <v>0.31672597864768681</v>
      </c>
      <c r="O18" s="3">
        <v>65</v>
      </c>
      <c r="P18" s="4">
        <f t="shared" si="9"/>
        <v>1</v>
      </c>
      <c r="Q18" s="1">
        <v>92</v>
      </c>
      <c r="R18" s="5">
        <f t="shared" si="10"/>
        <v>0.31672597864768681</v>
      </c>
      <c r="S18" s="1" t="str">
        <f t="shared" si="11"/>
        <v>part6</v>
      </c>
      <c r="U18" s="5">
        <f t="shared" si="12"/>
        <v>0.31672597864768681</v>
      </c>
      <c r="V18" s="5">
        <f t="shared" si="13"/>
        <v>7.1174377224199059E-3</v>
      </c>
      <c r="W18" s="5">
        <f t="shared" si="14"/>
        <v>9.6085409252669007E-2</v>
      </c>
      <c r="X18" s="5">
        <f t="shared" si="15"/>
        <v>0.22775800711743771</v>
      </c>
      <c r="Y18" s="5">
        <f t="shared" si="16"/>
        <v>0.2597864768683274</v>
      </c>
      <c r="Z18" s="5">
        <f t="shared" si="17"/>
        <v>0.30960854092526691</v>
      </c>
      <c r="AA18" s="17">
        <f t="shared" si="18"/>
        <v>0.13371346461842956</v>
      </c>
      <c r="AB18" s="5">
        <f t="shared" si="25"/>
        <v>0.90035587188612087</v>
      </c>
      <c r="AC18" s="5"/>
      <c r="AD18" s="1">
        <f t="shared" si="19"/>
        <v>6</v>
      </c>
      <c r="AE18" s="1">
        <f t="shared" si="20"/>
        <v>4</v>
      </c>
      <c r="AF18" s="1">
        <f t="shared" si="21"/>
        <v>2</v>
      </c>
      <c r="AG18" s="1">
        <f t="shared" si="22"/>
        <v>3</v>
      </c>
      <c r="AH18" s="1">
        <f t="shared" si="23"/>
        <v>5</v>
      </c>
      <c r="AI18" s="1">
        <f t="shared" si="24"/>
        <v>1</v>
      </c>
      <c r="AJ18" s="1">
        <v>92</v>
      </c>
    </row>
    <row r="19" spans="1:36" x14ac:dyDescent="0.3">
      <c r="A19" s="1" t="s">
        <v>16</v>
      </c>
      <c r="B19" s="1">
        <v>6</v>
      </c>
      <c r="C19" s="1">
        <v>10</v>
      </c>
      <c r="D19" s="1">
        <v>3</v>
      </c>
      <c r="E19" s="1">
        <v>96</v>
      </c>
      <c r="F19" s="1">
        <v>86</v>
      </c>
      <c r="G19" s="1">
        <v>45</v>
      </c>
      <c r="I19" s="2">
        <f t="shared" si="3"/>
        <v>2.4390243902439025E-2</v>
      </c>
      <c r="J19" s="2">
        <f t="shared" si="4"/>
        <v>4.065040650406504E-2</v>
      </c>
      <c r="K19" s="2">
        <f t="shared" si="5"/>
        <v>1.2195121951219513E-2</v>
      </c>
      <c r="L19" s="2">
        <f t="shared" si="6"/>
        <v>0.3902439024390244</v>
      </c>
      <c r="M19" s="2">
        <f t="shared" si="7"/>
        <v>0.34959349593495936</v>
      </c>
      <c r="N19" s="2">
        <f t="shared" si="8"/>
        <v>0.18292682926829268</v>
      </c>
      <c r="O19" s="3">
        <v>13</v>
      </c>
      <c r="P19" s="4">
        <f t="shared" si="9"/>
        <v>1</v>
      </c>
      <c r="Q19" s="1">
        <v>91</v>
      </c>
      <c r="R19" s="5">
        <f t="shared" si="10"/>
        <v>0.3902439024390244</v>
      </c>
      <c r="S19" s="1" t="str">
        <f t="shared" si="11"/>
        <v>part4</v>
      </c>
      <c r="U19" s="5">
        <f t="shared" si="12"/>
        <v>0.3902439024390244</v>
      </c>
      <c r="V19" s="5">
        <f t="shared" si="13"/>
        <v>4.065040650406504E-2</v>
      </c>
      <c r="W19" s="5">
        <f t="shared" si="14"/>
        <v>0.20731707317073172</v>
      </c>
      <c r="X19" s="5">
        <f t="shared" si="15"/>
        <v>0.34959349593495936</v>
      </c>
      <c r="Y19" s="5">
        <f t="shared" si="16"/>
        <v>0.36585365853658536</v>
      </c>
      <c r="Z19" s="5">
        <f t="shared" si="17"/>
        <v>0.37804878048780488</v>
      </c>
      <c r="AA19" s="17">
        <f t="shared" si="18"/>
        <v>0.16952730431191371</v>
      </c>
      <c r="AB19" s="5">
        <f t="shared" si="25"/>
        <v>1.3414634146341464</v>
      </c>
      <c r="AC19" s="5"/>
      <c r="AD19" s="1">
        <f t="shared" si="19"/>
        <v>5</v>
      </c>
      <c r="AE19" s="1">
        <f t="shared" si="20"/>
        <v>4</v>
      </c>
      <c r="AF19" s="1">
        <f t="shared" si="21"/>
        <v>6</v>
      </c>
      <c r="AG19" s="1">
        <f t="shared" si="22"/>
        <v>1</v>
      </c>
      <c r="AH19" s="1">
        <f t="shared" si="23"/>
        <v>2</v>
      </c>
      <c r="AI19" s="1">
        <f t="shared" si="24"/>
        <v>3</v>
      </c>
      <c r="AJ19" s="1">
        <v>91</v>
      </c>
    </row>
    <row r="20" spans="1:36" x14ac:dyDescent="0.3">
      <c r="A20" s="1" t="s">
        <v>17</v>
      </c>
      <c r="B20" s="1">
        <v>93</v>
      </c>
      <c r="C20" s="1">
        <v>27</v>
      </c>
      <c r="D20" s="1">
        <v>4</v>
      </c>
      <c r="E20" s="1">
        <v>31</v>
      </c>
      <c r="F20" s="1">
        <v>65</v>
      </c>
      <c r="G20" s="1">
        <v>58</v>
      </c>
      <c r="I20" s="2">
        <f t="shared" si="3"/>
        <v>0.3345323741007194</v>
      </c>
      <c r="J20" s="2">
        <f t="shared" si="4"/>
        <v>9.7122302158273388E-2</v>
      </c>
      <c r="K20" s="2">
        <f t="shared" si="5"/>
        <v>1.4388489208633094E-2</v>
      </c>
      <c r="L20" s="2">
        <f t="shared" si="6"/>
        <v>0.11151079136690648</v>
      </c>
      <c r="M20" s="2">
        <f t="shared" si="7"/>
        <v>0.23381294964028776</v>
      </c>
      <c r="N20" s="2">
        <f t="shared" si="8"/>
        <v>0.20863309352517986</v>
      </c>
      <c r="O20" s="3">
        <v>27</v>
      </c>
      <c r="P20" s="4">
        <f t="shared" si="9"/>
        <v>1</v>
      </c>
      <c r="Q20" s="1">
        <v>90</v>
      </c>
      <c r="R20" s="5">
        <f t="shared" si="10"/>
        <v>0.3345323741007194</v>
      </c>
      <c r="S20" s="1" t="str">
        <f t="shared" si="11"/>
        <v>part1</v>
      </c>
      <c r="U20" s="5">
        <f t="shared" si="12"/>
        <v>0.3345323741007194</v>
      </c>
      <c r="V20" s="5">
        <f t="shared" si="13"/>
        <v>0.10071942446043164</v>
      </c>
      <c r="W20" s="5">
        <f t="shared" si="14"/>
        <v>0.12589928057553953</v>
      </c>
      <c r="X20" s="5">
        <f t="shared" si="15"/>
        <v>0.22302158273381292</v>
      </c>
      <c r="Y20" s="5">
        <f t="shared" si="16"/>
        <v>0.23741007194244601</v>
      </c>
      <c r="Z20" s="5">
        <f t="shared" si="17"/>
        <v>0.32014388489208628</v>
      </c>
      <c r="AA20" s="17">
        <f t="shared" si="18"/>
        <v>0.11446915093393403</v>
      </c>
      <c r="AB20" s="5">
        <f t="shared" si="25"/>
        <v>1.0071942446043165</v>
      </c>
      <c r="AC20" s="5"/>
      <c r="AD20" s="1">
        <f t="shared" si="19"/>
        <v>1</v>
      </c>
      <c r="AE20" s="1">
        <f t="shared" si="20"/>
        <v>5</v>
      </c>
      <c r="AF20" s="1">
        <f t="shared" si="21"/>
        <v>6</v>
      </c>
      <c r="AG20" s="1">
        <f t="shared" si="22"/>
        <v>4</v>
      </c>
      <c r="AH20" s="1">
        <f t="shared" si="23"/>
        <v>2</v>
      </c>
      <c r="AI20" s="1">
        <f t="shared" si="24"/>
        <v>3</v>
      </c>
      <c r="AJ20" s="1">
        <v>90</v>
      </c>
    </row>
    <row r="21" spans="1:36" x14ac:dyDescent="0.3">
      <c r="A21" s="1" t="s">
        <v>18</v>
      </c>
      <c r="B21" s="1">
        <v>96</v>
      </c>
      <c r="C21" s="1">
        <v>59</v>
      </c>
      <c r="D21" s="1">
        <v>44</v>
      </c>
      <c r="E21" s="1">
        <v>0</v>
      </c>
      <c r="F21" s="1">
        <v>73</v>
      </c>
      <c r="G21" s="1">
        <v>58</v>
      </c>
      <c r="I21" s="2">
        <f t="shared" si="3"/>
        <v>0.29090909090909089</v>
      </c>
      <c r="J21" s="2">
        <f t="shared" si="4"/>
        <v>0.1787878787878788</v>
      </c>
      <c r="K21" s="2">
        <f t="shared" si="5"/>
        <v>0.13333333333333333</v>
      </c>
      <c r="L21" s="2">
        <f t="shared" si="6"/>
        <v>0</v>
      </c>
      <c r="M21" s="2">
        <f t="shared" si="7"/>
        <v>0.22121212121212122</v>
      </c>
      <c r="N21" s="2">
        <f t="shared" si="8"/>
        <v>0.17575757575757575</v>
      </c>
      <c r="O21" s="3">
        <v>64</v>
      </c>
      <c r="P21" s="4">
        <f t="shared" si="9"/>
        <v>1</v>
      </c>
      <c r="Q21" s="1">
        <v>89</v>
      </c>
      <c r="R21" s="5">
        <f t="shared" si="10"/>
        <v>0.29090909090909089</v>
      </c>
      <c r="S21" s="1" t="str">
        <f t="shared" si="11"/>
        <v>part1</v>
      </c>
      <c r="U21" s="5">
        <f t="shared" si="12"/>
        <v>0.29090909090909089</v>
      </c>
      <c r="V21" s="5">
        <f t="shared" si="13"/>
        <v>6.9696969696969674E-2</v>
      </c>
      <c r="W21" s="5">
        <f t="shared" si="14"/>
        <v>0.11212121212121209</v>
      </c>
      <c r="X21" s="5">
        <f t="shared" si="15"/>
        <v>0.11515151515151514</v>
      </c>
      <c r="Y21" s="5">
        <f t="shared" si="16"/>
        <v>0.15757575757575756</v>
      </c>
      <c r="Z21" s="5">
        <f t="shared" si="17"/>
        <v>0.29090909090909089</v>
      </c>
      <c r="AA21" s="17">
        <f t="shared" si="18"/>
        <v>9.7498557828801014E-2</v>
      </c>
      <c r="AB21" s="5">
        <f t="shared" si="25"/>
        <v>0.74545454545454537</v>
      </c>
      <c r="AC21" s="5"/>
      <c r="AD21" s="1">
        <f t="shared" si="19"/>
        <v>1</v>
      </c>
      <c r="AE21" s="1">
        <f t="shared" si="20"/>
        <v>3</v>
      </c>
      <c r="AF21" s="1">
        <f t="shared" si="21"/>
        <v>5</v>
      </c>
      <c r="AG21" s="1">
        <f t="shared" si="22"/>
        <v>6</v>
      </c>
      <c r="AH21" s="1">
        <f t="shared" si="23"/>
        <v>2</v>
      </c>
      <c r="AI21" s="1">
        <f t="shared" si="24"/>
        <v>4</v>
      </c>
      <c r="AJ21" s="1">
        <v>89</v>
      </c>
    </row>
    <row r="22" spans="1:36" x14ac:dyDescent="0.3">
      <c r="A22" s="1" t="s">
        <v>19</v>
      </c>
      <c r="B22" s="1">
        <v>37</v>
      </c>
      <c r="C22" s="1">
        <v>2</v>
      </c>
      <c r="D22" s="1">
        <v>10</v>
      </c>
      <c r="E22" s="1">
        <v>27</v>
      </c>
      <c r="F22" s="1">
        <v>12</v>
      </c>
      <c r="G22" s="1">
        <v>80</v>
      </c>
      <c r="I22" s="2">
        <f t="shared" si="3"/>
        <v>0.22023809523809523</v>
      </c>
      <c r="J22" s="2">
        <f t="shared" si="4"/>
        <v>1.1904761904761904E-2</v>
      </c>
      <c r="K22" s="2">
        <f t="shared" si="5"/>
        <v>5.9523809523809521E-2</v>
      </c>
      <c r="L22" s="2">
        <f t="shared" si="6"/>
        <v>0.16071428571428573</v>
      </c>
      <c r="M22" s="2">
        <f t="shared" si="7"/>
        <v>7.1428571428571425E-2</v>
      </c>
      <c r="N22" s="2">
        <f t="shared" si="8"/>
        <v>0.47619047619047616</v>
      </c>
      <c r="O22" s="3">
        <v>93</v>
      </c>
      <c r="P22" s="4">
        <f t="shared" si="9"/>
        <v>1</v>
      </c>
      <c r="Q22" s="1">
        <v>88</v>
      </c>
      <c r="R22" s="5">
        <f t="shared" si="10"/>
        <v>0.47619047619047616</v>
      </c>
      <c r="S22" s="1" t="str">
        <f t="shared" si="11"/>
        <v>part6</v>
      </c>
      <c r="U22" s="5">
        <f t="shared" si="12"/>
        <v>0.47619047619047616</v>
      </c>
      <c r="V22" s="5">
        <f t="shared" si="13"/>
        <v>0.25595238095238093</v>
      </c>
      <c r="W22" s="5">
        <f t="shared" si="14"/>
        <v>0.31547619047619047</v>
      </c>
      <c r="X22" s="5">
        <f t="shared" si="15"/>
        <v>0.40476190476190477</v>
      </c>
      <c r="Y22" s="5">
        <f t="shared" si="16"/>
        <v>0.41666666666666663</v>
      </c>
      <c r="Z22" s="5">
        <f t="shared" si="17"/>
        <v>0.46428571428571425</v>
      </c>
      <c r="AA22" s="17">
        <f t="shared" si="18"/>
        <v>0.16924033280939005</v>
      </c>
      <c r="AB22" s="5">
        <f t="shared" si="25"/>
        <v>1.857142857142857</v>
      </c>
      <c r="AC22" s="5"/>
      <c r="AD22" s="1">
        <f t="shared" si="19"/>
        <v>2</v>
      </c>
      <c r="AE22" s="1">
        <f t="shared" si="20"/>
        <v>6</v>
      </c>
      <c r="AF22" s="1">
        <f t="shared" si="21"/>
        <v>5</v>
      </c>
      <c r="AG22" s="1">
        <f t="shared" si="22"/>
        <v>3</v>
      </c>
      <c r="AH22" s="1">
        <f t="shared" si="23"/>
        <v>4</v>
      </c>
      <c r="AI22" s="1">
        <f t="shared" si="24"/>
        <v>1</v>
      </c>
      <c r="AJ22" s="1">
        <v>88</v>
      </c>
    </row>
    <row r="23" spans="1:36" x14ac:dyDescent="0.3">
      <c r="A23" s="1" t="s">
        <v>20</v>
      </c>
      <c r="B23" s="1">
        <v>11</v>
      </c>
      <c r="C23" s="1">
        <v>63</v>
      </c>
      <c r="D23" s="1">
        <v>51</v>
      </c>
      <c r="E23" s="1">
        <v>52</v>
      </c>
      <c r="F23" s="1">
        <v>65</v>
      </c>
      <c r="G23" s="1">
        <v>11</v>
      </c>
      <c r="I23" s="2">
        <f t="shared" si="3"/>
        <v>4.3478260869565216E-2</v>
      </c>
      <c r="J23" s="2">
        <f t="shared" si="4"/>
        <v>0.24901185770750989</v>
      </c>
      <c r="K23" s="2">
        <f t="shared" si="5"/>
        <v>0.20158102766798419</v>
      </c>
      <c r="L23" s="2">
        <f t="shared" si="6"/>
        <v>0.20553359683794467</v>
      </c>
      <c r="M23" s="2">
        <f t="shared" si="7"/>
        <v>0.25691699604743085</v>
      </c>
      <c r="N23" s="2">
        <f t="shared" si="8"/>
        <v>4.3478260869565216E-2</v>
      </c>
      <c r="O23" s="3">
        <v>4</v>
      </c>
      <c r="P23" s="4">
        <f t="shared" si="9"/>
        <v>1</v>
      </c>
      <c r="Q23" s="1">
        <v>87</v>
      </c>
      <c r="R23" s="5">
        <f t="shared" si="10"/>
        <v>0.25691699604743085</v>
      </c>
      <c r="S23" s="1" t="str">
        <f t="shared" si="11"/>
        <v>part5</v>
      </c>
      <c r="U23" s="5">
        <f t="shared" si="12"/>
        <v>0.25691699604743085</v>
      </c>
      <c r="V23" s="5">
        <f t="shared" si="13"/>
        <v>7.9051383399209585E-3</v>
      </c>
      <c r="W23" s="5">
        <f t="shared" si="14"/>
        <v>5.1383399209486175E-2</v>
      </c>
      <c r="X23" s="5">
        <f t="shared" si="15"/>
        <v>5.5335968379446654E-2</v>
      </c>
      <c r="Y23" s="5">
        <f t="shared" si="16"/>
        <v>0.21343873517786563</v>
      </c>
      <c r="Z23" s="5">
        <f t="shared" si="17"/>
        <v>0</v>
      </c>
      <c r="AA23" s="17">
        <f t="shared" si="18"/>
        <v>9.7985988744943922E-2</v>
      </c>
      <c r="AB23" s="5">
        <f t="shared" si="25"/>
        <v>0.32806324110671942</v>
      </c>
      <c r="AC23" s="5"/>
      <c r="AD23" s="1">
        <f t="shared" si="19"/>
        <v>5</v>
      </c>
      <c r="AE23" s="1">
        <f t="shared" si="20"/>
        <v>2</v>
      </c>
      <c r="AF23" s="1">
        <f t="shared" si="21"/>
        <v>4</v>
      </c>
      <c r="AG23" s="1">
        <f t="shared" si="22"/>
        <v>3</v>
      </c>
      <c r="AH23" s="1">
        <f t="shared" si="23"/>
        <v>1</v>
      </c>
      <c r="AI23" s="1">
        <f t="shared" si="24"/>
        <v>5</v>
      </c>
      <c r="AJ23" s="1">
        <v>87</v>
      </c>
    </row>
    <row r="24" spans="1:36" x14ac:dyDescent="0.3">
      <c r="A24" s="1" t="s">
        <v>21</v>
      </c>
      <c r="B24" s="1">
        <v>80</v>
      </c>
      <c r="C24" s="1">
        <v>53</v>
      </c>
      <c r="D24" s="1">
        <v>67</v>
      </c>
      <c r="E24" s="1">
        <v>55</v>
      </c>
      <c r="F24" s="1">
        <v>13</v>
      </c>
      <c r="G24" s="1">
        <v>41</v>
      </c>
      <c r="I24" s="2">
        <f t="shared" si="3"/>
        <v>0.25889967637540451</v>
      </c>
      <c r="J24" s="2">
        <f t="shared" si="4"/>
        <v>0.17152103559870549</v>
      </c>
      <c r="K24" s="2">
        <f t="shared" si="5"/>
        <v>0.2168284789644013</v>
      </c>
      <c r="L24" s="2">
        <f t="shared" si="6"/>
        <v>0.17799352750809061</v>
      </c>
      <c r="M24" s="2">
        <f t="shared" si="7"/>
        <v>4.2071197411003236E-2</v>
      </c>
      <c r="N24" s="2">
        <f t="shared" si="8"/>
        <v>0.13268608414239483</v>
      </c>
      <c r="O24" s="3">
        <v>8</v>
      </c>
      <c r="P24" s="4">
        <f t="shared" si="9"/>
        <v>0.99999999999999989</v>
      </c>
      <c r="Q24" s="1">
        <v>86</v>
      </c>
      <c r="R24" s="5">
        <f t="shared" si="10"/>
        <v>0.25889967637540451</v>
      </c>
      <c r="S24" s="1" t="str">
        <f t="shared" si="11"/>
        <v>part1</v>
      </c>
      <c r="U24" s="5">
        <f t="shared" si="12"/>
        <v>0.25889967637540451</v>
      </c>
      <c r="V24" s="5">
        <f t="shared" si="13"/>
        <v>4.2071197411003208E-2</v>
      </c>
      <c r="W24" s="5">
        <f t="shared" si="14"/>
        <v>8.0906148867313898E-2</v>
      </c>
      <c r="X24" s="5">
        <f t="shared" si="15"/>
        <v>8.7378640776699018E-2</v>
      </c>
      <c r="Y24" s="5">
        <f t="shared" si="16"/>
        <v>0.12621359223300968</v>
      </c>
      <c r="Z24" s="5">
        <f t="shared" si="17"/>
        <v>0.21682847896440127</v>
      </c>
      <c r="AA24" s="17">
        <f t="shared" si="18"/>
        <v>7.4637402305951742E-2</v>
      </c>
      <c r="AB24" s="5">
        <f t="shared" si="25"/>
        <v>0.55339805825242705</v>
      </c>
      <c r="AC24" s="5"/>
      <c r="AD24" s="1">
        <f t="shared" si="19"/>
        <v>1</v>
      </c>
      <c r="AE24" s="1">
        <f t="shared" si="20"/>
        <v>4</v>
      </c>
      <c r="AF24" s="1">
        <f t="shared" si="21"/>
        <v>2</v>
      </c>
      <c r="AG24" s="1">
        <f t="shared" si="22"/>
        <v>3</v>
      </c>
      <c r="AH24" s="1">
        <f t="shared" si="23"/>
        <v>6</v>
      </c>
      <c r="AI24" s="1">
        <f t="shared" si="24"/>
        <v>5</v>
      </c>
      <c r="AJ24" s="1">
        <v>86</v>
      </c>
    </row>
    <row r="25" spans="1:36" x14ac:dyDescent="0.3">
      <c r="A25" s="1" t="s">
        <v>22</v>
      </c>
      <c r="B25" s="1">
        <v>87</v>
      </c>
      <c r="C25" s="1">
        <v>56</v>
      </c>
      <c r="D25" s="1">
        <v>57</v>
      </c>
      <c r="E25" s="1">
        <v>80</v>
      </c>
      <c r="F25" s="1">
        <v>60</v>
      </c>
      <c r="G25" s="1">
        <v>32</v>
      </c>
      <c r="I25" s="2">
        <f t="shared" si="3"/>
        <v>0.23387096774193547</v>
      </c>
      <c r="J25" s="2">
        <f t="shared" si="4"/>
        <v>0.15053763440860216</v>
      </c>
      <c r="K25" s="2">
        <f t="shared" si="5"/>
        <v>0.15322580645161291</v>
      </c>
      <c r="L25" s="2">
        <f t="shared" si="6"/>
        <v>0.21505376344086022</v>
      </c>
      <c r="M25" s="2">
        <f t="shared" si="7"/>
        <v>0.16129032258064516</v>
      </c>
      <c r="N25" s="2">
        <f t="shared" si="8"/>
        <v>8.6021505376344093E-2</v>
      </c>
      <c r="O25" s="3">
        <v>91</v>
      </c>
      <c r="P25" s="4">
        <f t="shared" si="9"/>
        <v>1</v>
      </c>
      <c r="Q25" s="1">
        <v>85</v>
      </c>
      <c r="R25" s="5">
        <f t="shared" si="10"/>
        <v>0.23387096774193547</v>
      </c>
      <c r="S25" s="1" t="str">
        <f t="shared" si="11"/>
        <v>part1</v>
      </c>
      <c r="U25" s="5">
        <f t="shared" si="12"/>
        <v>0.23387096774193547</v>
      </c>
      <c r="V25" s="5">
        <f t="shared" si="13"/>
        <v>1.8817204301075252E-2</v>
      </c>
      <c r="W25" s="5">
        <f t="shared" si="14"/>
        <v>7.2580645161290314E-2</v>
      </c>
      <c r="X25" s="5">
        <f t="shared" si="15"/>
        <v>8.0645161290322565E-2</v>
      </c>
      <c r="Y25" s="5">
        <f t="shared" si="16"/>
        <v>8.3333333333333315E-2</v>
      </c>
      <c r="Z25" s="5">
        <f t="shared" si="17"/>
        <v>0.14784946236559138</v>
      </c>
      <c r="AA25" s="17">
        <f t="shared" si="18"/>
        <v>5.2594826242561697E-2</v>
      </c>
      <c r="AB25" s="5">
        <f t="shared" si="25"/>
        <v>0.40322580645161282</v>
      </c>
      <c r="AC25" s="5"/>
      <c r="AD25" s="1">
        <f t="shared" si="19"/>
        <v>1</v>
      </c>
      <c r="AE25" s="1">
        <f t="shared" si="20"/>
        <v>5</v>
      </c>
      <c r="AF25" s="1">
        <f t="shared" si="21"/>
        <v>4</v>
      </c>
      <c r="AG25" s="1">
        <f t="shared" si="22"/>
        <v>2</v>
      </c>
      <c r="AH25" s="1">
        <f t="shared" si="23"/>
        <v>3</v>
      </c>
      <c r="AI25" s="1">
        <f t="shared" si="24"/>
        <v>6</v>
      </c>
      <c r="AJ25" s="1">
        <v>85</v>
      </c>
    </row>
    <row r="26" spans="1:36" x14ac:dyDescent="0.3">
      <c r="A26" s="1" t="s">
        <v>23</v>
      </c>
      <c r="B26" s="1">
        <v>94</v>
      </c>
      <c r="C26" s="1">
        <v>53</v>
      </c>
      <c r="D26" s="1">
        <v>67</v>
      </c>
      <c r="E26" s="1">
        <v>66</v>
      </c>
      <c r="F26" s="1">
        <v>49</v>
      </c>
      <c r="G26" s="1">
        <v>15</v>
      </c>
      <c r="I26" s="2">
        <f t="shared" si="3"/>
        <v>0.27325581395348836</v>
      </c>
      <c r="J26" s="2">
        <f t="shared" si="4"/>
        <v>0.15406976744186046</v>
      </c>
      <c r="K26" s="2">
        <f t="shared" si="5"/>
        <v>0.19476744186046513</v>
      </c>
      <c r="L26" s="2">
        <f t="shared" si="6"/>
        <v>0.19186046511627908</v>
      </c>
      <c r="M26" s="2">
        <f t="shared" si="7"/>
        <v>0.14244186046511628</v>
      </c>
      <c r="N26" s="2">
        <f t="shared" si="8"/>
        <v>4.3604651162790699E-2</v>
      </c>
      <c r="O26" s="3">
        <v>61</v>
      </c>
      <c r="P26" s="4">
        <f t="shared" si="9"/>
        <v>1</v>
      </c>
      <c r="Q26" s="1">
        <v>84</v>
      </c>
      <c r="R26" s="5">
        <f t="shared" si="10"/>
        <v>0.27325581395348836</v>
      </c>
      <c r="S26" s="1" t="str">
        <f t="shared" si="11"/>
        <v>part1</v>
      </c>
      <c r="U26" s="5">
        <f t="shared" si="12"/>
        <v>0.27325581395348836</v>
      </c>
      <c r="V26" s="5">
        <f t="shared" si="13"/>
        <v>7.8488372093023229E-2</v>
      </c>
      <c r="W26" s="5">
        <f t="shared" si="14"/>
        <v>8.139534883720928E-2</v>
      </c>
      <c r="X26" s="5">
        <f t="shared" si="15"/>
        <v>0.1191860465116279</v>
      </c>
      <c r="Y26" s="5">
        <f t="shared" si="16"/>
        <v>0.13081395348837208</v>
      </c>
      <c r="Z26" s="5">
        <f t="shared" si="17"/>
        <v>0.22965116279069767</v>
      </c>
      <c r="AA26" s="17">
        <f t="shared" si="18"/>
        <v>7.5730324351084954E-2</v>
      </c>
      <c r="AB26" s="5">
        <f t="shared" si="25"/>
        <v>0.63953488372093015</v>
      </c>
      <c r="AC26" s="5"/>
      <c r="AD26" s="1">
        <f t="shared" si="19"/>
        <v>1</v>
      </c>
      <c r="AE26" s="1">
        <f t="shared" si="20"/>
        <v>4</v>
      </c>
      <c r="AF26" s="1">
        <f t="shared" si="21"/>
        <v>2</v>
      </c>
      <c r="AG26" s="1">
        <f t="shared" si="22"/>
        <v>3</v>
      </c>
      <c r="AH26" s="1">
        <f t="shared" si="23"/>
        <v>5</v>
      </c>
      <c r="AI26" s="1">
        <f t="shared" si="24"/>
        <v>6</v>
      </c>
      <c r="AJ26" s="1">
        <v>84</v>
      </c>
    </row>
    <row r="27" spans="1:36" x14ac:dyDescent="0.3">
      <c r="A27" s="1" t="s">
        <v>24</v>
      </c>
      <c r="B27" s="1">
        <v>82</v>
      </c>
      <c r="C27" s="1">
        <v>44</v>
      </c>
      <c r="D27" s="1">
        <v>31</v>
      </c>
      <c r="E27" s="1">
        <v>1</v>
      </c>
      <c r="F27" s="1">
        <v>38</v>
      </c>
      <c r="G27" s="1">
        <v>18</v>
      </c>
      <c r="I27" s="2">
        <f t="shared" si="3"/>
        <v>0.38317757009345793</v>
      </c>
      <c r="J27" s="2">
        <f t="shared" si="4"/>
        <v>0.20560747663551401</v>
      </c>
      <c r="K27" s="2">
        <f t="shared" si="5"/>
        <v>0.14485981308411214</v>
      </c>
      <c r="L27" s="2">
        <f t="shared" si="6"/>
        <v>4.6728971962616819E-3</v>
      </c>
      <c r="M27" s="2">
        <f t="shared" si="7"/>
        <v>0.17757009345794392</v>
      </c>
      <c r="N27" s="2">
        <f t="shared" si="8"/>
        <v>8.4112149532710276E-2</v>
      </c>
      <c r="O27" s="3">
        <v>66</v>
      </c>
      <c r="P27" s="4">
        <f t="shared" si="9"/>
        <v>0.99999999999999989</v>
      </c>
      <c r="Q27" s="1">
        <v>83</v>
      </c>
      <c r="R27" s="5">
        <f t="shared" si="10"/>
        <v>0.38317757009345793</v>
      </c>
      <c r="S27" s="1" t="str">
        <f t="shared" si="11"/>
        <v>part1</v>
      </c>
      <c r="U27" s="5">
        <f t="shared" si="12"/>
        <v>0.38317757009345793</v>
      </c>
      <c r="V27" s="5">
        <f t="shared" si="13"/>
        <v>0.17757009345794392</v>
      </c>
      <c r="W27" s="5">
        <f t="shared" si="14"/>
        <v>0.20560747663551401</v>
      </c>
      <c r="X27" s="5">
        <f t="shared" si="15"/>
        <v>0.23831775700934579</v>
      </c>
      <c r="Y27" s="5">
        <f t="shared" si="16"/>
        <v>0.29906542056074764</v>
      </c>
      <c r="Z27" s="5">
        <f t="shared" si="17"/>
        <v>0.37850467289719625</v>
      </c>
      <c r="AA27" s="17">
        <f t="shared" si="18"/>
        <v>0.12809762777595091</v>
      </c>
      <c r="AB27" s="5">
        <f t="shared" si="25"/>
        <v>1.2990654205607477</v>
      </c>
      <c r="AC27" s="5"/>
      <c r="AD27" s="1">
        <f t="shared" si="19"/>
        <v>1</v>
      </c>
      <c r="AE27" s="1">
        <f t="shared" si="20"/>
        <v>2</v>
      </c>
      <c r="AF27" s="1">
        <f t="shared" si="21"/>
        <v>4</v>
      </c>
      <c r="AG27" s="1">
        <f t="shared" si="22"/>
        <v>6</v>
      </c>
      <c r="AH27" s="1">
        <f t="shared" si="23"/>
        <v>3</v>
      </c>
      <c r="AI27" s="1">
        <f t="shared" si="24"/>
        <v>5</v>
      </c>
      <c r="AJ27" s="1">
        <v>83</v>
      </c>
    </row>
    <row r="28" spans="1:36" x14ac:dyDescent="0.3">
      <c r="A28" s="1" t="s">
        <v>25</v>
      </c>
      <c r="B28" s="1">
        <v>31</v>
      </c>
      <c r="C28" s="1">
        <v>12</v>
      </c>
      <c r="D28" s="1">
        <v>81</v>
      </c>
      <c r="E28" s="1">
        <v>33</v>
      </c>
      <c r="F28" s="1">
        <v>67</v>
      </c>
      <c r="G28" s="1">
        <v>10</v>
      </c>
      <c r="I28" s="2">
        <f t="shared" si="3"/>
        <v>0.13247863247863248</v>
      </c>
      <c r="J28" s="2">
        <f t="shared" si="4"/>
        <v>5.128205128205128E-2</v>
      </c>
      <c r="K28" s="2">
        <f t="shared" si="5"/>
        <v>0.34615384615384615</v>
      </c>
      <c r="L28" s="2">
        <f t="shared" si="6"/>
        <v>0.14102564102564102</v>
      </c>
      <c r="M28" s="2">
        <f t="shared" si="7"/>
        <v>0.28632478632478631</v>
      </c>
      <c r="N28" s="2">
        <f t="shared" si="8"/>
        <v>4.2735042735042736E-2</v>
      </c>
      <c r="O28" s="3">
        <v>70</v>
      </c>
      <c r="P28" s="4">
        <f t="shared" si="9"/>
        <v>1</v>
      </c>
      <c r="Q28" s="1">
        <v>82</v>
      </c>
      <c r="R28" s="5">
        <f t="shared" si="10"/>
        <v>0.34615384615384615</v>
      </c>
      <c r="S28" s="1" t="str">
        <f t="shared" si="11"/>
        <v>part3</v>
      </c>
      <c r="U28" s="5">
        <f t="shared" si="12"/>
        <v>0.34615384615384615</v>
      </c>
      <c r="V28" s="5">
        <f t="shared" si="13"/>
        <v>5.9829059829059839E-2</v>
      </c>
      <c r="W28" s="5">
        <f t="shared" si="14"/>
        <v>0.20512820512820512</v>
      </c>
      <c r="X28" s="5">
        <f t="shared" si="15"/>
        <v>0.21367521367521367</v>
      </c>
      <c r="Y28" s="5">
        <f t="shared" si="16"/>
        <v>0.29487179487179488</v>
      </c>
      <c r="Z28" s="5">
        <f t="shared" si="17"/>
        <v>0.3034188034188034</v>
      </c>
      <c r="AA28" s="17">
        <f t="shared" si="18"/>
        <v>0.12412304697817472</v>
      </c>
      <c r="AB28" s="5">
        <f t="shared" si="25"/>
        <v>1.0769230769230769</v>
      </c>
      <c r="AC28" s="5"/>
      <c r="AD28" s="1">
        <f t="shared" si="19"/>
        <v>4</v>
      </c>
      <c r="AE28" s="1">
        <f t="shared" si="20"/>
        <v>5</v>
      </c>
      <c r="AF28" s="1">
        <f t="shared" si="21"/>
        <v>1</v>
      </c>
      <c r="AG28" s="1">
        <f t="shared" si="22"/>
        <v>3</v>
      </c>
      <c r="AH28" s="1">
        <f t="shared" si="23"/>
        <v>2</v>
      </c>
      <c r="AI28" s="1">
        <f t="shared" si="24"/>
        <v>6</v>
      </c>
      <c r="AJ28" s="1">
        <v>82</v>
      </c>
    </row>
    <row r="29" spans="1:36" x14ac:dyDescent="0.3">
      <c r="A29" s="1" t="s">
        <v>26</v>
      </c>
      <c r="B29" s="1">
        <v>97</v>
      </c>
      <c r="C29" s="1">
        <v>53</v>
      </c>
      <c r="D29" s="1">
        <v>68</v>
      </c>
      <c r="E29" s="1">
        <v>9</v>
      </c>
      <c r="F29" s="1">
        <v>85</v>
      </c>
      <c r="G29" s="1">
        <v>29</v>
      </c>
      <c r="I29" s="2">
        <f t="shared" si="3"/>
        <v>0.28445747800586513</v>
      </c>
      <c r="J29" s="2">
        <f t="shared" si="4"/>
        <v>0.15542521994134897</v>
      </c>
      <c r="K29" s="2">
        <f t="shared" si="5"/>
        <v>0.19941348973607037</v>
      </c>
      <c r="L29" s="2">
        <f t="shared" si="6"/>
        <v>2.6392961876832845E-2</v>
      </c>
      <c r="M29" s="2">
        <f t="shared" si="7"/>
        <v>0.24926686217008798</v>
      </c>
      <c r="N29" s="2">
        <f t="shared" si="8"/>
        <v>8.5043988269794715E-2</v>
      </c>
      <c r="O29" s="3">
        <v>52</v>
      </c>
      <c r="P29" s="4">
        <f t="shared" si="9"/>
        <v>1</v>
      </c>
      <c r="Q29" s="1">
        <v>81</v>
      </c>
      <c r="R29" s="5">
        <f t="shared" si="10"/>
        <v>0.28445747800586513</v>
      </c>
      <c r="S29" s="1" t="str">
        <f t="shared" si="11"/>
        <v>part1</v>
      </c>
      <c r="U29" s="5">
        <f t="shared" si="12"/>
        <v>0.28445747800586513</v>
      </c>
      <c r="V29" s="5">
        <f t="shared" si="13"/>
        <v>3.519061583577715E-2</v>
      </c>
      <c r="W29" s="5">
        <f t="shared" si="14"/>
        <v>8.5043988269794757E-2</v>
      </c>
      <c r="X29" s="5">
        <f t="shared" si="15"/>
        <v>0.12903225806451615</v>
      </c>
      <c r="Y29" s="5">
        <f t="shared" si="16"/>
        <v>0.19941348973607043</v>
      </c>
      <c r="Z29" s="5">
        <f t="shared" si="17"/>
        <v>0.25806451612903231</v>
      </c>
      <c r="AA29" s="17">
        <f t="shared" si="18"/>
        <v>9.8219311708962503E-2</v>
      </c>
      <c r="AB29" s="5">
        <f t="shared" si="25"/>
        <v>0.70674486803519088</v>
      </c>
      <c r="AC29" s="5"/>
      <c r="AD29" s="1">
        <f t="shared" si="19"/>
        <v>1</v>
      </c>
      <c r="AE29" s="1">
        <f t="shared" si="20"/>
        <v>4</v>
      </c>
      <c r="AF29" s="1">
        <f t="shared" si="21"/>
        <v>3</v>
      </c>
      <c r="AG29" s="1">
        <f t="shared" si="22"/>
        <v>6</v>
      </c>
      <c r="AH29" s="1">
        <f t="shared" si="23"/>
        <v>2</v>
      </c>
      <c r="AI29" s="1">
        <f t="shared" si="24"/>
        <v>5</v>
      </c>
      <c r="AJ29" s="1">
        <v>81</v>
      </c>
    </row>
    <row r="30" spans="1:36" x14ac:dyDescent="0.3">
      <c r="A30" s="1" t="s">
        <v>27</v>
      </c>
      <c r="B30" s="1">
        <v>86</v>
      </c>
      <c r="C30" s="1">
        <v>2</v>
      </c>
      <c r="D30" s="1">
        <v>41</v>
      </c>
      <c r="E30" s="1">
        <v>1</v>
      </c>
      <c r="F30" s="1">
        <v>61</v>
      </c>
      <c r="G30" s="1">
        <v>82</v>
      </c>
      <c r="I30" s="2">
        <f t="shared" si="3"/>
        <v>0.31501831501831501</v>
      </c>
      <c r="J30" s="2">
        <f t="shared" si="4"/>
        <v>7.326007326007326E-3</v>
      </c>
      <c r="K30" s="2">
        <f t="shared" si="5"/>
        <v>0.15018315018315018</v>
      </c>
      <c r="L30" s="2">
        <f t="shared" si="6"/>
        <v>3.663003663003663E-3</v>
      </c>
      <c r="M30" s="2">
        <f t="shared" si="7"/>
        <v>0.22344322344322345</v>
      </c>
      <c r="N30" s="2">
        <f t="shared" si="8"/>
        <v>0.30036630036630035</v>
      </c>
      <c r="O30" s="3">
        <v>58</v>
      </c>
      <c r="P30" s="4">
        <f t="shared" si="9"/>
        <v>1</v>
      </c>
      <c r="Q30" s="1">
        <v>80</v>
      </c>
      <c r="R30" s="5">
        <f t="shared" si="10"/>
        <v>0.31501831501831501</v>
      </c>
      <c r="S30" s="1" t="str">
        <f t="shared" si="11"/>
        <v>part1</v>
      </c>
      <c r="U30" s="5">
        <f t="shared" si="12"/>
        <v>0.31501831501831501</v>
      </c>
      <c r="V30" s="5">
        <f t="shared" si="13"/>
        <v>1.4652014652014655E-2</v>
      </c>
      <c r="W30" s="5">
        <f t="shared" si="14"/>
        <v>9.1575091575091555E-2</v>
      </c>
      <c r="X30" s="5">
        <f t="shared" si="15"/>
        <v>0.16483516483516483</v>
      </c>
      <c r="Y30" s="5">
        <f t="shared" si="16"/>
        <v>0.30769230769230771</v>
      </c>
      <c r="Z30" s="5">
        <f t="shared" si="17"/>
        <v>0.31135531135531136</v>
      </c>
      <c r="AA30" s="17">
        <f t="shared" si="18"/>
        <v>0.13808600740615182</v>
      </c>
      <c r="AB30" s="5">
        <f t="shared" si="25"/>
        <v>0.89010989010989006</v>
      </c>
      <c r="AC30" s="5"/>
      <c r="AD30" s="1">
        <f t="shared" si="19"/>
        <v>1</v>
      </c>
      <c r="AE30" s="1">
        <f t="shared" si="20"/>
        <v>5</v>
      </c>
      <c r="AF30" s="1">
        <f t="shared" si="21"/>
        <v>4</v>
      </c>
      <c r="AG30" s="1">
        <f t="shared" si="22"/>
        <v>6</v>
      </c>
      <c r="AH30" s="1">
        <f t="shared" si="23"/>
        <v>3</v>
      </c>
      <c r="AI30" s="1">
        <f t="shared" si="24"/>
        <v>2</v>
      </c>
      <c r="AJ30" s="1">
        <v>80</v>
      </c>
    </row>
    <row r="31" spans="1:36" x14ac:dyDescent="0.3">
      <c r="A31" s="1" t="s">
        <v>28</v>
      </c>
      <c r="B31" s="1">
        <v>75</v>
      </c>
      <c r="C31" s="1">
        <v>14</v>
      </c>
      <c r="D31" s="1">
        <v>97</v>
      </c>
      <c r="E31" s="1">
        <v>37</v>
      </c>
      <c r="F31" s="1">
        <v>15</v>
      </c>
      <c r="G31" s="1">
        <v>92</v>
      </c>
      <c r="I31" s="2">
        <f t="shared" si="3"/>
        <v>0.22727272727272727</v>
      </c>
      <c r="J31" s="2">
        <f t="shared" si="4"/>
        <v>4.2424242424242427E-2</v>
      </c>
      <c r="K31" s="2">
        <f t="shared" si="5"/>
        <v>0.29393939393939394</v>
      </c>
      <c r="L31" s="2">
        <f t="shared" si="6"/>
        <v>0.11212121212121212</v>
      </c>
      <c r="M31" s="2">
        <f t="shared" si="7"/>
        <v>4.5454545454545456E-2</v>
      </c>
      <c r="N31" s="2">
        <f t="shared" si="8"/>
        <v>0.27878787878787881</v>
      </c>
      <c r="O31" s="3">
        <v>65</v>
      </c>
      <c r="P31" s="4">
        <f t="shared" si="9"/>
        <v>1</v>
      </c>
      <c r="Q31" s="1">
        <v>79</v>
      </c>
      <c r="R31" s="5">
        <f t="shared" si="10"/>
        <v>0.29393939393939394</v>
      </c>
      <c r="S31" s="1" t="str">
        <f t="shared" si="11"/>
        <v>part3</v>
      </c>
      <c r="U31" s="5">
        <f t="shared" si="12"/>
        <v>0.29393939393939394</v>
      </c>
      <c r="V31" s="5">
        <f t="shared" si="13"/>
        <v>1.5151515151515138E-2</v>
      </c>
      <c r="W31" s="5">
        <f t="shared" si="14"/>
        <v>6.666666666666668E-2</v>
      </c>
      <c r="X31" s="5">
        <f t="shared" si="15"/>
        <v>0.18181818181818182</v>
      </c>
      <c r="Y31" s="5">
        <f t="shared" si="16"/>
        <v>0.24848484848484848</v>
      </c>
      <c r="Z31" s="5">
        <f t="shared" si="17"/>
        <v>0.25151515151515152</v>
      </c>
      <c r="AA31" s="17">
        <f t="shared" si="18"/>
        <v>0.1144957403741293</v>
      </c>
      <c r="AB31" s="5">
        <f t="shared" si="25"/>
        <v>0.76363636363636367</v>
      </c>
      <c r="AC31" s="5"/>
      <c r="AD31" s="1">
        <f t="shared" si="19"/>
        <v>3</v>
      </c>
      <c r="AE31" s="1">
        <f t="shared" si="20"/>
        <v>6</v>
      </c>
      <c r="AF31" s="1">
        <f t="shared" si="21"/>
        <v>1</v>
      </c>
      <c r="AG31" s="1">
        <f t="shared" si="22"/>
        <v>4</v>
      </c>
      <c r="AH31" s="1">
        <f t="shared" si="23"/>
        <v>5</v>
      </c>
      <c r="AI31" s="1">
        <f t="shared" si="24"/>
        <v>2</v>
      </c>
      <c r="AJ31" s="1">
        <v>79</v>
      </c>
    </row>
    <row r="32" spans="1:36" x14ac:dyDescent="0.3">
      <c r="A32" s="1" t="s">
        <v>29</v>
      </c>
      <c r="B32" s="1">
        <v>75</v>
      </c>
      <c r="C32" s="1">
        <v>64</v>
      </c>
      <c r="D32" s="1">
        <v>82</v>
      </c>
      <c r="E32" s="1">
        <v>56</v>
      </c>
      <c r="F32" s="1">
        <v>76</v>
      </c>
      <c r="G32" s="1">
        <v>18</v>
      </c>
      <c r="I32" s="2">
        <f t="shared" si="3"/>
        <v>0.20215633423180593</v>
      </c>
      <c r="J32" s="2">
        <f t="shared" si="4"/>
        <v>0.1725067385444744</v>
      </c>
      <c r="K32" s="2">
        <f t="shared" si="5"/>
        <v>0.22102425876010781</v>
      </c>
      <c r="L32" s="2">
        <f t="shared" si="6"/>
        <v>0.15094339622641509</v>
      </c>
      <c r="M32" s="2">
        <f t="shared" si="7"/>
        <v>0.20485175202156333</v>
      </c>
      <c r="N32" s="2">
        <f t="shared" si="8"/>
        <v>4.8517520215633422E-2</v>
      </c>
      <c r="O32" s="3">
        <v>75</v>
      </c>
      <c r="P32" s="4">
        <f t="shared" si="9"/>
        <v>0.99999999999999989</v>
      </c>
      <c r="Q32" s="1">
        <v>78</v>
      </c>
      <c r="R32" s="5">
        <f t="shared" si="10"/>
        <v>0.22102425876010781</v>
      </c>
      <c r="S32" s="1" t="str">
        <f t="shared" si="11"/>
        <v>part3</v>
      </c>
      <c r="U32" s="5">
        <f t="shared" si="12"/>
        <v>0.22102425876010781</v>
      </c>
      <c r="V32" s="5">
        <f t="shared" si="13"/>
        <v>1.6172506738544479E-2</v>
      </c>
      <c r="W32" s="5">
        <f t="shared" si="14"/>
        <v>1.8867924528301883E-2</v>
      </c>
      <c r="X32" s="5">
        <f t="shared" si="15"/>
        <v>4.8517520215633408E-2</v>
      </c>
      <c r="Y32" s="5">
        <f t="shared" si="16"/>
        <v>7.0080862533692723E-2</v>
      </c>
      <c r="Z32" s="5">
        <f t="shared" si="17"/>
        <v>0.1725067385444744</v>
      </c>
      <c r="AA32" s="17">
        <f t="shared" si="18"/>
        <v>6.3107707208588673E-2</v>
      </c>
      <c r="AB32" s="5">
        <f t="shared" si="25"/>
        <v>0.32614555256064692</v>
      </c>
      <c r="AC32" s="5"/>
      <c r="AD32" s="1">
        <f t="shared" si="19"/>
        <v>3</v>
      </c>
      <c r="AE32" s="1">
        <f t="shared" si="20"/>
        <v>4</v>
      </c>
      <c r="AF32" s="1">
        <f t="shared" si="21"/>
        <v>1</v>
      </c>
      <c r="AG32" s="1">
        <f t="shared" si="22"/>
        <v>5</v>
      </c>
      <c r="AH32" s="1">
        <f t="shared" si="23"/>
        <v>2</v>
      </c>
      <c r="AI32" s="1">
        <f t="shared" si="24"/>
        <v>6</v>
      </c>
      <c r="AJ32" s="1">
        <v>78</v>
      </c>
    </row>
    <row r="33" spans="1:36" x14ac:dyDescent="0.3">
      <c r="A33" s="1" t="s">
        <v>30</v>
      </c>
      <c r="B33" s="1">
        <v>68</v>
      </c>
      <c r="C33" s="1">
        <v>75</v>
      </c>
      <c r="D33" s="1">
        <v>6</v>
      </c>
      <c r="E33" s="1">
        <v>51</v>
      </c>
      <c r="F33" s="1">
        <v>97</v>
      </c>
      <c r="G33" s="1">
        <v>29</v>
      </c>
      <c r="I33" s="2">
        <f t="shared" si="3"/>
        <v>0.20858895705521471</v>
      </c>
      <c r="J33" s="2">
        <f t="shared" si="4"/>
        <v>0.23006134969325154</v>
      </c>
      <c r="K33" s="2">
        <f t="shared" si="5"/>
        <v>1.8404907975460124E-2</v>
      </c>
      <c r="L33" s="2">
        <f t="shared" si="6"/>
        <v>0.15644171779141106</v>
      </c>
      <c r="M33" s="2">
        <f t="shared" si="7"/>
        <v>0.29754601226993865</v>
      </c>
      <c r="N33" s="2">
        <f t="shared" si="8"/>
        <v>8.8957055214723926E-2</v>
      </c>
      <c r="O33" s="3">
        <v>1</v>
      </c>
      <c r="P33" s="4">
        <f t="shared" si="9"/>
        <v>1</v>
      </c>
      <c r="Q33" s="1">
        <v>77</v>
      </c>
      <c r="R33" s="5">
        <f t="shared" si="10"/>
        <v>0.29754601226993865</v>
      </c>
      <c r="S33" s="1" t="str">
        <f t="shared" si="11"/>
        <v>part5</v>
      </c>
      <c r="U33" s="5">
        <f t="shared" si="12"/>
        <v>0.29754601226993865</v>
      </c>
      <c r="V33" s="5">
        <f t="shared" si="13"/>
        <v>6.7484662576687116E-2</v>
      </c>
      <c r="W33" s="5">
        <f t="shared" si="14"/>
        <v>8.895705521472394E-2</v>
      </c>
      <c r="X33" s="5">
        <f t="shared" si="15"/>
        <v>0.1411042944785276</v>
      </c>
      <c r="Y33" s="5">
        <f t="shared" si="16"/>
        <v>0.20858895705521474</v>
      </c>
      <c r="Z33" s="5">
        <f t="shared" si="17"/>
        <v>0.27914110429447853</v>
      </c>
      <c r="AA33" s="17">
        <f t="shared" si="18"/>
        <v>0.10102539260475725</v>
      </c>
      <c r="AB33" s="5">
        <f t="shared" si="25"/>
        <v>0.78527607361963181</v>
      </c>
      <c r="AC33" s="5"/>
      <c r="AD33" s="1">
        <f t="shared" si="19"/>
        <v>3</v>
      </c>
      <c r="AE33" s="1">
        <f t="shared" si="20"/>
        <v>2</v>
      </c>
      <c r="AF33" s="1">
        <f t="shared" si="21"/>
        <v>6</v>
      </c>
      <c r="AG33" s="1">
        <f t="shared" si="22"/>
        <v>4</v>
      </c>
      <c r="AH33" s="1">
        <f t="shared" si="23"/>
        <v>1</v>
      </c>
      <c r="AI33" s="1">
        <f t="shared" si="24"/>
        <v>5</v>
      </c>
      <c r="AJ33" s="1">
        <v>77</v>
      </c>
    </row>
    <row r="34" spans="1:36" x14ac:dyDescent="0.3">
      <c r="A34" s="1" t="s">
        <v>31</v>
      </c>
      <c r="B34" s="1">
        <v>26</v>
      </c>
      <c r="C34" s="1">
        <v>74</v>
      </c>
      <c r="D34" s="1">
        <v>61</v>
      </c>
      <c r="E34" s="1">
        <v>43</v>
      </c>
      <c r="F34" s="1">
        <v>42</v>
      </c>
      <c r="G34" s="1">
        <v>2</v>
      </c>
      <c r="I34" s="2">
        <f t="shared" si="3"/>
        <v>0.10483870967741936</v>
      </c>
      <c r="J34" s="2">
        <f t="shared" si="4"/>
        <v>0.29838709677419356</v>
      </c>
      <c r="K34" s="2">
        <f t="shared" si="5"/>
        <v>0.24596774193548387</v>
      </c>
      <c r="L34" s="2">
        <f t="shared" si="6"/>
        <v>0.17338709677419356</v>
      </c>
      <c r="M34" s="2">
        <f t="shared" si="7"/>
        <v>0.16935483870967741</v>
      </c>
      <c r="N34" s="2">
        <f t="shared" si="8"/>
        <v>8.0645161290322578E-3</v>
      </c>
      <c r="O34" s="3">
        <v>96</v>
      </c>
      <c r="P34" s="4">
        <f t="shared" si="9"/>
        <v>0.99999999999999989</v>
      </c>
      <c r="Q34" s="1">
        <v>76</v>
      </c>
      <c r="R34" s="5">
        <f t="shared" si="10"/>
        <v>0.29838709677419356</v>
      </c>
      <c r="S34" s="1" t="str">
        <f t="shared" si="11"/>
        <v>part2</v>
      </c>
      <c r="U34" s="5">
        <f t="shared" si="12"/>
        <v>0.29838709677419356</v>
      </c>
      <c r="V34" s="5">
        <f t="shared" si="13"/>
        <v>5.2419354838709686E-2</v>
      </c>
      <c r="W34" s="5">
        <f t="shared" si="14"/>
        <v>0.125</v>
      </c>
      <c r="X34" s="5">
        <f t="shared" si="15"/>
        <v>0.12903225806451615</v>
      </c>
      <c r="Y34" s="5">
        <f t="shared" si="16"/>
        <v>0.19354838709677419</v>
      </c>
      <c r="Z34" s="5">
        <f t="shared" si="17"/>
        <v>0.29032258064516131</v>
      </c>
      <c r="AA34" s="17">
        <f t="shared" si="18"/>
        <v>0.10263397207249868</v>
      </c>
      <c r="AB34" s="5">
        <f t="shared" si="25"/>
        <v>0.79032258064516125</v>
      </c>
      <c r="AC34" s="5"/>
      <c r="AD34" s="1">
        <f t="shared" si="19"/>
        <v>5</v>
      </c>
      <c r="AE34" s="1">
        <f t="shared" si="20"/>
        <v>1</v>
      </c>
      <c r="AF34" s="1">
        <f t="shared" si="21"/>
        <v>2</v>
      </c>
      <c r="AG34" s="1">
        <f t="shared" si="22"/>
        <v>3</v>
      </c>
      <c r="AH34" s="1">
        <f t="shared" si="23"/>
        <v>4</v>
      </c>
      <c r="AI34" s="1">
        <f t="shared" si="24"/>
        <v>6</v>
      </c>
      <c r="AJ34" s="1">
        <v>76</v>
      </c>
    </row>
    <row r="35" spans="1:36" x14ac:dyDescent="0.3">
      <c r="A35" s="1" t="s">
        <v>32</v>
      </c>
      <c r="B35" s="1">
        <v>1</v>
      </c>
      <c r="C35" s="1">
        <v>53</v>
      </c>
      <c r="D35" s="1">
        <v>31</v>
      </c>
      <c r="E35" s="1">
        <v>39</v>
      </c>
      <c r="F35" s="1">
        <v>82</v>
      </c>
      <c r="G35" s="1">
        <v>20</v>
      </c>
      <c r="I35" s="2">
        <f t="shared" si="3"/>
        <v>4.4247787610619468E-3</v>
      </c>
      <c r="J35" s="2">
        <f t="shared" si="4"/>
        <v>0.23451327433628319</v>
      </c>
      <c r="K35" s="2">
        <f t="shared" si="5"/>
        <v>0.13716814159292035</v>
      </c>
      <c r="L35" s="2">
        <f t="shared" si="6"/>
        <v>0.17256637168141592</v>
      </c>
      <c r="M35" s="2">
        <f t="shared" si="7"/>
        <v>0.36283185840707965</v>
      </c>
      <c r="N35" s="2">
        <f t="shared" si="8"/>
        <v>8.8495575221238937E-2</v>
      </c>
      <c r="O35" s="3">
        <v>98</v>
      </c>
      <c r="P35" s="4">
        <f t="shared" si="9"/>
        <v>1</v>
      </c>
      <c r="Q35" s="1">
        <v>75</v>
      </c>
      <c r="R35" s="5">
        <f t="shared" si="10"/>
        <v>0.36283185840707965</v>
      </c>
      <c r="S35" s="1" t="str">
        <f t="shared" si="11"/>
        <v>part5</v>
      </c>
      <c r="U35" s="5">
        <f t="shared" si="12"/>
        <v>0.36283185840707965</v>
      </c>
      <c r="V35" s="5">
        <f t="shared" si="13"/>
        <v>0.12831858407079647</v>
      </c>
      <c r="W35" s="5">
        <f t="shared" si="14"/>
        <v>0.19026548672566373</v>
      </c>
      <c r="X35" s="5">
        <f t="shared" si="15"/>
        <v>0.22566371681415931</v>
      </c>
      <c r="Y35" s="5">
        <f t="shared" si="16"/>
        <v>0.27433628318584069</v>
      </c>
      <c r="Z35" s="5">
        <f t="shared" si="17"/>
        <v>0.3584070796460177</v>
      </c>
      <c r="AA35" s="17">
        <f t="shared" si="18"/>
        <v>0.12363014507195211</v>
      </c>
      <c r="AB35" s="5">
        <f t="shared" si="25"/>
        <v>1.1769911504424779</v>
      </c>
      <c r="AC35" s="5"/>
      <c r="AD35" s="1">
        <f t="shared" si="19"/>
        <v>6</v>
      </c>
      <c r="AE35" s="1">
        <f t="shared" si="20"/>
        <v>2</v>
      </c>
      <c r="AF35" s="1">
        <f t="shared" si="21"/>
        <v>4</v>
      </c>
      <c r="AG35" s="1">
        <f t="shared" si="22"/>
        <v>3</v>
      </c>
      <c r="AH35" s="1">
        <f t="shared" si="23"/>
        <v>1</v>
      </c>
      <c r="AI35" s="1">
        <f t="shared" si="24"/>
        <v>5</v>
      </c>
      <c r="AJ35" s="1">
        <v>75</v>
      </c>
    </row>
    <row r="36" spans="1:36" x14ac:dyDescent="0.3">
      <c r="A36" s="1" t="s">
        <v>33</v>
      </c>
      <c r="B36" s="1">
        <v>50</v>
      </c>
      <c r="C36" s="1">
        <v>0</v>
      </c>
      <c r="D36" s="1">
        <v>64</v>
      </c>
      <c r="E36" s="1">
        <v>7</v>
      </c>
      <c r="F36" s="1">
        <v>18</v>
      </c>
      <c r="G36" s="1">
        <v>53</v>
      </c>
      <c r="I36" s="2">
        <f t="shared" si="3"/>
        <v>0.26041666666666669</v>
      </c>
      <c r="J36" s="2">
        <f t="shared" si="4"/>
        <v>0</v>
      </c>
      <c r="K36" s="2">
        <f t="shared" si="5"/>
        <v>0.33333333333333331</v>
      </c>
      <c r="L36" s="2">
        <f t="shared" si="6"/>
        <v>3.6458333333333336E-2</v>
      </c>
      <c r="M36" s="2">
        <f t="shared" si="7"/>
        <v>9.375E-2</v>
      </c>
      <c r="N36" s="2">
        <f t="shared" si="8"/>
        <v>0.27604166666666669</v>
      </c>
      <c r="O36" s="3">
        <v>84</v>
      </c>
      <c r="P36" s="4">
        <f t="shared" si="9"/>
        <v>1</v>
      </c>
      <c r="Q36" s="1">
        <v>74</v>
      </c>
      <c r="R36" s="5">
        <f t="shared" si="10"/>
        <v>0.33333333333333331</v>
      </c>
      <c r="S36" s="1" t="str">
        <f t="shared" si="11"/>
        <v>part3</v>
      </c>
      <c r="U36" s="5">
        <f t="shared" si="12"/>
        <v>0.33333333333333331</v>
      </c>
      <c r="V36" s="5">
        <f t="shared" si="13"/>
        <v>5.729166666666663E-2</v>
      </c>
      <c r="W36" s="5">
        <f t="shared" si="14"/>
        <v>7.291666666666663E-2</v>
      </c>
      <c r="X36" s="5">
        <f t="shared" si="15"/>
        <v>0.23958333333333331</v>
      </c>
      <c r="Y36" s="5">
        <f t="shared" si="16"/>
        <v>0.296875</v>
      </c>
      <c r="Z36" s="5">
        <f t="shared" si="17"/>
        <v>0.33333333333333331</v>
      </c>
      <c r="AA36" s="17">
        <f t="shared" si="18"/>
        <v>0.14041264831045516</v>
      </c>
      <c r="AB36" s="5">
        <f t="shared" si="25"/>
        <v>0.99999999999999978</v>
      </c>
      <c r="AC36" s="5"/>
      <c r="AD36" s="1">
        <f t="shared" si="19"/>
        <v>3</v>
      </c>
      <c r="AE36" s="1">
        <f t="shared" si="20"/>
        <v>6</v>
      </c>
      <c r="AF36" s="1">
        <f t="shared" si="21"/>
        <v>1</v>
      </c>
      <c r="AG36" s="1">
        <f t="shared" si="22"/>
        <v>5</v>
      </c>
      <c r="AH36" s="1">
        <f t="shared" si="23"/>
        <v>4</v>
      </c>
      <c r="AI36" s="1">
        <f t="shared" si="24"/>
        <v>2</v>
      </c>
      <c r="AJ36" s="1">
        <v>74</v>
      </c>
    </row>
    <row r="37" spans="1:36" x14ac:dyDescent="0.3">
      <c r="A37" s="1" t="s">
        <v>34</v>
      </c>
      <c r="B37" s="1">
        <v>34</v>
      </c>
      <c r="C37" s="1">
        <v>75</v>
      </c>
      <c r="D37" s="1">
        <v>69</v>
      </c>
      <c r="E37" s="1">
        <v>3</v>
      </c>
      <c r="F37" s="1">
        <v>61</v>
      </c>
      <c r="G37" s="1">
        <v>90</v>
      </c>
      <c r="I37" s="2">
        <f t="shared" si="3"/>
        <v>0.10240963855421686</v>
      </c>
      <c r="J37" s="2">
        <f t="shared" si="4"/>
        <v>0.22590361445783133</v>
      </c>
      <c r="K37" s="2">
        <f t="shared" si="5"/>
        <v>0.20783132530120482</v>
      </c>
      <c r="L37" s="2">
        <f t="shared" si="6"/>
        <v>9.0361445783132526E-3</v>
      </c>
      <c r="M37" s="2">
        <f t="shared" si="7"/>
        <v>0.18373493975903615</v>
      </c>
      <c r="N37" s="2">
        <f t="shared" si="8"/>
        <v>0.27108433734939757</v>
      </c>
      <c r="O37" s="3">
        <v>14</v>
      </c>
      <c r="P37" s="4">
        <f t="shared" si="9"/>
        <v>1</v>
      </c>
      <c r="Q37" s="1">
        <v>73</v>
      </c>
      <c r="R37" s="5">
        <f t="shared" si="10"/>
        <v>0.27108433734939757</v>
      </c>
      <c r="S37" s="1" t="str">
        <f t="shared" si="11"/>
        <v>part6</v>
      </c>
      <c r="U37" s="5">
        <f t="shared" si="12"/>
        <v>0.27108433734939757</v>
      </c>
      <c r="V37" s="5">
        <f t="shared" si="13"/>
        <v>4.5180722891566244E-2</v>
      </c>
      <c r="W37" s="5">
        <f t="shared" si="14"/>
        <v>6.3253012048192753E-2</v>
      </c>
      <c r="X37" s="5">
        <f t="shared" si="15"/>
        <v>8.7349397590361422E-2</v>
      </c>
      <c r="Y37" s="5">
        <f t="shared" si="16"/>
        <v>0.16867469879518071</v>
      </c>
      <c r="Z37" s="5">
        <f t="shared" si="17"/>
        <v>0.26204819277108432</v>
      </c>
      <c r="AA37" s="17">
        <f t="shared" si="18"/>
        <v>9.5262026177239389E-2</v>
      </c>
      <c r="AB37" s="5">
        <f t="shared" si="25"/>
        <v>0.62650602409638545</v>
      </c>
      <c r="AC37" s="5"/>
      <c r="AD37" s="1">
        <f t="shared" si="19"/>
        <v>5</v>
      </c>
      <c r="AE37" s="1">
        <f t="shared" si="20"/>
        <v>2</v>
      </c>
      <c r="AF37" s="1">
        <f t="shared" si="21"/>
        <v>3</v>
      </c>
      <c r="AG37" s="1">
        <f t="shared" si="22"/>
        <v>6</v>
      </c>
      <c r="AH37" s="1">
        <f t="shared" si="23"/>
        <v>4</v>
      </c>
      <c r="AI37" s="1">
        <f t="shared" si="24"/>
        <v>1</v>
      </c>
      <c r="AJ37" s="1">
        <v>73</v>
      </c>
    </row>
    <row r="38" spans="1:36" x14ac:dyDescent="0.3">
      <c r="A38" s="1" t="s">
        <v>35</v>
      </c>
      <c r="B38" s="1">
        <v>87</v>
      </c>
      <c r="C38" s="1">
        <v>30</v>
      </c>
      <c r="D38" s="1">
        <v>44</v>
      </c>
      <c r="E38" s="1">
        <v>88</v>
      </c>
      <c r="F38" s="1">
        <v>6</v>
      </c>
      <c r="G38" s="1">
        <v>30</v>
      </c>
      <c r="I38" s="2">
        <f t="shared" si="3"/>
        <v>0.30526315789473685</v>
      </c>
      <c r="J38" s="2">
        <f t="shared" si="4"/>
        <v>0.10526315789473684</v>
      </c>
      <c r="K38" s="2">
        <f t="shared" si="5"/>
        <v>0.15438596491228071</v>
      </c>
      <c r="L38" s="2">
        <f t="shared" si="6"/>
        <v>0.30877192982456142</v>
      </c>
      <c r="M38" s="2">
        <f t="shared" si="7"/>
        <v>2.1052631578947368E-2</v>
      </c>
      <c r="N38" s="2">
        <f t="shared" si="8"/>
        <v>0.10526315789473684</v>
      </c>
      <c r="O38" s="3">
        <v>28</v>
      </c>
      <c r="P38" s="4">
        <f t="shared" si="9"/>
        <v>1</v>
      </c>
      <c r="Q38" s="1">
        <v>72</v>
      </c>
      <c r="R38" s="5">
        <f t="shared" si="10"/>
        <v>0.30877192982456142</v>
      </c>
      <c r="S38" s="1" t="str">
        <f t="shared" si="11"/>
        <v>part4</v>
      </c>
      <c r="U38" s="5">
        <f t="shared" si="12"/>
        <v>0.30877192982456142</v>
      </c>
      <c r="V38" s="5">
        <f t="shared" si="13"/>
        <v>3.5087719298245723E-3</v>
      </c>
      <c r="W38" s="5">
        <f t="shared" si="14"/>
        <v>0.15438596491228071</v>
      </c>
      <c r="X38" s="5">
        <f t="shared" si="15"/>
        <v>0.20350877192982458</v>
      </c>
      <c r="Y38" s="5">
        <f t="shared" si="16"/>
        <v>0</v>
      </c>
      <c r="Z38" s="5">
        <f t="shared" si="17"/>
        <v>0.28771929824561404</v>
      </c>
      <c r="AA38" s="17">
        <f t="shared" si="18"/>
        <v>0.11687423824523842</v>
      </c>
      <c r="AB38" s="5">
        <f t="shared" si="25"/>
        <v>0.64912280701754388</v>
      </c>
      <c r="AC38" s="5"/>
      <c r="AD38" s="1">
        <f t="shared" si="19"/>
        <v>2</v>
      </c>
      <c r="AE38" s="1">
        <f t="shared" si="20"/>
        <v>4</v>
      </c>
      <c r="AF38" s="1">
        <f t="shared" si="21"/>
        <v>3</v>
      </c>
      <c r="AG38" s="1">
        <f t="shared" si="22"/>
        <v>1</v>
      </c>
      <c r="AH38" s="1">
        <f t="shared" si="23"/>
        <v>6</v>
      </c>
      <c r="AI38" s="1">
        <f t="shared" si="24"/>
        <v>4</v>
      </c>
      <c r="AJ38" s="1">
        <v>72</v>
      </c>
    </row>
    <row r="39" spans="1:36" x14ac:dyDescent="0.3">
      <c r="A39" s="1" t="s">
        <v>36</v>
      </c>
      <c r="B39" s="1">
        <v>69</v>
      </c>
      <c r="C39" s="1">
        <v>80</v>
      </c>
      <c r="D39" s="1">
        <v>2</v>
      </c>
      <c r="E39" s="1">
        <v>83</v>
      </c>
      <c r="F39" s="1">
        <v>87</v>
      </c>
      <c r="G39" s="1">
        <v>89</v>
      </c>
      <c r="I39" s="2">
        <f t="shared" si="3"/>
        <v>0.16829268292682928</v>
      </c>
      <c r="J39" s="2">
        <f t="shared" si="4"/>
        <v>0.1951219512195122</v>
      </c>
      <c r="K39" s="2">
        <f t="shared" si="5"/>
        <v>4.8780487804878049E-3</v>
      </c>
      <c r="L39" s="2">
        <f t="shared" si="6"/>
        <v>0.20243902439024392</v>
      </c>
      <c r="M39" s="2">
        <f t="shared" si="7"/>
        <v>0.21219512195121951</v>
      </c>
      <c r="N39" s="2">
        <f t="shared" si="8"/>
        <v>0.21707317073170732</v>
      </c>
      <c r="O39" s="3">
        <v>68</v>
      </c>
      <c r="P39" s="4">
        <f t="shared" si="9"/>
        <v>1</v>
      </c>
      <c r="Q39" s="1">
        <v>71</v>
      </c>
      <c r="R39" s="5">
        <f t="shared" si="10"/>
        <v>0.21707317073170732</v>
      </c>
      <c r="S39" s="1" t="str">
        <f t="shared" si="11"/>
        <v>part6</v>
      </c>
      <c r="U39" s="5">
        <f t="shared" si="12"/>
        <v>0.21707317073170732</v>
      </c>
      <c r="V39" s="5">
        <f t="shared" si="13"/>
        <v>4.8780487804878092E-3</v>
      </c>
      <c r="W39" s="5">
        <f t="shared" si="14"/>
        <v>1.46341463414634E-2</v>
      </c>
      <c r="X39" s="5">
        <f t="shared" si="15"/>
        <v>2.1951219512195114E-2</v>
      </c>
      <c r="Y39" s="5">
        <f t="shared" si="16"/>
        <v>4.8780487804878037E-2</v>
      </c>
      <c r="Z39" s="5">
        <f t="shared" si="17"/>
        <v>0.21219512195121951</v>
      </c>
      <c r="AA39" s="17">
        <f t="shared" si="18"/>
        <v>8.1094046014663496E-2</v>
      </c>
      <c r="AB39" s="5">
        <f t="shared" si="25"/>
        <v>0.30243902439024384</v>
      </c>
      <c r="AC39" s="5"/>
      <c r="AD39" s="1">
        <f t="shared" si="19"/>
        <v>5</v>
      </c>
      <c r="AE39" s="1">
        <f t="shared" si="20"/>
        <v>4</v>
      </c>
      <c r="AF39" s="1">
        <f t="shared" si="21"/>
        <v>6</v>
      </c>
      <c r="AG39" s="1">
        <f t="shared" si="22"/>
        <v>3</v>
      </c>
      <c r="AH39" s="1">
        <f t="shared" si="23"/>
        <v>2</v>
      </c>
      <c r="AI39" s="1">
        <f t="shared" si="24"/>
        <v>1</v>
      </c>
      <c r="AJ39" s="1">
        <v>71</v>
      </c>
    </row>
    <row r="40" spans="1:36" x14ac:dyDescent="0.3">
      <c r="A40" s="1" t="s">
        <v>37</v>
      </c>
      <c r="B40" s="1">
        <v>99</v>
      </c>
      <c r="C40" s="1">
        <v>81</v>
      </c>
      <c r="D40" s="1">
        <v>52</v>
      </c>
      <c r="E40" s="1">
        <v>75</v>
      </c>
      <c r="F40" s="1">
        <v>42</v>
      </c>
      <c r="G40" s="1">
        <v>89</v>
      </c>
      <c r="I40" s="2">
        <f t="shared" si="3"/>
        <v>0.22602739726027396</v>
      </c>
      <c r="J40" s="2">
        <f t="shared" si="4"/>
        <v>0.18493150684931506</v>
      </c>
      <c r="K40" s="2">
        <f t="shared" si="5"/>
        <v>0.11872146118721461</v>
      </c>
      <c r="L40" s="2">
        <f t="shared" si="6"/>
        <v>0.17123287671232876</v>
      </c>
      <c r="M40" s="2">
        <f t="shared" si="7"/>
        <v>9.5890410958904104E-2</v>
      </c>
      <c r="N40" s="2">
        <f t="shared" si="8"/>
        <v>0.20319634703196346</v>
      </c>
      <c r="O40" s="3">
        <v>41</v>
      </c>
      <c r="P40" s="4">
        <f t="shared" si="9"/>
        <v>0.99999999999999989</v>
      </c>
      <c r="Q40" s="1">
        <v>70</v>
      </c>
      <c r="R40" s="5">
        <f t="shared" si="10"/>
        <v>0.22602739726027396</v>
      </c>
      <c r="S40" s="1" t="str">
        <f t="shared" si="11"/>
        <v>part1</v>
      </c>
      <c r="U40" s="5">
        <f t="shared" si="12"/>
        <v>0.22602739726027396</v>
      </c>
      <c r="V40" s="5">
        <f t="shared" si="13"/>
        <v>2.2831050228310501E-2</v>
      </c>
      <c r="W40" s="5">
        <f t="shared" si="14"/>
        <v>4.1095890410958902E-2</v>
      </c>
      <c r="X40" s="5">
        <f t="shared" si="15"/>
        <v>5.4794520547945202E-2</v>
      </c>
      <c r="Y40" s="5">
        <f t="shared" si="16"/>
        <v>0.10730593607305935</v>
      </c>
      <c r="Z40" s="5">
        <f t="shared" si="17"/>
        <v>0.13013698630136986</v>
      </c>
      <c r="AA40" s="17">
        <f t="shared" si="18"/>
        <v>5.0041162348118652E-2</v>
      </c>
      <c r="AB40" s="5">
        <f t="shared" si="25"/>
        <v>0.35616438356164382</v>
      </c>
      <c r="AC40" s="5"/>
      <c r="AD40" s="1">
        <f t="shared" si="19"/>
        <v>1</v>
      </c>
      <c r="AE40" s="1">
        <f t="shared" si="20"/>
        <v>3</v>
      </c>
      <c r="AF40" s="1">
        <f t="shared" si="21"/>
        <v>5</v>
      </c>
      <c r="AG40" s="1">
        <f t="shared" si="22"/>
        <v>4</v>
      </c>
      <c r="AH40" s="1">
        <f t="shared" si="23"/>
        <v>6</v>
      </c>
      <c r="AI40" s="1">
        <f t="shared" si="24"/>
        <v>2</v>
      </c>
      <c r="AJ40" s="1">
        <v>70</v>
      </c>
    </row>
    <row r="41" spans="1:36" x14ac:dyDescent="0.3">
      <c r="A41" s="1" t="s">
        <v>38</v>
      </c>
      <c r="B41" s="1">
        <v>17</v>
      </c>
      <c r="C41" s="1">
        <v>9</v>
      </c>
      <c r="D41" s="1">
        <v>74</v>
      </c>
      <c r="E41" s="1">
        <v>22</v>
      </c>
      <c r="F41" s="1">
        <v>83</v>
      </c>
      <c r="G41" s="1">
        <v>6</v>
      </c>
      <c r="I41" s="2">
        <f t="shared" si="3"/>
        <v>8.0568720379146919E-2</v>
      </c>
      <c r="J41" s="2">
        <f t="shared" si="4"/>
        <v>4.2654028436018961E-2</v>
      </c>
      <c r="K41" s="2">
        <f t="shared" si="5"/>
        <v>0.35071090047393366</v>
      </c>
      <c r="L41" s="2">
        <f t="shared" si="6"/>
        <v>0.10426540284360189</v>
      </c>
      <c r="M41" s="2">
        <f t="shared" si="7"/>
        <v>0.39336492890995262</v>
      </c>
      <c r="N41" s="2">
        <f t="shared" si="8"/>
        <v>2.843601895734597E-2</v>
      </c>
      <c r="O41" s="3">
        <v>1</v>
      </c>
      <c r="P41" s="4">
        <f t="shared" si="9"/>
        <v>0.99999999999999989</v>
      </c>
      <c r="Q41" s="1">
        <v>69</v>
      </c>
      <c r="R41" s="5">
        <f t="shared" si="10"/>
        <v>0.39336492890995262</v>
      </c>
      <c r="S41" s="1" t="str">
        <f t="shared" si="11"/>
        <v>part5</v>
      </c>
      <c r="U41" s="5">
        <f t="shared" si="12"/>
        <v>0.39336492890995262</v>
      </c>
      <c r="V41" s="5">
        <f t="shared" si="13"/>
        <v>4.2654028436018954E-2</v>
      </c>
      <c r="W41" s="5">
        <f t="shared" si="14"/>
        <v>0.2890995260663507</v>
      </c>
      <c r="X41" s="5">
        <f t="shared" si="15"/>
        <v>0.3127962085308057</v>
      </c>
      <c r="Y41" s="5">
        <f t="shared" si="16"/>
        <v>0.35071090047393366</v>
      </c>
      <c r="Z41" s="5">
        <f t="shared" si="17"/>
        <v>0.36492890995260663</v>
      </c>
      <c r="AA41" s="17">
        <f t="shared" si="18"/>
        <v>0.16189997071682122</v>
      </c>
      <c r="AB41" s="5">
        <f t="shared" si="25"/>
        <v>1.3601895734597158</v>
      </c>
      <c r="AC41" s="5"/>
      <c r="AD41" s="1">
        <f t="shared" si="19"/>
        <v>4</v>
      </c>
      <c r="AE41" s="1">
        <f t="shared" si="20"/>
        <v>5</v>
      </c>
      <c r="AF41" s="1">
        <f t="shared" si="21"/>
        <v>2</v>
      </c>
      <c r="AG41" s="1">
        <f t="shared" si="22"/>
        <v>3</v>
      </c>
      <c r="AH41" s="1">
        <f t="shared" si="23"/>
        <v>1</v>
      </c>
      <c r="AI41" s="1">
        <f t="shared" si="24"/>
        <v>6</v>
      </c>
      <c r="AJ41" s="1">
        <v>69</v>
      </c>
    </row>
    <row r="42" spans="1:36" x14ac:dyDescent="0.3">
      <c r="A42" s="1" t="s">
        <v>39</v>
      </c>
      <c r="B42" s="1">
        <v>59</v>
      </c>
      <c r="C42" s="1">
        <v>68</v>
      </c>
      <c r="D42" s="1">
        <v>30</v>
      </c>
      <c r="E42" s="1">
        <v>22</v>
      </c>
      <c r="F42" s="1">
        <v>55</v>
      </c>
      <c r="G42" s="1">
        <v>78</v>
      </c>
      <c r="I42" s="2">
        <f t="shared" si="3"/>
        <v>0.1891025641025641</v>
      </c>
      <c r="J42" s="2">
        <f t="shared" si="4"/>
        <v>0.21794871794871795</v>
      </c>
      <c r="K42" s="2">
        <f t="shared" si="5"/>
        <v>9.6153846153846159E-2</v>
      </c>
      <c r="L42" s="2">
        <f t="shared" si="6"/>
        <v>7.0512820512820512E-2</v>
      </c>
      <c r="M42" s="2">
        <f t="shared" si="7"/>
        <v>0.17628205128205129</v>
      </c>
      <c r="N42" s="2">
        <f t="shared" si="8"/>
        <v>0.25</v>
      </c>
      <c r="O42" s="3">
        <v>63</v>
      </c>
      <c r="P42" s="4">
        <f t="shared" si="9"/>
        <v>1</v>
      </c>
      <c r="Q42" s="1">
        <v>68</v>
      </c>
      <c r="R42" s="5">
        <f t="shared" si="10"/>
        <v>0.25</v>
      </c>
      <c r="S42" s="1" t="str">
        <f t="shared" si="11"/>
        <v>part6</v>
      </c>
      <c r="U42" s="5">
        <f t="shared" si="12"/>
        <v>0.25</v>
      </c>
      <c r="V42" s="5">
        <f t="shared" si="13"/>
        <v>3.2051282051282048E-2</v>
      </c>
      <c r="W42" s="5">
        <f t="shared" si="14"/>
        <v>6.0897435897435903E-2</v>
      </c>
      <c r="X42" s="5">
        <f t="shared" si="15"/>
        <v>7.3717948717948706E-2</v>
      </c>
      <c r="Y42" s="5">
        <f t="shared" si="16"/>
        <v>0.15384615384615385</v>
      </c>
      <c r="Z42" s="5">
        <f t="shared" si="17"/>
        <v>0.17948717948717949</v>
      </c>
      <c r="AA42" s="17">
        <f t="shared" si="18"/>
        <v>6.9839442051101805E-2</v>
      </c>
      <c r="AB42" s="5">
        <f t="shared" si="25"/>
        <v>0.5</v>
      </c>
      <c r="AC42" s="5"/>
      <c r="AD42" s="1">
        <f t="shared" si="19"/>
        <v>3</v>
      </c>
      <c r="AE42" s="1">
        <f t="shared" si="20"/>
        <v>2</v>
      </c>
      <c r="AF42" s="1">
        <f t="shared" si="21"/>
        <v>5</v>
      </c>
      <c r="AG42" s="1">
        <f t="shared" si="22"/>
        <v>6</v>
      </c>
      <c r="AH42" s="1">
        <f t="shared" si="23"/>
        <v>4</v>
      </c>
      <c r="AI42" s="1">
        <f t="shared" si="24"/>
        <v>1</v>
      </c>
      <c r="AJ42" s="1">
        <v>68</v>
      </c>
    </row>
    <row r="43" spans="1:36" x14ac:dyDescent="0.3">
      <c r="A43" s="1" t="s">
        <v>40</v>
      </c>
      <c r="B43" s="1">
        <v>6</v>
      </c>
      <c r="C43" s="1">
        <v>14</v>
      </c>
      <c r="D43" s="1">
        <v>10</v>
      </c>
      <c r="E43" s="1">
        <v>51</v>
      </c>
      <c r="F43" s="1">
        <v>61</v>
      </c>
      <c r="G43" s="1">
        <v>67</v>
      </c>
      <c r="I43" s="2">
        <f t="shared" si="3"/>
        <v>2.8708133971291867E-2</v>
      </c>
      <c r="J43" s="2">
        <f t="shared" si="4"/>
        <v>6.6985645933014357E-2</v>
      </c>
      <c r="K43" s="2">
        <f t="shared" si="5"/>
        <v>4.784688995215311E-2</v>
      </c>
      <c r="L43" s="2">
        <f t="shared" si="6"/>
        <v>0.24401913875598086</v>
      </c>
      <c r="M43" s="2">
        <f t="shared" si="7"/>
        <v>0.291866028708134</v>
      </c>
      <c r="N43" s="2">
        <f t="shared" si="8"/>
        <v>0.32057416267942584</v>
      </c>
      <c r="O43" s="3">
        <v>66</v>
      </c>
      <c r="P43" s="4">
        <f t="shared" si="9"/>
        <v>1</v>
      </c>
      <c r="Q43" s="1">
        <v>67</v>
      </c>
      <c r="R43" s="5">
        <f t="shared" si="10"/>
        <v>0.32057416267942584</v>
      </c>
      <c r="S43" s="1" t="str">
        <f t="shared" si="11"/>
        <v>part6</v>
      </c>
      <c r="U43" s="5">
        <f t="shared" si="12"/>
        <v>0.32057416267942584</v>
      </c>
      <c r="V43" s="5">
        <f t="shared" si="13"/>
        <v>2.8708133971291849E-2</v>
      </c>
      <c r="W43" s="5">
        <f t="shared" si="14"/>
        <v>7.6555023923444987E-2</v>
      </c>
      <c r="X43" s="5">
        <f t="shared" si="15"/>
        <v>0.25358851674641147</v>
      </c>
      <c r="Y43" s="5">
        <f t="shared" si="16"/>
        <v>0.27272727272727271</v>
      </c>
      <c r="Z43" s="5">
        <f t="shared" si="17"/>
        <v>0.291866028708134</v>
      </c>
      <c r="AA43" s="17">
        <f t="shared" si="18"/>
        <v>0.13299083013447693</v>
      </c>
      <c r="AB43" s="5">
        <f t="shared" si="25"/>
        <v>0.92344497607655507</v>
      </c>
      <c r="AC43" s="5"/>
      <c r="AD43" s="1">
        <f t="shared" si="19"/>
        <v>6</v>
      </c>
      <c r="AE43" s="1">
        <f t="shared" si="20"/>
        <v>4</v>
      </c>
      <c r="AF43" s="1">
        <f t="shared" si="21"/>
        <v>5</v>
      </c>
      <c r="AG43" s="1">
        <f t="shared" si="22"/>
        <v>3</v>
      </c>
      <c r="AH43" s="1">
        <f t="shared" si="23"/>
        <v>2</v>
      </c>
      <c r="AI43" s="1">
        <f t="shared" si="24"/>
        <v>1</v>
      </c>
      <c r="AJ43" s="1">
        <v>67</v>
      </c>
    </row>
    <row r="44" spans="1:36" x14ac:dyDescent="0.3">
      <c r="A44" s="1" t="s">
        <v>41</v>
      </c>
      <c r="B44" s="1">
        <v>85</v>
      </c>
      <c r="C44" s="1">
        <v>89</v>
      </c>
      <c r="D44" s="1">
        <v>75</v>
      </c>
      <c r="E44" s="1">
        <v>25</v>
      </c>
      <c r="F44" s="1">
        <v>69</v>
      </c>
      <c r="G44" s="1">
        <v>1</v>
      </c>
      <c r="I44" s="2">
        <f t="shared" si="3"/>
        <v>0.24709302325581395</v>
      </c>
      <c r="J44" s="2">
        <f t="shared" si="4"/>
        <v>0.25872093023255816</v>
      </c>
      <c r="K44" s="2">
        <f t="shared" si="5"/>
        <v>0.21802325581395349</v>
      </c>
      <c r="L44" s="2">
        <f t="shared" si="6"/>
        <v>7.2674418604651167E-2</v>
      </c>
      <c r="M44" s="2">
        <f t="shared" si="7"/>
        <v>0.2005813953488372</v>
      </c>
      <c r="N44" s="2">
        <f t="shared" si="8"/>
        <v>2.9069767441860465E-3</v>
      </c>
      <c r="O44" s="3">
        <v>89</v>
      </c>
      <c r="P44" s="4">
        <f t="shared" si="9"/>
        <v>1</v>
      </c>
      <c r="Q44" s="1">
        <v>66</v>
      </c>
      <c r="R44" s="5">
        <f t="shared" si="10"/>
        <v>0.25872093023255816</v>
      </c>
      <c r="S44" s="1" t="str">
        <f t="shared" si="11"/>
        <v>part2</v>
      </c>
      <c r="U44" s="5">
        <f t="shared" si="12"/>
        <v>0.25872093023255816</v>
      </c>
      <c r="V44" s="5">
        <f t="shared" si="13"/>
        <v>1.1627906976744207E-2</v>
      </c>
      <c r="W44" s="5">
        <f t="shared" si="14"/>
        <v>4.0697674418604668E-2</v>
      </c>
      <c r="X44" s="5">
        <f t="shared" si="15"/>
        <v>5.813953488372095E-2</v>
      </c>
      <c r="Y44" s="5">
        <f t="shared" si="16"/>
        <v>0.18604651162790697</v>
      </c>
      <c r="Z44" s="5">
        <f t="shared" si="17"/>
        <v>0.2558139534883721</v>
      </c>
      <c r="AA44" s="17">
        <f t="shared" si="18"/>
        <v>0.10428985864843254</v>
      </c>
      <c r="AB44" s="5">
        <f t="shared" si="25"/>
        <v>0.55232558139534893</v>
      </c>
      <c r="AC44" s="5"/>
      <c r="AD44" s="1">
        <f t="shared" si="19"/>
        <v>2</v>
      </c>
      <c r="AE44" s="1">
        <f t="shared" si="20"/>
        <v>1</v>
      </c>
      <c r="AF44" s="1">
        <f t="shared" si="21"/>
        <v>3</v>
      </c>
      <c r="AG44" s="1">
        <f t="shared" si="22"/>
        <v>5</v>
      </c>
      <c r="AH44" s="1">
        <f t="shared" si="23"/>
        <v>4</v>
      </c>
      <c r="AI44" s="1">
        <f t="shared" si="24"/>
        <v>6</v>
      </c>
      <c r="AJ44" s="1">
        <v>66</v>
      </c>
    </row>
    <row r="45" spans="1:36" x14ac:dyDescent="0.3">
      <c r="A45" s="1" t="s">
        <v>42</v>
      </c>
      <c r="B45" s="1">
        <v>47</v>
      </c>
      <c r="C45" s="1">
        <v>26</v>
      </c>
      <c r="D45" s="1">
        <v>38</v>
      </c>
      <c r="E45" s="1">
        <v>81</v>
      </c>
      <c r="F45" s="1">
        <v>39</v>
      </c>
      <c r="G45" s="1">
        <v>80</v>
      </c>
      <c r="I45" s="2">
        <f t="shared" si="3"/>
        <v>0.15112540192926044</v>
      </c>
      <c r="J45" s="2">
        <f t="shared" si="4"/>
        <v>8.3601286173633438E-2</v>
      </c>
      <c r="K45" s="2">
        <f t="shared" si="5"/>
        <v>0.12218649517684887</v>
      </c>
      <c r="L45" s="2">
        <f t="shared" si="6"/>
        <v>0.26045016077170419</v>
      </c>
      <c r="M45" s="2">
        <f t="shared" si="7"/>
        <v>0.12540192926045016</v>
      </c>
      <c r="N45" s="2">
        <f t="shared" si="8"/>
        <v>0.25723472668810288</v>
      </c>
      <c r="O45" s="3">
        <v>46</v>
      </c>
      <c r="P45" s="4">
        <f t="shared" si="9"/>
        <v>1</v>
      </c>
      <c r="Q45" s="1">
        <v>65</v>
      </c>
      <c r="R45" s="5">
        <f t="shared" si="10"/>
        <v>0.26045016077170419</v>
      </c>
      <c r="S45" s="1" t="str">
        <f t="shared" si="11"/>
        <v>part4</v>
      </c>
      <c r="U45" s="5">
        <f t="shared" si="12"/>
        <v>0.26045016077170419</v>
      </c>
      <c r="V45" s="5">
        <f t="shared" si="13"/>
        <v>3.2154340836013096E-3</v>
      </c>
      <c r="W45" s="5">
        <f t="shared" si="14"/>
        <v>0.10932475884244375</v>
      </c>
      <c r="X45" s="5">
        <f t="shared" si="15"/>
        <v>0.13504823151125403</v>
      </c>
      <c r="Y45" s="5">
        <f t="shared" si="16"/>
        <v>0.13826366559485531</v>
      </c>
      <c r="Z45" s="5">
        <f t="shared" si="17"/>
        <v>0.17684887459807075</v>
      </c>
      <c r="AA45" s="17">
        <f t="shared" si="18"/>
        <v>7.4592988702228857E-2</v>
      </c>
      <c r="AB45" s="5">
        <f t="shared" si="25"/>
        <v>0.56270096463022512</v>
      </c>
      <c r="AC45" s="5"/>
      <c r="AD45" s="1">
        <f t="shared" si="19"/>
        <v>3</v>
      </c>
      <c r="AE45" s="1">
        <f t="shared" si="20"/>
        <v>6</v>
      </c>
      <c r="AF45" s="1">
        <f t="shared" si="21"/>
        <v>5</v>
      </c>
      <c r="AG45" s="1">
        <f t="shared" si="22"/>
        <v>1</v>
      </c>
      <c r="AH45" s="1">
        <f t="shared" si="23"/>
        <v>4</v>
      </c>
      <c r="AI45" s="1">
        <f t="shared" si="24"/>
        <v>2</v>
      </c>
      <c r="AJ45" s="1">
        <v>65</v>
      </c>
    </row>
    <row r="46" spans="1:36" x14ac:dyDescent="0.3">
      <c r="A46" s="1" t="s">
        <v>43</v>
      </c>
      <c r="B46" s="1">
        <v>34</v>
      </c>
      <c r="C46" s="1">
        <v>30</v>
      </c>
      <c r="D46" s="1">
        <v>93</v>
      </c>
      <c r="E46" s="1">
        <v>79</v>
      </c>
      <c r="F46" s="1">
        <v>11</v>
      </c>
      <c r="G46" s="1">
        <v>65</v>
      </c>
      <c r="I46" s="2">
        <f t="shared" si="3"/>
        <v>0.10897435897435898</v>
      </c>
      <c r="J46" s="2">
        <f t="shared" si="4"/>
        <v>9.6153846153846159E-2</v>
      </c>
      <c r="K46" s="2">
        <f t="shared" si="5"/>
        <v>0.29807692307692307</v>
      </c>
      <c r="L46" s="2">
        <f t="shared" si="6"/>
        <v>0.25320512820512819</v>
      </c>
      <c r="M46" s="2">
        <f t="shared" si="7"/>
        <v>3.5256410256410256E-2</v>
      </c>
      <c r="N46" s="2">
        <f t="shared" si="8"/>
        <v>0.20833333333333334</v>
      </c>
      <c r="O46" s="3">
        <v>33</v>
      </c>
      <c r="P46" s="4">
        <f t="shared" si="9"/>
        <v>1</v>
      </c>
      <c r="Q46" s="1">
        <v>64</v>
      </c>
      <c r="R46" s="5">
        <f t="shared" si="10"/>
        <v>0.29807692307692307</v>
      </c>
      <c r="S46" s="1" t="str">
        <f t="shared" si="11"/>
        <v>part3</v>
      </c>
      <c r="U46" s="5">
        <f t="shared" si="12"/>
        <v>0.29807692307692307</v>
      </c>
      <c r="V46" s="5">
        <f t="shared" si="13"/>
        <v>4.4871794871794879E-2</v>
      </c>
      <c r="W46" s="5">
        <f t="shared" si="14"/>
        <v>8.974358974358973E-2</v>
      </c>
      <c r="X46" s="5">
        <f t="shared" si="15"/>
        <v>0.1891025641025641</v>
      </c>
      <c r="Y46" s="5">
        <f t="shared" si="16"/>
        <v>0.20192307692307693</v>
      </c>
      <c r="Z46" s="5">
        <f t="shared" si="17"/>
        <v>0.26282051282051283</v>
      </c>
      <c r="AA46" s="17">
        <f t="shared" si="18"/>
        <v>0.10204194004399436</v>
      </c>
      <c r="AB46" s="5">
        <f t="shared" si="25"/>
        <v>0.78846153846153832</v>
      </c>
      <c r="AC46" s="5"/>
      <c r="AD46" s="1">
        <f t="shared" si="19"/>
        <v>4</v>
      </c>
      <c r="AE46" s="1">
        <f t="shared" si="20"/>
        <v>5</v>
      </c>
      <c r="AF46" s="1">
        <f t="shared" si="21"/>
        <v>1</v>
      </c>
      <c r="AG46" s="1">
        <f t="shared" si="22"/>
        <v>2</v>
      </c>
      <c r="AH46" s="1">
        <f t="shared" si="23"/>
        <v>6</v>
      </c>
      <c r="AI46" s="1">
        <f t="shared" si="24"/>
        <v>3</v>
      </c>
      <c r="AJ46" s="1">
        <v>64</v>
      </c>
    </row>
    <row r="47" spans="1:36" x14ac:dyDescent="0.3">
      <c r="A47" s="1" t="s">
        <v>44</v>
      </c>
      <c r="B47" s="1">
        <v>94</v>
      </c>
      <c r="C47" s="1">
        <v>20</v>
      </c>
      <c r="D47" s="1">
        <v>64</v>
      </c>
      <c r="E47" s="1">
        <v>99</v>
      </c>
      <c r="F47" s="1">
        <v>7</v>
      </c>
      <c r="G47" s="1">
        <v>52</v>
      </c>
      <c r="I47" s="2">
        <f t="shared" si="3"/>
        <v>0.27976190476190477</v>
      </c>
      <c r="J47" s="2">
        <f t="shared" si="4"/>
        <v>5.9523809523809521E-2</v>
      </c>
      <c r="K47" s="2">
        <f t="shared" si="5"/>
        <v>0.19047619047619047</v>
      </c>
      <c r="L47" s="2">
        <f t="shared" si="6"/>
        <v>0.29464285714285715</v>
      </c>
      <c r="M47" s="2">
        <f t="shared" si="7"/>
        <v>2.0833333333333332E-2</v>
      </c>
      <c r="N47" s="2">
        <f t="shared" si="8"/>
        <v>0.15476190476190477</v>
      </c>
      <c r="O47" s="3">
        <v>93</v>
      </c>
      <c r="P47" s="4">
        <f t="shared" si="9"/>
        <v>1</v>
      </c>
      <c r="Q47" s="1">
        <v>63</v>
      </c>
      <c r="R47" s="5">
        <f t="shared" si="10"/>
        <v>0.29464285714285715</v>
      </c>
      <c r="S47" s="1" t="str">
        <f t="shared" si="11"/>
        <v>part4</v>
      </c>
      <c r="U47" s="5">
        <f t="shared" si="12"/>
        <v>0.29464285714285715</v>
      </c>
      <c r="V47" s="5">
        <f t="shared" si="13"/>
        <v>1.4880952380952384E-2</v>
      </c>
      <c r="W47" s="5">
        <f t="shared" si="14"/>
        <v>0.10416666666666669</v>
      </c>
      <c r="X47" s="5">
        <f t="shared" si="15"/>
        <v>0.13988095238095238</v>
      </c>
      <c r="Y47" s="5">
        <f t="shared" si="16"/>
        <v>0.23511904761904762</v>
      </c>
      <c r="Z47" s="5">
        <f t="shared" si="17"/>
        <v>0.27380952380952384</v>
      </c>
      <c r="AA47" s="17">
        <f t="shared" si="18"/>
        <v>0.11191425998192363</v>
      </c>
      <c r="AB47" s="5">
        <f t="shared" si="25"/>
        <v>0.7678571428571429</v>
      </c>
      <c r="AC47" s="5"/>
      <c r="AD47" s="1">
        <f t="shared" si="19"/>
        <v>2</v>
      </c>
      <c r="AE47" s="1">
        <f t="shared" si="20"/>
        <v>5</v>
      </c>
      <c r="AF47" s="1">
        <f t="shared" si="21"/>
        <v>3</v>
      </c>
      <c r="AG47" s="1">
        <f t="shared" si="22"/>
        <v>1</v>
      </c>
      <c r="AH47" s="1">
        <f t="shared" si="23"/>
        <v>6</v>
      </c>
      <c r="AI47" s="1">
        <f t="shared" si="24"/>
        <v>4</v>
      </c>
      <c r="AJ47" s="1">
        <v>63</v>
      </c>
    </row>
    <row r="48" spans="1:36" x14ac:dyDescent="0.3">
      <c r="A48" s="1" t="s">
        <v>45</v>
      </c>
      <c r="B48" s="1">
        <v>6</v>
      </c>
      <c r="C48" s="1">
        <v>16</v>
      </c>
      <c r="D48" s="1">
        <v>79</v>
      </c>
      <c r="E48" s="1">
        <v>67</v>
      </c>
      <c r="F48" s="1">
        <v>85</v>
      </c>
      <c r="G48" s="1">
        <v>61</v>
      </c>
      <c r="I48" s="2">
        <f t="shared" si="3"/>
        <v>1.9108280254777069E-2</v>
      </c>
      <c r="J48" s="2">
        <f t="shared" si="4"/>
        <v>5.0955414012738856E-2</v>
      </c>
      <c r="K48" s="2">
        <f t="shared" si="5"/>
        <v>0.25159235668789809</v>
      </c>
      <c r="L48" s="2">
        <f t="shared" si="6"/>
        <v>0.21337579617834396</v>
      </c>
      <c r="M48" s="2">
        <f t="shared" si="7"/>
        <v>0.27070063694267515</v>
      </c>
      <c r="N48" s="2">
        <f t="shared" si="8"/>
        <v>0.19426751592356689</v>
      </c>
      <c r="O48" s="3">
        <v>39</v>
      </c>
      <c r="P48" s="4">
        <f t="shared" si="9"/>
        <v>1</v>
      </c>
      <c r="Q48" s="1">
        <v>62</v>
      </c>
      <c r="R48" s="5">
        <f t="shared" si="10"/>
        <v>0.27070063694267515</v>
      </c>
      <c r="S48" s="1" t="str">
        <f t="shared" si="11"/>
        <v>part5</v>
      </c>
      <c r="U48" s="5">
        <f t="shared" si="12"/>
        <v>0.27070063694267515</v>
      </c>
      <c r="V48" s="5">
        <f t="shared" si="13"/>
        <v>1.9108280254777066E-2</v>
      </c>
      <c r="W48" s="5">
        <f t="shared" si="14"/>
        <v>5.7324840764331197E-2</v>
      </c>
      <c r="X48" s="5">
        <f t="shared" si="15"/>
        <v>7.6433121019108263E-2</v>
      </c>
      <c r="Y48" s="5">
        <f t="shared" si="16"/>
        <v>0.21974522292993631</v>
      </c>
      <c r="Z48" s="5">
        <f t="shared" si="17"/>
        <v>0.25159235668789809</v>
      </c>
      <c r="AA48" s="17">
        <f t="shared" si="18"/>
        <v>0.10596373044361371</v>
      </c>
      <c r="AB48" s="5">
        <f t="shared" si="25"/>
        <v>0.62420382165605093</v>
      </c>
      <c r="AC48" s="5"/>
      <c r="AD48" s="1">
        <f t="shared" si="19"/>
        <v>6</v>
      </c>
      <c r="AE48" s="1">
        <f t="shared" si="20"/>
        <v>5</v>
      </c>
      <c r="AF48" s="1">
        <f t="shared" si="21"/>
        <v>2</v>
      </c>
      <c r="AG48" s="1">
        <f t="shared" si="22"/>
        <v>3</v>
      </c>
      <c r="AH48" s="1">
        <f t="shared" si="23"/>
        <v>1</v>
      </c>
      <c r="AI48" s="1">
        <f t="shared" si="24"/>
        <v>4</v>
      </c>
      <c r="AJ48" s="1">
        <v>62</v>
      </c>
    </row>
    <row r="49" spans="1:36" x14ac:dyDescent="0.3">
      <c r="A49" s="1" t="s">
        <v>46</v>
      </c>
      <c r="B49" s="1">
        <v>55</v>
      </c>
      <c r="C49" s="1">
        <v>58</v>
      </c>
      <c r="D49" s="1">
        <v>34</v>
      </c>
      <c r="E49" s="1">
        <v>75</v>
      </c>
      <c r="F49" s="1">
        <v>4</v>
      </c>
      <c r="G49" s="1">
        <v>33</v>
      </c>
      <c r="I49" s="2">
        <f t="shared" si="3"/>
        <v>0.21235521235521235</v>
      </c>
      <c r="J49" s="2">
        <f t="shared" si="4"/>
        <v>0.22393822393822393</v>
      </c>
      <c r="K49" s="2">
        <f t="shared" si="5"/>
        <v>0.13127413127413126</v>
      </c>
      <c r="L49" s="2">
        <f t="shared" si="6"/>
        <v>0.28957528957528955</v>
      </c>
      <c r="M49" s="2">
        <f t="shared" si="7"/>
        <v>1.5444015444015444E-2</v>
      </c>
      <c r="N49" s="2">
        <f t="shared" si="8"/>
        <v>0.12741312741312741</v>
      </c>
      <c r="O49" s="3">
        <v>8</v>
      </c>
      <c r="P49" s="4">
        <f t="shared" si="9"/>
        <v>0.99999999999999989</v>
      </c>
      <c r="Q49" s="1">
        <v>61</v>
      </c>
      <c r="R49" s="5">
        <f t="shared" si="10"/>
        <v>0.28957528957528955</v>
      </c>
      <c r="S49" s="1" t="str">
        <f t="shared" si="11"/>
        <v>part4</v>
      </c>
      <c r="U49" s="5">
        <f t="shared" si="12"/>
        <v>0.28957528957528955</v>
      </c>
      <c r="V49" s="5">
        <f t="shared" si="13"/>
        <v>6.5637065637065617E-2</v>
      </c>
      <c r="W49" s="5">
        <f t="shared" si="14"/>
        <v>7.7220077220077205E-2</v>
      </c>
      <c r="X49" s="5">
        <f t="shared" si="15"/>
        <v>0.15830115830115829</v>
      </c>
      <c r="Y49" s="5">
        <f t="shared" si="16"/>
        <v>0.16216216216216214</v>
      </c>
      <c r="Z49" s="5">
        <f t="shared" si="17"/>
        <v>0.27413127413127408</v>
      </c>
      <c r="AA49" s="17">
        <f t="shared" si="18"/>
        <v>9.6058072240688103E-2</v>
      </c>
      <c r="AB49" s="5">
        <f t="shared" si="25"/>
        <v>0.73745173745173731</v>
      </c>
      <c r="AC49" s="5"/>
      <c r="AD49" s="1">
        <f t="shared" si="19"/>
        <v>3</v>
      </c>
      <c r="AE49" s="1">
        <f t="shared" si="20"/>
        <v>2</v>
      </c>
      <c r="AF49" s="1">
        <f t="shared" si="21"/>
        <v>4</v>
      </c>
      <c r="AG49" s="1">
        <f t="shared" si="22"/>
        <v>1</v>
      </c>
      <c r="AH49" s="1">
        <f t="shared" si="23"/>
        <v>6</v>
      </c>
      <c r="AI49" s="1">
        <f t="shared" si="24"/>
        <v>5</v>
      </c>
      <c r="AJ49" s="1">
        <v>61</v>
      </c>
    </row>
    <row r="50" spans="1:36" x14ac:dyDescent="0.3">
      <c r="A50" s="1" t="s">
        <v>47</v>
      </c>
      <c r="B50" s="1">
        <v>91</v>
      </c>
      <c r="C50" s="1">
        <v>68</v>
      </c>
      <c r="D50" s="1">
        <v>30</v>
      </c>
      <c r="E50" s="1">
        <v>61</v>
      </c>
      <c r="F50" s="1">
        <v>54</v>
      </c>
      <c r="G50" s="1">
        <v>91</v>
      </c>
      <c r="I50" s="2">
        <f t="shared" si="3"/>
        <v>0.23037974683544304</v>
      </c>
      <c r="J50" s="2">
        <f t="shared" si="4"/>
        <v>0.17215189873417722</v>
      </c>
      <c r="K50" s="2">
        <f t="shared" si="5"/>
        <v>7.5949367088607597E-2</v>
      </c>
      <c r="L50" s="2">
        <f t="shared" si="6"/>
        <v>0.15443037974683543</v>
      </c>
      <c r="M50" s="2">
        <f t="shared" si="7"/>
        <v>0.13670886075949368</v>
      </c>
      <c r="N50" s="2">
        <f t="shared" si="8"/>
        <v>0.23037974683544304</v>
      </c>
      <c r="O50" s="3">
        <v>9</v>
      </c>
      <c r="P50" s="4">
        <f t="shared" si="9"/>
        <v>1</v>
      </c>
      <c r="Q50" s="1">
        <v>60</v>
      </c>
      <c r="R50" s="5">
        <f t="shared" si="10"/>
        <v>0.23037974683544304</v>
      </c>
      <c r="S50" s="1" t="str">
        <f t="shared" si="11"/>
        <v>part1</v>
      </c>
      <c r="U50" s="5">
        <f t="shared" si="12"/>
        <v>0.23037974683544304</v>
      </c>
      <c r="V50" s="5">
        <f t="shared" si="13"/>
        <v>0</v>
      </c>
      <c r="W50" s="5">
        <f t="shared" si="14"/>
        <v>5.8227848101265828E-2</v>
      </c>
      <c r="X50" s="5">
        <f t="shared" si="15"/>
        <v>7.5949367088607611E-2</v>
      </c>
      <c r="Y50" s="5">
        <f t="shared" si="16"/>
        <v>9.3670886075949367E-2</v>
      </c>
      <c r="Z50" s="5">
        <f t="shared" si="17"/>
        <v>0.15443037974683543</v>
      </c>
      <c r="AA50" s="17">
        <f t="shared" si="18"/>
        <v>5.9034949369186268E-2</v>
      </c>
      <c r="AB50" s="5">
        <f t="shared" si="25"/>
        <v>0.38227848101265827</v>
      </c>
      <c r="AC50" s="5"/>
      <c r="AD50" s="1">
        <f t="shared" si="19"/>
        <v>1</v>
      </c>
      <c r="AE50" s="1">
        <f t="shared" si="20"/>
        <v>3</v>
      </c>
      <c r="AF50" s="1">
        <f t="shared" si="21"/>
        <v>6</v>
      </c>
      <c r="AG50" s="1">
        <f t="shared" si="22"/>
        <v>4</v>
      </c>
      <c r="AH50" s="1">
        <f t="shared" si="23"/>
        <v>5</v>
      </c>
      <c r="AI50" s="1">
        <f t="shared" si="24"/>
        <v>1</v>
      </c>
      <c r="AJ50" s="1">
        <v>60</v>
      </c>
    </row>
    <row r="51" spans="1:36" x14ac:dyDescent="0.3">
      <c r="A51" s="1" t="s">
        <v>48</v>
      </c>
      <c r="B51" s="1">
        <v>88</v>
      </c>
      <c r="C51" s="1">
        <v>89</v>
      </c>
      <c r="D51" s="1">
        <v>60</v>
      </c>
      <c r="E51" s="1">
        <v>61</v>
      </c>
      <c r="F51" s="1">
        <v>82</v>
      </c>
      <c r="G51" s="1">
        <v>22</v>
      </c>
      <c r="I51" s="2">
        <f t="shared" si="3"/>
        <v>0.21890547263681592</v>
      </c>
      <c r="J51" s="2">
        <f t="shared" si="4"/>
        <v>0.22139303482587064</v>
      </c>
      <c r="K51" s="2">
        <f t="shared" si="5"/>
        <v>0.14925373134328357</v>
      </c>
      <c r="L51" s="2">
        <f t="shared" si="6"/>
        <v>0.15174129353233831</v>
      </c>
      <c r="M51" s="2">
        <f t="shared" si="7"/>
        <v>0.20398009950248755</v>
      </c>
      <c r="N51" s="2">
        <f t="shared" si="8"/>
        <v>5.4726368159203981E-2</v>
      </c>
      <c r="O51" s="3">
        <v>73</v>
      </c>
      <c r="P51" s="4">
        <f t="shared" si="9"/>
        <v>1</v>
      </c>
      <c r="Q51" s="1">
        <v>59</v>
      </c>
      <c r="R51" s="5">
        <f t="shared" si="10"/>
        <v>0.22139303482587064</v>
      </c>
      <c r="S51" s="1" t="str">
        <f t="shared" si="11"/>
        <v>part2</v>
      </c>
      <c r="U51" s="5">
        <f t="shared" si="12"/>
        <v>0.22139303482587064</v>
      </c>
      <c r="V51" s="5">
        <f t="shared" si="13"/>
        <v>2.487562189054715E-3</v>
      </c>
      <c r="W51" s="5">
        <f t="shared" si="14"/>
        <v>1.7412935323383089E-2</v>
      </c>
      <c r="X51" s="5">
        <f t="shared" si="15"/>
        <v>6.9651741293532327E-2</v>
      </c>
      <c r="Y51" s="5">
        <f t="shared" si="16"/>
        <v>7.2139303482587069E-2</v>
      </c>
      <c r="Z51" s="5">
        <f t="shared" si="17"/>
        <v>0.16666666666666666</v>
      </c>
      <c r="AA51" s="17">
        <f t="shared" si="18"/>
        <v>6.3518135994048305E-2</v>
      </c>
      <c r="AB51" s="5">
        <f t="shared" si="25"/>
        <v>0.32835820895522383</v>
      </c>
      <c r="AC51" s="5"/>
      <c r="AD51" s="1">
        <f t="shared" si="19"/>
        <v>2</v>
      </c>
      <c r="AE51" s="1">
        <f t="shared" si="20"/>
        <v>1</v>
      </c>
      <c r="AF51" s="1">
        <f t="shared" si="21"/>
        <v>5</v>
      </c>
      <c r="AG51" s="1">
        <f t="shared" si="22"/>
        <v>4</v>
      </c>
      <c r="AH51" s="1">
        <f t="shared" si="23"/>
        <v>3</v>
      </c>
      <c r="AI51" s="1">
        <f t="shared" si="24"/>
        <v>6</v>
      </c>
      <c r="AJ51" s="1">
        <v>59</v>
      </c>
    </row>
    <row r="52" spans="1:36" x14ac:dyDescent="0.3">
      <c r="A52" s="1" t="s">
        <v>49</v>
      </c>
      <c r="B52" s="1">
        <v>43</v>
      </c>
      <c r="C52" s="1">
        <v>100</v>
      </c>
      <c r="D52" s="1">
        <v>79</v>
      </c>
      <c r="E52" s="1">
        <v>44</v>
      </c>
      <c r="F52" s="1">
        <v>20</v>
      </c>
      <c r="G52" s="1">
        <v>72</v>
      </c>
      <c r="I52" s="2">
        <f t="shared" si="3"/>
        <v>0.12011173184357542</v>
      </c>
      <c r="J52" s="2">
        <f t="shared" si="4"/>
        <v>0.27932960893854747</v>
      </c>
      <c r="K52" s="2">
        <f t="shared" si="5"/>
        <v>0.2206703910614525</v>
      </c>
      <c r="L52" s="2">
        <f t="shared" si="6"/>
        <v>0.12290502793296089</v>
      </c>
      <c r="M52" s="2">
        <f t="shared" si="7"/>
        <v>5.5865921787709494E-2</v>
      </c>
      <c r="N52" s="2">
        <f t="shared" si="8"/>
        <v>0.2011173184357542</v>
      </c>
      <c r="O52" s="3">
        <v>97</v>
      </c>
      <c r="P52" s="4">
        <f t="shared" si="9"/>
        <v>1</v>
      </c>
      <c r="Q52" s="1">
        <v>58</v>
      </c>
      <c r="R52" s="5">
        <f t="shared" si="10"/>
        <v>0.27932960893854747</v>
      </c>
      <c r="S52" s="1" t="str">
        <f t="shared" si="11"/>
        <v>part2</v>
      </c>
      <c r="U52" s="5">
        <f t="shared" si="12"/>
        <v>0.27932960893854747</v>
      </c>
      <c r="V52" s="5">
        <f t="shared" si="13"/>
        <v>5.8659217877094966E-2</v>
      </c>
      <c r="W52" s="5">
        <f t="shared" si="14"/>
        <v>7.8212290502793269E-2</v>
      </c>
      <c r="X52" s="5">
        <f t="shared" si="15"/>
        <v>0.15642458100558659</v>
      </c>
      <c r="Y52" s="5">
        <f t="shared" si="16"/>
        <v>0.15921787709497204</v>
      </c>
      <c r="Z52" s="5">
        <f t="shared" si="17"/>
        <v>0.22346368715083798</v>
      </c>
      <c r="AA52" s="17">
        <f t="shared" si="18"/>
        <v>8.1431488091466775E-2</v>
      </c>
      <c r="AB52" s="5">
        <f t="shared" si="25"/>
        <v>0.67597765363128481</v>
      </c>
      <c r="AC52" s="5"/>
      <c r="AD52" s="1">
        <f t="shared" si="19"/>
        <v>5</v>
      </c>
      <c r="AE52" s="1">
        <f t="shared" si="20"/>
        <v>1</v>
      </c>
      <c r="AF52" s="1">
        <f t="shared" si="21"/>
        <v>2</v>
      </c>
      <c r="AG52" s="1">
        <f t="shared" si="22"/>
        <v>4</v>
      </c>
      <c r="AH52" s="1">
        <f t="shared" si="23"/>
        <v>6</v>
      </c>
      <c r="AI52" s="1">
        <f t="shared" si="24"/>
        <v>3</v>
      </c>
      <c r="AJ52" s="1">
        <v>58</v>
      </c>
    </row>
    <row r="53" spans="1:36" x14ac:dyDescent="0.3">
      <c r="A53" s="1" t="s">
        <v>50</v>
      </c>
      <c r="B53" s="1">
        <v>48</v>
      </c>
      <c r="C53" s="1">
        <v>9</v>
      </c>
      <c r="D53" s="1">
        <v>95</v>
      </c>
      <c r="E53" s="1">
        <v>29</v>
      </c>
      <c r="F53" s="1">
        <v>81</v>
      </c>
      <c r="G53" s="1">
        <v>53</v>
      </c>
      <c r="I53" s="2">
        <f t="shared" si="3"/>
        <v>0.15238095238095239</v>
      </c>
      <c r="J53" s="2">
        <f t="shared" si="4"/>
        <v>2.8571428571428571E-2</v>
      </c>
      <c r="K53" s="2">
        <f t="shared" si="5"/>
        <v>0.30158730158730157</v>
      </c>
      <c r="L53" s="2">
        <f t="shared" si="6"/>
        <v>9.2063492063492069E-2</v>
      </c>
      <c r="M53" s="2">
        <f t="shared" si="7"/>
        <v>0.25714285714285712</v>
      </c>
      <c r="N53" s="2">
        <f t="shared" si="8"/>
        <v>0.16825396825396827</v>
      </c>
      <c r="O53" s="3">
        <v>91</v>
      </c>
      <c r="P53" s="4">
        <f t="shared" si="9"/>
        <v>1</v>
      </c>
      <c r="Q53" s="1">
        <v>57</v>
      </c>
      <c r="R53" s="5">
        <f t="shared" si="10"/>
        <v>0.30158730158730157</v>
      </c>
      <c r="S53" s="1" t="str">
        <f t="shared" si="11"/>
        <v>part3</v>
      </c>
      <c r="U53" s="5">
        <f t="shared" si="12"/>
        <v>0.30158730158730157</v>
      </c>
      <c r="V53" s="5">
        <f t="shared" si="13"/>
        <v>4.4444444444444453E-2</v>
      </c>
      <c r="W53" s="5">
        <f t="shared" si="14"/>
        <v>0.1333333333333333</v>
      </c>
      <c r="X53" s="5">
        <f t="shared" si="15"/>
        <v>0.14920634920634918</v>
      </c>
      <c r="Y53" s="5">
        <f t="shared" si="16"/>
        <v>0.2095238095238095</v>
      </c>
      <c r="Z53" s="5">
        <f t="shared" si="17"/>
        <v>0.27301587301587299</v>
      </c>
      <c r="AA53" s="17">
        <f t="shared" si="18"/>
        <v>0.10122455075218215</v>
      </c>
      <c r="AB53" s="5">
        <f t="shared" si="25"/>
        <v>0.80952380952380931</v>
      </c>
      <c r="AC53" s="5"/>
      <c r="AD53" s="1">
        <f t="shared" si="19"/>
        <v>4</v>
      </c>
      <c r="AE53" s="1">
        <f t="shared" si="20"/>
        <v>6</v>
      </c>
      <c r="AF53" s="1">
        <f t="shared" si="21"/>
        <v>1</v>
      </c>
      <c r="AG53" s="1">
        <f t="shared" si="22"/>
        <v>5</v>
      </c>
      <c r="AH53" s="1">
        <f t="shared" si="23"/>
        <v>2</v>
      </c>
      <c r="AI53" s="1">
        <f t="shared" si="24"/>
        <v>3</v>
      </c>
      <c r="AJ53" s="1">
        <v>57</v>
      </c>
    </row>
    <row r="54" spans="1:36" x14ac:dyDescent="0.3">
      <c r="A54" s="1" t="s">
        <v>51</v>
      </c>
      <c r="B54" s="1">
        <v>99</v>
      </c>
      <c r="C54" s="1">
        <v>92</v>
      </c>
      <c r="D54" s="1">
        <v>73</v>
      </c>
      <c r="E54" s="1">
        <v>12</v>
      </c>
      <c r="F54" s="1">
        <v>23</v>
      </c>
      <c r="G54" s="1">
        <v>91</v>
      </c>
      <c r="I54" s="2">
        <f t="shared" si="3"/>
        <v>0.25384615384615383</v>
      </c>
      <c r="J54" s="2">
        <f t="shared" si="4"/>
        <v>0.23589743589743589</v>
      </c>
      <c r="K54" s="2">
        <f t="shared" si="5"/>
        <v>0.18717948717948718</v>
      </c>
      <c r="L54" s="2">
        <f t="shared" si="6"/>
        <v>3.0769230769230771E-2</v>
      </c>
      <c r="M54" s="2">
        <f t="shared" si="7"/>
        <v>5.8974358974358973E-2</v>
      </c>
      <c r="N54" s="2">
        <f t="shared" si="8"/>
        <v>0.23333333333333334</v>
      </c>
      <c r="O54" s="3">
        <v>29</v>
      </c>
      <c r="P54" s="4">
        <f t="shared" si="9"/>
        <v>1</v>
      </c>
      <c r="Q54" s="1">
        <v>56</v>
      </c>
      <c r="R54" s="5">
        <f t="shared" si="10"/>
        <v>0.25384615384615383</v>
      </c>
      <c r="S54" s="1" t="str">
        <f t="shared" si="11"/>
        <v>part1</v>
      </c>
      <c r="U54" s="5">
        <f t="shared" si="12"/>
        <v>0.25384615384615383</v>
      </c>
      <c r="V54" s="5">
        <f t="shared" si="13"/>
        <v>1.794871794871794E-2</v>
      </c>
      <c r="W54" s="5">
        <f t="shared" si="14"/>
        <v>2.0512820512820495E-2</v>
      </c>
      <c r="X54" s="5">
        <f t="shared" si="15"/>
        <v>6.6666666666666652E-2</v>
      </c>
      <c r="Y54" s="5">
        <f t="shared" si="16"/>
        <v>0.19487179487179485</v>
      </c>
      <c r="Z54" s="5">
        <f t="shared" si="17"/>
        <v>0.22307692307692306</v>
      </c>
      <c r="AA54" s="17">
        <f t="shared" si="18"/>
        <v>9.7287336136406194E-2</v>
      </c>
      <c r="AB54" s="5">
        <f t="shared" si="25"/>
        <v>0.52307692307692299</v>
      </c>
      <c r="AC54" s="5"/>
      <c r="AD54" s="1">
        <f t="shared" si="19"/>
        <v>1</v>
      </c>
      <c r="AE54" s="1">
        <f t="shared" si="20"/>
        <v>2</v>
      </c>
      <c r="AF54" s="1">
        <f t="shared" si="21"/>
        <v>4</v>
      </c>
      <c r="AG54" s="1">
        <f t="shared" si="22"/>
        <v>6</v>
      </c>
      <c r="AH54" s="1">
        <f t="shared" si="23"/>
        <v>5</v>
      </c>
      <c r="AI54" s="1">
        <f t="shared" si="24"/>
        <v>3</v>
      </c>
      <c r="AJ54" s="1">
        <v>56</v>
      </c>
    </row>
    <row r="55" spans="1:36" x14ac:dyDescent="0.3">
      <c r="A55" s="1" t="s">
        <v>52</v>
      </c>
      <c r="B55" s="1">
        <v>19</v>
      </c>
      <c r="C55" s="1">
        <v>66</v>
      </c>
      <c r="D55" s="1">
        <v>41</v>
      </c>
      <c r="E55" s="1">
        <v>84</v>
      </c>
      <c r="F55" s="1">
        <v>94</v>
      </c>
      <c r="G55" s="1">
        <v>65</v>
      </c>
      <c r="I55" s="2">
        <f t="shared" si="3"/>
        <v>5.1490514905149054E-2</v>
      </c>
      <c r="J55" s="2">
        <f t="shared" si="4"/>
        <v>0.17886178861788618</v>
      </c>
      <c r="K55" s="2">
        <f t="shared" si="5"/>
        <v>0.1111111111111111</v>
      </c>
      <c r="L55" s="2">
        <f t="shared" si="6"/>
        <v>0.22764227642276422</v>
      </c>
      <c r="M55" s="2">
        <f t="shared" si="7"/>
        <v>0.25474254742547425</v>
      </c>
      <c r="N55" s="2">
        <f t="shared" si="8"/>
        <v>0.17615176151761516</v>
      </c>
      <c r="O55" s="3">
        <v>52</v>
      </c>
      <c r="P55" s="4">
        <f t="shared" si="9"/>
        <v>1</v>
      </c>
      <c r="Q55" s="1">
        <v>55</v>
      </c>
      <c r="R55" s="5">
        <f t="shared" si="10"/>
        <v>0.25474254742547425</v>
      </c>
      <c r="S55" s="1" t="str">
        <f t="shared" si="11"/>
        <v>part5</v>
      </c>
      <c r="U55" s="5">
        <f t="shared" si="12"/>
        <v>0.25474254742547425</v>
      </c>
      <c r="V55" s="5">
        <f t="shared" si="13"/>
        <v>2.7100271002710036E-2</v>
      </c>
      <c r="W55" s="5">
        <f t="shared" si="14"/>
        <v>7.5880758807588072E-2</v>
      </c>
      <c r="X55" s="5">
        <f t="shared" si="15"/>
        <v>7.859078590785909E-2</v>
      </c>
      <c r="Y55" s="5">
        <f t="shared" si="16"/>
        <v>0.14363143631436315</v>
      </c>
      <c r="Z55" s="5">
        <f t="shared" si="17"/>
        <v>0.2032520325203252</v>
      </c>
      <c r="AA55" s="17">
        <f t="shared" si="18"/>
        <v>7.4921344712949159E-2</v>
      </c>
      <c r="AB55" s="5">
        <f t="shared" si="25"/>
        <v>0.52845528455284552</v>
      </c>
      <c r="AC55" s="5"/>
      <c r="AD55" s="1">
        <f t="shared" si="19"/>
        <v>6</v>
      </c>
      <c r="AE55" s="1">
        <f t="shared" si="20"/>
        <v>3</v>
      </c>
      <c r="AF55" s="1">
        <f t="shared" si="21"/>
        <v>5</v>
      </c>
      <c r="AG55" s="1">
        <f t="shared" si="22"/>
        <v>2</v>
      </c>
      <c r="AH55" s="1">
        <f t="shared" si="23"/>
        <v>1</v>
      </c>
      <c r="AI55" s="1">
        <f t="shared" si="24"/>
        <v>4</v>
      </c>
      <c r="AJ55" s="1">
        <v>55</v>
      </c>
    </row>
    <row r="56" spans="1:36" x14ac:dyDescent="0.3">
      <c r="A56" s="1" t="s">
        <v>53</v>
      </c>
      <c r="B56" s="1">
        <v>39</v>
      </c>
      <c r="C56" s="1">
        <v>96</v>
      </c>
      <c r="D56" s="1">
        <v>95</v>
      </c>
      <c r="E56" s="1">
        <v>98</v>
      </c>
      <c r="F56" s="1">
        <v>32</v>
      </c>
      <c r="G56" s="1">
        <v>39</v>
      </c>
      <c r="I56" s="2">
        <f t="shared" si="3"/>
        <v>9.7744360902255634E-2</v>
      </c>
      <c r="J56" s="2">
        <f t="shared" si="4"/>
        <v>0.24060150375939848</v>
      </c>
      <c r="K56" s="2">
        <f t="shared" si="5"/>
        <v>0.23809523809523808</v>
      </c>
      <c r="L56" s="2">
        <f t="shared" si="6"/>
        <v>0.24561403508771928</v>
      </c>
      <c r="M56" s="2">
        <f t="shared" si="7"/>
        <v>8.0200501253132828E-2</v>
      </c>
      <c r="N56" s="2">
        <f t="shared" si="8"/>
        <v>9.7744360902255634E-2</v>
      </c>
      <c r="O56" s="3">
        <v>25</v>
      </c>
      <c r="P56" s="4">
        <f t="shared" si="9"/>
        <v>1</v>
      </c>
      <c r="Q56" s="1">
        <v>54</v>
      </c>
      <c r="R56" s="5">
        <f t="shared" si="10"/>
        <v>0.24561403508771928</v>
      </c>
      <c r="S56" s="1" t="str">
        <f t="shared" si="11"/>
        <v>part4</v>
      </c>
      <c r="U56" s="5">
        <f t="shared" si="12"/>
        <v>0.24561403508771928</v>
      </c>
      <c r="V56" s="5">
        <f t="shared" si="13"/>
        <v>5.0125313283208017E-3</v>
      </c>
      <c r="W56" s="5">
        <f t="shared" si="14"/>
        <v>7.5187969924812026E-3</v>
      </c>
      <c r="X56" s="5">
        <f t="shared" si="15"/>
        <v>0.14786967418546365</v>
      </c>
      <c r="Y56" s="5">
        <f t="shared" si="16"/>
        <v>0</v>
      </c>
      <c r="Z56" s="5">
        <f t="shared" si="17"/>
        <v>0.16541353383458646</v>
      </c>
      <c r="AA56" s="17">
        <f t="shared" si="18"/>
        <v>8.2192522966449008E-2</v>
      </c>
      <c r="AB56" s="5">
        <f t="shared" si="25"/>
        <v>0.32581453634085211</v>
      </c>
      <c r="AC56" s="5"/>
      <c r="AD56" s="1">
        <f t="shared" si="19"/>
        <v>4</v>
      </c>
      <c r="AE56" s="1">
        <f t="shared" si="20"/>
        <v>2</v>
      </c>
      <c r="AF56" s="1">
        <f t="shared" si="21"/>
        <v>3</v>
      </c>
      <c r="AG56" s="1">
        <f t="shared" si="22"/>
        <v>1</v>
      </c>
      <c r="AH56" s="1">
        <f t="shared" si="23"/>
        <v>6</v>
      </c>
      <c r="AI56" s="1">
        <f t="shared" si="24"/>
        <v>4</v>
      </c>
      <c r="AJ56" s="1">
        <v>54</v>
      </c>
    </row>
    <row r="57" spans="1:36" x14ac:dyDescent="0.3">
      <c r="A57" s="1" t="s">
        <v>54</v>
      </c>
      <c r="B57" s="1">
        <v>51</v>
      </c>
      <c r="C57" s="1">
        <v>15</v>
      </c>
      <c r="D57" s="1">
        <v>24</v>
      </c>
      <c r="E57" s="1">
        <v>22</v>
      </c>
      <c r="F57" s="1">
        <v>54</v>
      </c>
      <c r="G57" s="1">
        <v>79</v>
      </c>
      <c r="I57" s="2">
        <f t="shared" si="3"/>
        <v>0.20816326530612245</v>
      </c>
      <c r="J57" s="2">
        <f t="shared" si="4"/>
        <v>6.1224489795918366E-2</v>
      </c>
      <c r="K57" s="2">
        <f t="shared" si="5"/>
        <v>9.7959183673469383E-2</v>
      </c>
      <c r="L57" s="2">
        <f t="shared" si="6"/>
        <v>8.9795918367346933E-2</v>
      </c>
      <c r="M57" s="2">
        <f t="shared" si="7"/>
        <v>0.22040816326530613</v>
      </c>
      <c r="N57" s="2">
        <f t="shared" si="8"/>
        <v>0.32244897959183672</v>
      </c>
      <c r="O57" s="3">
        <v>42</v>
      </c>
      <c r="P57" s="4">
        <f t="shared" si="9"/>
        <v>1</v>
      </c>
      <c r="Q57" s="1">
        <v>53</v>
      </c>
      <c r="R57" s="5">
        <f t="shared" si="10"/>
        <v>0.32244897959183672</v>
      </c>
      <c r="S57" s="1" t="str">
        <f t="shared" si="11"/>
        <v>part6</v>
      </c>
      <c r="U57" s="5">
        <f t="shared" si="12"/>
        <v>0.32244897959183672</v>
      </c>
      <c r="V57" s="5">
        <f t="shared" si="13"/>
        <v>0.10204081632653059</v>
      </c>
      <c r="W57" s="5">
        <f t="shared" si="14"/>
        <v>0.11428571428571427</v>
      </c>
      <c r="X57" s="5">
        <f t="shared" si="15"/>
        <v>0.22448979591836732</v>
      </c>
      <c r="Y57" s="5">
        <f t="shared" si="16"/>
        <v>0.23265306122448978</v>
      </c>
      <c r="Z57" s="5">
        <f t="shared" si="17"/>
        <v>0.26122448979591834</v>
      </c>
      <c r="AA57" s="17">
        <f t="shared" si="18"/>
        <v>0.10062417999886637</v>
      </c>
      <c r="AB57" s="5">
        <f t="shared" si="25"/>
        <v>0.93469387755102029</v>
      </c>
      <c r="AC57" s="5"/>
      <c r="AD57" s="1">
        <f t="shared" si="19"/>
        <v>3</v>
      </c>
      <c r="AE57" s="1">
        <f t="shared" si="20"/>
        <v>6</v>
      </c>
      <c r="AF57" s="1">
        <f t="shared" si="21"/>
        <v>4</v>
      </c>
      <c r="AG57" s="1">
        <f t="shared" si="22"/>
        <v>5</v>
      </c>
      <c r="AH57" s="1">
        <f t="shared" si="23"/>
        <v>2</v>
      </c>
      <c r="AI57" s="1">
        <f t="shared" si="24"/>
        <v>1</v>
      </c>
      <c r="AJ57" s="1">
        <v>53</v>
      </c>
    </row>
    <row r="58" spans="1:36" x14ac:dyDescent="0.3">
      <c r="A58" s="1" t="s">
        <v>55</v>
      </c>
      <c r="B58" s="1">
        <v>38</v>
      </c>
      <c r="C58" s="1">
        <v>47</v>
      </c>
      <c r="D58" s="1">
        <v>12</v>
      </c>
      <c r="E58" s="1">
        <v>32</v>
      </c>
      <c r="F58" s="1">
        <v>96</v>
      </c>
      <c r="G58" s="1">
        <v>50</v>
      </c>
      <c r="I58" s="2">
        <f t="shared" si="3"/>
        <v>0.13818181818181818</v>
      </c>
      <c r="J58" s="2">
        <f t="shared" si="4"/>
        <v>0.1709090909090909</v>
      </c>
      <c r="K58" s="2">
        <f t="shared" si="5"/>
        <v>4.363636363636364E-2</v>
      </c>
      <c r="L58" s="2">
        <f t="shared" si="6"/>
        <v>0.11636363636363636</v>
      </c>
      <c r="M58" s="2">
        <f t="shared" si="7"/>
        <v>0.34909090909090912</v>
      </c>
      <c r="N58" s="2">
        <f t="shared" si="8"/>
        <v>0.18181818181818182</v>
      </c>
      <c r="O58" s="3">
        <v>6</v>
      </c>
      <c r="P58" s="4">
        <f t="shared" si="9"/>
        <v>1</v>
      </c>
      <c r="Q58" s="1">
        <v>52</v>
      </c>
      <c r="R58" s="5">
        <f t="shared" si="10"/>
        <v>0.34909090909090912</v>
      </c>
      <c r="S58" s="1" t="str">
        <f t="shared" si="11"/>
        <v>part5</v>
      </c>
      <c r="U58" s="5">
        <f t="shared" si="12"/>
        <v>0.34909090909090912</v>
      </c>
      <c r="V58" s="5">
        <f t="shared" si="13"/>
        <v>0.1672727272727273</v>
      </c>
      <c r="W58" s="5">
        <f t="shared" si="14"/>
        <v>0.17818181818181822</v>
      </c>
      <c r="X58" s="5">
        <f t="shared" si="15"/>
        <v>0.21090909090909093</v>
      </c>
      <c r="Y58" s="5">
        <f t="shared" si="16"/>
        <v>0.23272727272727275</v>
      </c>
      <c r="Z58" s="5">
        <f t="shared" si="17"/>
        <v>0.30545454545454548</v>
      </c>
      <c r="AA58" s="17">
        <f t="shared" si="18"/>
        <v>0.10198471229895062</v>
      </c>
      <c r="AB58" s="5">
        <f t="shared" si="25"/>
        <v>1.0945454545454547</v>
      </c>
      <c r="AC58" s="5"/>
      <c r="AD58" s="1">
        <f t="shared" si="19"/>
        <v>4</v>
      </c>
      <c r="AE58" s="1">
        <f t="shared" si="20"/>
        <v>3</v>
      </c>
      <c r="AF58" s="1">
        <f t="shared" si="21"/>
        <v>6</v>
      </c>
      <c r="AG58" s="1">
        <f t="shared" si="22"/>
        <v>5</v>
      </c>
      <c r="AH58" s="1">
        <f t="shared" si="23"/>
        <v>1</v>
      </c>
      <c r="AI58" s="1">
        <f t="shared" si="24"/>
        <v>2</v>
      </c>
      <c r="AJ58" s="1">
        <v>52</v>
      </c>
    </row>
    <row r="59" spans="1:36" x14ac:dyDescent="0.3">
      <c r="A59" s="1" t="s">
        <v>56</v>
      </c>
      <c r="B59" s="1">
        <v>60</v>
      </c>
      <c r="C59" s="1">
        <v>78</v>
      </c>
      <c r="D59" s="1">
        <v>70</v>
      </c>
      <c r="E59" s="1">
        <v>64</v>
      </c>
      <c r="F59" s="1">
        <v>75</v>
      </c>
      <c r="G59" s="1">
        <v>16</v>
      </c>
      <c r="I59" s="2">
        <f t="shared" si="3"/>
        <v>0.16528925619834711</v>
      </c>
      <c r="J59" s="2">
        <f t="shared" si="4"/>
        <v>0.21487603305785125</v>
      </c>
      <c r="K59" s="2">
        <f t="shared" si="5"/>
        <v>0.1928374655647383</v>
      </c>
      <c r="L59" s="2">
        <f t="shared" si="6"/>
        <v>0.17630853994490359</v>
      </c>
      <c r="M59" s="2">
        <f t="shared" si="7"/>
        <v>0.20661157024793389</v>
      </c>
      <c r="N59" s="2">
        <f t="shared" si="8"/>
        <v>4.4077134986225897E-2</v>
      </c>
      <c r="O59" s="3">
        <v>56</v>
      </c>
      <c r="P59" s="4">
        <f t="shared" si="9"/>
        <v>1</v>
      </c>
      <c r="Q59" s="1">
        <v>51</v>
      </c>
      <c r="R59" s="5">
        <f t="shared" si="10"/>
        <v>0.21487603305785125</v>
      </c>
      <c r="S59" s="1" t="str">
        <f t="shared" si="11"/>
        <v>part2</v>
      </c>
      <c r="U59" s="5">
        <f t="shared" si="12"/>
        <v>0.21487603305785125</v>
      </c>
      <c r="V59" s="5">
        <f t="shared" si="13"/>
        <v>8.2644628099173556E-3</v>
      </c>
      <c r="W59" s="5">
        <f t="shared" si="14"/>
        <v>2.2038567493112948E-2</v>
      </c>
      <c r="X59" s="5">
        <f t="shared" si="15"/>
        <v>3.8567493112947659E-2</v>
      </c>
      <c r="Y59" s="5">
        <f t="shared" si="16"/>
        <v>4.9586776859504134E-2</v>
      </c>
      <c r="Z59" s="5">
        <f t="shared" si="17"/>
        <v>0.17079889807162535</v>
      </c>
      <c r="AA59" s="17">
        <f t="shared" si="18"/>
        <v>6.2813542015175555E-2</v>
      </c>
      <c r="AB59" s="5">
        <f t="shared" si="25"/>
        <v>0.28925619834710747</v>
      </c>
      <c r="AC59" s="5"/>
      <c r="AD59" s="1">
        <f t="shared" si="19"/>
        <v>5</v>
      </c>
      <c r="AE59" s="1">
        <f t="shared" si="20"/>
        <v>1</v>
      </c>
      <c r="AF59" s="1">
        <f t="shared" si="21"/>
        <v>3</v>
      </c>
      <c r="AG59" s="1">
        <f t="shared" si="22"/>
        <v>4</v>
      </c>
      <c r="AH59" s="1">
        <f t="shared" si="23"/>
        <v>2</v>
      </c>
      <c r="AI59" s="1">
        <f t="shared" si="24"/>
        <v>6</v>
      </c>
      <c r="AJ59" s="1">
        <v>51</v>
      </c>
    </row>
    <row r="60" spans="1:36" x14ac:dyDescent="0.3">
      <c r="A60" s="1" t="s">
        <v>57</v>
      </c>
      <c r="B60" s="1">
        <v>72</v>
      </c>
      <c r="C60" s="1">
        <v>91</v>
      </c>
      <c r="D60" s="1">
        <v>53</v>
      </c>
      <c r="E60" s="1">
        <v>4</v>
      </c>
      <c r="F60" s="1">
        <v>80</v>
      </c>
      <c r="G60" s="1">
        <v>9</v>
      </c>
      <c r="I60" s="2">
        <f t="shared" si="3"/>
        <v>0.23300970873786409</v>
      </c>
      <c r="J60" s="2">
        <f t="shared" si="4"/>
        <v>0.29449838187702265</v>
      </c>
      <c r="K60" s="2">
        <f t="shared" si="5"/>
        <v>0.17152103559870549</v>
      </c>
      <c r="L60" s="2">
        <f t="shared" si="6"/>
        <v>1.2944983818770227E-2</v>
      </c>
      <c r="M60" s="2">
        <f t="shared" si="7"/>
        <v>0.25889967637540451</v>
      </c>
      <c r="N60" s="2">
        <f t="shared" si="8"/>
        <v>2.9126213592233011E-2</v>
      </c>
      <c r="O60" s="3">
        <v>59</v>
      </c>
      <c r="P60" s="4">
        <f t="shared" si="9"/>
        <v>1</v>
      </c>
      <c r="Q60" s="1">
        <v>50</v>
      </c>
      <c r="R60" s="5">
        <f t="shared" si="10"/>
        <v>0.29449838187702265</v>
      </c>
      <c r="S60" s="1" t="str">
        <f t="shared" si="11"/>
        <v>part2</v>
      </c>
      <c r="U60" s="5">
        <f t="shared" si="12"/>
        <v>0.29449838187702265</v>
      </c>
      <c r="V60" s="5">
        <f t="shared" si="13"/>
        <v>3.5598705501618144E-2</v>
      </c>
      <c r="W60" s="5">
        <f t="shared" si="14"/>
        <v>6.1488673139158567E-2</v>
      </c>
      <c r="X60" s="5">
        <f t="shared" si="15"/>
        <v>0.12297734627831716</v>
      </c>
      <c r="Y60" s="5">
        <f t="shared" si="16"/>
        <v>0.26537216828478966</v>
      </c>
      <c r="Z60" s="5">
        <f t="shared" si="17"/>
        <v>0.28155339805825241</v>
      </c>
      <c r="AA60" s="17">
        <f t="shared" si="18"/>
        <v>0.11985038308829257</v>
      </c>
      <c r="AB60" s="5">
        <f t="shared" si="25"/>
        <v>0.76699029126213591</v>
      </c>
      <c r="AC60" s="5"/>
      <c r="AD60" s="1">
        <f t="shared" si="19"/>
        <v>3</v>
      </c>
      <c r="AE60" s="1">
        <f t="shared" si="20"/>
        <v>1</v>
      </c>
      <c r="AF60" s="1">
        <f t="shared" si="21"/>
        <v>4</v>
      </c>
      <c r="AG60" s="1">
        <f t="shared" si="22"/>
        <v>6</v>
      </c>
      <c r="AH60" s="1">
        <f t="shared" si="23"/>
        <v>2</v>
      </c>
      <c r="AI60" s="1">
        <f t="shared" si="24"/>
        <v>5</v>
      </c>
      <c r="AJ60" s="1">
        <v>50</v>
      </c>
    </row>
    <row r="61" spans="1:36" x14ac:dyDescent="0.3">
      <c r="A61" s="1" t="s">
        <v>58</v>
      </c>
      <c r="B61" s="1">
        <v>3</v>
      </c>
      <c r="C61" s="1">
        <v>89</v>
      </c>
      <c r="D61" s="1">
        <v>79</v>
      </c>
      <c r="E61" s="1">
        <v>68</v>
      </c>
      <c r="F61" s="1">
        <v>51</v>
      </c>
      <c r="G61" s="1">
        <v>26</v>
      </c>
      <c r="I61" s="2">
        <f t="shared" si="3"/>
        <v>9.4936708860759497E-3</v>
      </c>
      <c r="J61" s="2">
        <f t="shared" si="4"/>
        <v>0.28164556962025317</v>
      </c>
      <c r="K61" s="2">
        <f t="shared" si="5"/>
        <v>0.25</v>
      </c>
      <c r="L61" s="2">
        <f t="shared" si="6"/>
        <v>0.21518987341772153</v>
      </c>
      <c r="M61" s="2">
        <f t="shared" si="7"/>
        <v>0.16139240506329114</v>
      </c>
      <c r="N61" s="2">
        <f t="shared" si="8"/>
        <v>8.2278481012658222E-2</v>
      </c>
      <c r="O61" s="3">
        <v>97</v>
      </c>
      <c r="P61" s="4">
        <f t="shared" si="9"/>
        <v>1</v>
      </c>
      <c r="Q61" s="1">
        <v>49</v>
      </c>
      <c r="R61" s="5">
        <f t="shared" si="10"/>
        <v>0.28164556962025317</v>
      </c>
      <c r="S61" s="1" t="str">
        <f t="shared" si="11"/>
        <v>part2</v>
      </c>
      <c r="U61" s="5">
        <f t="shared" si="12"/>
        <v>0.28164556962025317</v>
      </c>
      <c r="V61" s="5">
        <f t="shared" si="13"/>
        <v>3.1645569620253167E-2</v>
      </c>
      <c r="W61" s="5">
        <f t="shared" si="14"/>
        <v>6.6455696202531639E-2</v>
      </c>
      <c r="X61" s="5">
        <f t="shared" si="15"/>
        <v>0.12025316455696203</v>
      </c>
      <c r="Y61" s="5">
        <f t="shared" si="16"/>
        <v>0.19936708860759494</v>
      </c>
      <c r="Z61" s="5">
        <f t="shared" si="17"/>
        <v>0.27215189873417722</v>
      </c>
      <c r="AA61" s="17">
        <f t="shared" si="18"/>
        <v>0.10428003498114313</v>
      </c>
      <c r="AB61" s="5">
        <f t="shared" si="25"/>
        <v>0.689873417721519</v>
      </c>
      <c r="AC61" s="5"/>
      <c r="AD61" s="1">
        <f t="shared" si="19"/>
        <v>6</v>
      </c>
      <c r="AE61" s="1">
        <f t="shared" si="20"/>
        <v>1</v>
      </c>
      <c r="AF61" s="1">
        <f t="shared" si="21"/>
        <v>2</v>
      </c>
      <c r="AG61" s="1">
        <f t="shared" si="22"/>
        <v>3</v>
      </c>
      <c r="AH61" s="1">
        <f t="shared" si="23"/>
        <v>4</v>
      </c>
      <c r="AI61" s="1">
        <f t="shared" si="24"/>
        <v>5</v>
      </c>
      <c r="AJ61" s="1">
        <v>49</v>
      </c>
    </row>
    <row r="62" spans="1:36" x14ac:dyDescent="0.3">
      <c r="A62" s="1" t="s">
        <v>59</v>
      </c>
      <c r="B62" s="1">
        <v>42</v>
      </c>
      <c r="C62" s="1">
        <v>28</v>
      </c>
      <c r="D62" s="1">
        <v>89</v>
      </c>
      <c r="E62" s="1">
        <v>55</v>
      </c>
      <c r="F62" s="1">
        <v>72</v>
      </c>
      <c r="G62" s="1">
        <v>26</v>
      </c>
      <c r="I62" s="2">
        <f t="shared" si="3"/>
        <v>0.13461538461538461</v>
      </c>
      <c r="J62" s="2">
        <f t="shared" si="4"/>
        <v>8.9743589743589744E-2</v>
      </c>
      <c r="K62" s="2">
        <f t="shared" si="5"/>
        <v>0.28525641025641024</v>
      </c>
      <c r="L62" s="2">
        <f t="shared" si="6"/>
        <v>0.17628205128205129</v>
      </c>
      <c r="M62" s="2">
        <f t="shared" si="7"/>
        <v>0.23076923076923078</v>
      </c>
      <c r="N62" s="2">
        <f t="shared" si="8"/>
        <v>8.3333333333333329E-2</v>
      </c>
      <c r="O62" s="3">
        <v>74</v>
      </c>
      <c r="P62" s="4">
        <f t="shared" si="9"/>
        <v>1</v>
      </c>
      <c r="Q62" s="1">
        <v>48</v>
      </c>
      <c r="R62" s="5">
        <f t="shared" si="10"/>
        <v>0.28525641025641024</v>
      </c>
      <c r="S62" s="1" t="str">
        <f t="shared" si="11"/>
        <v>part3</v>
      </c>
      <c r="U62" s="5">
        <f t="shared" si="12"/>
        <v>0.28525641025641024</v>
      </c>
      <c r="V62" s="5">
        <f t="shared" si="13"/>
        <v>5.448717948717946E-2</v>
      </c>
      <c r="W62" s="5">
        <f t="shared" si="14"/>
        <v>0.10897435897435895</v>
      </c>
      <c r="X62" s="5">
        <f t="shared" si="15"/>
        <v>0.15064102564102563</v>
      </c>
      <c r="Y62" s="5">
        <f t="shared" si="16"/>
        <v>0.19551282051282048</v>
      </c>
      <c r="Z62" s="5">
        <f t="shared" si="17"/>
        <v>0.20192307692307693</v>
      </c>
      <c r="AA62" s="17">
        <f t="shared" si="18"/>
        <v>8.0192282071774396E-2</v>
      </c>
      <c r="AB62" s="5">
        <f t="shared" si="25"/>
        <v>0.71153846153846145</v>
      </c>
      <c r="AC62" s="5"/>
      <c r="AD62" s="1">
        <f t="shared" si="19"/>
        <v>4</v>
      </c>
      <c r="AE62" s="1">
        <f t="shared" si="20"/>
        <v>5</v>
      </c>
      <c r="AF62" s="1">
        <f t="shared" si="21"/>
        <v>1</v>
      </c>
      <c r="AG62" s="1">
        <f t="shared" si="22"/>
        <v>3</v>
      </c>
      <c r="AH62" s="1">
        <f t="shared" si="23"/>
        <v>2</v>
      </c>
      <c r="AI62" s="1">
        <f t="shared" si="24"/>
        <v>6</v>
      </c>
      <c r="AJ62" s="1">
        <v>48</v>
      </c>
    </row>
    <row r="63" spans="1:36" x14ac:dyDescent="0.3">
      <c r="A63" s="1" t="s">
        <v>60</v>
      </c>
      <c r="B63" s="1">
        <v>24</v>
      </c>
      <c r="C63" s="1">
        <v>76</v>
      </c>
      <c r="D63" s="1">
        <v>92</v>
      </c>
      <c r="E63" s="1">
        <v>85</v>
      </c>
      <c r="F63" s="1">
        <v>71</v>
      </c>
      <c r="G63" s="1">
        <v>25</v>
      </c>
      <c r="I63" s="2">
        <f t="shared" si="3"/>
        <v>6.4343163538873996E-2</v>
      </c>
      <c r="J63" s="2">
        <f t="shared" si="4"/>
        <v>0.20375335120643431</v>
      </c>
      <c r="K63" s="2">
        <f t="shared" si="5"/>
        <v>0.24664879356568364</v>
      </c>
      <c r="L63" s="2">
        <f t="shared" si="6"/>
        <v>0.22788203753351208</v>
      </c>
      <c r="M63" s="2">
        <f t="shared" si="7"/>
        <v>0.19034852546916889</v>
      </c>
      <c r="N63" s="2">
        <f t="shared" si="8"/>
        <v>6.7024128686327081E-2</v>
      </c>
      <c r="O63" s="3">
        <v>88</v>
      </c>
      <c r="P63" s="4">
        <f t="shared" si="9"/>
        <v>1</v>
      </c>
      <c r="Q63" s="1">
        <v>47</v>
      </c>
      <c r="R63" s="5">
        <f t="shared" si="10"/>
        <v>0.24664879356568364</v>
      </c>
      <c r="S63" s="1" t="str">
        <f t="shared" si="11"/>
        <v>part3</v>
      </c>
      <c r="U63" s="5">
        <f t="shared" si="12"/>
        <v>0.24664879356568364</v>
      </c>
      <c r="V63" s="5">
        <f t="shared" si="13"/>
        <v>1.8766756032171567E-2</v>
      </c>
      <c r="W63" s="5">
        <f t="shared" si="14"/>
        <v>4.2895442359249331E-2</v>
      </c>
      <c r="X63" s="5">
        <f t="shared" si="15"/>
        <v>5.6300268096514755E-2</v>
      </c>
      <c r="Y63" s="5">
        <f t="shared" si="16"/>
        <v>0.17962466487935658</v>
      </c>
      <c r="Z63" s="5">
        <f t="shared" si="17"/>
        <v>0.18230563002680966</v>
      </c>
      <c r="AA63" s="17">
        <f t="shared" si="18"/>
        <v>8.0597083728453325E-2</v>
      </c>
      <c r="AB63" s="5">
        <f t="shared" si="25"/>
        <v>0.47989276139410186</v>
      </c>
      <c r="AC63" s="5"/>
      <c r="AD63" s="1">
        <f t="shared" si="19"/>
        <v>6</v>
      </c>
      <c r="AE63" s="1">
        <f t="shared" si="20"/>
        <v>3</v>
      </c>
      <c r="AF63" s="1">
        <f t="shared" si="21"/>
        <v>1</v>
      </c>
      <c r="AG63" s="1">
        <f t="shared" si="22"/>
        <v>2</v>
      </c>
      <c r="AH63" s="1">
        <f t="shared" si="23"/>
        <v>4</v>
      </c>
      <c r="AI63" s="1">
        <f t="shared" si="24"/>
        <v>5</v>
      </c>
      <c r="AJ63" s="1">
        <v>47</v>
      </c>
    </row>
    <row r="64" spans="1:36" x14ac:dyDescent="0.3">
      <c r="A64" s="1" t="s">
        <v>61</v>
      </c>
      <c r="B64" s="1">
        <v>98</v>
      </c>
      <c r="C64" s="1">
        <v>9</v>
      </c>
      <c r="D64" s="1">
        <v>100</v>
      </c>
      <c r="E64" s="1">
        <v>27</v>
      </c>
      <c r="F64" s="1">
        <v>84</v>
      </c>
      <c r="G64" s="1">
        <v>99</v>
      </c>
      <c r="I64" s="2">
        <f t="shared" si="3"/>
        <v>0.23501199040767387</v>
      </c>
      <c r="J64" s="2">
        <f t="shared" si="4"/>
        <v>2.1582733812949641E-2</v>
      </c>
      <c r="K64" s="2">
        <f t="shared" si="5"/>
        <v>0.23980815347721823</v>
      </c>
      <c r="L64" s="2">
        <f t="shared" si="6"/>
        <v>6.4748201438848921E-2</v>
      </c>
      <c r="M64" s="2">
        <f t="shared" si="7"/>
        <v>0.20143884892086331</v>
      </c>
      <c r="N64" s="2">
        <f t="shared" si="8"/>
        <v>0.23741007194244604</v>
      </c>
      <c r="O64" s="3">
        <v>100</v>
      </c>
      <c r="P64" s="4">
        <f t="shared" si="9"/>
        <v>1</v>
      </c>
      <c r="Q64" s="1">
        <v>46</v>
      </c>
      <c r="R64" s="5">
        <f t="shared" si="10"/>
        <v>0.23980815347721823</v>
      </c>
      <c r="S64" s="1" t="str">
        <f t="shared" si="11"/>
        <v>part3</v>
      </c>
      <c r="U64" s="5">
        <f t="shared" si="12"/>
        <v>0.23980815347721823</v>
      </c>
      <c r="V64" s="5">
        <f t="shared" si="13"/>
        <v>2.3980815347721951E-3</v>
      </c>
      <c r="W64" s="5">
        <f t="shared" si="14"/>
        <v>4.7961630695443624E-3</v>
      </c>
      <c r="X64" s="5">
        <f t="shared" si="15"/>
        <v>3.8369304556354927E-2</v>
      </c>
      <c r="Y64" s="5">
        <f t="shared" si="16"/>
        <v>0.17505995203836933</v>
      </c>
      <c r="Z64" s="5">
        <f t="shared" si="17"/>
        <v>0.21822541966426859</v>
      </c>
      <c r="AA64" s="17">
        <f t="shared" si="18"/>
        <v>9.7643448879634706E-2</v>
      </c>
      <c r="AB64" s="5">
        <f t="shared" si="25"/>
        <v>0.4388489208633094</v>
      </c>
      <c r="AC64" s="5"/>
      <c r="AD64" s="1">
        <f t="shared" si="19"/>
        <v>3</v>
      </c>
      <c r="AE64" s="1">
        <f t="shared" si="20"/>
        <v>6</v>
      </c>
      <c r="AF64" s="1">
        <f t="shared" si="21"/>
        <v>1</v>
      </c>
      <c r="AG64" s="1">
        <f t="shared" si="22"/>
        <v>5</v>
      </c>
      <c r="AH64" s="1">
        <f t="shared" si="23"/>
        <v>4</v>
      </c>
      <c r="AI64" s="1">
        <f t="shared" si="24"/>
        <v>2</v>
      </c>
      <c r="AJ64" s="1">
        <v>46</v>
      </c>
    </row>
    <row r="65" spans="1:36" x14ac:dyDescent="0.3">
      <c r="A65" s="1" t="s">
        <v>62</v>
      </c>
      <c r="B65" s="1">
        <v>26</v>
      </c>
      <c r="C65" s="1">
        <v>28</v>
      </c>
      <c r="D65" s="1">
        <v>73</v>
      </c>
      <c r="E65" s="1">
        <v>11</v>
      </c>
      <c r="F65" s="1">
        <v>33</v>
      </c>
      <c r="G65" s="1">
        <v>76</v>
      </c>
      <c r="I65" s="2">
        <f t="shared" si="3"/>
        <v>0.10526315789473684</v>
      </c>
      <c r="J65" s="2">
        <f t="shared" si="4"/>
        <v>0.11336032388663968</v>
      </c>
      <c r="K65" s="2">
        <f t="shared" si="5"/>
        <v>0.29554655870445345</v>
      </c>
      <c r="L65" s="2">
        <f t="shared" si="6"/>
        <v>4.4534412955465584E-2</v>
      </c>
      <c r="M65" s="2">
        <f t="shared" si="7"/>
        <v>0.13360323886639677</v>
      </c>
      <c r="N65" s="2">
        <f t="shared" si="8"/>
        <v>0.30769230769230771</v>
      </c>
      <c r="O65" s="3">
        <v>62</v>
      </c>
      <c r="P65" s="4">
        <f t="shared" si="9"/>
        <v>1</v>
      </c>
      <c r="Q65" s="1">
        <v>45</v>
      </c>
      <c r="R65" s="5">
        <f t="shared" si="10"/>
        <v>0.30769230769230771</v>
      </c>
      <c r="S65" s="1" t="str">
        <f t="shared" si="11"/>
        <v>part6</v>
      </c>
      <c r="U65" s="5">
        <f t="shared" si="12"/>
        <v>0.30769230769230771</v>
      </c>
      <c r="V65" s="5">
        <f t="shared" si="13"/>
        <v>1.2145748987854255E-2</v>
      </c>
      <c r="W65" s="5">
        <f t="shared" si="14"/>
        <v>0.17408906882591094</v>
      </c>
      <c r="X65" s="5">
        <f t="shared" si="15"/>
        <v>0.19433198380566802</v>
      </c>
      <c r="Y65" s="5">
        <f t="shared" si="16"/>
        <v>0.20242914979757087</v>
      </c>
      <c r="Z65" s="5">
        <f t="shared" si="17"/>
        <v>0.26315789473684215</v>
      </c>
      <c r="AA65" s="17">
        <f t="shared" si="18"/>
        <v>0.10873793516793634</v>
      </c>
      <c r="AB65" s="5">
        <f t="shared" si="25"/>
        <v>0.84615384615384626</v>
      </c>
      <c r="AC65" s="5"/>
      <c r="AD65" s="1">
        <f t="shared" si="19"/>
        <v>5</v>
      </c>
      <c r="AE65" s="1">
        <f t="shared" si="20"/>
        <v>4</v>
      </c>
      <c r="AF65" s="1">
        <f t="shared" si="21"/>
        <v>2</v>
      </c>
      <c r="AG65" s="1">
        <f t="shared" si="22"/>
        <v>6</v>
      </c>
      <c r="AH65" s="1">
        <f t="shared" si="23"/>
        <v>3</v>
      </c>
      <c r="AI65" s="1">
        <f t="shared" si="24"/>
        <v>1</v>
      </c>
      <c r="AJ65" s="1">
        <v>45</v>
      </c>
    </row>
    <row r="66" spans="1:36" x14ac:dyDescent="0.3">
      <c r="A66" s="1" t="s">
        <v>63</v>
      </c>
      <c r="B66" s="1">
        <v>96</v>
      </c>
      <c r="C66" s="1">
        <v>82</v>
      </c>
      <c r="D66" s="1">
        <v>66</v>
      </c>
      <c r="E66" s="1">
        <v>83</v>
      </c>
      <c r="F66" s="1">
        <v>53</v>
      </c>
      <c r="G66" s="1">
        <v>51</v>
      </c>
      <c r="I66" s="2">
        <f t="shared" si="3"/>
        <v>0.22273781902552203</v>
      </c>
      <c r="J66" s="2">
        <f t="shared" si="4"/>
        <v>0.1902552204176334</v>
      </c>
      <c r="K66" s="2">
        <f t="shared" si="5"/>
        <v>0.1531322505800464</v>
      </c>
      <c r="L66" s="2">
        <f t="shared" si="6"/>
        <v>0.1925754060324826</v>
      </c>
      <c r="M66" s="2">
        <f t="shared" si="7"/>
        <v>0.12296983758700696</v>
      </c>
      <c r="N66" s="2">
        <f t="shared" si="8"/>
        <v>0.11832946635730858</v>
      </c>
      <c r="O66" s="3">
        <v>50</v>
      </c>
      <c r="P66" s="4">
        <f t="shared" si="9"/>
        <v>1</v>
      </c>
      <c r="Q66" s="1">
        <v>44</v>
      </c>
      <c r="R66" s="5">
        <f t="shared" si="10"/>
        <v>0.22273781902552203</v>
      </c>
      <c r="S66" s="1" t="str">
        <f t="shared" si="11"/>
        <v>part1</v>
      </c>
      <c r="U66" s="5">
        <f t="shared" si="12"/>
        <v>0.22273781902552203</v>
      </c>
      <c r="V66" s="5">
        <f t="shared" si="13"/>
        <v>3.0162412993039428E-2</v>
      </c>
      <c r="W66" s="5">
        <f t="shared" si="14"/>
        <v>3.248259860788863E-2</v>
      </c>
      <c r="X66" s="5">
        <f t="shared" si="15"/>
        <v>6.9605568445475635E-2</v>
      </c>
      <c r="Y66" s="5">
        <f t="shared" si="16"/>
        <v>9.9767981438515077E-2</v>
      </c>
      <c r="Z66" s="5">
        <f t="shared" si="17"/>
        <v>0.10440835266821345</v>
      </c>
      <c r="AA66" s="17">
        <f t="shared" si="18"/>
        <v>4.195410586487993E-2</v>
      </c>
      <c r="AB66" s="5">
        <f t="shared" si="25"/>
        <v>0.33642691415313225</v>
      </c>
      <c r="AC66" s="5"/>
      <c r="AD66" s="1">
        <f t="shared" si="19"/>
        <v>1</v>
      </c>
      <c r="AE66" s="1">
        <f t="shared" si="20"/>
        <v>3</v>
      </c>
      <c r="AF66" s="1">
        <f t="shared" si="21"/>
        <v>4</v>
      </c>
      <c r="AG66" s="1">
        <f t="shared" si="22"/>
        <v>2</v>
      </c>
      <c r="AH66" s="1">
        <f t="shared" si="23"/>
        <v>5</v>
      </c>
      <c r="AI66" s="1">
        <f t="shared" si="24"/>
        <v>6</v>
      </c>
      <c r="AJ66" s="1">
        <v>44</v>
      </c>
    </row>
    <row r="67" spans="1:36" x14ac:dyDescent="0.3">
      <c r="A67" s="1" t="s">
        <v>64</v>
      </c>
      <c r="B67" s="1">
        <v>71</v>
      </c>
      <c r="C67" s="1">
        <v>55</v>
      </c>
      <c r="D67" s="1">
        <v>54</v>
      </c>
      <c r="E67" s="1">
        <v>27</v>
      </c>
      <c r="F67" s="1">
        <v>86</v>
      </c>
      <c r="G67" s="1">
        <v>64</v>
      </c>
      <c r="I67" s="2">
        <f t="shared" si="3"/>
        <v>0.19887955182072828</v>
      </c>
      <c r="J67" s="2">
        <f t="shared" si="4"/>
        <v>0.15406162464985995</v>
      </c>
      <c r="K67" s="2">
        <f t="shared" si="5"/>
        <v>0.15126050420168066</v>
      </c>
      <c r="L67" s="2">
        <f t="shared" si="6"/>
        <v>7.5630252100840331E-2</v>
      </c>
      <c r="M67" s="2">
        <f t="shared" si="7"/>
        <v>0.24089635854341737</v>
      </c>
      <c r="N67" s="2">
        <f t="shared" si="8"/>
        <v>0.17927170868347339</v>
      </c>
      <c r="O67" s="3">
        <v>5</v>
      </c>
      <c r="P67" s="4">
        <f t="shared" si="9"/>
        <v>1</v>
      </c>
      <c r="Q67" s="1">
        <v>43</v>
      </c>
      <c r="R67" s="5">
        <f t="shared" si="10"/>
        <v>0.24089635854341737</v>
      </c>
      <c r="S67" s="1" t="str">
        <f t="shared" si="11"/>
        <v>part5</v>
      </c>
      <c r="U67" s="5">
        <f t="shared" si="12"/>
        <v>0.24089635854341737</v>
      </c>
      <c r="V67" s="5">
        <f t="shared" si="13"/>
        <v>4.2016806722689093E-2</v>
      </c>
      <c r="W67" s="5">
        <f t="shared" si="14"/>
        <v>6.1624649859943981E-2</v>
      </c>
      <c r="X67" s="5">
        <f t="shared" si="15"/>
        <v>8.683473389355742E-2</v>
      </c>
      <c r="Y67" s="5">
        <f t="shared" si="16"/>
        <v>8.9635854341736709E-2</v>
      </c>
      <c r="Z67" s="5">
        <f t="shared" si="17"/>
        <v>0.16526610644257705</v>
      </c>
      <c r="AA67" s="17">
        <f t="shared" si="18"/>
        <v>5.5480573020572847E-2</v>
      </c>
      <c r="AB67" s="5">
        <f t="shared" si="25"/>
        <v>0.44537815126050423</v>
      </c>
      <c r="AC67" s="5"/>
      <c r="AD67" s="1">
        <f t="shared" si="19"/>
        <v>2</v>
      </c>
      <c r="AE67" s="1">
        <f t="shared" si="20"/>
        <v>4</v>
      </c>
      <c r="AF67" s="1">
        <f t="shared" si="21"/>
        <v>5</v>
      </c>
      <c r="AG67" s="1">
        <f t="shared" si="22"/>
        <v>6</v>
      </c>
      <c r="AH67" s="1">
        <f t="shared" si="23"/>
        <v>1</v>
      </c>
      <c r="AI67" s="1">
        <f t="shared" si="24"/>
        <v>3</v>
      </c>
      <c r="AJ67" s="1">
        <v>43</v>
      </c>
    </row>
    <row r="68" spans="1:36" x14ac:dyDescent="0.3">
      <c r="A68" s="1" t="s">
        <v>65</v>
      </c>
      <c r="B68" s="1">
        <v>10</v>
      </c>
      <c r="C68" s="1">
        <v>6</v>
      </c>
      <c r="D68" s="1">
        <v>15</v>
      </c>
      <c r="E68" s="1">
        <v>16</v>
      </c>
      <c r="F68" s="1">
        <v>34</v>
      </c>
      <c r="G68" s="1">
        <v>72</v>
      </c>
      <c r="I68" s="2">
        <f t="shared" ref="I68:I108" si="26">B68/SUM($B68:$G68)</f>
        <v>6.535947712418301E-2</v>
      </c>
      <c r="J68" s="2">
        <f t="shared" ref="J68:J108" si="27">C68/SUM($B68:$G68)</f>
        <v>3.9215686274509803E-2</v>
      </c>
      <c r="K68" s="2">
        <f t="shared" ref="K68:K108" si="28">D68/SUM($B68:$G68)</f>
        <v>9.8039215686274508E-2</v>
      </c>
      <c r="L68" s="2">
        <f t="shared" ref="L68:L108" si="29">E68/SUM($B68:$G68)</f>
        <v>0.10457516339869281</v>
      </c>
      <c r="M68" s="2">
        <f t="shared" ref="M68:M108" si="30">F68/SUM($B68:$G68)</f>
        <v>0.22222222222222221</v>
      </c>
      <c r="N68" s="2">
        <f t="shared" ref="N68:N108" si="31">G68/SUM($B68:$G68)</f>
        <v>0.47058823529411764</v>
      </c>
      <c r="O68" s="3">
        <v>10</v>
      </c>
      <c r="P68" s="4">
        <f t="shared" ref="P68:P112" si="32">SUM(I68:N68)</f>
        <v>1</v>
      </c>
      <c r="Q68" s="1">
        <v>42</v>
      </c>
      <c r="R68" s="5">
        <f t="shared" ref="R68:R108" si="33">MAX(I68:N68)</f>
        <v>0.47058823529411764</v>
      </c>
      <c r="S68" s="1" t="str">
        <f t="shared" ref="S68:S108" si="34">HLOOKUP(R68,$I68:$N174,Q68,0)</f>
        <v>part6</v>
      </c>
      <c r="U68" s="5">
        <f t="shared" ref="U68:U108" si="35">R68</f>
        <v>0.47058823529411764</v>
      </c>
      <c r="V68" s="5">
        <f t="shared" ref="V68:V108" si="36">IFERROR(U68-HLOOKUP(HLOOKUP(2,$AD68:$AI174,AJ68,0),$I$2:$N$108,109-Q68,0),0)</f>
        <v>0.24836601307189543</v>
      </c>
      <c r="W68" s="5">
        <f t="shared" ref="W68:W108" si="37">IFERROR(U68-HLOOKUP(HLOOKUP(3,$AD68:$AI174,AJ68,0),$I$2:$N$108,109-Q68,0),0)</f>
        <v>0.36601307189542481</v>
      </c>
      <c r="X68" s="5">
        <f t="shared" ref="X68:X108" si="38">IFERROR(U68-HLOOKUP(HLOOKUP(4,$AD68:$AI174,AJ68,0),$I$2:$N$108,109-Q68,0),0)</f>
        <v>0.37254901960784315</v>
      </c>
      <c r="Y68" s="5">
        <f t="shared" ref="Y68:Y108" si="39">IFERROR(U68-HLOOKUP(HLOOKUP(5,$AD68:$AI174,AJ68,0),$I$2:$N$108,109-Q68,0),0)</f>
        <v>0.40522875816993464</v>
      </c>
      <c r="Z68" s="5">
        <f t="shared" ref="Z68:Z108" si="40">IFERROR(U68-HLOOKUP(HLOOKUP(6,$AD68:$AI174,AJ68,0),$I$2:$N$108,109-Q68,0),0)</f>
        <v>0.43137254901960786</v>
      </c>
      <c r="AA68" s="17">
        <f t="shared" ref="AA68:AA108" si="41">STDEV(I68:N68)</f>
        <v>0.16157148293688364</v>
      </c>
      <c r="AB68" s="5">
        <f t="shared" ref="AB68:AB108" si="42">SUM(V68:Z68)</f>
        <v>1.8235294117647058</v>
      </c>
      <c r="AC68" s="5"/>
      <c r="AD68" s="1">
        <f t="shared" ref="AD68:AD108" si="43">RANK(I68,$I68:$N68,0)</f>
        <v>5</v>
      </c>
      <c r="AE68" s="1">
        <f t="shared" ref="AE68:AE108" si="44">RANK(J68,$I68:$N68,0)</f>
        <v>6</v>
      </c>
      <c r="AF68" s="1">
        <f t="shared" ref="AF68:AF108" si="45">RANK(K68,$I68:$N68,0)</f>
        <v>4</v>
      </c>
      <c r="AG68" s="1">
        <f t="shared" ref="AG68:AG108" si="46">RANK(L68,$I68:$N68,0)</f>
        <v>3</v>
      </c>
      <c r="AH68" s="1">
        <f t="shared" ref="AH68:AH108" si="47">RANK(M68,$I68:$N68,0)</f>
        <v>2</v>
      </c>
      <c r="AI68" s="1">
        <f t="shared" ref="AI68:AI108" si="48">RANK(N68,$I68:$N68,0)</f>
        <v>1</v>
      </c>
      <c r="AJ68" s="1">
        <v>42</v>
      </c>
    </row>
    <row r="69" spans="1:36" x14ac:dyDescent="0.3">
      <c r="A69" s="1" t="s">
        <v>66</v>
      </c>
      <c r="B69" s="1">
        <v>95</v>
      </c>
      <c r="C69" s="1">
        <v>6</v>
      </c>
      <c r="D69" s="1">
        <v>58</v>
      </c>
      <c r="E69" s="1">
        <v>96</v>
      </c>
      <c r="F69" s="1">
        <v>60</v>
      </c>
      <c r="G69" s="1">
        <v>0</v>
      </c>
      <c r="I69" s="2">
        <f t="shared" si="26"/>
        <v>0.30158730158730157</v>
      </c>
      <c r="J69" s="2">
        <f t="shared" si="27"/>
        <v>1.9047619047619049E-2</v>
      </c>
      <c r="K69" s="2">
        <f t="shared" si="28"/>
        <v>0.18412698412698414</v>
      </c>
      <c r="L69" s="2">
        <f t="shared" si="29"/>
        <v>0.30476190476190479</v>
      </c>
      <c r="M69" s="2">
        <f t="shared" si="30"/>
        <v>0.19047619047619047</v>
      </c>
      <c r="N69" s="2">
        <f t="shared" si="31"/>
        <v>0</v>
      </c>
      <c r="O69" s="3">
        <v>4</v>
      </c>
      <c r="P69" s="4">
        <f t="shared" si="32"/>
        <v>1</v>
      </c>
      <c r="Q69" s="1">
        <v>41</v>
      </c>
      <c r="R69" s="5">
        <f t="shared" si="33"/>
        <v>0.30476190476190479</v>
      </c>
      <c r="S69" s="1" t="str">
        <f t="shared" si="34"/>
        <v>part4</v>
      </c>
      <c r="U69" s="5">
        <f t="shared" si="35"/>
        <v>0.30476190476190479</v>
      </c>
      <c r="V69" s="5">
        <f t="shared" si="36"/>
        <v>3.1746031746032188E-3</v>
      </c>
      <c r="W69" s="5">
        <f t="shared" si="37"/>
        <v>0.11428571428571432</v>
      </c>
      <c r="X69" s="5">
        <f t="shared" si="38"/>
        <v>0.12063492063492065</v>
      </c>
      <c r="Y69" s="5">
        <f t="shared" si="39"/>
        <v>0.28571428571428575</v>
      </c>
      <c r="Z69" s="5">
        <f t="shared" si="40"/>
        <v>0.30476190476190479</v>
      </c>
      <c r="AA69" s="17">
        <f t="shared" si="41"/>
        <v>0.13244983172473385</v>
      </c>
      <c r="AB69" s="5">
        <f t="shared" si="42"/>
        <v>0.82857142857142874</v>
      </c>
      <c r="AC69" s="5"/>
      <c r="AD69" s="1">
        <f t="shared" si="43"/>
        <v>2</v>
      </c>
      <c r="AE69" s="1">
        <f t="shared" si="44"/>
        <v>5</v>
      </c>
      <c r="AF69" s="1">
        <f t="shared" si="45"/>
        <v>4</v>
      </c>
      <c r="AG69" s="1">
        <f t="shared" si="46"/>
        <v>1</v>
      </c>
      <c r="AH69" s="1">
        <f t="shared" si="47"/>
        <v>3</v>
      </c>
      <c r="AI69" s="1">
        <f t="shared" si="48"/>
        <v>6</v>
      </c>
      <c r="AJ69" s="1">
        <v>41</v>
      </c>
    </row>
    <row r="70" spans="1:36" x14ac:dyDescent="0.3">
      <c r="A70" s="1" t="s">
        <v>67</v>
      </c>
      <c r="B70" s="1">
        <v>73</v>
      </c>
      <c r="C70" s="1">
        <v>52</v>
      </c>
      <c r="D70" s="1">
        <v>37</v>
      </c>
      <c r="E70" s="1">
        <v>22</v>
      </c>
      <c r="F70" s="1">
        <v>31</v>
      </c>
      <c r="G70" s="1">
        <v>50</v>
      </c>
      <c r="I70" s="2">
        <f t="shared" si="26"/>
        <v>0.27547169811320754</v>
      </c>
      <c r="J70" s="2">
        <f t="shared" si="27"/>
        <v>0.19622641509433963</v>
      </c>
      <c r="K70" s="2">
        <f t="shared" si="28"/>
        <v>0.13962264150943396</v>
      </c>
      <c r="L70" s="2">
        <f t="shared" si="29"/>
        <v>8.3018867924528297E-2</v>
      </c>
      <c r="M70" s="2">
        <f t="shared" si="30"/>
        <v>0.1169811320754717</v>
      </c>
      <c r="N70" s="2">
        <f t="shared" si="31"/>
        <v>0.18867924528301888</v>
      </c>
      <c r="O70" s="3">
        <v>35</v>
      </c>
      <c r="P70" s="4">
        <f t="shared" si="32"/>
        <v>1</v>
      </c>
      <c r="Q70" s="1">
        <v>40</v>
      </c>
      <c r="R70" s="5">
        <f t="shared" si="33"/>
        <v>0.27547169811320754</v>
      </c>
      <c r="S70" s="1" t="str">
        <f t="shared" si="34"/>
        <v>part1</v>
      </c>
      <c r="U70" s="5">
        <f t="shared" si="35"/>
        <v>0.27547169811320754</v>
      </c>
      <c r="V70" s="5">
        <f t="shared" si="36"/>
        <v>7.9245283018867907E-2</v>
      </c>
      <c r="W70" s="5">
        <f t="shared" si="37"/>
        <v>8.679245283018866E-2</v>
      </c>
      <c r="X70" s="5">
        <f t="shared" si="38"/>
        <v>0.13584905660377358</v>
      </c>
      <c r="Y70" s="5">
        <f t="shared" si="39"/>
        <v>0.15849056603773584</v>
      </c>
      <c r="Z70" s="5">
        <f t="shared" si="40"/>
        <v>0.19245283018867926</v>
      </c>
      <c r="AA70" s="17">
        <f t="shared" si="41"/>
        <v>6.8401539589769911E-2</v>
      </c>
      <c r="AB70" s="5">
        <f t="shared" si="42"/>
        <v>0.65283018867924514</v>
      </c>
      <c r="AC70" s="5"/>
      <c r="AD70" s="1">
        <f t="shared" si="43"/>
        <v>1</v>
      </c>
      <c r="AE70" s="1">
        <f t="shared" si="44"/>
        <v>2</v>
      </c>
      <c r="AF70" s="1">
        <f t="shared" si="45"/>
        <v>4</v>
      </c>
      <c r="AG70" s="1">
        <f t="shared" si="46"/>
        <v>6</v>
      </c>
      <c r="AH70" s="1">
        <f t="shared" si="47"/>
        <v>5</v>
      </c>
      <c r="AI70" s="1">
        <f t="shared" si="48"/>
        <v>3</v>
      </c>
      <c r="AJ70" s="1">
        <v>40</v>
      </c>
    </row>
    <row r="71" spans="1:36" x14ac:dyDescent="0.3">
      <c r="A71" s="1" t="s">
        <v>68</v>
      </c>
      <c r="B71" s="1">
        <v>70</v>
      </c>
      <c r="C71" s="1">
        <v>85</v>
      </c>
      <c r="D71" s="1">
        <v>51</v>
      </c>
      <c r="E71" s="1">
        <v>84</v>
      </c>
      <c r="F71" s="1">
        <v>63</v>
      </c>
      <c r="G71" s="1">
        <v>33</v>
      </c>
      <c r="I71" s="2">
        <f t="shared" si="26"/>
        <v>0.18134715025906736</v>
      </c>
      <c r="J71" s="2">
        <f t="shared" si="27"/>
        <v>0.22020725388601037</v>
      </c>
      <c r="K71" s="2">
        <f t="shared" si="28"/>
        <v>0.13212435233160622</v>
      </c>
      <c r="L71" s="2">
        <f t="shared" si="29"/>
        <v>0.21761658031088082</v>
      </c>
      <c r="M71" s="2">
        <f t="shared" si="30"/>
        <v>0.16321243523316062</v>
      </c>
      <c r="N71" s="2">
        <f t="shared" si="31"/>
        <v>8.549222797927461E-2</v>
      </c>
      <c r="O71" s="3">
        <v>78</v>
      </c>
      <c r="P71" s="4">
        <f t="shared" si="32"/>
        <v>1</v>
      </c>
      <c r="Q71" s="1">
        <v>39</v>
      </c>
      <c r="R71" s="5">
        <f t="shared" si="33"/>
        <v>0.22020725388601037</v>
      </c>
      <c r="S71" s="1" t="str">
        <f t="shared" si="34"/>
        <v>part2</v>
      </c>
      <c r="U71" s="5">
        <f t="shared" si="35"/>
        <v>0.22020725388601037</v>
      </c>
      <c r="V71" s="5">
        <f t="shared" si="36"/>
        <v>2.5906735751295429E-3</v>
      </c>
      <c r="W71" s="5">
        <f t="shared" si="37"/>
        <v>3.8860103626943004E-2</v>
      </c>
      <c r="X71" s="5">
        <f t="shared" si="38"/>
        <v>5.6994818652849749E-2</v>
      </c>
      <c r="Y71" s="5">
        <f t="shared" si="39"/>
        <v>8.8082901554404153E-2</v>
      </c>
      <c r="Z71" s="5">
        <f t="shared" si="40"/>
        <v>0.13471502590673576</v>
      </c>
      <c r="AA71" s="17">
        <f t="shared" si="41"/>
        <v>5.1908375950868037E-2</v>
      </c>
      <c r="AB71" s="5">
        <f t="shared" si="42"/>
        <v>0.32124352331606221</v>
      </c>
      <c r="AC71" s="5"/>
      <c r="AD71" s="1">
        <f t="shared" si="43"/>
        <v>3</v>
      </c>
      <c r="AE71" s="1">
        <f t="shared" si="44"/>
        <v>1</v>
      </c>
      <c r="AF71" s="1">
        <f t="shared" si="45"/>
        <v>5</v>
      </c>
      <c r="AG71" s="1">
        <f t="shared" si="46"/>
        <v>2</v>
      </c>
      <c r="AH71" s="1">
        <f t="shared" si="47"/>
        <v>4</v>
      </c>
      <c r="AI71" s="1">
        <f t="shared" si="48"/>
        <v>6</v>
      </c>
      <c r="AJ71" s="1">
        <v>39</v>
      </c>
    </row>
    <row r="72" spans="1:36" x14ac:dyDescent="0.3">
      <c r="A72" s="1" t="s">
        <v>69</v>
      </c>
      <c r="B72" s="1">
        <v>49</v>
      </c>
      <c r="C72" s="1">
        <v>61</v>
      </c>
      <c r="D72" s="1">
        <v>41</v>
      </c>
      <c r="E72" s="1">
        <v>37</v>
      </c>
      <c r="F72" s="1">
        <v>99</v>
      </c>
      <c r="G72" s="1">
        <v>67</v>
      </c>
      <c r="I72" s="2">
        <f t="shared" si="26"/>
        <v>0.1384180790960452</v>
      </c>
      <c r="J72" s="2">
        <f t="shared" si="27"/>
        <v>0.17231638418079095</v>
      </c>
      <c r="K72" s="2">
        <f t="shared" si="28"/>
        <v>0.11581920903954802</v>
      </c>
      <c r="L72" s="2">
        <f t="shared" si="29"/>
        <v>0.10451977401129943</v>
      </c>
      <c r="M72" s="2">
        <f t="shared" si="30"/>
        <v>0.27966101694915252</v>
      </c>
      <c r="N72" s="2">
        <f t="shared" si="31"/>
        <v>0.18926553672316385</v>
      </c>
      <c r="O72" s="3">
        <v>6</v>
      </c>
      <c r="P72" s="4">
        <f t="shared" si="32"/>
        <v>0.99999999999999989</v>
      </c>
      <c r="Q72" s="1">
        <v>38</v>
      </c>
      <c r="R72" s="5">
        <f t="shared" si="33"/>
        <v>0.27966101694915252</v>
      </c>
      <c r="S72" s="1" t="str">
        <f t="shared" si="34"/>
        <v>part5</v>
      </c>
      <c r="U72" s="5">
        <f t="shared" si="35"/>
        <v>0.27966101694915252</v>
      </c>
      <c r="V72" s="5">
        <f t="shared" si="36"/>
        <v>9.0395480225988672E-2</v>
      </c>
      <c r="W72" s="5">
        <f t="shared" si="37"/>
        <v>0.10734463276836156</v>
      </c>
      <c r="X72" s="5">
        <f t="shared" si="38"/>
        <v>0.14124293785310732</v>
      </c>
      <c r="Y72" s="5">
        <f t="shared" si="39"/>
        <v>0.16384180790960451</v>
      </c>
      <c r="Z72" s="5">
        <f t="shared" si="40"/>
        <v>0.1751412429378531</v>
      </c>
      <c r="AA72" s="17">
        <f t="shared" si="41"/>
        <v>6.4118693600502166E-2</v>
      </c>
      <c r="AB72" s="5">
        <f t="shared" si="42"/>
        <v>0.67796610169491522</v>
      </c>
      <c r="AC72" s="5"/>
      <c r="AD72" s="1">
        <f t="shared" si="43"/>
        <v>4</v>
      </c>
      <c r="AE72" s="1">
        <f t="shared" si="44"/>
        <v>3</v>
      </c>
      <c r="AF72" s="1">
        <f t="shared" si="45"/>
        <v>5</v>
      </c>
      <c r="AG72" s="1">
        <f t="shared" si="46"/>
        <v>6</v>
      </c>
      <c r="AH72" s="1">
        <f t="shared" si="47"/>
        <v>1</v>
      </c>
      <c r="AI72" s="1">
        <f t="shared" si="48"/>
        <v>2</v>
      </c>
      <c r="AJ72" s="1">
        <v>38</v>
      </c>
    </row>
    <row r="73" spans="1:36" x14ac:dyDescent="0.3">
      <c r="A73" s="1" t="s">
        <v>70</v>
      </c>
      <c r="B73" s="1">
        <v>59</v>
      </c>
      <c r="C73" s="1">
        <v>88</v>
      </c>
      <c r="D73" s="1">
        <v>13</v>
      </c>
      <c r="E73" s="1">
        <v>99</v>
      </c>
      <c r="F73" s="1">
        <v>44</v>
      </c>
      <c r="G73" s="1">
        <v>83</v>
      </c>
      <c r="I73" s="2">
        <f t="shared" si="26"/>
        <v>0.15284974093264247</v>
      </c>
      <c r="J73" s="2">
        <f t="shared" si="27"/>
        <v>0.22797927461139897</v>
      </c>
      <c r="K73" s="2">
        <f t="shared" si="28"/>
        <v>3.367875647668394E-2</v>
      </c>
      <c r="L73" s="2">
        <f t="shared" si="29"/>
        <v>0.25647668393782386</v>
      </c>
      <c r="M73" s="2">
        <f t="shared" si="30"/>
        <v>0.11398963730569948</v>
      </c>
      <c r="N73" s="2">
        <f t="shared" si="31"/>
        <v>0.21502590673575128</v>
      </c>
      <c r="O73" s="3">
        <v>10</v>
      </c>
      <c r="P73" s="4">
        <f t="shared" si="32"/>
        <v>1</v>
      </c>
      <c r="Q73" s="1">
        <v>37</v>
      </c>
      <c r="R73" s="5">
        <f t="shared" si="33"/>
        <v>0.25647668393782386</v>
      </c>
      <c r="S73" s="1" t="str">
        <f t="shared" si="34"/>
        <v>part4</v>
      </c>
      <c r="U73" s="5">
        <f t="shared" si="35"/>
        <v>0.25647668393782386</v>
      </c>
      <c r="V73" s="5">
        <f t="shared" si="36"/>
        <v>2.8497409326424888E-2</v>
      </c>
      <c r="W73" s="5">
        <f t="shared" si="37"/>
        <v>4.1450777202072575E-2</v>
      </c>
      <c r="X73" s="5">
        <f t="shared" si="38"/>
        <v>0.10362694300518138</v>
      </c>
      <c r="Y73" s="5">
        <f t="shared" si="39"/>
        <v>0.14248704663212436</v>
      </c>
      <c r="Z73" s="5">
        <f t="shared" si="40"/>
        <v>0.22279792746113991</v>
      </c>
      <c r="AA73" s="17">
        <f t="shared" si="41"/>
        <v>8.3444894764178393E-2</v>
      </c>
      <c r="AB73" s="5">
        <f t="shared" si="42"/>
        <v>0.53886010362694314</v>
      </c>
      <c r="AC73" s="5"/>
      <c r="AD73" s="1">
        <f t="shared" si="43"/>
        <v>4</v>
      </c>
      <c r="AE73" s="1">
        <f t="shared" si="44"/>
        <v>2</v>
      </c>
      <c r="AF73" s="1">
        <f t="shared" si="45"/>
        <v>6</v>
      </c>
      <c r="AG73" s="1">
        <f t="shared" si="46"/>
        <v>1</v>
      </c>
      <c r="AH73" s="1">
        <f t="shared" si="47"/>
        <v>5</v>
      </c>
      <c r="AI73" s="1">
        <f t="shared" si="48"/>
        <v>3</v>
      </c>
      <c r="AJ73" s="1">
        <v>37</v>
      </c>
    </row>
    <row r="74" spans="1:36" x14ac:dyDescent="0.3">
      <c r="A74" s="1" t="s">
        <v>71</v>
      </c>
      <c r="B74" s="1">
        <v>8</v>
      </c>
      <c r="C74" s="1">
        <v>30</v>
      </c>
      <c r="D74" s="1">
        <v>87</v>
      </c>
      <c r="E74" s="1">
        <v>22</v>
      </c>
      <c r="F74" s="1">
        <v>95</v>
      </c>
      <c r="G74" s="1">
        <v>41</v>
      </c>
      <c r="I74" s="2">
        <f t="shared" si="26"/>
        <v>2.8268551236749116E-2</v>
      </c>
      <c r="J74" s="2">
        <f t="shared" si="27"/>
        <v>0.10600706713780919</v>
      </c>
      <c r="K74" s="2">
        <f t="shared" si="28"/>
        <v>0.30742049469964666</v>
      </c>
      <c r="L74" s="2">
        <f t="shared" si="29"/>
        <v>7.7738515901060068E-2</v>
      </c>
      <c r="M74" s="2">
        <f t="shared" si="30"/>
        <v>0.33568904593639576</v>
      </c>
      <c r="N74" s="2">
        <f t="shared" si="31"/>
        <v>0.14487632508833923</v>
      </c>
      <c r="O74" s="3">
        <v>100</v>
      </c>
      <c r="P74" s="4">
        <f t="shared" si="32"/>
        <v>1</v>
      </c>
      <c r="Q74" s="1">
        <v>36</v>
      </c>
      <c r="R74" s="5">
        <f t="shared" si="33"/>
        <v>0.33568904593639576</v>
      </c>
      <c r="S74" s="1" t="str">
        <f t="shared" si="34"/>
        <v>part5</v>
      </c>
      <c r="U74" s="5">
        <f t="shared" si="35"/>
        <v>0.33568904593639576</v>
      </c>
      <c r="V74" s="5">
        <f t="shared" si="36"/>
        <v>2.8268551236749095E-2</v>
      </c>
      <c r="W74" s="5">
        <f t="shared" si="37"/>
        <v>0.19081272084805653</v>
      </c>
      <c r="X74" s="5">
        <f t="shared" si="38"/>
        <v>0.22968197879858657</v>
      </c>
      <c r="Y74" s="5">
        <f t="shared" si="39"/>
        <v>0.25795053003533569</v>
      </c>
      <c r="Z74" s="5">
        <f t="shared" si="40"/>
        <v>0.30742049469964666</v>
      </c>
      <c r="AA74" s="17">
        <f t="shared" si="41"/>
        <v>0.12617199780789926</v>
      </c>
      <c r="AB74" s="5">
        <f t="shared" si="42"/>
        <v>1.0141342756183744</v>
      </c>
      <c r="AC74" s="5"/>
      <c r="AD74" s="1">
        <f t="shared" si="43"/>
        <v>6</v>
      </c>
      <c r="AE74" s="1">
        <f t="shared" si="44"/>
        <v>4</v>
      </c>
      <c r="AF74" s="1">
        <f t="shared" si="45"/>
        <v>2</v>
      </c>
      <c r="AG74" s="1">
        <f t="shared" si="46"/>
        <v>5</v>
      </c>
      <c r="AH74" s="1">
        <f t="shared" si="47"/>
        <v>1</v>
      </c>
      <c r="AI74" s="1">
        <f t="shared" si="48"/>
        <v>3</v>
      </c>
      <c r="AJ74" s="1">
        <v>36</v>
      </c>
    </row>
    <row r="75" spans="1:36" x14ac:dyDescent="0.3">
      <c r="A75" s="1" t="s">
        <v>72</v>
      </c>
      <c r="B75" s="1">
        <v>39</v>
      </c>
      <c r="C75" s="1">
        <v>85</v>
      </c>
      <c r="D75" s="1">
        <v>96</v>
      </c>
      <c r="E75" s="1">
        <v>27</v>
      </c>
      <c r="F75" s="1">
        <v>79</v>
      </c>
      <c r="G75" s="1">
        <v>77</v>
      </c>
      <c r="I75" s="2">
        <f t="shared" si="26"/>
        <v>9.6774193548387094E-2</v>
      </c>
      <c r="J75" s="2">
        <f t="shared" si="27"/>
        <v>0.21091811414392059</v>
      </c>
      <c r="K75" s="2">
        <f t="shared" si="28"/>
        <v>0.23821339950372208</v>
      </c>
      <c r="L75" s="2">
        <f t="shared" si="29"/>
        <v>6.699751861042183E-2</v>
      </c>
      <c r="M75" s="2">
        <f t="shared" si="30"/>
        <v>0.19602977667493796</v>
      </c>
      <c r="N75" s="2">
        <f t="shared" si="31"/>
        <v>0.19106699751861042</v>
      </c>
      <c r="O75" s="3">
        <v>49</v>
      </c>
      <c r="P75" s="4">
        <f t="shared" si="32"/>
        <v>1</v>
      </c>
      <c r="Q75" s="1">
        <v>35</v>
      </c>
      <c r="R75" s="5">
        <f t="shared" si="33"/>
        <v>0.23821339950372208</v>
      </c>
      <c r="S75" s="1" t="str">
        <f t="shared" si="34"/>
        <v>part3</v>
      </c>
      <c r="U75" s="5">
        <f t="shared" si="35"/>
        <v>0.23821339950372208</v>
      </c>
      <c r="V75" s="5">
        <f t="shared" si="36"/>
        <v>2.7295285359801497E-2</v>
      </c>
      <c r="W75" s="5">
        <f t="shared" si="37"/>
        <v>4.2183622828784129E-2</v>
      </c>
      <c r="X75" s="5">
        <f t="shared" si="38"/>
        <v>4.7146401985111663E-2</v>
      </c>
      <c r="Y75" s="5">
        <f t="shared" si="39"/>
        <v>0.14143920595533499</v>
      </c>
      <c r="Z75" s="5">
        <f t="shared" si="40"/>
        <v>0.17121588089330025</v>
      </c>
      <c r="AA75" s="17">
        <f t="shared" si="41"/>
        <v>6.834265261369124E-2</v>
      </c>
      <c r="AB75" s="5">
        <f t="shared" si="42"/>
        <v>0.4292803970223325</v>
      </c>
      <c r="AC75" s="5"/>
      <c r="AD75" s="1">
        <f t="shared" si="43"/>
        <v>5</v>
      </c>
      <c r="AE75" s="1">
        <f t="shared" si="44"/>
        <v>2</v>
      </c>
      <c r="AF75" s="1">
        <f t="shared" si="45"/>
        <v>1</v>
      </c>
      <c r="AG75" s="1">
        <f t="shared" si="46"/>
        <v>6</v>
      </c>
      <c r="AH75" s="1">
        <f t="shared" si="47"/>
        <v>3</v>
      </c>
      <c r="AI75" s="1">
        <f t="shared" si="48"/>
        <v>4</v>
      </c>
      <c r="AJ75" s="1">
        <v>35</v>
      </c>
    </row>
    <row r="76" spans="1:36" x14ac:dyDescent="0.3">
      <c r="A76" s="1" t="s">
        <v>73</v>
      </c>
      <c r="B76" s="1">
        <v>5</v>
      </c>
      <c r="C76" s="1">
        <v>73</v>
      </c>
      <c r="D76" s="1">
        <v>7</v>
      </c>
      <c r="E76" s="1">
        <v>14</v>
      </c>
      <c r="F76" s="1">
        <v>62</v>
      </c>
      <c r="G76" s="1">
        <v>60</v>
      </c>
      <c r="I76" s="2">
        <f t="shared" si="26"/>
        <v>2.2624434389140271E-2</v>
      </c>
      <c r="J76" s="2">
        <f t="shared" si="27"/>
        <v>0.33031674208144796</v>
      </c>
      <c r="K76" s="2">
        <f t="shared" si="28"/>
        <v>3.1674208144796379E-2</v>
      </c>
      <c r="L76" s="2">
        <f t="shared" si="29"/>
        <v>6.3348416289592757E-2</v>
      </c>
      <c r="M76" s="2">
        <f t="shared" si="30"/>
        <v>0.28054298642533937</v>
      </c>
      <c r="N76" s="2">
        <f t="shared" si="31"/>
        <v>0.27149321266968324</v>
      </c>
      <c r="O76" s="3">
        <v>76</v>
      </c>
      <c r="P76" s="4">
        <f t="shared" si="32"/>
        <v>1</v>
      </c>
      <c r="Q76" s="1">
        <v>34</v>
      </c>
      <c r="R76" s="5">
        <f t="shared" si="33"/>
        <v>0.33031674208144796</v>
      </c>
      <c r="S76" s="1" t="str">
        <f t="shared" si="34"/>
        <v>part2</v>
      </c>
      <c r="U76" s="5">
        <f t="shared" si="35"/>
        <v>0.33031674208144796</v>
      </c>
      <c r="V76" s="5">
        <f t="shared" si="36"/>
        <v>4.9773755656108587E-2</v>
      </c>
      <c r="W76" s="5">
        <f t="shared" si="37"/>
        <v>5.8823529411764719E-2</v>
      </c>
      <c r="X76" s="5">
        <f t="shared" si="38"/>
        <v>0.2669683257918552</v>
      </c>
      <c r="Y76" s="5">
        <f t="shared" si="39"/>
        <v>0.29864253393665158</v>
      </c>
      <c r="Z76" s="5">
        <f t="shared" si="40"/>
        <v>0.30769230769230771</v>
      </c>
      <c r="AA76" s="17">
        <f t="shared" si="41"/>
        <v>0.14169231279798991</v>
      </c>
      <c r="AB76" s="5">
        <f t="shared" si="42"/>
        <v>0.98190045248868785</v>
      </c>
      <c r="AC76" s="5"/>
      <c r="AD76" s="1">
        <f t="shared" si="43"/>
        <v>6</v>
      </c>
      <c r="AE76" s="1">
        <f t="shared" si="44"/>
        <v>1</v>
      </c>
      <c r="AF76" s="1">
        <f t="shared" si="45"/>
        <v>5</v>
      </c>
      <c r="AG76" s="1">
        <f t="shared" si="46"/>
        <v>4</v>
      </c>
      <c r="AH76" s="1">
        <f t="shared" si="47"/>
        <v>2</v>
      </c>
      <c r="AI76" s="1">
        <f t="shared" si="48"/>
        <v>3</v>
      </c>
      <c r="AJ76" s="1">
        <v>34</v>
      </c>
    </row>
    <row r="77" spans="1:36" x14ac:dyDescent="0.3">
      <c r="A77" s="1" t="s">
        <v>74</v>
      </c>
      <c r="B77" s="1">
        <v>83</v>
      </c>
      <c r="C77" s="1">
        <v>49</v>
      </c>
      <c r="D77" s="1">
        <v>13</v>
      </c>
      <c r="E77" s="1">
        <v>10</v>
      </c>
      <c r="F77" s="1">
        <v>88</v>
      </c>
      <c r="G77" s="1">
        <v>11</v>
      </c>
      <c r="I77" s="2">
        <f t="shared" si="26"/>
        <v>0.32677165354330706</v>
      </c>
      <c r="J77" s="2">
        <f t="shared" si="27"/>
        <v>0.19291338582677164</v>
      </c>
      <c r="K77" s="2">
        <f t="shared" si="28"/>
        <v>5.1181102362204724E-2</v>
      </c>
      <c r="L77" s="2">
        <f t="shared" si="29"/>
        <v>3.937007874015748E-2</v>
      </c>
      <c r="M77" s="2">
        <f t="shared" si="30"/>
        <v>0.34645669291338582</v>
      </c>
      <c r="N77" s="2">
        <f t="shared" si="31"/>
        <v>4.3307086614173228E-2</v>
      </c>
      <c r="O77" s="3">
        <v>33</v>
      </c>
      <c r="P77" s="4">
        <f t="shared" si="32"/>
        <v>1</v>
      </c>
      <c r="Q77" s="1">
        <v>33</v>
      </c>
      <c r="R77" s="5">
        <f t="shared" si="33"/>
        <v>0.34645669291338582</v>
      </c>
      <c r="S77" s="1" t="str">
        <f t="shared" si="34"/>
        <v>part5</v>
      </c>
      <c r="U77" s="5">
        <f t="shared" si="35"/>
        <v>0.34645669291338582</v>
      </c>
      <c r="V77" s="5">
        <f t="shared" si="36"/>
        <v>1.9685039370078761E-2</v>
      </c>
      <c r="W77" s="5">
        <f t="shared" si="37"/>
        <v>0.15354330708661418</v>
      </c>
      <c r="X77" s="5">
        <f t="shared" si="38"/>
        <v>0.29527559055118108</v>
      </c>
      <c r="Y77" s="5">
        <f t="shared" si="39"/>
        <v>0.30314960629921262</v>
      </c>
      <c r="Z77" s="5">
        <f t="shared" si="40"/>
        <v>0.30708661417322836</v>
      </c>
      <c r="AA77" s="17">
        <f t="shared" si="41"/>
        <v>0.14380950836326059</v>
      </c>
      <c r="AB77" s="5">
        <f t="shared" si="42"/>
        <v>1.0787401574803148</v>
      </c>
      <c r="AC77" s="5"/>
      <c r="AD77" s="1">
        <f t="shared" si="43"/>
        <v>2</v>
      </c>
      <c r="AE77" s="1">
        <f t="shared" si="44"/>
        <v>3</v>
      </c>
      <c r="AF77" s="1">
        <f t="shared" si="45"/>
        <v>4</v>
      </c>
      <c r="AG77" s="1">
        <f t="shared" si="46"/>
        <v>6</v>
      </c>
      <c r="AH77" s="1">
        <f t="shared" si="47"/>
        <v>1</v>
      </c>
      <c r="AI77" s="1">
        <f t="shared" si="48"/>
        <v>5</v>
      </c>
      <c r="AJ77" s="1">
        <v>33</v>
      </c>
    </row>
    <row r="78" spans="1:36" x14ac:dyDescent="0.3">
      <c r="A78" s="1" t="s">
        <v>75</v>
      </c>
      <c r="B78" s="1">
        <v>38</v>
      </c>
      <c r="C78" s="1">
        <v>33</v>
      </c>
      <c r="D78" s="1">
        <v>14</v>
      </c>
      <c r="E78" s="1">
        <v>10</v>
      </c>
      <c r="F78" s="1">
        <v>8</v>
      </c>
      <c r="G78" s="1">
        <v>18</v>
      </c>
      <c r="I78" s="2">
        <f t="shared" si="26"/>
        <v>0.31404958677685951</v>
      </c>
      <c r="J78" s="2">
        <f t="shared" si="27"/>
        <v>0.27272727272727271</v>
      </c>
      <c r="K78" s="2">
        <f t="shared" si="28"/>
        <v>0.11570247933884298</v>
      </c>
      <c r="L78" s="2">
        <f t="shared" si="29"/>
        <v>8.2644628099173556E-2</v>
      </c>
      <c r="M78" s="2">
        <f t="shared" si="30"/>
        <v>6.6115702479338845E-2</v>
      </c>
      <c r="N78" s="2">
        <f t="shared" si="31"/>
        <v>0.1487603305785124</v>
      </c>
      <c r="O78" s="3">
        <v>11</v>
      </c>
      <c r="P78" s="4">
        <f t="shared" si="32"/>
        <v>1</v>
      </c>
      <c r="Q78" s="1">
        <v>32</v>
      </c>
      <c r="R78" s="5">
        <f t="shared" si="33"/>
        <v>0.31404958677685951</v>
      </c>
      <c r="S78" s="1" t="str">
        <f t="shared" si="34"/>
        <v>part1</v>
      </c>
      <c r="U78" s="5">
        <f t="shared" si="35"/>
        <v>0.31404958677685951</v>
      </c>
      <c r="V78" s="5">
        <f t="shared" si="36"/>
        <v>4.1322314049586806E-2</v>
      </c>
      <c r="W78" s="5">
        <f t="shared" si="37"/>
        <v>0.16528925619834711</v>
      </c>
      <c r="X78" s="5">
        <f t="shared" si="38"/>
        <v>0.19834710743801653</v>
      </c>
      <c r="Y78" s="5">
        <f t="shared" si="39"/>
        <v>0.23140495867768596</v>
      </c>
      <c r="Z78" s="5">
        <f t="shared" si="40"/>
        <v>0.24793388429752067</v>
      </c>
      <c r="AA78" s="17">
        <f t="shared" si="41"/>
        <v>0.1030133602250471</v>
      </c>
      <c r="AB78" s="5">
        <f t="shared" si="42"/>
        <v>0.88429752066115719</v>
      </c>
      <c r="AC78" s="5"/>
      <c r="AD78" s="1">
        <f t="shared" si="43"/>
        <v>1</v>
      </c>
      <c r="AE78" s="1">
        <f t="shared" si="44"/>
        <v>2</v>
      </c>
      <c r="AF78" s="1">
        <f t="shared" si="45"/>
        <v>4</v>
      </c>
      <c r="AG78" s="1">
        <f t="shared" si="46"/>
        <v>5</v>
      </c>
      <c r="AH78" s="1">
        <f t="shared" si="47"/>
        <v>6</v>
      </c>
      <c r="AI78" s="1">
        <f t="shared" si="48"/>
        <v>3</v>
      </c>
      <c r="AJ78" s="1">
        <v>32</v>
      </c>
    </row>
    <row r="79" spans="1:36" x14ac:dyDescent="0.3">
      <c r="A79" s="1" t="s">
        <v>76</v>
      </c>
      <c r="B79" s="1">
        <v>11</v>
      </c>
      <c r="C79" s="1">
        <v>0</v>
      </c>
      <c r="D79" s="1">
        <v>30</v>
      </c>
      <c r="E79" s="1">
        <v>66</v>
      </c>
      <c r="F79" s="1">
        <v>96</v>
      </c>
      <c r="G79" s="1">
        <v>56</v>
      </c>
      <c r="I79" s="2">
        <f t="shared" si="26"/>
        <v>4.2471042471042469E-2</v>
      </c>
      <c r="J79" s="2">
        <f t="shared" si="27"/>
        <v>0</v>
      </c>
      <c r="K79" s="2">
        <f t="shared" si="28"/>
        <v>0.11583011583011583</v>
      </c>
      <c r="L79" s="2">
        <f t="shared" si="29"/>
        <v>0.25482625482625482</v>
      </c>
      <c r="M79" s="2">
        <f t="shared" si="30"/>
        <v>0.37065637065637064</v>
      </c>
      <c r="N79" s="2">
        <f t="shared" si="31"/>
        <v>0.21621621621621623</v>
      </c>
      <c r="O79" s="3">
        <v>85</v>
      </c>
      <c r="P79" s="4">
        <f t="shared" si="32"/>
        <v>1</v>
      </c>
      <c r="Q79" s="1">
        <v>31</v>
      </c>
      <c r="R79" s="5">
        <f t="shared" si="33"/>
        <v>0.37065637065637064</v>
      </c>
      <c r="S79" s="1" t="str">
        <f t="shared" si="34"/>
        <v>part5</v>
      </c>
      <c r="U79" s="5">
        <f t="shared" si="35"/>
        <v>0.37065637065637064</v>
      </c>
      <c r="V79" s="5">
        <f t="shared" si="36"/>
        <v>0.11583011583011582</v>
      </c>
      <c r="W79" s="5">
        <f t="shared" si="37"/>
        <v>0.15444015444015441</v>
      </c>
      <c r="X79" s="5">
        <f t="shared" si="38"/>
        <v>0.25482625482625482</v>
      </c>
      <c r="Y79" s="5">
        <f t="shared" si="39"/>
        <v>0.3281853281853282</v>
      </c>
      <c r="Z79" s="5">
        <f t="shared" si="40"/>
        <v>0.37065637065637064</v>
      </c>
      <c r="AA79" s="17">
        <f t="shared" si="41"/>
        <v>0.1397324271076075</v>
      </c>
      <c r="AB79" s="5">
        <f t="shared" si="42"/>
        <v>1.2239382239382239</v>
      </c>
      <c r="AC79" s="5"/>
      <c r="AD79" s="1">
        <f t="shared" si="43"/>
        <v>5</v>
      </c>
      <c r="AE79" s="1">
        <f t="shared" si="44"/>
        <v>6</v>
      </c>
      <c r="AF79" s="1">
        <f t="shared" si="45"/>
        <v>4</v>
      </c>
      <c r="AG79" s="1">
        <f t="shared" si="46"/>
        <v>2</v>
      </c>
      <c r="AH79" s="1">
        <f t="shared" si="47"/>
        <v>1</v>
      </c>
      <c r="AI79" s="1">
        <f t="shared" si="48"/>
        <v>3</v>
      </c>
      <c r="AJ79" s="1">
        <v>31</v>
      </c>
    </row>
    <row r="80" spans="1:36" x14ac:dyDescent="0.3">
      <c r="A80" s="1" t="s">
        <v>77</v>
      </c>
      <c r="B80" s="1">
        <v>16</v>
      </c>
      <c r="C80" s="1">
        <v>88</v>
      </c>
      <c r="D80" s="1">
        <v>50</v>
      </c>
      <c r="E80" s="1">
        <v>96</v>
      </c>
      <c r="F80" s="1">
        <v>35</v>
      </c>
      <c r="G80" s="1">
        <v>81</v>
      </c>
      <c r="I80" s="2">
        <f t="shared" si="26"/>
        <v>4.3715846994535519E-2</v>
      </c>
      <c r="J80" s="2">
        <f t="shared" si="27"/>
        <v>0.24043715846994534</v>
      </c>
      <c r="K80" s="2">
        <f t="shared" si="28"/>
        <v>0.13661202185792351</v>
      </c>
      <c r="L80" s="2">
        <f t="shared" si="29"/>
        <v>0.26229508196721313</v>
      </c>
      <c r="M80" s="2">
        <f t="shared" si="30"/>
        <v>9.5628415300546443E-2</v>
      </c>
      <c r="N80" s="2">
        <f t="shared" si="31"/>
        <v>0.22131147540983606</v>
      </c>
      <c r="O80" s="3">
        <v>75</v>
      </c>
      <c r="P80" s="4">
        <f t="shared" si="32"/>
        <v>1</v>
      </c>
      <c r="Q80" s="1">
        <v>30</v>
      </c>
      <c r="R80" s="5">
        <f t="shared" si="33"/>
        <v>0.26229508196721313</v>
      </c>
      <c r="S80" s="1" t="str">
        <f t="shared" si="34"/>
        <v>part4</v>
      </c>
      <c r="U80" s="5">
        <f t="shared" si="35"/>
        <v>0.26229508196721313</v>
      </c>
      <c r="V80" s="5">
        <f t="shared" si="36"/>
        <v>2.1857923497267784E-2</v>
      </c>
      <c r="W80" s="5">
        <f t="shared" si="37"/>
        <v>4.0983606557377067E-2</v>
      </c>
      <c r="X80" s="5">
        <f t="shared" si="38"/>
        <v>0.12568306010928962</v>
      </c>
      <c r="Y80" s="5">
        <f t="shared" si="39"/>
        <v>0.16666666666666669</v>
      </c>
      <c r="Z80" s="5">
        <f t="shared" si="40"/>
        <v>0.21857923497267762</v>
      </c>
      <c r="AA80" s="17">
        <f t="shared" si="41"/>
        <v>8.7908535747279595E-2</v>
      </c>
      <c r="AB80" s="5">
        <f t="shared" si="42"/>
        <v>0.57377049180327877</v>
      </c>
      <c r="AC80" s="5"/>
      <c r="AD80" s="1">
        <f t="shared" si="43"/>
        <v>6</v>
      </c>
      <c r="AE80" s="1">
        <f t="shared" si="44"/>
        <v>2</v>
      </c>
      <c r="AF80" s="1">
        <f t="shared" si="45"/>
        <v>4</v>
      </c>
      <c r="AG80" s="1">
        <f t="shared" si="46"/>
        <v>1</v>
      </c>
      <c r="AH80" s="1">
        <f t="shared" si="47"/>
        <v>5</v>
      </c>
      <c r="AI80" s="1">
        <f t="shared" si="48"/>
        <v>3</v>
      </c>
      <c r="AJ80" s="1">
        <v>30</v>
      </c>
    </row>
    <row r="81" spans="1:36" x14ac:dyDescent="0.3">
      <c r="A81" s="1" t="s">
        <v>78</v>
      </c>
      <c r="B81" s="1">
        <v>52</v>
      </c>
      <c r="C81" s="1">
        <v>8</v>
      </c>
      <c r="D81" s="1">
        <v>30</v>
      </c>
      <c r="E81" s="1">
        <v>67</v>
      </c>
      <c r="F81" s="1">
        <v>11</v>
      </c>
      <c r="G81" s="1">
        <v>33</v>
      </c>
      <c r="I81" s="2">
        <f t="shared" si="26"/>
        <v>0.25870646766169153</v>
      </c>
      <c r="J81" s="2">
        <f t="shared" si="27"/>
        <v>3.9800995024875621E-2</v>
      </c>
      <c r="K81" s="2">
        <f t="shared" si="28"/>
        <v>0.14925373134328357</v>
      </c>
      <c r="L81" s="2">
        <f t="shared" si="29"/>
        <v>0.33333333333333331</v>
      </c>
      <c r="M81" s="2">
        <f t="shared" si="30"/>
        <v>5.4726368159203981E-2</v>
      </c>
      <c r="N81" s="2">
        <f t="shared" si="31"/>
        <v>0.16417910447761194</v>
      </c>
      <c r="O81" s="3">
        <v>3</v>
      </c>
      <c r="P81" s="4">
        <f t="shared" si="32"/>
        <v>0.99999999999999989</v>
      </c>
      <c r="Q81" s="1">
        <v>29</v>
      </c>
      <c r="R81" s="5">
        <f t="shared" si="33"/>
        <v>0.33333333333333331</v>
      </c>
      <c r="S81" s="1" t="str">
        <f t="shared" si="34"/>
        <v>part4</v>
      </c>
      <c r="U81" s="5">
        <f t="shared" si="35"/>
        <v>0.33333333333333331</v>
      </c>
      <c r="V81" s="5">
        <f t="shared" si="36"/>
        <v>7.4626865671641784E-2</v>
      </c>
      <c r="W81" s="5">
        <f t="shared" si="37"/>
        <v>0.16915422885572137</v>
      </c>
      <c r="X81" s="5">
        <f t="shared" si="38"/>
        <v>0.18407960199004975</v>
      </c>
      <c r="Y81" s="5">
        <f t="shared" si="39"/>
        <v>0.27860696517412931</v>
      </c>
      <c r="Z81" s="5">
        <f t="shared" si="40"/>
        <v>0.29353233830845771</v>
      </c>
      <c r="AA81" s="17">
        <f t="shared" si="41"/>
        <v>0.11417883350101708</v>
      </c>
      <c r="AB81" s="5">
        <f t="shared" si="42"/>
        <v>0.99999999999999989</v>
      </c>
      <c r="AC81" s="5"/>
      <c r="AD81" s="1">
        <f t="shared" si="43"/>
        <v>2</v>
      </c>
      <c r="AE81" s="1">
        <f t="shared" si="44"/>
        <v>6</v>
      </c>
      <c r="AF81" s="1">
        <f t="shared" si="45"/>
        <v>4</v>
      </c>
      <c r="AG81" s="1">
        <f t="shared" si="46"/>
        <v>1</v>
      </c>
      <c r="AH81" s="1">
        <f t="shared" si="47"/>
        <v>5</v>
      </c>
      <c r="AI81" s="1">
        <f t="shared" si="48"/>
        <v>3</v>
      </c>
      <c r="AJ81" s="1">
        <v>29</v>
      </c>
    </row>
    <row r="82" spans="1:36" x14ac:dyDescent="0.3">
      <c r="A82" s="1" t="s">
        <v>79</v>
      </c>
      <c r="B82" s="1">
        <v>95</v>
      </c>
      <c r="C82" s="1">
        <v>98</v>
      </c>
      <c r="D82" s="1">
        <v>67</v>
      </c>
      <c r="E82" s="1">
        <v>78</v>
      </c>
      <c r="F82" s="1">
        <v>56</v>
      </c>
      <c r="G82" s="1">
        <v>82</v>
      </c>
      <c r="I82" s="2">
        <f t="shared" si="26"/>
        <v>0.19957983193277312</v>
      </c>
      <c r="J82" s="2">
        <f t="shared" si="27"/>
        <v>0.20588235294117646</v>
      </c>
      <c r="K82" s="2">
        <f t="shared" si="28"/>
        <v>0.1407563025210084</v>
      </c>
      <c r="L82" s="2">
        <f t="shared" si="29"/>
        <v>0.1638655462184874</v>
      </c>
      <c r="M82" s="2">
        <f t="shared" si="30"/>
        <v>0.11764705882352941</v>
      </c>
      <c r="N82" s="2">
        <f t="shared" si="31"/>
        <v>0.17226890756302521</v>
      </c>
      <c r="O82" s="3">
        <v>91</v>
      </c>
      <c r="P82" s="4">
        <f t="shared" si="32"/>
        <v>1</v>
      </c>
      <c r="Q82" s="1">
        <v>28</v>
      </c>
      <c r="R82" s="5">
        <f t="shared" si="33"/>
        <v>0.20588235294117646</v>
      </c>
      <c r="S82" s="1" t="str">
        <f t="shared" si="34"/>
        <v>part2</v>
      </c>
      <c r="U82" s="5">
        <f t="shared" si="35"/>
        <v>0.20588235294117646</v>
      </c>
      <c r="V82" s="5">
        <f t="shared" si="36"/>
        <v>6.302521008403339E-3</v>
      </c>
      <c r="W82" s="5">
        <f t="shared" si="37"/>
        <v>3.3613445378151252E-2</v>
      </c>
      <c r="X82" s="5">
        <f t="shared" si="38"/>
        <v>4.2016806722689065E-2</v>
      </c>
      <c r="Y82" s="5">
        <f t="shared" si="39"/>
        <v>6.5126050420168058E-2</v>
      </c>
      <c r="Z82" s="5">
        <f t="shared" si="40"/>
        <v>8.8235294117647051E-2</v>
      </c>
      <c r="AA82" s="17">
        <f t="shared" si="41"/>
        <v>3.3866345536229435E-2</v>
      </c>
      <c r="AB82" s="5">
        <f t="shared" si="42"/>
        <v>0.23529411764705876</v>
      </c>
      <c r="AC82" s="5"/>
      <c r="AD82" s="1">
        <f t="shared" si="43"/>
        <v>2</v>
      </c>
      <c r="AE82" s="1">
        <f t="shared" si="44"/>
        <v>1</v>
      </c>
      <c r="AF82" s="1">
        <f t="shared" si="45"/>
        <v>5</v>
      </c>
      <c r="AG82" s="1">
        <f t="shared" si="46"/>
        <v>4</v>
      </c>
      <c r="AH82" s="1">
        <f t="shared" si="47"/>
        <v>6</v>
      </c>
      <c r="AI82" s="1">
        <f t="shared" si="48"/>
        <v>3</v>
      </c>
      <c r="AJ82" s="1">
        <v>28</v>
      </c>
    </row>
    <row r="83" spans="1:36" x14ac:dyDescent="0.3">
      <c r="A83" s="1" t="s">
        <v>80</v>
      </c>
      <c r="B83" s="1">
        <v>99</v>
      </c>
      <c r="C83" s="1">
        <v>73</v>
      </c>
      <c r="D83" s="1">
        <v>76</v>
      </c>
      <c r="E83" s="1">
        <v>54</v>
      </c>
      <c r="F83" s="1">
        <v>48</v>
      </c>
      <c r="G83" s="1">
        <v>8</v>
      </c>
      <c r="I83" s="2">
        <f t="shared" si="26"/>
        <v>0.27653631284916202</v>
      </c>
      <c r="J83" s="2">
        <f t="shared" si="27"/>
        <v>0.20391061452513967</v>
      </c>
      <c r="K83" s="2">
        <f t="shared" si="28"/>
        <v>0.21229050279329609</v>
      </c>
      <c r="L83" s="2">
        <f t="shared" si="29"/>
        <v>0.15083798882681565</v>
      </c>
      <c r="M83" s="2">
        <f t="shared" si="30"/>
        <v>0.13407821229050279</v>
      </c>
      <c r="N83" s="2">
        <f t="shared" si="31"/>
        <v>2.23463687150838E-2</v>
      </c>
      <c r="O83" s="3">
        <v>84</v>
      </c>
      <c r="P83" s="4">
        <f t="shared" si="32"/>
        <v>1</v>
      </c>
      <c r="Q83" s="1">
        <v>27</v>
      </c>
      <c r="R83" s="5">
        <f t="shared" si="33"/>
        <v>0.27653631284916202</v>
      </c>
      <c r="S83" s="1" t="str">
        <f t="shared" si="34"/>
        <v>part1</v>
      </c>
      <c r="U83" s="5">
        <f t="shared" si="35"/>
        <v>0.27653631284916202</v>
      </c>
      <c r="V83" s="5">
        <f t="shared" si="36"/>
        <v>6.4245810055865937E-2</v>
      </c>
      <c r="W83" s="5">
        <f t="shared" si="37"/>
        <v>7.2625698324022353E-2</v>
      </c>
      <c r="X83" s="5">
        <f t="shared" si="38"/>
        <v>0.12569832402234637</v>
      </c>
      <c r="Y83" s="5">
        <f t="shared" si="39"/>
        <v>0.14245810055865923</v>
      </c>
      <c r="Z83" s="5">
        <f t="shared" si="40"/>
        <v>0.25418994413407825</v>
      </c>
      <c r="AA83" s="17">
        <f t="shared" si="41"/>
        <v>8.6811160606087595E-2</v>
      </c>
      <c r="AB83" s="5">
        <f t="shared" si="42"/>
        <v>0.65921787709497215</v>
      </c>
      <c r="AC83" s="5"/>
      <c r="AD83" s="1">
        <f t="shared" si="43"/>
        <v>1</v>
      </c>
      <c r="AE83" s="1">
        <f t="shared" si="44"/>
        <v>3</v>
      </c>
      <c r="AF83" s="1">
        <f t="shared" si="45"/>
        <v>2</v>
      </c>
      <c r="AG83" s="1">
        <f t="shared" si="46"/>
        <v>4</v>
      </c>
      <c r="AH83" s="1">
        <f t="shared" si="47"/>
        <v>5</v>
      </c>
      <c r="AI83" s="1">
        <f t="shared" si="48"/>
        <v>6</v>
      </c>
      <c r="AJ83" s="1">
        <v>27</v>
      </c>
    </row>
    <row r="84" spans="1:36" x14ac:dyDescent="0.3">
      <c r="A84" s="1" t="s">
        <v>81</v>
      </c>
      <c r="B84" s="1">
        <v>17</v>
      </c>
      <c r="C84" s="1">
        <v>41</v>
      </c>
      <c r="D84" s="1">
        <v>97</v>
      </c>
      <c r="E84" s="1">
        <v>99</v>
      </c>
      <c r="F84" s="1">
        <v>6</v>
      </c>
      <c r="G84" s="1">
        <v>16</v>
      </c>
      <c r="I84" s="2">
        <f t="shared" si="26"/>
        <v>6.1594202898550728E-2</v>
      </c>
      <c r="J84" s="2">
        <f t="shared" si="27"/>
        <v>0.14855072463768115</v>
      </c>
      <c r="K84" s="2">
        <f t="shared" si="28"/>
        <v>0.35144927536231885</v>
      </c>
      <c r="L84" s="2">
        <f t="shared" si="29"/>
        <v>0.35869565217391303</v>
      </c>
      <c r="M84" s="2">
        <f t="shared" si="30"/>
        <v>2.1739130434782608E-2</v>
      </c>
      <c r="N84" s="2">
        <f t="shared" si="31"/>
        <v>5.7971014492753624E-2</v>
      </c>
      <c r="O84" s="3">
        <v>16</v>
      </c>
      <c r="P84" s="4">
        <f t="shared" si="32"/>
        <v>1</v>
      </c>
      <c r="Q84" s="1">
        <v>26</v>
      </c>
      <c r="R84" s="5">
        <f t="shared" si="33"/>
        <v>0.35869565217391303</v>
      </c>
      <c r="S84" s="1" t="str">
        <f t="shared" si="34"/>
        <v>part4</v>
      </c>
      <c r="U84" s="5">
        <f t="shared" si="35"/>
        <v>0.35869565217391303</v>
      </c>
      <c r="V84" s="5">
        <f t="shared" si="36"/>
        <v>7.2463768115941796E-3</v>
      </c>
      <c r="W84" s="5">
        <f t="shared" si="37"/>
        <v>0.21014492753623187</v>
      </c>
      <c r="X84" s="5">
        <f t="shared" si="38"/>
        <v>0.29710144927536231</v>
      </c>
      <c r="Y84" s="5">
        <f t="shared" si="39"/>
        <v>0.30072463768115942</v>
      </c>
      <c r="Z84" s="5">
        <f t="shared" si="40"/>
        <v>0.33695652173913043</v>
      </c>
      <c r="AA84" s="17">
        <f t="shared" si="41"/>
        <v>0.15179386635102798</v>
      </c>
      <c r="AB84" s="5">
        <f t="shared" si="42"/>
        <v>1.1521739130434783</v>
      </c>
      <c r="AC84" s="5"/>
      <c r="AD84" s="1">
        <f t="shared" si="43"/>
        <v>4</v>
      </c>
      <c r="AE84" s="1">
        <f t="shared" si="44"/>
        <v>3</v>
      </c>
      <c r="AF84" s="1">
        <f t="shared" si="45"/>
        <v>2</v>
      </c>
      <c r="AG84" s="1">
        <f t="shared" si="46"/>
        <v>1</v>
      </c>
      <c r="AH84" s="1">
        <f t="shared" si="47"/>
        <v>6</v>
      </c>
      <c r="AI84" s="1">
        <f t="shared" si="48"/>
        <v>5</v>
      </c>
      <c r="AJ84" s="1">
        <v>26</v>
      </c>
    </row>
    <row r="85" spans="1:36" x14ac:dyDescent="0.3">
      <c r="A85" s="1" t="s">
        <v>82</v>
      </c>
      <c r="B85" s="1">
        <v>77</v>
      </c>
      <c r="C85" s="1">
        <v>3</v>
      </c>
      <c r="D85" s="1">
        <v>27</v>
      </c>
      <c r="E85" s="1">
        <v>0</v>
      </c>
      <c r="F85" s="1">
        <v>51</v>
      </c>
      <c r="G85" s="1">
        <v>49</v>
      </c>
      <c r="I85" s="2">
        <f t="shared" si="26"/>
        <v>0.3719806763285024</v>
      </c>
      <c r="J85" s="2">
        <f t="shared" si="27"/>
        <v>1.4492753623188406E-2</v>
      </c>
      <c r="K85" s="2">
        <f t="shared" si="28"/>
        <v>0.13043478260869565</v>
      </c>
      <c r="L85" s="2">
        <f t="shared" si="29"/>
        <v>0</v>
      </c>
      <c r="M85" s="2">
        <f t="shared" si="30"/>
        <v>0.24637681159420291</v>
      </c>
      <c r="N85" s="2">
        <f t="shared" si="31"/>
        <v>0.23671497584541062</v>
      </c>
      <c r="O85" s="3">
        <v>21</v>
      </c>
      <c r="P85" s="4">
        <f t="shared" si="32"/>
        <v>1</v>
      </c>
      <c r="Q85" s="1">
        <v>25</v>
      </c>
      <c r="R85" s="5">
        <f t="shared" si="33"/>
        <v>0.3719806763285024</v>
      </c>
      <c r="S85" s="1" t="str">
        <f t="shared" si="34"/>
        <v>part1</v>
      </c>
      <c r="U85" s="5">
        <f t="shared" si="35"/>
        <v>0.3719806763285024</v>
      </c>
      <c r="V85" s="5">
        <f t="shared" si="36"/>
        <v>0.12560386473429949</v>
      </c>
      <c r="W85" s="5">
        <f t="shared" si="37"/>
        <v>0.13526570048309178</v>
      </c>
      <c r="X85" s="5">
        <f t="shared" si="38"/>
        <v>0.24154589371980675</v>
      </c>
      <c r="Y85" s="5">
        <f t="shared" si="39"/>
        <v>0.35748792270531399</v>
      </c>
      <c r="Z85" s="5">
        <f t="shared" si="40"/>
        <v>0.3719806763285024</v>
      </c>
      <c r="AA85" s="17">
        <f t="shared" si="41"/>
        <v>0.14536969587759493</v>
      </c>
      <c r="AB85" s="5">
        <f t="shared" si="42"/>
        <v>1.2318840579710142</v>
      </c>
      <c r="AC85" s="5"/>
      <c r="AD85" s="1">
        <f t="shared" si="43"/>
        <v>1</v>
      </c>
      <c r="AE85" s="1">
        <f t="shared" si="44"/>
        <v>5</v>
      </c>
      <c r="AF85" s="1">
        <f t="shared" si="45"/>
        <v>4</v>
      </c>
      <c r="AG85" s="1">
        <f t="shared" si="46"/>
        <v>6</v>
      </c>
      <c r="AH85" s="1">
        <f t="shared" si="47"/>
        <v>2</v>
      </c>
      <c r="AI85" s="1">
        <f t="shared" si="48"/>
        <v>3</v>
      </c>
      <c r="AJ85" s="1">
        <v>25</v>
      </c>
    </row>
    <row r="86" spans="1:36" x14ac:dyDescent="0.3">
      <c r="A86" s="1" t="s">
        <v>83</v>
      </c>
      <c r="B86" s="1">
        <v>65</v>
      </c>
      <c r="C86" s="1">
        <v>56</v>
      </c>
      <c r="D86" s="1">
        <v>70</v>
      </c>
      <c r="E86" s="1">
        <v>95</v>
      </c>
      <c r="F86" s="1">
        <v>66</v>
      </c>
      <c r="G86" s="1">
        <v>21</v>
      </c>
      <c r="I86" s="2">
        <f t="shared" si="26"/>
        <v>0.17426273458445041</v>
      </c>
      <c r="J86" s="2">
        <f t="shared" si="27"/>
        <v>0.15013404825737264</v>
      </c>
      <c r="K86" s="2">
        <f t="shared" si="28"/>
        <v>0.1876675603217158</v>
      </c>
      <c r="L86" s="2">
        <f t="shared" si="29"/>
        <v>0.2546916890080429</v>
      </c>
      <c r="M86" s="2">
        <f t="shared" si="30"/>
        <v>0.17694369973190349</v>
      </c>
      <c r="N86" s="2">
        <f t="shared" si="31"/>
        <v>5.6300268096514748E-2</v>
      </c>
      <c r="O86" s="3">
        <v>71</v>
      </c>
      <c r="P86" s="4">
        <f t="shared" si="32"/>
        <v>1</v>
      </c>
      <c r="Q86" s="1">
        <v>24</v>
      </c>
      <c r="R86" s="5">
        <f t="shared" si="33"/>
        <v>0.2546916890080429</v>
      </c>
      <c r="S86" s="1" t="str">
        <f t="shared" si="34"/>
        <v>part4</v>
      </c>
      <c r="U86" s="5">
        <f t="shared" si="35"/>
        <v>0.2546916890080429</v>
      </c>
      <c r="V86" s="5">
        <f t="shared" si="36"/>
        <v>6.7024128686327095E-2</v>
      </c>
      <c r="W86" s="5">
        <f t="shared" si="37"/>
        <v>7.7747989276139406E-2</v>
      </c>
      <c r="X86" s="5">
        <f t="shared" si="38"/>
        <v>8.0428954423592491E-2</v>
      </c>
      <c r="Y86" s="5">
        <f t="shared" si="39"/>
        <v>0.10455764075067026</v>
      </c>
      <c r="Z86" s="5">
        <f t="shared" si="40"/>
        <v>0.19839142091152814</v>
      </c>
      <c r="AA86" s="17">
        <f t="shared" si="41"/>
        <v>6.4508649270867552E-2</v>
      </c>
      <c r="AB86" s="5">
        <f t="shared" si="42"/>
        <v>0.52815013404825739</v>
      </c>
      <c r="AC86" s="5"/>
      <c r="AD86" s="1">
        <f t="shared" si="43"/>
        <v>4</v>
      </c>
      <c r="AE86" s="1">
        <f t="shared" si="44"/>
        <v>5</v>
      </c>
      <c r="AF86" s="1">
        <f t="shared" si="45"/>
        <v>2</v>
      </c>
      <c r="AG86" s="1">
        <f t="shared" si="46"/>
        <v>1</v>
      </c>
      <c r="AH86" s="1">
        <f t="shared" si="47"/>
        <v>3</v>
      </c>
      <c r="AI86" s="1">
        <f t="shared" si="48"/>
        <v>6</v>
      </c>
      <c r="AJ86" s="1">
        <v>24</v>
      </c>
    </row>
    <row r="87" spans="1:36" x14ac:dyDescent="0.3">
      <c r="A87" s="1" t="s">
        <v>84</v>
      </c>
      <c r="B87" s="1">
        <v>28</v>
      </c>
      <c r="C87" s="1">
        <v>63</v>
      </c>
      <c r="D87" s="1">
        <v>64</v>
      </c>
      <c r="E87" s="1">
        <v>47</v>
      </c>
      <c r="F87" s="1">
        <v>0</v>
      </c>
      <c r="G87" s="1">
        <v>83</v>
      </c>
      <c r="I87" s="2">
        <f t="shared" si="26"/>
        <v>9.8245614035087719E-2</v>
      </c>
      <c r="J87" s="2">
        <f t="shared" si="27"/>
        <v>0.22105263157894736</v>
      </c>
      <c r="K87" s="2">
        <f t="shared" si="28"/>
        <v>0.22456140350877193</v>
      </c>
      <c r="L87" s="2">
        <f t="shared" si="29"/>
        <v>0.1649122807017544</v>
      </c>
      <c r="M87" s="2">
        <f t="shared" si="30"/>
        <v>0</v>
      </c>
      <c r="N87" s="2">
        <f t="shared" si="31"/>
        <v>0.29122807017543861</v>
      </c>
      <c r="O87" s="3">
        <v>2</v>
      </c>
      <c r="P87" s="4">
        <f t="shared" si="32"/>
        <v>1</v>
      </c>
      <c r="Q87" s="1">
        <v>23</v>
      </c>
      <c r="R87" s="5">
        <f t="shared" si="33"/>
        <v>0.29122807017543861</v>
      </c>
      <c r="S87" s="1" t="str">
        <f t="shared" si="34"/>
        <v>part6</v>
      </c>
      <c r="U87" s="5">
        <f t="shared" si="35"/>
        <v>0.29122807017543861</v>
      </c>
      <c r="V87" s="5">
        <f t="shared" si="36"/>
        <v>6.666666666666668E-2</v>
      </c>
      <c r="W87" s="5">
        <f t="shared" si="37"/>
        <v>7.0175438596491252E-2</v>
      </c>
      <c r="X87" s="5">
        <f t="shared" si="38"/>
        <v>0.12631578947368421</v>
      </c>
      <c r="Y87" s="5">
        <f t="shared" si="39"/>
        <v>0.19298245614035089</v>
      </c>
      <c r="Z87" s="5">
        <f t="shared" si="40"/>
        <v>0.29122807017543861</v>
      </c>
      <c r="AA87" s="17">
        <f t="shared" si="41"/>
        <v>0.10419930236679756</v>
      </c>
      <c r="AB87" s="5">
        <f t="shared" si="42"/>
        <v>0.74736842105263168</v>
      </c>
      <c r="AC87" s="5"/>
      <c r="AD87" s="1">
        <f t="shared" si="43"/>
        <v>5</v>
      </c>
      <c r="AE87" s="1">
        <f t="shared" si="44"/>
        <v>3</v>
      </c>
      <c r="AF87" s="1">
        <f t="shared" si="45"/>
        <v>2</v>
      </c>
      <c r="AG87" s="1">
        <f t="shared" si="46"/>
        <v>4</v>
      </c>
      <c r="AH87" s="1">
        <f t="shared" si="47"/>
        <v>6</v>
      </c>
      <c r="AI87" s="1">
        <f t="shared" si="48"/>
        <v>1</v>
      </c>
      <c r="AJ87" s="1">
        <v>23</v>
      </c>
    </row>
    <row r="88" spans="1:36" x14ac:dyDescent="0.3">
      <c r="A88" s="1" t="s">
        <v>85</v>
      </c>
      <c r="B88" s="1">
        <v>27</v>
      </c>
      <c r="C88" s="1">
        <v>75</v>
      </c>
      <c r="D88" s="1">
        <v>19</v>
      </c>
      <c r="E88" s="1">
        <v>49</v>
      </c>
      <c r="F88" s="1">
        <v>28</v>
      </c>
      <c r="G88" s="1">
        <v>23</v>
      </c>
      <c r="I88" s="2">
        <f t="shared" si="26"/>
        <v>0.12217194570135746</v>
      </c>
      <c r="J88" s="2">
        <f t="shared" si="27"/>
        <v>0.33936651583710409</v>
      </c>
      <c r="K88" s="2">
        <f t="shared" si="28"/>
        <v>8.5972850678733032E-2</v>
      </c>
      <c r="L88" s="2">
        <f t="shared" si="29"/>
        <v>0.22171945701357465</v>
      </c>
      <c r="M88" s="2">
        <f t="shared" si="30"/>
        <v>0.12669683257918551</v>
      </c>
      <c r="N88" s="2">
        <f t="shared" si="31"/>
        <v>0.10407239819004525</v>
      </c>
      <c r="O88" s="3">
        <v>44</v>
      </c>
      <c r="P88" s="4">
        <f t="shared" si="32"/>
        <v>1</v>
      </c>
      <c r="Q88" s="1">
        <v>22</v>
      </c>
      <c r="R88" s="5">
        <f t="shared" si="33"/>
        <v>0.33936651583710409</v>
      </c>
      <c r="S88" s="1" t="str">
        <f t="shared" si="34"/>
        <v>part2</v>
      </c>
      <c r="U88" s="5">
        <f t="shared" si="35"/>
        <v>0.33936651583710409</v>
      </c>
      <c r="V88" s="5">
        <f t="shared" si="36"/>
        <v>0.11764705882352944</v>
      </c>
      <c r="W88" s="5">
        <f t="shared" si="37"/>
        <v>0.21266968325791857</v>
      </c>
      <c r="X88" s="5">
        <f t="shared" si="38"/>
        <v>0.21719457013574661</v>
      </c>
      <c r="Y88" s="5">
        <f t="shared" si="39"/>
        <v>0.23529411764705882</v>
      </c>
      <c r="Z88" s="5">
        <f t="shared" si="40"/>
        <v>0.25339366515837103</v>
      </c>
      <c r="AA88" s="17">
        <f t="shared" si="41"/>
        <v>9.6812137507702831E-2</v>
      </c>
      <c r="AB88" s="5">
        <f t="shared" si="42"/>
        <v>1.0361990950226245</v>
      </c>
      <c r="AC88" s="5"/>
      <c r="AD88" s="1">
        <f t="shared" si="43"/>
        <v>4</v>
      </c>
      <c r="AE88" s="1">
        <f t="shared" si="44"/>
        <v>1</v>
      </c>
      <c r="AF88" s="1">
        <f t="shared" si="45"/>
        <v>6</v>
      </c>
      <c r="AG88" s="1">
        <f t="shared" si="46"/>
        <v>2</v>
      </c>
      <c r="AH88" s="1">
        <f t="shared" si="47"/>
        <v>3</v>
      </c>
      <c r="AI88" s="1">
        <f t="shared" si="48"/>
        <v>5</v>
      </c>
      <c r="AJ88" s="1">
        <v>22</v>
      </c>
    </row>
    <row r="89" spans="1:36" x14ac:dyDescent="0.3">
      <c r="A89" s="1" t="s">
        <v>86</v>
      </c>
      <c r="B89" s="1">
        <v>57</v>
      </c>
      <c r="C89" s="1">
        <v>64</v>
      </c>
      <c r="D89" s="1">
        <v>8</v>
      </c>
      <c r="E89" s="1">
        <v>13</v>
      </c>
      <c r="F89" s="1">
        <v>46</v>
      </c>
      <c r="G89" s="1">
        <v>55</v>
      </c>
      <c r="I89" s="2">
        <f t="shared" si="26"/>
        <v>0.23456790123456789</v>
      </c>
      <c r="J89" s="2">
        <f t="shared" si="27"/>
        <v>0.26337448559670784</v>
      </c>
      <c r="K89" s="2">
        <f t="shared" si="28"/>
        <v>3.292181069958848E-2</v>
      </c>
      <c r="L89" s="2">
        <f t="shared" si="29"/>
        <v>5.3497942386831275E-2</v>
      </c>
      <c r="M89" s="2">
        <f t="shared" si="30"/>
        <v>0.18930041152263374</v>
      </c>
      <c r="N89" s="2">
        <f t="shared" si="31"/>
        <v>0.22633744855967078</v>
      </c>
      <c r="O89" s="3">
        <v>35</v>
      </c>
      <c r="P89" s="4">
        <f t="shared" si="32"/>
        <v>1</v>
      </c>
      <c r="Q89" s="1">
        <v>21</v>
      </c>
      <c r="R89" s="5">
        <f t="shared" si="33"/>
        <v>0.26337448559670784</v>
      </c>
      <c r="S89" s="1" t="str">
        <f t="shared" si="34"/>
        <v>part2</v>
      </c>
      <c r="U89" s="5">
        <f t="shared" si="35"/>
        <v>0.26337448559670784</v>
      </c>
      <c r="V89" s="5">
        <f t="shared" si="36"/>
        <v>2.8806584362139953E-2</v>
      </c>
      <c r="W89" s="5">
        <f t="shared" si="37"/>
        <v>3.7037037037037063E-2</v>
      </c>
      <c r="X89" s="5">
        <f t="shared" si="38"/>
        <v>7.4074074074074098E-2</v>
      </c>
      <c r="Y89" s="5">
        <f t="shared" si="39"/>
        <v>0.20987654320987656</v>
      </c>
      <c r="Z89" s="5">
        <f t="shared" si="40"/>
        <v>0.23045267489711935</v>
      </c>
      <c r="AA89" s="17">
        <f t="shared" si="41"/>
        <v>9.8722555850988936E-2</v>
      </c>
      <c r="AB89" s="5">
        <f t="shared" si="42"/>
        <v>0.58024691358024705</v>
      </c>
      <c r="AC89" s="5"/>
      <c r="AD89" s="1">
        <f t="shared" si="43"/>
        <v>2</v>
      </c>
      <c r="AE89" s="1">
        <f t="shared" si="44"/>
        <v>1</v>
      </c>
      <c r="AF89" s="1">
        <f t="shared" si="45"/>
        <v>6</v>
      </c>
      <c r="AG89" s="1">
        <f t="shared" si="46"/>
        <v>5</v>
      </c>
      <c r="AH89" s="1">
        <f t="shared" si="47"/>
        <v>4</v>
      </c>
      <c r="AI89" s="1">
        <f t="shared" si="48"/>
        <v>3</v>
      </c>
      <c r="AJ89" s="1">
        <v>21</v>
      </c>
    </row>
    <row r="90" spans="1:36" x14ac:dyDescent="0.3">
      <c r="A90" s="1" t="s">
        <v>87</v>
      </c>
      <c r="B90" s="1">
        <v>99</v>
      </c>
      <c r="C90" s="1">
        <v>21</v>
      </c>
      <c r="D90" s="1">
        <v>52</v>
      </c>
      <c r="E90" s="1">
        <v>34</v>
      </c>
      <c r="F90" s="1">
        <v>83</v>
      </c>
      <c r="G90" s="1">
        <v>60</v>
      </c>
      <c r="I90" s="2">
        <f t="shared" si="26"/>
        <v>0.28366762177650429</v>
      </c>
      <c r="J90" s="2">
        <f t="shared" si="27"/>
        <v>6.0171919770773637E-2</v>
      </c>
      <c r="K90" s="2">
        <f t="shared" si="28"/>
        <v>0.14899713467048711</v>
      </c>
      <c r="L90" s="2">
        <f t="shared" si="29"/>
        <v>9.7421203438395415E-2</v>
      </c>
      <c r="M90" s="2">
        <f t="shared" si="30"/>
        <v>0.23782234957020057</v>
      </c>
      <c r="N90" s="2">
        <f t="shared" si="31"/>
        <v>0.17191977077363896</v>
      </c>
      <c r="O90" s="3">
        <v>33</v>
      </c>
      <c r="P90" s="4">
        <f t="shared" si="32"/>
        <v>1</v>
      </c>
      <c r="Q90" s="1">
        <v>20</v>
      </c>
      <c r="R90" s="5">
        <f t="shared" si="33"/>
        <v>0.28366762177650429</v>
      </c>
      <c r="S90" s="1" t="str">
        <f t="shared" si="34"/>
        <v>part1</v>
      </c>
      <c r="U90" s="5">
        <f t="shared" si="35"/>
        <v>0.28366762177650429</v>
      </c>
      <c r="V90" s="5">
        <f t="shared" si="36"/>
        <v>4.5845272206303717E-2</v>
      </c>
      <c r="W90" s="5">
        <f t="shared" si="37"/>
        <v>0.11174785100286533</v>
      </c>
      <c r="X90" s="5">
        <f t="shared" si="38"/>
        <v>0.13467048710601717</v>
      </c>
      <c r="Y90" s="5">
        <f t="shared" si="39"/>
        <v>0.18624641833810887</v>
      </c>
      <c r="Z90" s="5">
        <f t="shared" si="40"/>
        <v>0.22349570200573066</v>
      </c>
      <c r="AA90" s="17">
        <f t="shared" si="41"/>
        <v>8.3938343400288051E-2</v>
      </c>
      <c r="AB90" s="5">
        <f t="shared" si="42"/>
        <v>0.70200573065902572</v>
      </c>
      <c r="AC90" s="5"/>
      <c r="AD90" s="1">
        <f t="shared" si="43"/>
        <v>1</v>
      </c>
      <c r="AE90" s="1">
        <f t="shared" si="44"/>
        <v>6</v>
      </c>
      <c r="AF90" s="1">
        <f t="shared" si="45"/>
        <v>4</v>
      </c>
      <c r="AG90" s="1">
        <f t="shared" si="46"/>
        <v>5</v>
      </c>
      <c r="AH90" s="1">
        <f t="shared" si="47"/>
        <v>2</v>
      </c>
      <c r="AI90" s="1">
        <f t="shared" si="48"/>
        <v>3</v>
      </c>
      <c r="AJ90" s="1">
        <v>20</v>
      </c>
    </row>
    <row r="91" spans="1:36" x14ac:dyDescent="0.3">
      <c r="A91" s="1" t="s">
        <v>88</v>
      </c>
      <c r="B91" s="1">
        <v>2</v>
      </c>
      <c r="C91" s="1">
        <v>65</v>
      </c>
      <c r="D91" s="1">
        <v>60</v>
      </c>
      <c r="E91" s="1">
        <v>55</v>
      </c>
      <c r="F91" s="1">
        <v>28</v>
      </c>
      <c r="G91" s="1">
        <v>2</v>
      </c>
      <c r="I91" s="2">
        <f t="shared" si="26"/>
        <v>9.433962264150943E-3</v>
      </c>
      <c r="J91" s="2">
        <f t="shared" si="27"/>
        <v>0.30660377358490565</v>
      </c>
      <c r="K91" s="2">
        <f t="shared" si="28"/>
        <v>0.28301886792452829</v>
      </c>
      <c r="L91" s="2">
        <f t="shared" si="29"/>
        <v>0.25943396226415094</v>
      </c>
      <c r="M91" s="2">
        <f t="shared" si="30"/>
        <v>0.13207547169811321</v>
      </c>
      <c r="N91" s="2">
        <f t="shared" si="31"/>
        <v>9.433962264150943E-3</v>
      </c>
      <c r="O91" s="3">
        <v>53</v>
      </c>
      <c r="P91" s="4">
        <f t="shared" si="32"/>
        <v>1</v>
      </c>
      <c r="Q91" s="1">
        <v>19</v>
      </c>
      <c r="R91" s="5">
        <f t="shared" si="33"/>
        <v>0.30660377358490565</v>
      </c>
      <c r="S91" s="1" t="str">
        <f t="shared" si="34"/>
        <v>part2</v>
      </c>
      <c r="U91" s="5">
        <f t="shared" si="35"/>
        <v>0.30660377358490565</v>
      </c>
      <c r="V91" s="5">
        <f t="shared" si="36"/>
        <v>2.3584905660377353E-2</v>
      </c>
      <c r="W91" s="5">
        <f t="shared" si="37"/>
        <v>4.7169811320754707E-2</v>
      </c>
      <c r="X91" s="5">
        <f t="shared" si="38"/>
        <v>0.17452830188679244</v>
      </c>
      <c r="Y91" s="5">
        <f t="shared" si="39"/>
        <v>0.29716981132075471</v>
      </c>
      <c r="Z91" s="5">
        <f t="shared" si="40"/>
        <v>0</v>
      </c>
      <c r="AA91" s="17">
        <f t="shared" si="41"/>
        <v>0.13591673715880462</v>
      </c>
      <c r="AB91" s="5">
        <f t="shared" si="42"/>
        <v>0.54245283018867918</v>
      </c>
      <c r="AC91" s="5"/>
      <c r="AD91" s="1">
        <f t="shared" si="43"/>
        <v>5</v>
      </c>
      <c r="AE91" s="1">
        <f t="shared" si="44"/>
        <v>1</v>
      </c>
      <c r="AF91" s="1">
        <f t="shared" si="45"/>
        <v>2</v>
      </c>
      <c r="AG91" s="1">
        <f t="shared" si="46"/>
        <v>3</v>
      </c>
      <c r="AH91" s="1">
        <f t="shared" si="47"/>
        <v>4</v>
      </c>
      <c r="AI91" s="1">
        <f t="shared" si="48"/>
        <v>5</v>
      </c>
      <c r="AJ91" s="1">
        <v>19</v>
      </c>
    </row>
    <row r="92" spans="1:36" x14ac:dyDescent="0.3">
      <c r="A92" s="1" t="s">
        <v>89</v>
      </c>
      <c r="B92" s="1">
        <v>54</v>
      </c>
      <c r="C92" s="1">
        <v>65</v>
      </c>
      <c r="D92" s="1">
        <v>11</v>
      </c>
      <c r="E92" s="1">
        <v>40</v>
      </c>
      <c r="F92" s="1">
        <v>75</v>
      </c>
      <c r="G92" s="1">
        <v>27</v>
      </c>
      <c r="I92" s="2">
        <f t="shared" si="26"/>
        <v>0.19852941176470587</v>
      </c>
      <c r="J92" s="2">
        <f t="shared" si="27"/>
        <v>0.23897058823529413</v>
      </c>
      <c r="K92" s="2">
        <f t="shared" si="28"/>
        <v>4.0441176470588237E-2</v>
      </c>
      <c r="L92" s="2">
        <f t="shared" si="29"/>
        <v>0.14705882352941177</v>
      </c>
      <c r="M92" s="2">
        <f t="shared" si="30"/>
        <v>0.27573529411764708</v>
      </c>
      <c r="N92" s="2">
        <f t="shared" si="31"/>
        <v>9.9264705882352935E-2</v>
      </c>
      <c r="O92" s="3">
        <v>24</v>
      </c>
      <c r="P92" s="4">
        <f t="shared" si="32"/>
        <v>1</v>
      </c>
      <c r="Q92" s="1">
        <v>18</v>
      </c>
      <c r="R92" s="5">
        <f t="shared" si="33"/>
        <v>0.27573529411764708</v>
      </c>
      <c r="S92" s="1" t="str">
        <f t="shared" si="34"/>
        <v>part5</v>
      </c>
      <c r="U92" s="5">
        <f t="shared" si="35"/>
        <v>0.27573529411764708</v>
      </c>
      <c r="V92" s="5">
        <f t="shared" si="36"/>
        <v>3.6764705882352949E-2</v>
      </c>
      <c r="W92" s="5">
        <f t="shared" si="37"/>
        <v>7.7205882352941207E-2</v>
      </c>
      <c r="X92" s="5">
        <f t="shared" si="38"/>
        <v>0.12867647058823531</v>
      </c>
      <c r="Y92" s="5">
        <f t="shared" si="39"/>
        <v>0.17647058823529416</v>
      </c>
      <c r="Z92" s="5">
        <f t="shared" si="40"/>
        <v>0.23529411764705885</v>
      </c>
      <c r="AA92" s="17">
        <f t="shared" si="41"/>
        <v>8.8316955675262349E-2</v>
      </c>
      <c r="AB92" s="5">
        <f t="shared" si="42"/>
        <v>0.65441176470588247</v>
      </c>
      <c r="AC92" s="5"/>
      <c r="AD92" s="1">
        <f t="shared" si="43"/>
        <v>3</v>
      </c>
      <c r="AE92" s="1">
        <f t="shared" si="44"/>
        <v>2</v>
      </c>
      <c r="AF92" s="1">
        <f t="shared" si="45"/>
        <v>6</v>
      </c>
      <c r="AG92" s="1">
        <f t="shared" si="46"/>
        <v>4</v>
      </c>
      <c r="AH92" s="1">
        <f t="shared" si="47"/>
        <v>1</v>
      </c>
      <c r="AI92" s="1">
        <f t="shared" si="48"/>
        <v>5</v>
      </c>
      <c r="AJ92" s="1">
        <v>18</v>
      </c>
    </row>
    <row r="93" spans="1:36" x14ac:dyDescent="0.3">
      <c r="A93" s="1" t="s">
        <v>90</v>
      </c>
      <c r="B93" s="1">
        <v>26</v>
      </c>
      <c r="C93" s="1">
        <v>40</v>
      </c>
      <c r="D93" s="1">
        <v>83</v>
      </c>
      <c r="E93" s="1">
        <v>34</v>
      </c>
      <c r="F93" s="1">
        <v>12</v>
      </c>
      <c r="G93" s="1">
        <v>57</v>
      </c>
      <c r="I93" s="2">
        <f t="shared" si="26"/>
        <v>0.10317460317460317</v>
      </c>
      <c r="J93" s="2">
        <f t="shared" si="27"/>
        <v>0.15873015873015872</v>
      </c>
      <c r="K93" s="2">
        <f t="shared" si="28"/>
        <v>0.32936507936507936</v>
      </c>
      <c r="L93" s="2">
        <f t="shared" si="29"/>
        <v>0.13492063492063491</v>
      </c>
      <c r="M93" s="2">
        <f t="shared" si="30"/>
        <v>4.7619047619047616E-2</v>
      </c>
      <c r="N93" s="2">
        <f t="shared" si="31"/>
        <v>0.22619047619047619</v>
      </c>
      <c r="O93" s="3">
        <v>66</v>
      </c>
      <c r="P93" s="4">
        <f t="shared" si="32"/>
        <v>0.99999999999999989</v>
      </c>
      <c r="Q93" s="1">
        <v>17</v>
      </c>
      <c r="R93" s="5">
        <f t="shared" si="33"/>
        <v>0.32936507936507936</v>
      </c>
      <c r="S93" s="1" t="str">
        <f t="shared" si="34"/>
        <v>part3</v>
      </c>
      <c r="U93" s="5">
        <f t="shared" si="35"/>
        <v>0.32936507936507936</v>
      </c>
      <c r="V93" s="5">
        <f t="shared" si="36"/>
        <v>0.10317460317460317</v>
      </c>
      <c r="W93" s="5">
        <f t="shared" si="37"/>
        <v>0.17063492063492064</v>
      </c>
      <c r="X93" s="5">
        <f t="shared" si="38"/>
        <v>0.19444444444444445</v>
      </c>
      <c r="Y93" s="5">
        <f t="shared" si="39"/>
        <v>0.22619047619047619</v>
      </c>
      <c r="Z93" s="5">
        <f t="shared" si="40"/>
        <v>0.28174603174603174</v>
      </c>
      <c r="AA93" s="17">
        <f t="shared" si="41"/>
        <v>9.9285682565054018E-2</v>
      </c>
      <c r="AB93" s="5">
        <f t="shared" si="42"/>
        <v>0.97619047619047616</v>
      </c>
      <c r="AC93" s="5"/>
      <c r="AD93" s="1">
        <f t="shared" si="43"/>
        <v>5</v>
      </c>
      <c r="AE93" s="1">
        <f t="shared" si="44"/>
        <v>3</v>
      </c>
      <c r="AF93" s="1">
        <f t="shared" si="45"/>
        <v>1</v>
      </c>
      <c r="AG93" s="1">
        <f t="shared" si="46"/>
        <v>4</v>
      </c>
      <c r="AH93" s="1">
        <f t="shared" si="47"/>
        <v>6</v>
      </c>
      <c r="AI93" s="1">
        <f t="shared" si="48"/>
        <v>2</v>
      </c>
      <c r="AJ93" s="1">
        <v>17</v>
      </c>
    </row>
    <row r="94" spans="1:36" x14ac:dyDescent="0.3">
      <c r="A94" s="1" t="s">
        <v>91</v>
      </c>
      <c r="B94" s="1">
        <v>19</v>
      </c>
      <c r="C94" s="1">
        <v>32</v>
      </c>
      <c r="D94" s="1">
        <v>97</v>
      </c>
      <c r="E94" s="1">
        <v>73</v>
      </c>
      <c r="F94" s="1">
        <v>78</v>
      </c>
      <c r="G94" s="1">
        <v>14</v>
      </c>
      <c r="I94" s="2">
        <f t="shared" si="26"/>
        <v>6.070287539936102E-2</v>
      </c>
      <c r="J94" s="2">
        <f t="shared" si="27"/>
        <v>0.10223642172523961</v>
      </c>
      <c r="K94" s="2">
        <f t="shared" si="28"/>
        <v>0.30990415335463256</v>
      </c>
      <c r="L94" s="2">
        <f t="shared" si="29"/>
        <v>0.23322683706070288</v>
      </c>
      <c r="M94" s="2">
        <f t="shared" si="30"/>
        <v>0.24920127795527156</v>
      </c>
      <c r="N94" s="2">
        <f t="shared" si="31"/>
        <v>4.472843450479233E-2</v>
      </c>
      <c r="O94" s="3">
        <v>85</v>
      </c>
      <c r="P94" s="4">
        <f t="shared" si="32"/>
        <v>1</v>
      </c>
      <c r="Q94" s="1">
        <v>16</v>
      </c>
      <c r="R94" s="5">
        <f t="shared" si="33"/>
        <v>0.30990415335463256</v>
      </c>
      <c r="S94" s="1" t="str">
        <f t="shared" si="34"/>
        <v>part3</v>
      </c>
      <c r="U94" s="5">
        <f t="shared" si="35"/>
        <v>0.30990415335463256</v>
      </c>
      <c r="V94" s="5">
        <f t="shared" si="36"/>
        <v>6.0702875399361006E-2</v>
      </c>
      <c r="W94" s="5">
        <f t="shared" si="37"/>
        <v>7.6677316293929682E-2</v>
      </c>
      <c r="X94" s="5">
        <f t="shared" si="38"/>
        <v>0.20766773162939295</v>
      </c>
      <c r="Y94" s="5">
        <f t="shared" si="39"/>
        <v>0.24920127795527153</v>
      </c>
      <c r="Z94" s="5">
        <f t="shared" si="40"/>
        <v>0.26517571884984026</v>
      </c>
      <c r="AA94" s="17">
        <f t="shared" si="41"/>
        <v>0.11136221075557547</v>
      </c>
      <c r="AB94" s="5">
        <f t="shared" si="42"/>
        <v>0.85942492012779548</v>
      </c>
      <c r="AC94" s="5"/>
      <c r="AD94" s="1">
        <f t="shared" si="43"/>
        <v>5</v>
      </c>
      <c r="AE94" s="1">
        <f t="shared" si="44"/>
        <v>4</v>
      </c>
      <c r="AF94" s="1">
        <f t="shared" si="45"/>
        <v>1</v>
      </c>
      <c r="AG94" s="1">
        <f t="shared" si="46"/>
        <v>3</v>
      </c>
      <c r="AH94" s="1">
        <f t="shared" si="47"/>
        <v>2</v>
      </c>
      <c r="AI94" s="1">
        <f t="shared" si="48"/>
        <v>6</v>
      </c>
      <c r="AJ94" s="1">
        <v>16</v>
      </c>
    </row>
    <row r="95" spans="1:36" x14ac:dyDescent="0.3">
      <c r="A95" s="1" t="s">
        <v>92</v>
      </c>
      <c r="B95" s="1">
        <v>35</v>
      </c>
      <c r="C95" s="1">
        <v>5</v>
      </c>
      <c r="D95" s="1">
        <v>57</v>
      </c>
      <c r="E95" s="1">
        <v>0</v>
      </c>
      <c r="F95" s="1">
        <v>15</v>
      </c>
      <c r="G95" s="1">
        <v>27</v>
      </c>
      <c r="I95" s="2">
        <f t="shared" si="26"/>
        <v>0.25179856115107913</v>
      </c>
      <c r="J95" s="2">
        <f t="shared" si="27"/>
        <v>3.5971223021582732E-2</v>
      </c>
      <c r="K95" s="2">
        <f t="shared" si="28"/>
        <v>0.41007194244604317</v>
      </c>
      <c r="L95" s="2">
        <f t="shared" si="29"/>
        <v>0</v>
      </c>
      <c r="M95" s="2">
        <f t="shared" si="30"/>
        <v>0.1079136690647482</v>
      </c>
      <c r="N95" s="2">
        <f t="shared" si="31"/>
        <v>0.19424460431654678</v>
      </c>
      <c r="O95" s="3">
        <v>64</v>
      </c>
      <c r="P95" s="4">
        <f t="shared" si="32"/>
        <v>1</v>
      </c>
      <c r="Q95" s="1">
        <v>15</v>
      </c>
      <c r="R95" s="5">
        <f t="shared" si="33"/>
        <v>0.41007194244604317</v>
      </c>
      <c r="S95" s="1" t="str">
        <f t="shared" si="34"/>
        <v>part3</v>
      </c>
      <c r="U95" s="5">
        <f t="shared" si="35"/>
        <v>0.41007194244604317</v>
      </c>
      <c r="V95" s="5">
        <f t="shared" si="36"/>
        <v>0.15827338129496404</v>
      </c>
      <c r="W95" s="5">
        <f t="shared" si="37"/>
        <v>0.21582733812949639</v>
      </c>
      <c r="X95" s="5">
        <f t="shared" si="38"/>
        <v>0.30215827338129497</v>
      </c>
      <c r="Y95" s="5">
        <f t="shared" si="39"/>
        <v>0.37410071942446044</v>
      </c>
      <c r="Z95" s="5">
        <f t="shared" si="40"/>
        <v>0.41007194244604317</v>
      </c>
      <c r="AA95" s="17">
        <f t="shared" si="41"/>
        <v>0.15202966939077009</v>
      </c>
      <c r="AB95" s="5">
        <f t="shared" si="42"/>
        <v>1.4604316546762592</v>
      </c>
      <c r="AC95" s="5"/>
      <c r="AD95" s="1">
        <f t="shared" si="43"/>
        <v>2</v>
      </c>
      <c r="AE95" s="1">
        <f t="shared" si="44"/>
        <v>5</v>
      </c>
      <c r="AF95" s="1">
        <f t="shared" si="45"/>
        <v>1</v>
      </c>
      <c r="AG95" s="1">
        <f t="shared" si="46"/>
        <v>6</v>
      </c>
      <c r="AH95" s="1">
        <f t="shared" si="47"/>
        <v>4</v>
      </c>
      <c r="AI95" s="1">
        <f t="shared" si="48"/>
        <v>3</v>
      </c>
      <c r="AJ95" s="1">
        <v>15</v>
      </c>
    </row>
    <row r="96" spans="1:36" x14ac:dyDescent="0.3">
      <c r="A96" s="1" t="s">
        <v>93</v>
      </c>
      <c r="B96" s="1">
        <v>41</v>
      </c>
      <c r="C96" s="1">
        <v>57</v>
      </c>
      <c r="D96" s="1">
        <v>100</v>
      </c>
      <c r="E96" s="1">
        <v>40</v>
      </c>
      <c r="F96" s="1">
        <v>54</v>
      </c>
      <c r="G96" s="1">
        <v>2</v>
      </c>
      <c r="I96" s="2">
        <f t="shared" si="26"/>
        <v>0.13945578231292516</v>
      </c>
      <c r="J96" s="2">
        <f t="shared" si="27"/>
        <v>0.19387755102040816</v>
      </c>
      <c r="K96" s="2">
        <f t="shared" si="28"/>
        <v>0.3401360544217687</v>
      </c>
      <c r="L96" s="2">
        <f t="shared" si="29"/>
        <v>0.1360544217687075</v>
      </c>
      <c r="M96" s="2">
        <f t="shared" si="30"/>
        <v>0.18367346938775511</v>
      </c>
      <c r="N96" s="2">
        <f t="shared" si="31"/>
        <v>6.8027210884353739E-3</v>
      </c>
      <c r="O96" s="3">
        <v>23</v>
      </c>
      <c r="P96" s="4">
        <f t="shared" si="32"/>
        <v>1</v>
      </c>
      <c r="Q96" s="1">
        <v>14</v>
      </c>
      <c r="R96" s="5">
        <f t="shared" si="33"/>
        <v>0.3401360544217687</v>
      </c>
      <c r="S96" s="1" t="str">
        <f t="shared" si="34"/>
        <v>part3</v>
      </c>
      <c r="U96" s="5">
        <f t="shared" si="35"/>
        <v>0.3401360544217687</v>
      </c>
      <c r="V96" s="5">
        <f t="shared" si="36"/>
        <v>0.14625850340136054</v>
      </c>
      <c r="W96" s="5">
        <f t="shared" si="37"/>
        <v>0.15646258503401358</v>
      </c>
      <c r="X96" s="5">
        <f t="shared" si="38"/>
        <v>0.20068027210884354</v>
      </c>
      <c r="Y96" s="5">
        <f t="shared" si="39"/>
        <v>0.2040816326530612</v>
      </c>
      <c r="Z96" s="5">
        <f t="shared" si="40"/>
        <v>0.33333333333333331</v>
      </c>
      <c r="AA96" s="17">
        <f t="shared" si="41"/>
        <v>0.10803269404683165</v>
      </c>
      <c r="AB96" s="5">
        <f t="shared" si="42"/>
        <v>1.0408163265306123</v>
      </c>
      <c r="AC96" s="5"/>
      <c r="AD96" s="1">
        <f t="shared" si="43"/>
        <v>4</v>
      </c>
      <c r="AE96" s="1">
        <f t="shared" si="44"/>
        <v>2</v>
      </c>
      <c r="AF96" s="1">
        <f t="shared" si="45"/>
        <v>1</v>
      </c>
      <c r="AG96" s="1">
        <f t="shared" si="46"/>
        <v>5</v>
      </c>
      <c r="AH96" s="1">
        <f t="shared" si="47"/>
        <v>3</v>
      </c>
      <c r="AI96" s="1">
        <f t="shared" si="48"/>
        <v>6</v>
      </c>
      <c r="AJ96" s="1">
        <v>14</v>
      </c>
    </row>
    <row r="97" spans="1:36" x14ac:dyDescent="0.3">
      <c r="A97" s="1" t="s">
        <v>94</v>
      </c>
      <c r="B97" s="1">
        <v>7</v>
      </c>
      <c r="C97" s="1">
        <v>42</v>
      </c>
      <c r="D97" s="1">
        <v>42</v>
      </c>
      <c r="E97" s="1">
        <v>69</v>
      </c>
      <c r="F97" s="1">
        <v>52</v>
      </c>
      <c r="G97" s="1">
        <v>7</v>
      </c>
      <c r="I97" s="2">
        <f t="shared" si="26"/>
        <v>3.1963470319634701E-2</v>
      </c>
      <c r="J97" s="2">
        <f t="shared" si="27"/>
        <v>0.19178082191780821</v>
      </c>
      <c r="K97" s="2">
        <f t="shared" si="28"/>
        <v>0.19178082191780821</v>
      </c>
      <c r="L97" s="2">
        <f t="shared" si="29"/>
        <v>0.31506849315068491</v>
      </c>
      <c r="M97" s="2">
        <f t="shared" si="30"/>
        <v>0.23744292237442921</v>
      </c>
      <c r="N97" s="2">
        <f t="shared" si="31"/>
        <v>3.1963470319634701E-2</v>
      </c>
      <c r="O97" s="3">
        <v>68</v>
      </c>
      <c r="P97" s="4">
        <f t="shared" si="32"/>
        <v>1</v>
      </c>
      <c r="Q97" s="1">
        <v>13</v>
      </c>
      <c r="R97" s="5">
        <f t="shared" si="33"/>
        <v>0.31506849315068491</v>
      </c>
      <c r="S97" s="1" t="str">
        <f t="shared" si="34"/>
        <v>part4</v>
      </c>
      <c r="U97" s="5">
        <f t="shared" si="35"/>
        <v>0.31506849315068491</v>
      </c>
      <c r="V97" s="5">
        <f t="shared" si="36"/>
        <v>7.7625570776255703E-2</v>
      </c>
      <c r="W97" s="5">
        <f t="shared" si="37"/>
        <v>0.12328767123287671</v>
      </c>
      <c r="X97" s="5">
        <f t="shared" si="38"/>
        <v>0</v>
      </c>
      <c r="Y97" s="5">
        <f t="shared" si="39"/>
        <v>0.28310502283105021</v>
      </c>
      <c r="Z97" s="5">
        <f t="shared" si="40"/>
        <v>0</v>
      </c>
      <c r="AA97" s="17">
        <f t="shared" si="41"/>
        <v>0.11365185812469077</v>
      </c>
      <c r="AB97" s="5">
        <f t="shared" si="42"/>
        <v>0.48401826484018262</v>
      </c>
      <c r="AC97" s="5"/>
      <c r="AD97" s="1">
        <f t="shared" si="43"/>
        <v>5</v>
      </c>
      <c r="AE97" s="1">
        <f t="shared" si="44"/>
        <v>3</v>
      </c>
      <c r="AF97" s="1">
        <f t="shared" si="45"/>
        <v>3</v>
      </c>
      <c r="AG97" s="1">
        <f t="shared" si="46"/>
        <v>1</v>
      </c>
      <c r="AH97" s="1">
        <f t="shared" si="47"/>
        <v>2</v>
      </c>
      <c r="AI97" s="1">
        <f t="shared" si="48"/>
        <v>5</v>
      </c>
      <c r="AJ97" s="1">
        <v>13</v>
      </c>
    </row>
    <row r="98" spans="1:36" x14ac:dyDescent="0.3">
      <c r="A98" s="1" t="s">
        <v>95</v>
      </c>
      <c r="B98" s="1">
        <v>70</v>
      </c>
      <c r="C98" s="1">
        <v>89</v>
      </c>
      <c r="D98" s="1">
        <v>63</v>
      </c>
      <c r="E98" s="1">
        <v>69</v>
      </c>
      <c r="F98" s="1">
        <v>27</v>
      </c>
      <c r="G98" s="1">
        <v>92</v>
      </c>
      <c r="I98" s="2">
        <f t="shared" si="26"/>
        <v>0.17073170731707318</v>
      </c>
      <c r="J98" s="2">
        <f t="shared" si="27"/>
        <v>0.21707317073170732</v>
      </c>
      <c r="K98" s="2">
        <f t="shared" si="28"/>
        <v>0.15365853658536585</v>
      </c>
      <c r="L98" s="2">
        <f t="shared" si="29"/>
        <v>0.16829268292682928</v>
      </c>
      <c r="M98" s="2">
        <f t="shared" si="30"/>
        <v>6.5853658536585369E-2</v>
      </c>
      <c r="N98" s="2">
        <f t="shared" si="31"/>
        <v>0.22439024390243903</v>
      </c>
      <c r="O98" s="3">
        <v>25</v>
      </c>
      <c r="P98" s="4">
        <f t="shared" si="32"/>
        <v>1</v>
      </c>
      <c r="Q98" s="1">
        <v>12</v>
      </c>
      <c r="R98" s="5">
        <f t="shared" si="33"/>
        <v>0.22439024390243903</v>
      </c>
      <c r="S98" s="1" t="str">
        <f t="shared" si="34"/>
        <v>part6</v>
      </c>
      <c r="U98" s="5">
        <f t="shared" si="35"/>
        <v>0.22439024390243903</v>
      </c>
      <c r="V98" s="5">
        <f t="shared" si="36"/>
        <v>7.3170731707317138E-3</v>
      </c>
      <c r="W98" s="5">
        <f t="shared" si="37"/>
        <v>5.3658536585365846E-2</v>
      </c>
      <c r="X98" s="5">
        <f t="shared" si="38"/>
        <v>5.609756097560975E-2</v>
      </c>
      <c r="Y98" s="5">
        <f t="shared" si="39"/>
        <v>7.0731707317073178E-2</v>
      </c>
      <c r="Z98" s="5">
        <f t="shared" si="40"/>
        <v>0.15853658536585366</v>
      </c>
      <c r="AA98" s="17">
        <f t="shared" si="41"/>
        <v>5.6963970300127106E-2</v>
      </c>
      <c r="AB98" s="5">
        <f t="shared" si="42"/>
        <v>0.34634146341463412</v>
      </c>
      <c r="AC98" s="5"/>
      <c r="AD98" s="1">
        <f t="shared" si="43"/>
        <v>3</v>
      </c>
      <c r="AE98" s="1">
        <f t="shared" si="44"/>
        <v>2</v>
      </c>
      <c r="AF98" s="1">
        <f t="shared" si="45"/>
        <v>5</v>
      </c>
      <c r="AG98" s="1">
        <f t="shared" si="46"/>
        <v>4</v>
      </c>
      <c r="AH98" s="1">
        <f t="shared" si="47"/>
        <v>6</v>
      </c>
      <c r="AI98" s="1">
        <f t="shared" si="48"/>
        <v>1</v>
      </c>
      <c r="AJ98" s="1">
        <v>12</v>
      </c>
    </row>
    <row r="99" spans="1:36" x14ac:dyDescent="0.3">
      <c r="A99" s="1" t="s">
        <v>96</v>
      </c>
      <c r="B99" s="1">
        <v>50</v>
      </c>
      <c r="C99" s="1">
        <v>23</v>
      </c>
      <c r="D99" s="1">
        <v>4</v>
      </c>
      <c r="E99" s="1">
        <v>29</v>
      </c>
      <c r="F99" s="1">
        <v>66</v>
      </c>
      <c r="G99" s="1">
        <v>84</v>
      </c>
      <c r="I99" s="2">
        <f t="shared" si="26"/>
        <v>0.1953125</v>
      </c>
      <c r="J99" s="2">
        <f t="shared" si="27"/>
        <v>8.984375E-2</v>
      </c>
      <c r="K99" s="2">
        <f t="shared" si="28"/>
        <v>1.5625E-2</v>
      </c>
      <c r="L99" s="2">
        <f t="shared" si="29"/>
        <v>0.11328125</v>
      </c>
      <c r="M99" s="2">
        <f t="shared" si="30"/>
        <v>0.2578125</v>
      </c>
      <c r="N99" s="2">
        <f t="shared" si="31"/>
        <v>0.328125</v>
      </c>
      <c r="O99" s="3">
        <v>60</v>
      </c>
      <c r="P99" s="4">
        <f t="shared" si="32"/>
        <v>1</v>
      </c>
      <c r="Q99" s="1">
        <v>11</v>
      </c>
      <c r="R99" s="5">
        <f t="shared" si="33"/>
        <v>0.328125</v>
      </c>
      <c r="S99" s="1" t="str">
        <f t="shared" si="34"/>
        <v>part6</v>
      </c>
      <c r="U99" s="5">
        <f t="shared" si="35"/>
        <v>0.328125</v>
      </c>
      <c r="V99" s="5">
        <f t="shared" si="36"/>
        <v>7.03125E-2</v>
      </c>
      <c r="W99" s="5">
        <f t="shared" si="37"/>
        <v>0.1328125</v>
      </c>
      <c r="X99" s="5">
        <f t="shared" si="38"/>
        <v>0.21484375</v>
      </c>
      <c r="Y99" s="5">
        <f t="shared" si="39"/>
        <v>0.23828125</v>
      </c>
      <c r="Z99" s="5">
        <f t="shared" si="40"/>
        <v>0.3125</v>
      </c>
      <c r="AA99" s="17">
        <f t="shared" si="41"/>
        <v>0.11555283502489963</v>
      </c>
      <c r="AB99" s="5">
        <f t="shared" si="42"/>
        <v>0.96875</v>
      </c>
      <c r="AC99" s="5"/>
      <c r="AD99" s="1">
        <f t="shared" si="43"/>
        <v>3</v>
      </c>
      <c r="AE99" s="1">
        <f t="shared" si="44"/>
        <v>5</v>
      </c>
      <c r="AF99" s="1">
        <f t="shared" si="45"/>
        <v>6</v>
      </c>
      <c r="AG99" s="1">
        <f t="shared" si="46"/>
        <v>4</v>
      </c>
      <c r="AH99" s="1">
        <f t="shared" si="47"/>
        <v>2</v>
      </c>
      <c r="AI99" s="1">
        <f t="shared" si="48"/>
        <v>1</v>
      </c>
      <c r="AJ99" s="1">
        <v>11</v>
      </c>
    </row>
    <row r="100" spans="1:36" x14ac:dyDescent="0.3">
      <c r="A100" s="1" t="s">
        <v>97</v>
      </c>
      <c r="B100" s="1">
        <v>9</v>
      </c>
      <c r="C100" s="1">
        <v>91</v>
      </c>
      <c r="D100" s="1">
        <v>84</v>
      </c>
      <c r="E100" s="1">
        <v>16</v>
      </c>
      <c r="F100" s="1">
        <v>93</v>
      </c>
      <c r="G100" s="1">
        <v>28</v>
      </c>
      <c r="I100" s="2">
        <f t="shared" si="26"/>
        <v>2.8037383177570093E-2</v>
      </c>
      <c r="J100" s="2">
        <f t="shared" si="27"/>
        <v>0.2834890965732087</v>
      </c>
      <c r="K100" s="2">
        <f t="shared" si="28"/>
        <v>0.26168224299065418</v>
      </c>
      <c r="L100" s="2">
        <f t="shared" si="29"/>
        <v>4.9844236760124609E-2</v>
      </c>
      <c r="M100" s="2">
        <f t="shared" si="30"/>
        <v>0.28971962616822428</v>
      </c>
      <c r="N100" s="2">
        <f t="shared" si="31"/>
        <v>8.7227414330218064E-2</v>
      </c>
      <c r="O100" s="3">
        <v>92</v>
      </c>
      <c r="P100" s="4">
        <f t="shared" si="32"/>
        <v>1</v>
      </c>
      <c r="Q100" s="1">
        <v>10</v>
      </c>
      <c r="R100" s="5">
        <f t="shared" si="33"/>
        <v>0.28971962616822428</v>
      </c>
      <c r="S100" s="1" t="str">
        <f t="shared" si="34"/>
        <v>part5</v>
      </c>
      <c r="U100" s="5">
        <f t="shared" si="35"/>
        <v>0.28971962616822428</v>
      </c>
      <c r="V100" s="5">
        <f t="shared" si="36"/>
        <v>6.230529595015577E-3</v>
      </c>
      <c r="W100" s="5">
        <f t="shared" si="37"/>
        <v>2.8037383177570097E-2</v>
      </c>
      <c r="X100" s="5">
        <f t="shared" si="38"/>
        <v>0.2024922118380062</v>
      </c>
      <c r="Y100" s="5">
        <f t="shared" si="39"/>
        <v>0.23987538940809966</v>
      </c>
      <c r="Z100" s="5">
        <f t="shared" si="40"/>
        <v>0.26168224299065418</v>
      </c>
      <c r="AA100" s="17">
        <f t="shared" si="41"/>
        <v>0.1240915983435491</v>
      </c>
      <c r="AB100" s="5">
        <f t="shared" si="42"/>
        <v>0.73831775700934577</v>
      </c>
      <c r="AC100" s="5"/>
      <c r="AD100" s="1">
        <f t="shared" si="43"/>
        <v>6</v>
      </c>
      <c r="AE100" s="1">
        <f t="shared" si="44"/>
        <v>2</v>
      </c>
      <c r="AF100" s="1">
        <f t="shared" si="45"/>
        <v>3</v>
      </c>
      <c r="AG100" s="1">
        <f t="shared" si="46"/>
        <v>5</v>
      </c>
      <c r="AH100" s="1">
        <f t="shared" si="47"/>
        <v>1</v>
      </c>
      <c r="AI100" s="1">
        <f t="shared" si="48"/>
        <v>4</v>
      </c>
      <c r="AJ100" s="1">
        <v>10</v>
      </c>
    </row>
    <row r="101" spans="1:36" x14ac:dyDescent="0.3">
      <c r="A101" s="1" t="s">
        <v>98</v>
      </c>
      <c r="B101" s="1">
        <v>65</v>
      </c>
      <c r="C101" s="1">
        <v>25</v>
      </c>
      <c r="D101" s="1">
        <v>35</v>
      </c>
      <c r="E101" s="1">
        <v>44</v>
      </c>
      <c r="F101" s="1">
        <v>64</v>
      </c>
      <c r="G101" s="1">
        <v>64</v>
      </c>
      <c r="I101" s="2">
        <f t="shared" si="26"/>
        <v>0.21885521885521886</v>
      </c>
      <c r="J101" s="2">
        <f t="shared" si="27"/>
        <v>8.4175084175084181E-2</v>
      </c>
      <c r="K101" s="2">
        <f t="shared" si="28"/>
        <v>0.11784511784511785</v>
      </c>
      <c r="L101" s="2">
        <f t="shared" si="29"/>
        <v>0.14814814814814814</v>
      </c>
      <c r="M101" s="2">
        <f t="shared" si="30"/>
        <v>0.21548821548821548</v>
      </c>
      <c r="N101" s="2">
        <f t="shared" si="31"/>
        <v>0.21548821548821548</v>
      </c>
      <c r="O101" s="3">
        <v>86</v>
      </c>
      <c r="P101" s="4">
        <f t="shared" si="32"/>
        <v>1</v>
      </c>
      <c r="Q101" s="1">
        <v>9</v>
      </c>
      <c r="R101" s="5">
        <f t="shared" si="33"/>
        <v>0.21885521885521886</v>
      </c>
      <c r="S101" s="1" t="str">
        <f t="shared" si="34"/>
        <v>part1</v>
      </c>
      <c r="U101" s="5">
        <f t="shared" si="35"/>
        <v>0.21885521885521886</v>
      </c>
      <c r="V101" s="5">
        <f t="shared" si="36"/>
        <v>3.3670033670033794E-3</v>
      </c>
      <c r="W101" s="5">
        <f t="shared" si="37"/>
        <v>0</v>
      </c>
      <c r="X101" s="5">
        <f t="shared" si="38"/>
        <v>7.0707070707070718E-2</v>
      </c>
      <c r="Y101" s="5">
        <f t="shared" si="39"/>
        <v>0.10101010101010101</v>
      </c>
      <c r="Z101" s="5">
        <f t="shared" si="40"/>
        <v>0.13468013468013468</v>
      </c>
      <c r="AA101" s="17">
        <f t="shared" si="41"/>
        <v>5.834736082742413E-2</v>
      </c>
      <c r="AB101" s="5">
        <f t="shared" si="42"/>
        <v>0.3097643097643098</v>
      </c>
      <c r="AC101" s="5"/>
      <c r="AD101" s="1">
        <f t="shared" si="43"/>
        <v>1</v>
      </c>
      <c r="AE101" s="1">
        <f t="shared" si="44"/>
        <v>6</v>
      </c>
      <c r="AF101" s="1">
        <f t="shared" si="45"/>
        <v>5</v>
      </c>
      <c r="AG101" s="1">
        <f t="shared" si="46"/>
        <v>4</v>
      </c>
      <c r="AH101" s="1">
        <f t="shared" si="47"/>
        <v>2</v>
      </c>
      <c r="AI101" s="1">
        <f t="shared" si="48"/>
        <v>2</v>
      </c>
      <c r="AJ101" s="1">
        <v>9</v>
      </c>
    </row>
    <row r="102" spans="1:36" x14ac:dyDescent="0.3">
      <c r="A102" s="1" t="s">
        <v>99</v>
      </c>
      <c r="B102" s="1">
        <v>70</v>
      </c>
      <c r="C102" s="1">
        <v>91</v>
      </c>
      <c r="D102" s="1">
        <v>0</v>
      </c>
      <c r="E102" s="1">
        <v>21</v>
      </c>
      <c r="F102" s="1">
        <v>29</v>
      </c>
      <c r="G102" s="1">
        <v>44</v>
      </c>
      <c r="I102" s="2">
        <f t="shared" si="26"/>
        <v>0.27450980392156865</v>
      </c>
      <c r="J102" s="2">
        <f t="shared" si="27"/>
        <v>0.35686274509803922</v>
      </c>
      <c r="K102" s="2">
        <f t="shared" si="28"/>
        <v>0</v>
      </c>
      <c r="L102" s="2">
        <f t="shared" si="29"/>
        <v>8.2352941176470587E-2</v>
      </c>
      <c r="M102" s="2">
        <f t="shared" si="30"/>
        <v>0.11372549019607843</v>
      </c>
      <c r="N102" s="2">
        <f t="shared" si="31"/>
        <v>0.17254901960784313</v>
      </c>
      <c r="O102" s="3">
        <v>90</v>
      </c>
      <c r="P102" s="4">
        <f t="shared" si="32"/>
        <v>1</v>
      </c>
      <c r="Q102" s="1">
        <v>8</v>
      </c>
      <c r="R102" s="5">
        <f t="shared" si="33"/>
        <v>0.35686274509803922</v>
      </c>
      <c r="S102" s="1" t="str">
        <f t="shared" si="34"/>
        <v>part2</v>
      </c>
      <c r="U102" s="5">
        <f t="shared" si="35"/>
        <v>0.35686274509803922</v>
      </c>
      <c r="V102" s="5">
        <f t="shared" si="36"/>
        <v>8.2352941176470573E-2</v>
      </c>
      <c r="W102" s="5">
        <f t="shared" si="37"/>
        <v>0.18431372549019609</v>
      </c>
      <c r="X102" s="5">
        <f t="shared" si="38"/>
        <v>0.24313725490196081</v>
      </c>
      <c r="Y102" s="5">
        <f t="shared" si="39"/>
        <v>0.27450980392156865</v>
      </c>
      <c r="Z102" s="5">
        <f t="shared" si="40"/>
        <v>0.35686274509803922</v>
      </c>
      <c r="AA102" s="17">
        <f t="shared" si="41"/>
        <v>0.13078887019137442</v>
      </c>
      <c r="AB102" s="5">
        <f t="shared" si="42"/>
        <v>1.1411764705882352</v>
      </c>
      <c r="AC102" s="5"/>
      <c r="AD102" s="1">
        <f t="shared" si="43"/>
        <v>2</v>
      </c>
      <c r="AE102" s="1">
        <f t="shared" si="44"/>
        <v>1</v>
      </c>
      <c r="AF102" s="1">
        <f t="shared" si="45"/>
        <v>6</v>
      </c>
      <c r="AG102" s="1">
        <f t="shared" si="46"/>
        <v>5</v>
      </c>
      <c r="AH102" s="1">
        <f t="shared" si="47"/>
        <v>4</v>
      </c>
      <c r="AI102" s="1">
        <f t="shared" si="48"/>
        <v>3</v>
      </c>
      <c r="AJ102" s="1">
        <v>8</v>
      </c>
    </row>
    <row r="103" spans="1:36" x14ac:dyDescent="0.3">
      <c r="A103" s="1" t="s">
        <v>100</v>
      </c>
      <c r="B103" s="1">
        <v>1</v>
      </c>
      <c r="C103" s="1">
        <v>76</v>
      </c>
      <c r="D103" s="1">
        <v>85</v>
      </c>
      <c r="E103" s="1">
        <v>3</v>
      </c>
      <c r="F103" s="1">
        <v>60</v>
      </c>
      <c r="G103" s="1">
        <v>16</v>
      </c>
      <c r="I103" s="2">
        <f t="shared" si="26"/>
        <v>4.1493775933609959E-3</v>
      </c>
      <c r="J103" s="2">
        <f t="shared" si="27"/>
        <v>0.31535269709543567</v>
      </c>
      <c r="K103" s="2">
        <f t="shared" si="28"/>
        <v>0.35269709543568467</v>
      </c>
      <c r="L103" s="2">
        <f t="shared" si="29"/>
        <v>1.2448132780082987E-2</v>
      </c>
      <c r="M103" s="2">
        <f t="shared" si="30"/>
        <v>0.24896265560165975</v>
      </c>
      <c r="N103" s="2">
        <f t="shared" si="31"/>
        <v>6.6390041493775934E-2</v>
      </c>
      <c r="O103" s="3">
        <v>92</v>
      </c>
      <c r="P103" s="4">
        <f t="shared" si="32"/>
        <v>1</v>
      </c>
      <c r="Q103" s="1">
        <v>7</v>
      </c>
      <c r="R103" s="5">
        <f t="shared" si="33"/>
        <v>0.35269709543568467</v>
      </c>
      <c r="S103" s="1" t="str">
        <f t="shared" si="34"/>
        <v>part3</v>
      </c>
      <c r="U103" s="5">
        <f t="shared" si="35"/>
        <v>0.35269709543568467</v>
      </c>
      <c r="V103" s="5">
        <f t="shared" si="36"/>
        <v>3.7344398340248997E-2</v>
      </c>
      <c r="W103" s="5">
        <f t="shared" si="37"/>
        <v>0.10373443983402492</v>
      </c>
      <c r="X103" s="5">
        <f t="shared" si="38"/>
        <v>0.28630705394190875</v>
      </c>
      <c r="Y103" s="5">
        <f t="shared" si="39"/>
        <v>0.34024896265560167</v>
      </c>
      <c r="Z103" s="5">
        <f t="shared" si="40"/>
        <v>0.34854771784232369</v>
      </c>
      <c r="AA103" s="17">
        <f t="shared" si="41"/>
        <v>0.1573137710852843</v>
      </c>
      <c r="AB103" s="5">
        <f t="shared" si="42"/>
        <v>1.1161825726141081</v>
      </c>
      <c r="AC103" s="5"/>
      <c r="AD103" s="1">
        <f t="shared" si="43"/>
        <v>6</v>
      </c>
      <c r="AE103" s="1">
        <f t="shared" si="44"/>
        <v>2</v>
      </c>
      <c r="AF103" s="1">
        <f t="shared" si="45"/>
        <v>1</v>
      </c>
      <c r="AG103" s="1">
        <f t="shared" si="46"/>
        <v>5</v>
      </c>
      <c r="AH103" s="1">
        <f t="shared" si="47"/>
        <v>3</v>
      </c>
      <c r="AI103" s="1">
        <f t="shared" si="48"/>
        <v>4</v>
      </c>
      <c r="AJ103" s="1">
        <v>7</v>
      </c>
    </row>
    <row r="104" spans="1:36" x14ac:dyDescent="0.3">
      <c r="A104" s="1" t="s">
        <v>101</v>
      </c>
      <c r="B104" s="1">
        <v>15</v>
      </c>
      <c r="C104" s="1">
        <v>31</v>
      </c>
      <c r="D104" s="1">
        <v>100</v>
      </c>
      <c r="E104" s="1">
        <v>86</v>
      </c>
      <c r="F104" s="1">
        <v>2</v>
      </c>
      <c r="G104" s="1">
        <v>17</v>
      </c>
      <c r="I104" s="2">
        <f t="shared" si="26"/>
        <v>5.9760956175298807E-2</v>
      </c>
      <c r="J104" s="2">
        <f t="shared" si="27"/>
        <v>0.12350597609561753</v>
      </c>
      <c r="K104" s="2">
        <f t="shared" si="28"/>
        <v>0.39840637450199201</v>
      </c>
      <c r="L104" s="2">
        <f t="shared" si="29"/>
        <v>0.34262948207171312</v>
      </c>
      <c r="M104" s="2">
        <f t="shared" si="30"/>
        <v>7.9681274900398405E-3</v>
      </c>
      <c r="N104" s="2">
        <f t="shared" si="31"/>
        <v>6.7729083665338641E-2</v>
      </c>
      <c r="O104" s="3">
        <v>75</v>
      </c>
      <c r="P104" s="4">
        <f t="shared" si="32"/>
        <v>0.99999999999999978</v>
      </c>
      <c r="Q104" s="1">
        <v>6</v>
      </c>
      <c r="R104" s="5">
        <f t="shared" si="33"/>
        <v>0.39840637450199201</v>
      </c>
      <c r="S104" s="1" t="str">
        <f t="shared" si="34"/>
        <v>part3</v>
      </c>
      <c r="U104" s="5">
        <f t="shared" si="35"/>
        <v>0.39840637450199201</v>
      </c>
      <c r="V104" s="5">
        <f t="shared" si="36"/>
        <v>5.577689243027889E-2</v>
      </c>
      <c r="W104" s="5">
        <f t="shared" si="37"/>
        <v>0.27490039840637448</v>
      </c>
      <c r="X104" s="5">
        <f t="shared" si="38"/>
        <v>0.33067729083665337</v>
      </c>
      <c r="Y104" s="5">
        <f t="shared" si="39"/>
        <v>0.3386454183266932</v>
      </c>
      <c r="Z104" s="5">
        <f t="shared" si="40"/>
        <v>0.39043824701195218</v>
      </c>
      <c r="AA104" s="17">
        <f t="shared" si="41"/>
        <v>0.1630532136488248</v>
      </c>
      <c r="AB104" s="5">
        <f t="shared" si="42"/>
        <v>1.3904382470119523</v>
      </c>
      <c r="AC104" s="5"/>
      <c r="AD104" s="1">
        <f t="shared" si="43"/>
        <v>5</v>
      </c>
      <c r="AE104" s="1">
        <f t="shared" si="44"/>
        <v>3</v>
      </c>
      <c r="AF104" s="1">
        <f t="shared" si="45"/>
        <v>1</v>
      </c>
      <c r="AG104" s="1">
        <f t="shared" si="46"/>
        <v>2</v>
      </c>
      <c r="AH104" s="1">
        <f t="shared" si="47"/>
        <v>6</v>
      </c>
      <c r="AI104" s="1">
        <f t="shared" si="48"/>
        <v>4</v>
      </c>
      <c r="AJ104" s="1">
        <v>6</v>
      </c>
    </row>
    <row r="105" spans="1:36" x14ac:dyDescent="0.3">
      <c r="A105" s="1" t="s">
        <v>102</v>
      </c>
      <c r="B105" s="1">
        <v>72</v>
      </c>
      <c r="C105" s="1">
        <v>66</v>
      </c>
      <c r="D105" s="1">
        <v>82</v>
      </c>
      <c r="E105" s="1">
        <v>98</v>
      </c>
      <c r="F105" s="1">
        <v>35</v>
      </c>
      <c r="G105" s="1">
        <v>60</v>
      </c>
      <c r="I105" s="2">
        <f t="shared" si="26"/>
        <v>0.17433414043583534</v>
      </c>
      <c r="J105" s="2">
        <f t="shared" si="27"/>
        <v>0.15980629539951574</v>
      </c>
      <c r="K105" s="2">
        <f t="shared" si="28"/>
        <v>0.19854721549636803</v>
      </c>
      <c r="L105" s="2">
        <f t="shared" si="29"/>
        <v>0.23728813559322035</v>
      </c>
      <c r="M105" s="2">
        <f t="shared" si="30"/>
        <v>8.4745762711864403E-2</v>
      </c>
      <c r="N105" s="2">
        <f t="shared" si="31"/>
        <v>0.14527845036319612</v>
      </c>
      <c r="O105" s="3">
        <v>70</v>
      </c>
      <c r="P105" s="4">
        <f t="shared" si="32"/>
        <v>1</v>
      </c>
      <c r="Q105" s="1">
        <v>5</v>
      </c>
      <c r="R105" s="5">
        <f t="shared" si="33"/>
        <v>0.23728813559322035</v>
      </c>
      <c r="S105" s="1" t="str">
        <f t="shared" si="34"/>
        <v>part4</v>
      </c>
      <c r="U105" s="5">
        <f t="shared" si="35"/>
        <v>0.23728813559322035</v>
      </c>
      <c r="V105" s="5">
        <f t="shared" si="36"/>
        <v>3.8740920096852316E-2</v>
      </c>
      <c r="W105" s="5">
        <f t="shared" si="37"/>
        <v>6.2953995157385007E-2</v>
      </c>
      <c r="X105" s="5">
        <f t="shared" si="38"/>
        <v>7.7481840193704604E-2</v>
      </c>
      <c r="Y105" s="5">
        <f t="shared" si="39"/>
        <v>9.200968523002423E-2</v>
      </c>
      <c r="Z105" s="5">
        <f t="shared" si="40"/>
        <v>0.15254237288135594</v>
      </c>
      <c r="AA105" s="17">
        <f t="shared" si="41"/>
        <v>5.1532720511083395E-2</v>
      </c>
      <c r="AB105" s="5">
        <f t="shared" si="42"/>
        <v>0.42372881355932213</v>
      </c>
      <c r="AC105" s="5"/>
      <c r="AD105" s="1">
        <f t="shared" si="43"/>
        <v>3</v>
      </c>
      <c r="AE105" s="1">
        <f t="shared" si="44"/>
        <v>4</v>
      </c>
      <c r="AF105" s="1">
        <f t="shared" si="45"/>
        <v>2</v>
      </c>
      <c r="AG105" s="1">
        <f t="shared" si="46"/>
        <v>1</v>
      </c>
      <c r="AH105" s="1">
        <f t="shared" si="47"/>
        <v>6</v>
      </c>
      <c r="AI105" s="1">
        <f t="shared" si="48"/>
        <v>5</v>
      </c>
      <c r="AJ105" s="1">
        <v>5</v>
      </c>
    </row>
    <row r="106" spans="1:36" x14ac:dyDescent="0.3">
      <c r="A106" s="1" t="s">
        <v>103</v>
      </c>
      <c r="B106" s="1">
        <v>58</v>
      </c>
      <c r="C106" s="1">
        <v>32</v>
      </c>
      <c r="D106" s="1">
        <v>85</v>
      </c>
      <c r="E106" s="1">
        <v>16</v>
      </c>
      <c r="F106" s="1">
        <v>63</v>
      </c>
      <c r="G106" s="1">
        <v>6</v>
      </c>
      <c r="I106" s="2">
        <f t="shared" si="26"/>
        <v>0.22307692307692309</v>
      </c>
      <c r="J106" s="2">
        <f t="shared" si="27"/>
        <v>0.12307692307692308</v>
      </c>
      <c r="K106" s="2">
        <f t="shared" si="28"/>
        <v>0.32692307692307693</v>
      </c>
      <c r="L106" s="2">
        <f t="shared" si="29"/>
        <v>6.1538461538461542E-2</v>
      </c>
      <c r="M106" s="2">
        <f t="shared" si="30"/>
        <v>0.24230769230769231</v>
      </c>
      <c r="N106" s="2">
        <f t="shared" si="31"/>
        <v>2.3076923076923078E-2</v>
      </c>
      <c r="O106" s="3">
        <v>42</v>
      </c>
      <c r="P106" s="4">
        <f t="shared" si="32"/>
        <v>1</v>
      </c>
      <c r="Q106" s="1">
        <v>4</v>
      </c>
      <c r="R106" s="5">
        <f t="shared" si="33"/>
        <v>0.32692307692307693</v>
      </c>
      <c r="S106" s="1" t="str">
        <f t="shared" si="34"/>
        <v>part3</v>
      </c>
      <c r="U106" s="5">
        <f t="shared" si="35"/>
        <v>0.32692307692307693</v>
      </c>
      <c r="V106" s="5">
        <f t="shared" si="36"/>
        <v>8.461538461538462E-2</v>
      </c>
      <c r="W106" s="5">
        <f t="shared" si="37"/>
        <v>0.10384615384615384</v>
      </c>
      <c r="X106" s="5">
        <f t="shared" si="38"/>
        <v>0.20384615384615384</v>
      </c>
      <c r="Y106" s="5">
        <f t="shared" si="39"/>
        <v>0.26538461538461539</v>
      </c>
      <c r="Z106" s="5">
        <f t="shared" si="40"/>
        <v>0.30384615384615388</v>
      </c>
      <c r="AA106" s="17">
        <f t="shared" si="41"/>
        <v>0.11675257473857607</v>
      </c>
      <c r="AB106" s="5">
        <f t="shared" si="42"/>
        <v>0.96153846153846156</v>
      </c>
      <c r="AC106" s="5"/>
      <c r="AD106" s="1">
        <f t="shared" si="43"/>
        <v>3</v>
      </c>
      <c r="AE106" s="1">
        <f t="shared" si="44"/>
        <v>4</v>
      </c>
      <c r="AF106" s="1">
        <f t="shared" si="45"/>
        <v>1</v>
      </c>
      <c r="AG106" s="1">
        <f t="shared" si="46"/>
        <v>5</v>
      </c>
      <c r="AH106" s="1">
        <f t="shared" si="47"/>
        <v>2</v>
      </c>
      <c r="AI106" s="1">
        <f t="shared" si="48"/>
        <v>6</v>
      </c>
      <c r="AJ106" s="1">
        <v>4</v>
      </c>
    </row>
    <row r="107" spans="1:36" x14ac:dyDescent="0.3">
      <c r="A107" s="1" t="s">
        <v>104</v>
      </c>
      <c r="B107" s="1">
        <v>33</v>
      </c>
      <c r="C107" s="1">
        <v>84</v>
      </c>
      <c r="D107" s="1">
        <v>90</v>
      </c>
      <c r="E107" s="1">
        <v>43</v>
      </c>
      <c r="F107" s="1">
        <v>27</v>
      </c>
      <c r="G107" s="1">
        <v>88</v>
      </c>
      <c r="I107" s="2">
        <f t="shared" si="26"/>
        <v>9.0410958904109592E-2</v>
      </c>
      <c r="J107" s="2">
        <f t="shared" si="27"/>
        <v>0.23013698630136986</v>
      </c>
      <c r="K107" s="2">
        <f t="shared" si="28"/>
        <v>0.24657534246575341</v>
      </c>
      <c r="L107" s="2">
        <f t="shared" si="29"/>
        <v>0.11780821917808219</v>
      </c>
      <c r="M107" s="2">
        <f t="shared" si="30"/>
        <v>7.3972602739726029E-2</v>
      </c>
      <c r="N107" s="2">
        <f t="shared" si="31"/>
        <v>0.24109589041095891</v>
      </c>
      <c r="O107" s="3">
        <v>98</v>
      </c>
      <c r="P107" s="4">
        <f t="shared" si="32"/>
        <v>1</v>
      </c>
      <c r="Q107" s="1">
        <v>3</v>
      </c>
      <c r="R107" s="5">
        <f t="shared" si="33"/>
        <v>0.24657534246575341</v>
      </c>
      <c r="S107" s="1" t="str">
        <f t="shared" si="34"/>
        <v>part3</v>
      </c>
      <c r="U107" s="5">
        <f t="shared" si="35"/>
        <v>0.24657534246575341</v>
      </c>
      <c r="V107" s="5">
        <f t="shared" si="36"/>
        <v>5.479452054794498E-3</v>
      </c>
      <c r="W107" s="5">
        <f t="shared" si="37"/>
        <v>1.643835616438355E-2</v>
      </c>
      <c r="X107" s="5">
        <f t="shared" si="38"/>
        <v>0.1287671232876712</v>
      </c>
      <c r="Y107" s="5">
        <f t="shared" si="39"/>
        <v>0.1561643835616438</v>
      </c>
      <c r="Z107" s="5">
        <f t="shared" si="40"/>
        <v>0.17260273972602738</v>
      </c>
      <c r="AA107" s="17">
        <f t="shared" si="41"/>
        <v>8.0929423122036298E-2</v>
      </c>
      <c r="AB107" s="5">
        <f t="shared" si="42"/>
        <v>0.47945205479452047</v>
      </c>
      <c r="AC107" s="5"/>
      <c r="AD107" s="1">
        <f t="shared" si="43"/>
        <v>5</v>
      </c>
      <c r="AE107" s="1">
        <f t="shared" si="44"/>
        <v>3</v>
      </c>
      <c r="AF107" s="1">
        <f t="shared" si="45"/>
        <v>1</v>
      </c>
      <c r="AG107" s="1">
        <f t="shared" si="46"/>
        <v>4</v>
      </c>
      <c r="AH107" s="1">
        <f t="shared" si="47"/>
        <v>6</v>
      </c>
      <c r="AI107" s="1">
        <f t="shared" si="48"/>
        <v>2</v>
      </c>
      <c r="AJ107" s="1">
        <v>3</v>
      </c>
    </row>
    <row r="108" spans="1:36" x14ac:dyDescent="0.3">
      <c r="A108" s="1" t="s">
        <v>105</v>
      </c>
      <c r="B108" s="1">
        <v>31</v>
      </c>
      <c r="C108" s="1">
        <v>73</v>
      </c>
      <c r="D108" s="1">
        <v>43</v>
      </c>
      <c r="E108" s="1">
        <v>90</v>
      </c>
      <c r="F108" s="1">
        <v>44</v>
      </c>
      <c r="G108" s="1">
        <v>54</v>
      </c>
      <c r="I108" s="2">
        <f t="shared" si="26"/>
        <v>9.2537313432835819E-2</v>
      </c>
      <c r="J108" s="2">
        <f t="shared" si="27"/>
        <v>0.21791044776119403</v>
      </c>
      <c r="K108" s="2">
        <f t="shared" si="28"/>
        <v>0.12835820895522387</v>
      </c>
      <c r="L108" s="2">
        <f t="shared" si="29"/>
        <v>0.26865671641791045</v>
      </c>
      <c r="M108" s="2">
        <f t="shared" si="30"/>
        <v>0.13134328358208955</v>
      </c>
      <c r="N108" s="2">
        <f t="shared" si="31"/>
        <v>0.16119402985074627</v>
      </c>
      <c r="O108" s="3">
        <v>92</v>
      </c>
      <c r="P108" s="4">
        <f t="shared" si="32"/>
        <v>1</v>
      </c>
      <c r="Q108" s="1">
        <v>2</v>
      </c>
      <c r="R108" s="5">
        <f t="shared" si="33"/>
        <v>0.26865671641791045</v>
      </c>
      <c r="S108" s="1" t="str">
        <f t="shared" si="34"/>
        <v>part4</v>
      </c>
      <c r="U108" s="5">
        <f t="shared" si="35"/>
        <v>0.26865671641791045</v>
      </c>
      <c r="V108" s="5">
        <f t="shared" si="36"/>
        <v>5.0746268656716415E-2</v>
      </c>
      <c r="W108" s="5">
        <f t="shared" si="37"/>
        <v>0.10746268656716418</v>
      </c>
      <c r="X108" s="5">
        <f t="shared" si="38"/>
        <v>0.1373134328358209</v>
      </c>
      <c r="Y108" s="5">
        <f t="shared" si="39"/>
        <v>0.14029850746268657</v>
      </c>
      <c r="Z108" s="5">
        <f t="shared" si="40"/>
        <v>0.17611940298507461</v>
      </c>
      <c r="AA108" s="17">
        <f t="shared" si="41"/>
        <v>6.5220066602970056E-2</v>
      </c>
      <c r="AB108" s="5">
        <f t="shared" si="42"/>
        <v>0.61194029850746268</v>
      </c>
      <c r="AC108" s="5"/>
      <c r="AD108" s="1">
        <f t="shared" si="43"/>
        <v>6</v>
      </c>
      <c r="AE108" s="1">
        <f t="shared" si="44"/>
        <v>2</v>
      </c>
      <c r="AF108" s="1">
        <f t="shared" si="45"/>
        <v>5</v>
      </c>
      <c r="AG108" s="1">
        <f t="shared" si="46"/>
        <v>1</v>
      </c>
      <c r="AH108" s="1">
        <f t="shared" si="47"/>
        <v>4</v>
      </c>
      <c r="AI108" s="1">
        <f t="shared" si="48"/>
        <v>3</v>
      </c>
      <c r="AJ108" s="1">
        <v>2</v>
      </c>
    </row>
    <row r="109" spans="1:36" x14ac:dyDescent="0.3">
      <c r="I109" s="2" t="str">
        <f>I2</f>
        <v>part1</v>
      </c>
      <c r="J109" s="2" t="str">
        <f t="shared" ref="J109:N109" si="49">J2</f>
        <v>part2</v>
      </c>
      <c r="K109" s="2" t="str">
        <f t="shared" si="49"/>
        <v>part3</v>
      </c>
      <c r="L109" s="2" t="str">
        <f t="shared" si="49"/>
        <v>part4</v>
      </c>
      <c r="M109" s="2" t="str">
        <f t="shared" si="49"/>
        <v>part5</v>
      </c>
      <c r="N109" s="2" t="str">
        <f t="shared" si="49"/>
        <v>part6</v>
      </c>
      <c r="Q109" s="1">
        <v>1</v>
      </c>
      <c r="R109" s="5"/>
      <c r="U109" s="5"/>
      <c r="V109" s="5"/>
      <c r="W109" s="5"/>
      <c r="X109" s="5"/>
      <c r="Y109" s="5"/>
      <c r="Z109" s="5"/>
      <c r="AA109" s="17"/>
      <c r="AB109" s="5"/>
      <c r="AC109" s="5"/>
      <c r="AD109" s="1" t="str">
        <f>AD2</f>
        <v>part1</v>
      </c>
      <c r="AE109" s="1" t="str">
        <f t="shared" ref="AE109:AI109" si="50">AE2</f>
        <v>part2</v>
      </c>
      <c r="AF109" s="1" t="str">
        <f t="shared" si="50"/>
        <v>part3</v>
      </c>
      <c r="AG109" s="1" t="str">
        <f t="shared" si="50"/>
        <v>part4</v>
      </c>
      <c r="AH109" s="1" t="str">
        <f t="shared" si="50"/>
        <v>part5</v>
      </c>
      <c r="AI109" s="1" t="str">
        <f t="shared" si="50"/>
        <v>part6</v>
      </c>
      <c r="AJ109" s="1">
        <v>1</v>
      </c>
    </row>
    <row r="110" spans="1:36" x14ac:dyDescent="0.3">
      <c r="A110" s="1" t="s">
        <v>468</v>
      </c>
      <c r="I110" s="5">
        <f>AVERAGE(I3:I108)</f>
        <v>0.17038062576743551</v>
      </c>
      <c r="J110" s="5">
        <f t="shared" ref="J110:N110" si="51">AVERAGE(J3:J108)</f>
        <v>0.1611836314312379</v>
      </c>
      <c r="K110" s="5">
        <f t="shared" si="51"/>
        <v>0.17945701087321356</v>
      </c>
      <c r="L110" s="5">
        <f t="shared" si="51"/>
        <v>0.15596213988247015</v>
      </c>
      <c r="M110" s="5">
        <f t="shared" si="51"/>
        <v>0.17731466922076816</v>
      </c>
      <c r="N110" s="5">
        <f t="shared" si="51"/>
        <v>0.15570192282487497</v>
      </c>
      <c r="O110" s="34">
        <f>AVERAGE(O3:O108)/100</f>
        <v>0.53160377358490563</v>
      </c>
      <c r="P110" s="4">
        <f t="shared" si="32"/>
        <v>1.0000000000000002</v>
      </c>
      <c r="U110" s="5">
        <f t="shared" ref="U110" si="52">R110</f>
        <v>0</v>
      </c>
      <c r="V110" s="5">
        <f t="shared" ref="V110" si="53">IFERROR(U110-HLOOKUP(HLOOKUP(2,$AD110:$AI216,AJ110,0),$I$2:$N$108,109-Q110,0),0)</f>
        <v>0</v>
      </c>
      <c r="W110" s="5">
        <f t="shared" ref="W110" si="54">IFERROR(U110-HLOOKUP(HLOOKUP(3,$AD110:$AI216,AJ110,0),$I$2:$N$108,109-Q110,0),0)</f>
        <v>0</v>
      </c>
      <c r="X110" s="5">
        <f t="shared" ref="X110" si="55">IFERROR(U110-HLOOKUP(HLOOKUP(4,$AD110:$AI216,AJ110,0),$I$2:$N$108,109-Q110,0),0)</f>
        <v>0</v>
      </c>
      <c r="Y110" s="5">
        <f t="shared" ref="Y110" si="56">IFERROR(U110-HLOOKUP(HLOOKUP(5,$AD110:$AI216,AJ110,0),$I$2:$N$108,109-Q110,0),0)</f>
        <v>0</v>
      </c>
      <c r="Z110" s="5">
        <f t="shared" ref="Z110" si="57">IFERROR(U110-HLOOKUP(HLOOKUP(6,$AD110:$AI216,AJ110,0),$I$2:$N$108,109-Q110,0),0)</f>
        <v>0</v>
      </c>
      <c r="AA110" s="17">
        <f t="shared" ref="AA110" si="58">STDEV(I110:N110)</f>
        <v>1.05417506335421E-2</v>
      </c>
    </row>
    <row r="111" spans="1:36" x14ac:dyDescent="0.3">
      <c r="I111" s="1">
        <f>RANK(I110,$I110:$N110,0)</f>
        <v>3</v>
      </c>
      <c r="J111" s="1">
        <f t="shared" ref="J111:N111" si="59">RANK(J110,$I110:$N110,0)</f>
        <v>4</v>
      </c>
      <c r="K111" s="1">
        <f t="shared" si="59"/>
        <v>1</v>
      </c>
      <c r="L111" s="1">
        <f t="shared" si="59"/>
        <v>5</v>
      </c>
      <c r="M111" s="1">
        <f t="shared" si="59"/>
        <v>2</v>
      </c>
      <c r="N111" s="1">
        <f t="shared" si="59"/>
        <v>6</v>
      </c>
    </row>
    <row r="112" spans="1:36" x14ac:dyDescent="0.3">
      <c r="A112" s="1" t="s">
        <v>437</v>
      </c>
      <c r="I112" s="20">
        <v>0.20399999999999999</v>
      </c>
      <c r="J112" s="20">
        <v>0.14080000000000001</v>
      </c>
      <c r="K112" s="21">
        <v>0.34839999999999999</v>
      </c>
      <c r="L112" s="20">
        <v>3.39E-2</v>
      </c>
      <c r="M112" s="20">
        <v>0.27300000000000002</v>
      </c>
      <c r="N112" s="19">
        <v>0</v>
      </c>
      <c r="P112" s="4">
        <f t="shared" si="32"/>
        <v>1.0001000000000002</v>
      </c>
      <c r="R112" s="5">
        <f t="shared" ref="R112" si="60">MAX(I112:N112)</f>
        <v>0.34839999999999999</v>
      </c>
      <c r="U112" s="34">
        <f t="shared" ref="U112" si="61">R112</f>
        <v>0.34839999999999999</v>
      </c>
      <c r="V112" s="5">
        <f>U112-M112</f>
        <v>7.5399999999999967E-2</v>
      </c>
      <c r="W112" s="5">
        <f>U112-I112</f>
        <v>0.1444</v>
      </c>
      <c r="X112" s="5">
        <f>U112-J112</f>
        <v>0.20759999999999998</v>
      </c>
      <c r="Y112" s="5">
        <f>U112-L112</f>
        <v>0.3145</v>
      </c>
      <c r="Z112" s="5">
        <f>U112-N112</f>
        <v>0.34839999999999999</v>
      </c>
      <c r="AA112" s="17">
        <f t="shared" ref="AA112" si="62">STDEV(I112:N112)</f>
        <v>0.13550011685111807</v>
      </c>
    </row>
    <row r="113" spans="1:29" x14ac:dyDescent="0.3">
      <c r="A113" s="1" t="s">
        <v>434</v>
      </c>
      <c r="I113" s="1">
        <f>COUNTIFS(I3:I108,"&gt;"&amp;I112)</f>
        <v>45</v>
      </c>
      <c r="J113" s="1">
        <f t="shared" ref="J113:N113" si="63">COUNTIFS(J3:J108,"&gt;"&amp;J112)</f>
        <v>69</v>
      </c>
      <c r="K113" s="1">
        <f t="shared" si="63"/>
        <v>5</v>
      </c>
      <c r="L113" s="1">
        <f t="shared" si="63"/>
        <v>94</v>
      </c>
      <c r="M113" s="1">
        <f t="shared" si="63"/>
        <v>15</v>
      </c>
      <c r="N113" s="1">
        <f t="shared" si="63"/>
        <v>105</v>
      </c>
      <c r="U113" s="1">
        <f>COUNTIFS(U3:U108,"&gt;"&amp;U112)</f>
        <v>15</v>
      </c>
      <c r="V113" s="1">
        <f t="shared" ref="V113:Z113" si="64">COUNTIFS(V3:V108,"&gt;"&amp;V112)</f>
        <v>22</v>
      </c>
      <c r="W113" s="1">
        <f t="shared" si="64"/>
        <v>25</v>
      </c>
      <c r="X113" s="1">
        <f t="shared" si="64"/>
        <v>29</v>
      </c>
      <c r="Y113" s="1">
        <f t="shared" si="64"/>
        <v>10</v>
      </c>
      <c r="Z113" s="1">
        <f t="shared" si="64"/>
        <v>13</v>
      </c>
      <c r="AA113" s="1">
        <f t="shared" ref="AA113" si="65">COUNTIFS(AA3:AA108,"&gt;"&amp;AA112)</f>
        <v>15</v>
      </c>
    </row>
    <row r="114" spans="1:29" x14ac:dyDescent="0.3">
      <c r="A114" s="1" t="s">
        <v>435</v>
      </c>
      <c r="I114" s="1">
        <f>VLOOKUP(I113,modell!$A$224:$H$329,rnd!I$115,0)</f>
        <v>2162.5</v>
      </c>
      <c r="J114" s="1">
        <f>VLOOKUP(J113,modell!$A$224:$H$329,rnd!J$115,0)</f>
        <v>0</v>
      </c>
      <c r="K114" s="1">
        <f>VLOOKUP(K113,modell!$A$224:$H$329,rnd!K$115,0)</f>
        <v>2703.2</v>
      </c>
      <c r="L114" s="1">
        <f>VLOOKUP(L113,modell!$A$224:$H$329,rnd!L$115,0)</f>
        <v>0</v>
      </c>
      <c r="M114" s="1">
        <f>VLOOKUP(M113,modell!$A$224:$H$329,rnd!M$115,0)</f>
        <v>29194.1</v>
      </c>
      <c r="N114" s="1">
        <f>VLOOKUP(N113,modell!$A$224:$H$329,rnd!N$115,0)</f>
        <v>0</v>
      </c>
      <c r="P114" s="6">
        <f>SUM(I114:N114)</f>
        <v>34059.799999999996</v>
      </c>
      <c r="Q114" s="1" t="s">
        <v>449</v>
      </c>
      <c r="U114" s="1">
        <f>VLOOKUP(U113,modell!$A$224:$H$329,rnd!U$115,0)</f>
        <v>2162.5</v>
      </c>
      <c r="V114" s="1">
        <f>VLOOKUP(V113,modell!$A$224:$H$329,rnd!V$115,0)</f>
        <v>2703.2</v>
      </c>
      <c r="W114" s="1">
        <f>VLOOKUP(W113,modell!$A$224:$H$329,rnd!W$115,0)</f>
        <v>2703.2</v>
      </c>
      <c r="X114" s="1">
        <f>VLOOKUP(X113,modell!$A$224:$H$329,rnd!X$115,0)</f>
        <v>0</v>
      </c>
      <c r="Y114" s="1">
        <f>VLOOKUP(Y113,modell!$A$224:$H$329,rnd!Y$115,0)</f>
        <v>29194.1</v>
      </c>
      <c r="Z114" s="1">
        <f>VLOOKUP(Z113,modell!$A$224:$H$329,rnd!Z$115,0)</f>
        <v>17840.8</v>
      </c>
      <c r="AA114" s="1">
        <f>VLOOKUP(AA113,modell!$A$224:$H$329,rnd!AA$115,0)</f>
        <v>2703.2</v>
      </c>
      <c r="AC114" s="31">
        <f>SUM(U114:AA114)/1000</f>
        <v>57.307000000000002</v>
      </c>
    </row>
    <row r="115" spans="1:29" x14ac:dyDescent="0.3">
      <c r="I115" s="1">
        <v>2</v>
      </c>
      <c r="J115" s="1">
        <v>3</v>
      </c>
      <c r="K115" s="1">
        <v>4</v>
      </c>
      <c r="L115" s="1">
        <v>5</v>
      </c>
      <c r="M115" s="1">
        <v>6</v>
      </c>
      <c r="N115" s="1">
        <v>7</v>
      </c>
      <c r="U115" s="1">
        <v>2</v>
      </c>
      <c r="V115" s="1">
        <v>3</v>
      </c>
      <c r="W115" s="1">
        <v>4</v>
      </c>
      <c r="X115" s="1">
        <v>5</v>
      </c>
      <c r="Y115" s="1">
        <v>6</v>
      </c>
      <c r="Z115" s="1">
        <v>7</v>
      </c>
      <c r="AA115" s="1">
        <v>8</v>
      </c>
      <c r="AC115" s="31" t="s">
        <v>476</v>
      </c>
    </row>
    <row r="116" spans="1:29" x14ac:dyDescent="0.3">
      <c r="AC116" s="31" t="s">
        <v>477</v>
      </c>
    </row>
    <row r="117" spans="1:29" x14ac:dyDescent="0.3">
      <c r="A117" s="1" t="s">
        <v>436</v>
      </c>
      <c r="I117" s="27">
        <f>K112</f>
        <v>0.34839999999999999</v>
      </c>
      <c r="J117" s="22">
        <f>M112</f>
        <v>0.27300000000000002</v>
      </c>
      <c r="K117" s="22">
        <f>I112</f>
        <v>0.20399999999999999</v>
      </c>
      <c r="L117" s="22">
        <f>J112</f>
        <v>0.14080000000000001</v>
      </c>
      <c r="M117" s="22">
        <f>L112</f>
        <v>3.39E-2</v>
      </c>
      <c r="N117" s="4">
        <f>N112</f>
        <v>0</v>
      </c>
    </row>
    <row r="118" spans="1:29" x14ac:dyDescent="0.3">
      <c r="A118" s="1" t="s">
        <v>434</v>
      </c>
      <c r="I118" s="1">
        <f>COUNTIFS(I8:I113,"&gt;"&amp;I117)</f>
        <v>4</v>
      </c>
      <c r="J118" s="1">
        <f t="shared" ref="J118" si="66">COUNTIFS(J8:J113,"&gt;"&amp;J117)</f>
        <v>13</v>
      </c>
      <c r="K118" s="1">
        <f t="shared" ref="K118" si="67">COUNTIFS(K8:K113,"&gt;"&amp;K117)</f>
        <v>41</v>
      </c>
      <c r="L118" s="1">
        <f t="shared" ref="L118" si="68">COUNTIFS(L8:L113,"&gt;"&amp;L117)</f>
        <v>59</v>
      </c>
      <c r="M118" s="1">
        <f t="shared" ref="M118" si="69">COUNTIFS(M8:M113,"&gt;"&amp;M117)</f>
        <v>98</v>
      </c>
      <c r="N118" s="1">
        <f t="shared" ref="N118" si="70">COUNTIFS(N8:N113,"&gt;"&amp;N117)</f>
        <v>103</v>
      </c>
    </row>
    <row r="119" spans="1:29" x14ac:dyDescent="0.3">
      <c r="A119" s="1" t="s">
        <v>435</v>
      </c>
      <c r="I119" s="1">
        <f>VLOOKUP(I118,modell!$A$224:$H$329,rnd!I$115,0)</f>
        <v>2162.5</v>
      </c>
      <c r="J119" s="1">
        <f>VLOOKUP(J118,modell!$A$224:$H$329,rnd!J$115,0)</f>
        <v>2703.2</v>
      </c>
      <c r="K119" s="1">
        <f>VLOOKUP(K118,modell!$A$224:$H$329,rnd!K$115,0)</f>
        <v>2703.2</v>
      </c>
      <c r="L119" s="1">
        <f>VLOOKUP(L118,modell!$A$224:$H$329,rnd!L$115,0)</f>
        <v>0</v>
      </c>
      <c r="M119" s="1">
        <f>VLOOKUP(M118,modell!$A$224:$H$329,rnd!M$115,0)</f>
        <v>29194.1</v>
      </c>
      <c r="N119" s="1">
        <f>VLOOKUP(N118,modell!$A$224:$H$329,rnd!N$115,0)</f>
        <v>540.6</v>
      </c>
      <c r="P119" s="6">
        <f>SUM(I119:N119)</f>
        <v>37303.599999999999</v>
      </c>
      <c r="Q119" s="1" t="s">
        <v>450</v>
      </c>
    </row>
    <row r="120" spans="1:29" x14ac:dyDescent="0.3">
      <c r="I120" s="1">
        <v>2</v>
      </c>
      <c r="J120" s="1">
        <v>3</v>
      </c>
      <c r="K120" s="1">
        <v>4</v>
      </c>
      <c r="L120" s="1">
        <v>5</v>
      </c>
      <c r="M120" s="1">
        <v>6</v>
      </c>
      <c r="N120" s="1">
        <v>7</v>
      </c>
    </row>
    <row r="122" spans="1:29" x14ac:dyDescent="0.3">
      <c r="A122" s="1" t="s">
        <v>438</v>
      </c>
      <c r="I122" s="4">
        <f>N112</f>
        <v>0</v>
      </c>
      <c r="J122" s="22">
        <f>L112</f>
        <v>3.39E-2</v>
      </c>
      <c r="K122" s="22">
        <f>J112</f>
        <v>0.14080000000000001</v>
      </c>
      <c r="L122" s="22">
        <f>I112</f>
        <v>0.20399999999999999</v>
      </c>
      <c r="M122" s="22">
        <f>M112</f>
        <v>0.27300000000000002</v>
      </c>
      <c r="N122" s="27">
        <f>K112</f>
        <v>0.34839999999999999</v>
      </c>
    </row>
    <row r="123" spans="1:29" x14ac:dyDescent="0.3">
      <c r="A123" s="1" t="s">
        <v>434</v>
      </c>
      <c r="I123" s="1">
        <f>COUNTIFS(I13:I118,"&gt;"&amp;I122)</f>
        <v>104</v>
      </c>
      <c r="J123" s="1">
        <f t="shared" ref="J123" si="71">COUNTIFS(J13:J118,"&gt;"&amp;J122)</f>
        <v>94</v>
      </c>
      <c r="K123" s="1">
        <f t="shared" ref="K123" si="72">COUNTIFS(K13:K118,"&gt;"&amp;K122)</f>
        <v>67</v>
      </c>
      <c r="L123" s="1">
        <f t="shared" ref="L123" si="73">COUNTIFS(L13:L118,"&gt;"&amp;L122)</f>
        <v>34</v>
      </c>
      <c r="M123" s="1">
        <f t="shared" ref="M123" si="74">COUNTIFS(M13:M118,"&gt;"&amp;M122)</f>
        <v>19</v>
      </c>
      <c r="N123" s="1">
        <f t="shared" ref="N123" si="75">COUNTIFS(N13:N118,"&gt;"&amp;N122)</f>
        <v>6</v>
      </c>
    </row>
    <row r="124" spans="1:29" x14ac:dyDescent="0.3">
      <c r="A124" s="1" t="s">
        <v>435</v>
      </c>
      <c r="I124" s="1">
        <f>VLOOKUP(I123,modell!$A$224:$H$329,rnd!I$115,0)</f>
        <v>0</v>
      </c>
      <c r="J124" s="1">
        <f>VLOOKUP(J123,modell!$A$224:$H$329,rnd!J$115,0)</f>
        <v>0</v>
      </c>
      <c r="K124" s="1">
        <f>VLOOKUP(K123,modell!$A$224:$H$329,rnd!K$115,0)</f>
        <v>2703.2</v>
      </c>
      <c r="L124" s="1">
        <f>VLOOKUP(L123,modell!$A$224:$H$329,rnd!L$115,0)</f>
        <v>0</v>
      </c>
      <c r="M124" s="1">
        <f>VLOOKUP(M123,modell!$A$224:$H$329,rnd!M$115,0)</f>
        <v>29194.1</v>
      </c>
      <c r="N124" s="1">
        <f>VLOOKUP(N123,modell!$A$224:$H$329,rnd!N$115,0)</f>
        <v>20003.400000000001</v>
      </c>
      <c r="P124" s="6">
        <f>SUM(I124:N124)</f>
        <v>51900.7</v>
      </c>
      <c r="Q124" s="1" t="s">
        <v>451</v>
      </c>
    </row>
    <row r="125" spans="1:29" x14ac:dyDescent="0.3">
      <c r="I125" s="1">
        <v>2</v>
      </c>
      <c r="J125" s="1">
        <v>3</v>
      </c>
      <c r="K125" s="1">
        <v>4</v>
      </c>
      <c r="L125" s="1">
        <v>5</v>
      </c>
      <c r="M125" s="1">
        <v>6</v>
      </c>
      <c r="N125" s="1">
        <v>7</v>
      </c>
    </row>
    <row r="128" spans="1:29" x14ac:dyDescent="0.3">
      <c r="I128" s="45" t="s">
        <v>475</v>
      </c>
      <c r="J128" s="45"/>
      <c r="K128" s="45"/>
      <c r="L128" s="45"/>
      <c r="M128" s="45"/>
      <c r="N128" s="45"/>
    </row>
  </sheetData>
  <mergeCells count="1">
    <mergeCell ref="I128:N1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2A402-0354-42F9-98C5-373D35FDA02E}">
  <dimension ref="A1:AJ128"/>
  <sheetViews>
    <sheetView zoomScale="20" zoomScaleNormal="20" workbookViewId="0"/>
  </sheetViews>
  <sheetFormatPr defaultColWidth="9.109375" defaultRowHeight="14.4" x14ac:dyDescent="0.3"/>
  <cols>
    <col min="1" max="1" width="13" style="1" bestFit="1" customWidth="1"/>
    <col min="2" max="7" width="7.21875" style="1" bestFit="1" customWidth="1"/>
    <col min="8" max="8" width="1.5546875" style="1" customWidth="1"/>
    <col min="9" max="11" width="9.88671875" style="1" bestFit="1" customWidth="1"/>
    <col min="12" max="12" width="9.44140625" style="1" bestFit="1" customWidth="1"/>
    <col min="13" max="14" width="11.21875" style="1" bestFit="1" customWidth="1"/>
    <col min="15" max="15" width="17.44140625" style="1" bestFit="1" customWidth="1"/>
    <col min="16" max="16" width="11.21875" style="1" bestFit="1" customWidth="1"/>
    <col min="17" max="17" width="21.88671875" style="1" bestFit="1" customWidth="1"/>
    <col min="18" max="18" width="8.5546875" style="1" bestFit="1" customWidth="1"/>
    <col min="19" max="19" width="13" style="1" bestFit="1" customWidth="1"/>
    <col min="20" max="20" width="6.33203125" style="1" bestFit="1" customWidth="1"/>
    <col min="21" max="21" width="10.33203125" style="1" bestFit="1" customWidth="1"/>
    <col min="22" max="23" width="9.88671875" style="1" bestFit="1" customWidth="1"/>
    <col min="24" max="24" width="8.109375" style="1" bestFit="1" customWidth="1"/>
    <col min="25" max="26" width="11.21875" style="1" bestFit="1" customWidth="1"/>
    <col min="27" max="27" width="9.88671875" style="1" bestFit="1" customWidth="1"/>
    <col min="28" max="28" width="10.77734375" style="1" bestFit="1" customWidth="1"/>
    <col min="29" max="29" width="22.77734375" style="1" bestFit="1" customWidth="1"/>
    <col min="30" max="35" width="10.77734375" style="1" bestFit="1" customWidth="1"/>
    <col min="36" max="36" width="11.21875" style="1" bestFit="1" customWidth="1"/>
    <col min="37" max="16384" width="9.109375" style="1"/>
  </cols>
  <sheetData>
    <row r="1" spans="1:36" x14ac:dyDescent="0.3">
      <c r="A1" s="1" t="s">
        <v>114</v>
      </c>
      <c r="B1" s="1" t="s">
        <v>113</v>
      </c>
      <c r="C1" s="1" t="s">
        <v>113</v>
      </c>
      <c r="D1" s="1" t="s">
        <v>113</v>
      </c>
      <c r="E1" s="1" t="s">
        <v>113</v>
      </c>
      <c r="F1" s="1" t="s">
        <v>113</v>
      </c>
      <c r="G1" s="1" t="s">
        <v>113</v>
      </c>
      <c r="I1" s="1" t="s">
        <v>115</v>
      </c>
      <c r="J1" s="1" t="s">
        <v>115</v>
      </c>
      <c r="K1" s="1" t="s">
        <v>115</v>
      </c>
      <c r="L1" s="1" t="s">
        <v>115</v>
      </c>
      <c r="M1" s="1" t="s">
        <v>115</v>
      </c>
      <c r="N1" s="1" t="s">
        <v>115</v>
      </c>
      <c r="O1" s="1" t="s">
        <v>117</v>
      </c>
      <c r="T1" s="1" t="s">
        <v>122</v>
      </c>
      <c r="U1" s="1">
        <v>0</v>
      </c>
      <c r="V1" s="1">
        <v>0</v>
      </c>
      <c r="W1" s="1">
        <v>0</v>
      </c>
      <c r="X1" s="1">
        <v>0</v>
      </c>
      <c r="Y1" s="1">
        <v>0</v>
      </c>
      <c r="Z1" s="1">
        <v>0</v>
      </c>
      <c r="AA1" s="1">
        <v>0</v>
      </c>
      <c r="AB1" s="1">
        <v>0</v>
      </c>
      <c r="AD1" s="1" t="s">
        <v>124</v>
      </c>
      <c r="AE1" s="1" t="s">
        <v>124</v>
      </c>
      <c r="AF1" s="1" t="s">
        <v>124</v>
      </c>
      <c r="AG1" s="1" t="s">
        <v>124</v>
      </c>
      <c r="AH1" s="1" t="s">
        <v>124</v>
      </c>
      <c r="AI1" s="1" t="s">
        <v>124</v>
      </c>
    </row>
    <row r="2" spans="1:36" x14ac:dyDescent="0.3">
      <c r="B2" s="1" t="s">
        <v>106</v>
      </c>
      <c r="C2" s="1" t="s">
        <v>107</v>
      </c>
      <c r="D2" s="1" t="s">
        <v>108</v>
      </c>
      <c r="E2" s="1" t="s">
        <v>109</v>
      </c>
      <c r="F2" s="1" t="s">
        <v>110</v>
      </c>
      <c r="G2" s="1" t="s">
        <v>111</v>
      </c>
      <c r="I2" s="1" t="s">
        <v>106</v>
      </c>
      <c r="J2" s="1" t="s">
        <v>107</v>
      </c>
      <c r="K2" s="1" t="s">
        <v>108</v>
      </c>
      <c r="L2" s="1" t="s">
        <v>109</v>
      </c>
      <c r="M2" s="1" t="s">
        <v>110</v>
      </c>
      <c r="N2" s="1" t="s">
        <v>111</v>
      </c>
      <c r="O2" s="1" t="s">
        <v>116</v>
      </c>
      <c r="P2" s="1" t="s">
        <v>112</v>
      </c>
      <c r="Q2" s="1" t="s">
        <v>120</v>
      </c>
      <c r="R2" s="1" t="s">
        <v>118</v>
      </c>
      <c r="S2" s="1" t="s">
        <v>119</v>
      </c>
      <c r="U2" s="6" t="s">
        <v>121</v>
      </c>
      <c r="V2" s="6" t="s">
        <v>123</v>
      </c>
      <c r="W2" s="6" t="s">
        <v>125</v>
      </c>
      <c r="X2" s="6" t="s">
        <v>126</v>
      </c>
      <c r="Y2" s="6" t="s">
        <v>127</v>
      </c>
      <c r="Z2" s="6" t="s">
        <v>128</v>
      </c>
      <c r="AA2" s="6" t="s">
        <v>129</v>
      </c>
      <c r="AB2" s="6" t="s">
        <v>112</v>
      </c>
      <c r="AC2" s="1">
        <f>CORREL(AB3:AB108,U3:U108)</f>
        <v>0.98154689484447211</v>
      </c>
      <c r="AD2" s="1" t="str">
        <f t="shared" ref="AD2:AI2" si="0">I2</f>
        <v>part1</v>
      </c>
      <c r="AE2" s="1" t="str">
        <f t="shared" si="0"/>
        <v>part2</v>
      </c>
      <c r="AF2" s="1" t="str">
        <f t="shared" si="0"/>
        <v>part3</v>
      </c>
      <c r="AG2" s="1" t="str">
        <f t="shared" si="0"/>
        <v>part4</v>
      </c>
      <c r="AH2" s="1" t="str">
        <f t="shared" si="0"/>
        <v>part5</v>
      </c>
      <c r="AI2" s="1" t="str">
        <f t="shared" si="0"/>
        <v>part6</v>
      </c>
      <c r="AJ2" s="1" t="s">
        <v>120</v>
      </c>
    </row>
    <row r="3" spans="1:36" x14ac:dyDescent="0.3">
      <c r="A3" s="1" t="s">
        <v>0</v>
      </c>
      <c r="B3" s="1">
        <v>7</v>
      </c>
      <c r="C3" s="1">
        <v>14</v>
      </c>
      <c r="D3" s="1">
        <v>70</v>
      </c>
      <c r="E3" s="1">
        <v>74</v>
      </c>
      <c r="F3" s="1">
        <v>81</v>
      </c>
      <c r="G3" s="1">
        <v>80</v>
      </c>
      <c r="I3" s="2">
        <f>B3/SUM($B3:$G3)</f>
        <v>2.1472392638036811E-2</v>
      </c>
      <c r="J3" s="2">
        <f t="shared" ref="J3:N3" si="1">C3/SUM($B3:$G3)</f>
        <v>4.2944785276073622E-2</v>
      </c>
      <c r="K3" s="2">
        <f t="shared" si="1"/>
        <v>0.21472392638036811</v>
      </c>
      <c r="L3" s="2">
        <f t="shared" si="1"/>
        <v>0.22699386503067484</v>
      </c>
      <c r="M3" s="2">
        <f t="shared" si="1"/>
        <v>0.24846625766871167</v>
      </c>
      <c r="N3" s="2">
        <f t="shared" si="1"/>
        <v>0.24539877300613497</v>
      </c>
      <c r="O3" s="3">
        <v>60</v>
      </c>
      <c r="P3" s="4">
        <f>SUM(I3:N3)</f>
        <v>1</v>
      </c>
      <c r="Q3" s="1">
        <v>107</v>
      </c>
      <c r="R3" s="5">
        <f>MAX(I3:N3)</f>
        <v>0.24846625766871167</v>
      </c>
      <c r="S3" s="1" t="str">
        <f>HLOOKUP(R3,$I3:$N109,Q3,0)</f>
        <v>part5</v>
      </c>
      <c r="U3" s="5">
        <f>R3</f>
        <v>0.24846625766871167</v>
      </c>
      <c r="V3" s="5">
        <f>IFERROR(U3-HLOOKUP(HLOOKUP(2,$AD3:$AI109,AJ3,0),$I$2:$N$108,109-Q3,0),0)</f>
        <v>3.0674846625766972E-3</v>
      </c>
      <c r="W3" s="5">
        <f>IFERROR(U3-HLOOKUP(HLOOKUP(3,$AD3:$AI109,AJ3,0),$I$2:$N$108,109-Q3,0),0)</f>
        <v>2.1472392638036825E-2</v>
      </c>
      <c r="X3" s="5">
        <f>IFERROR(U3-HLOOKUP(HLOOKUP(4,$AD3:$AI109,AJ3,0),$I$2:$N$108,109-Q3,0),0)</f>
        <v>3.3742331288343558E-2</v>
      </c>
      <c r="Y3" s="5">
        <f>IFERROR(U3-HLOOKUP(HLOOKUP(5,$AD3:$AI109,AJ3,0),$I$2:$N$108,109-Q3,0),0)</f>
        <v>0.20552147239263804</v>
      </c>
      <c r="Z3" s="5">
        <f>IFERROR(U3-HLOOKUP(HLOOKUP(6,$AD3:$AI109,AJ3,0),$I$2:$N$108,109-Q3,0),0)</f>
        <v>0.22699386503067487</v>
      </c>
      <c r="AA3" s="17">
        <f>STDEV(I3:N3)</f>
        <v>0.10509735474874765</v>
      </c>
      <c r="AB3" s="5">
        <f>SUM(V3:Z3)</f>
        <v>0.49079754601226999</v>
      </c>
      <c r="AC3" s="5"/>
      <c r="AD3" s="1">
        <f t="shared" ref="AD3:AI18" si="2">RANK(I3,$I3:$N3,0)</f>
        <v>6</v>
      </c>
      <c r="AE3" s="1">
        <f t="shared" si="2"/>
        <v>5</v>
      </c>
      <c r="AF3" s="1">
        <f t="shared" si="2"/>
        <v>4</v>
      </c>
      <c r="AG3" s="1">
        <f t="shared" si="2"/>
        <v>3</v>
      </c>
      <c r="AH3" s="1">
        <f t="shared" si="2"/>
        <v>1</v>
      </c>
      <c r="AI3" s="1">
        <f t="shared" si="2"/>
        <v>2</v>
      </c>
      <c r="AJ3" s="1">
        <v>107</v>
      </c>
    </row>
    <row r="4" spans="1:36" x14ac:dyDescent="0.3">
      <c r="A4" s="1" t="s">
        <v>1</v>
      </c>
      <c r="B4" s="1">
        <v>4</v>
      </c>
      <c r="C4" s="1">
        <v>65</v>
      </c>
      <c r="D4" s="1">
        <v>38</v>
      </c>
      <c r="E4" s="1">
        <v>90</v>
      </c>
      <c r="F4" s="1">
        <v>52</v>
      </c>
      <c r="G4" s="1">
        <v>21</v>
      </c>
      <c r="I4" s="2">
        <f t="shared" ref="I4:I67" si="3">B4/SUM($B4:$G4)</f>
        <v>1.4814814814814815E-2</v>
      </c>
      <c r="J4" s="2">
        <f t="shared" ref="J4:J67" si="4">C4/SUM($B4:$G4)</f>
        <v>0.24074074074074073</v>
      </c>
      <c r="K4" s="2">
        <f t="shared" ref="K4:N67" si="5">D4/SUM($B4:$G4)</f>
        <v>0.14074074074074075</v>
      </c>
      <c r="L4" s="2">
        <f t="shared" si="5"/>
        <v>0.33333333333333331</v>
      </c>
      <c r="M4" s="2">
        <f t="shared" si="5"/>
        <v>0.19259259259259259</v>
      </c>
      <c r="N4" s="2">
        <f t="shared" si="5"/>
        <v>7.7777777777777779E-2</v>
      </c>
      <c r="O4" s="3">
        <v>90</v>
      </c>
      <c r="P4" s="4">
        <f t="shared" ref="P4:P67" si="6">SUM(I4:N4)</f>
        <v>1</v>
      </c>
      <c r="Q4" s="1">
        <v>106</v>
      </c>
      <c r="R4" s="5">
        <f t="shared" ref="R4:R67" si="7">MAX(I4:N4)</f>
        <v>0.33333333333333331</v>
      </c>
      <c r="S4" s="1" t="str">
        <f t="shared" ref="S4:S67" si="8">HLOOKUP(R4,$I4:$N110,Q4,0)</f>
        <v>part4</v>
      </c>
      <c r="U4" s="5">
        <f t="shared" ref="U4:U67" si="9">R4</f>
        <v>0.33333333333333331</v>
      </c>
      <c r="V4" s="5">
        <f t="shared" ref="V4:V67" si="10">IFERROR(U4-HLOOKUP(HLOOKUP(2,$AD4:$AI110,AJ4,0),$I$2:$N$108,109-Q4,0),0)</f>
        <v>9.2592592592592587E-2</v>
      </c>
      <c r="W4" s="5">
        <f t="shared" ref="W4:W67" si="11">IFERROR(U4-HLOOKUP(HLOOKUP(3,$AD4:$AI110,AJ4,0),$I$2:$N$108,109-Q4,0),0)</f>
        <v>0.14074074074074072</v>
      </c>
      <c r="X4" s="5">
        <f t="shared" ref="X4:X67" si="12">IFERROR(U4-HLOOKUP(HLOOKUP(4,$AD4:$AI110,AJ4,0),$I$2:$N$108,109-Q4,0),0)</f>
        <v>0.19259259259259257</v>
      </c>
      <c r="Y4" s="5">
        <f t="shared" ref="Y4:Y67" si="13">IFERROR(U4-HLOOKUP(HLOOKUP(5,$AD4:$AI110,AJ4,0),$I$2:$N$108,109-Q4,0),0)</f>
        <v>0.25555555555555554</v>
      </c>
      <c r="Z4" s="5">
        <f t="shared" ref="Z4:Z67" si="14">IFERROR(U4-HLOOKUP(HLOOKUP(6,$AD4:$AI110,AJ4,0),$I$2:$N$108,109-Q4,0),0)</f>
        <v>0.31851851851851848</v>
      </c>
      <c r="AA4" s="17">
        <f t="shared" ref="AA4:AA67" si="15">STDEV(I4:N4)</f>
        <v>0.11451573950918746</v>
      </c>
      <c r="AB4" s="5">
        <f>SUM(V4:Z4)</f>
        <v>0.99999999999999978</v>
      </c>
      <c r="AC4" s="5"/>
      <c r="AD4" s="1">
        <f t="shared" si="2"/>
        <v>6</v>
      </c>
      <c r="AE4" s="1">
        <f t="shared" si="2"/>
        <v>2</v>
      </c>
      <c r="AF4" s="1">
        <f t="shared" si="2"/>
        <v>4</v>
      </c>
      <c r="AG4" s="1">
        <f t="shared" si="2"/>
        <v>1</v>
      </c>
      <c r="AH4" s="1">
        <f t="shared" si="2"/>
        <v>3</v>
      </c>
      <c r="AI4" s="1">
        <f t="shared" si="2"/>
        <v>5</v>
      </c>
      <c r="AJ4" s="1">
        <v>106</v>
      </c>
    </row>
    <row r="5" spans="1:36" x14ac:dyDescent="0.3">
      <c r="A5" s="1" t="s">
        <v>2</v>
      </c>
      <c r="B5" s="1">
        <v>43</v>
      </c>
      <c r="C5" s="1">
        <v>62</v>
      </c>
      <c r="D5" s="1">
        <v>59</v>
      </c>
      <c r="E5" s="1">
        <v>35</v>
      </c>
      <c r="F5" s="1">
        <v>48</v>
      </c>
      <c r="G5" s="1">
        <v>71</v>
      </c>
      <c r="I5" s="2">
        <f t="shared" si="3"/>
        <v>0.13522012578616352</v>
      </c>
      <c r="J5" s="2">
        <f t="shared" si="4"/>
        <v>0.19496855345911951</v>
      </c>
      <c r="K5" s="2">
        <f t="shared" si="5"/>
        <v>0.18553459119496854</v>
      </c>
      <c r="L5" s="2">
        <f t="shared" si="5"/>
        <v>0.11006289308176101</v>
      </c>
      <c r="M5" s="2">
        <f t="shared" si="5"/>
        <v>0.15094339622641509</v>
      </c>
      <c r="N5" s="2">
        <f t="shared" si="5"/>
        <v>0.22327044025157233</v>
      </c>
      <c r="O5" s="3">
        <v>53</v>
      </c>
      <c r="P5" s="4">
        <f t="shared" si="6"/>
        <v>1</v>
      </c>
      <c r="Q5" s="1">
        <v>105</v>
      </c>
      <c r="R5" s="5">
        <f t="shared" si="7"/>
        <v>0.22327044025157233</v>
      </c>
      <c r="S5" s="1" t="str">
        <f t="shared" si="8"/>
        <v>part6</v>
      </c>
      <c r="U5" s="5">
        <f t="shared" si="9"/>
        <v>0.22327044025157233</v>
      </c>
      <c r="V5" s="5">
        <f t="shared" si="10"/>
        <v>2.8301886792452824E-2</v>
      </c>
      <c r="W5" s="5">
        <f t="shared" si="11"/>
        <v>3.7735849056603793E-2</v>
      </c>
      <c r="X5" s="5">
        <f t="shared" si="12"/>
        <v>7.2327044025157244E-2</v>
      </c>
      <c r="Y5" s="5">
        <f t="shared" si="13"/>
        <v>8.8050314465408813E-2</v>
      </c>
      <c r="Z5" s="5">
        <f t="shared" si="14"/>
        <v>0.11320754716981132</v>
      </c>
      <c r="AA5" s="17">
        <f t="shared" si="15"/>
        <v>4.1954918440648845E-2</v>
      </c>
      <c r="AB5" s="5">
        <f t="shared" ref="AB5:AB67" si="16">SUM(V5:Z5)</f>
        <v>0.339622641509434</v>
      </c>
      <c r="AC5" s="5"/>
      <c r="AD5" s="1">
        <f t="shared" si="2"/>
        <v>5</v>
      </c>
      <c r="AE5" s="1">
        <f t="shared" si="2"/>
        <v>2</v>
      </c>
      <c r="AF5" s="1">
        <f t="shared" si="2"/>
        <v>3</v>
      </c>
      <c r="AG5" s="1">
        <f t="shared" si="2"/>
        <v>6</v>
      </c>
      <c r="AH5" s="1">
        <f t="shared" si="2"/>
        <v>4</v>
      </c>
      <c r="AI5" s="1">
        <f t="shared" si="2"/>
        <v>1</v>
      </c>
      <c r="AJ5" s="1">
        <v>105</v>
      </c>
    </row>
    <row r="6" spans="1:36" x14ac:dyDescent="0.3">
      <c r="A6" s="1" t="s">
        <v>3</v>
      </c>
      <c r="B6" s="1">
        <v>98</v>
      </c>
      <c r="C6" s="1">
        <v>9</v>
      </c>
      <c r="D6" s="1">
        <v>72</v>
      </c>
      <c r="E6" s="1">
        <v>7</v>
      </c>
      <c r="F6" s="1">
        <v>97</v>
      </c>
      <c r="G6" s="1">
        <v>81</v>
      </c>
      <c r="I6" s="2">
        <f t="shared" si="3"/>
        <v>0.26923076923076922</v>
      </c>
      <c r="J6" s="2">
        <f t="shared" si="4"/>
        <v>2.4725274725274724E-2</v>
      </c>
      <c r="K6" s="2">
        <f t="shared" si="5"/>
        <v>0.19780219780219779</v>
      </c>
      <c r="L6" s="2">
        <f t="shared" si="5"/>
        <v>1.9230769230769232E-2</v>
      </c>
      <c r="M6" s="2">
        <f t="shared" si="5"/>
        <v>0.26648351648351648</v>
      </c>
      <c r="N6" s="2">
        <f t="shared" si="5"/>
        <v>0.22252747252747251</v>
      </c>
      <c r="O6" s="3">
        <v>67</v>
      </c>
      <c r="P6" s="4">
        <f t="shared" si="6"/>
        <v>1</v>
      </c>
      <c r="Q6" s="1">
        <v>104</v>
      </c>
      <c r="R6" s="5">
        <f t="shared" si="7"/>
        <v>0.26923076923076922</v>
      </c>
      <c r="S6" s="1" t="str">
        <f t="shared" si="8"/>
        <v>part1</v>
      </c>
      <c r="U6" s="5">
        <f t="shared" si="9"/>
        <v>0.26923076923076922</v>
      </c>
      <c r="V6" s="5">
        <f t="shared" si="10"/>
        <v>2.7472527472527375E-3</v>
      </c>
      <c r="W6" s="5">
        <f t="shared" si="11"/>
        <v>4.6703296703296704E-2</v>
      </c>
      <c r="X6" s="5">
        <f t="shared" si="12"/>
        <v>7.1428571428571425E-2</v>
      </c>
      <c r="Y6" s="5">
        <f t="shared" si="13"/>
        <v>0.2445054945054945</v>
      </c>
      <c r="Z6" s="5">
        <f t="shared" si="14"/>
        <v>0.25</v>
      </c>
      <c r="AA6" s="17">
        <f t="shared" si="15"/>
        <v>0.11528863965858724</v>
      </c>
      <c r="AB6" s="5">
        <f t="shared" si="16"/>
        <v>0.61538461538461542</v>
      </c>
      <c r="AC6" s="5"/>
      <c r="AD6" s="1">
        <f t="shared" si="2"/>
        <v>1</v>
      </c>
      <c r="AE6" s="1">
        <f t="shared" si="2"/>
        <v>5</v>
      </c>
      <c r="AF6" s="1">
        <f t="shared" si="2"/>
        <v>4</v>
      </c>
      <c r="AG6" s="1">
        <f t="shared" si="2"/>
        <v>6</v>
      </c>
      <c r="AH6" s="1">
        <f t="shared" si="2"/>
        <v>2</v>
      </c>
      <c r="AI6" s="1">
        <f t="shared" si="2"/>
        <v>3</v>
      </c>
      <c r="AJ6" s="1">
        <v>104</v>
      </c>
    </row>
    <row r="7" spans="1:36" x14ac:dyDescent="0.3">
      <c r="A7" s="1" t="s">
        <v>4</v>
      </c>
      <c r="B7" s="1">
        <v>58</v>
      </c>
      <c r="C7" s="1">
        <v>92</v>
      </c>
      <c r="D7" s="1">
        <v>71</v>
      </c>
      <c r="E7" s="1">
        <v>84</v>
      </c>
      <c r="F7" s="1">
        <v>66</v>
      </c>
      <c r="G7" s="1">
        <v>16</v>
      </c>
      <c r="I7" s="2">
        <f t="shared" si="3"/>
        <v>0.14987080103359174</v>
      </c>
      <c r="J7" s="2">
        <f t="shared" si="4"/>
        <v>0.23772609819121446</v>
      </c>
      <c r="K7" s="2">
        <f t="shared" si="5"/>
        <v>0.1834625322997416</v>
      </c>
      <c r="L7" s="2">
        <f t="shared" si="5"/>
        <v>0.21705426356589147</v>
      </c>
      <c r="M7" s="2">
        <f t="shared" si="5"/>
        <v>0.17054263565891473</v>
      </c>
      <c r="N7" s="2">
        <f t="shared" si="5"/>
        <v>4.1343669250645997E-2</v>
      </c>
      <c r="O7" s="3">
        <v>37</v>
      </c>
      <c r="P7" s="4">
        <f t="shared" si="6"/>
        <v>1</v>
      </c>
      <c r="Q7" s="1">
        <v>103</v>
      </c>
      <c r="R7" s="5">
        <f t="shared" si="7"/>
        <v>0.23772609819121446</v>
      </c>
      <c r="S7" s="1" t="str">
        <f t="shared" si="8"/>
        <v>part2</v>
      </c>
      <c r="U7" s="5">
        <f t="shared" si="9"/>
        <v>0.23772609819121446</v>
      </c>
      <c r="V7" s="5">
        <f t="shared" si="10"/>
        <v>2.0671834625322988E-2</v>
      </c>
      <c r="W7" s="5">
        <f t="shared" si="11"/>
        <v>5.4263565891472854E-2</v>
      </c>
      <c r="X7" s="5">
        <f t="shared" si="12"/>
        <v>6.7183462532299731E-2</v>
      </c>
      <c r="Y7" s="5">
        <f t="shared" si="13"/>
        <v>8.7855297157622719E-2</v>
      </c>
      <c r="Z7" s="5">
        <f t="shared" si="14"/>
        <v>0.19638242894056845</v>
      </c>
      <c r="AA7" s="17">
        <f t="shared" si="15"/>
        <v>6.9099105278670706E-2</v>
      </c>
      <c r="AB7" s="5">
        <f t="shared" si="16"/>
        <v>0.42635658914728675</v>
      </c>
      <c r="AC7" s="5"/>
      <c r="AD7" s="1">
        <f t="shared" si="2"/>
        <v>5</v>
      </c>
      <c r="AE7" s="1">
        <f t="shared" si="2"/>
        <v>1</v>
      </c>
      <c r="AF7" s="1">
        <f t="shared" si="2"/>
        <v>3</v>
      </c>
      <c r="AG7" s="1">
        <f t="shared" si="2"/>
        <v>2</v>
      </c>
      <c r="AH7" s="1">
        <f t="shared" si="2"/>
        <v>4</v>
      </c>
      <c r="AI7" s="1">
        <f t="shared" si="2"/>
        <v>6</v>
      </c>
      <c r="AJ7" s="1">
        <v>103</v>
      </c>
    </row>
    <row r="8" spans="1:36" x14ac:dyDescent="0.3">
      <c r="A8" s="1" t="s">
        <v>5</v>
      </c>
      <c r="B8" s="1">
        <v>18</v>
      </c>
      <c r="C8" s="1">
        <v>53</v>
      </c>
      <c r="D8" s="1">
        <v>26</v>
      </c>
      <c r="E8" s="1">
        <v>52</v>
      </c>
      <c r="F8" s="1">
        <v>66</v>
      </c>
      <c r="G8" s="1">
        <v>72</v>
      </c>
      <c r="I8" s="2">
        <f t="shared" si="3"/>
        <v>6.2717770034843204E-2</v>
      </c>
      <c r="J8" s="2">
        <f t="shared" si="4"/>
        <v>0.18466898954703834</v>
      </c>
      <c r="K8" s="2">
        <f t="shared" si="5"/>
        <v>9.0592334494773524E-2</v>
      </c>
      <c r="L8" s="2">
        <f t="shared" si="5"/>
        <v>0.18118466898954705</v>
      </c>
      <c r="M8" s="2">
        <f t="shared" si="5"/>
        <v>0.22996515679442509</v>
      </c>
      <c r="N8" s="2">
        <f t="shared" si="5"/>
        <v>0.25087108013937282</v>
      </c>
      <c r="O8" s="3">
        <v>92</v>
      </c>
      <c r="P8" s="4">
        <f t="shared" si="6"/>
        <v>1</v>
      </c>
      <c r="Q8" s="1">
        <v>102</v>
      </c>
      <c r="R8" s="5">
        <f t="shared" si="7"/>
        <v>0.25087108013937282</v>
      </c>
      <c r="S8" s="1" t="str">
        <f t="shared" si="8"/>
        <v>part6</v>
      </c>
      <c r="U8" s="5">
        <f t="shared" si="9"/>
        <v>0.25087108013937282</v>
      </c>
      <c r="V8" s="5">
        <f t="shared" si="10"/>
        <v>2.090592334494773E-2</v>
      </c>
      <c r="W8" s="5">
        <f t="shared" si="11"/>
        <v>6.6202090592334478E-2</v>
      </c>
      <c r="X8" s="5">
        <f t="shared" si="12"/>
        <v>6.9686411149825767E-2</v>
      </c>
      <c r="Y8" s="5">
        <f t="shared" si="13"/>
        <v>0.16027874564459929</v>
      </c>
      <c r="Z8" s="5">
        <f t="shared" si="14"/>
        <v>0.18815331010452963</v>
      </c>
      <c r="AA8" s="17">
        <f t="shared" si="15"/>
        <v>7.5132702929743944E-2</v>
      </c>
      <c r="AB8" s="5">
        <f t="shared" si="16"/>
        <v>0.50522648083623689</v>
      </c>
      <c r="AC8" s="5"/>
      <c r="AD8" s="1">
        <f t="shared" si="2"/>
        <v>6</v>
      </c>
      <c r="AE8" s="1">
        <f t="shared" si="2"/>
        <v>3</v>
      </c>
      <c r="AF8" s="1">
        <f t="shared" si="2"/>
        <v>5</v>
      </c>
      <c r="AG8" s="1">
        <f t="shared" si="2"/>
        <v>4</v>
      </c>
      <c r="AH8" s="1">
        <f t="shared" si="2"/>
        <v>2</v>
      </c>
      <c r="AI8" s="1">
        <f t="shared" si="2"/>
        <v>1</v>
      </c>
      <c r="AJ8" s="1">
        <v>102</v>
      </c>
    </row>
    <row r="9" spans="1:36" x14ac:dyDescent="0.3">
      <c r="A9" s="1" t="s">
        <v>6</v>
      </c>
      <c r="B9" s="1">
        <v>61</v>
      </c>
      <c r="C9" s="1">
        <v>53</v>
      </c>
      <c r="D9" s="1">
        <v>90</v>
      </c>
      <c r="E9" s="1">
        <v>35</v>
      </c>
      <c r="F9" s="1">
        <v>60</v>
      </c>
      <c r="G9" s="1">
        <v>73</v>
      </c>
      <c r="I9" s="2">
        <f t="shared" si="3"/>
        <v>0.16397849462365591</v>
      </c>
      <c r="J9" s="2">
        <f t="shared" si="4"/>
        <v>0.1424731182795699</v>
      </c>
      <c r="K9" s="2">
        <f t="shared" si="5"/>
        <v>0.24193548387096775</v>
      </c>
      <c r="L9" s="2">
        <f t="shared" si="5"/>
        <v>9.4086021505376344E-2</v>
      </c>
      <c r="M9" s="2">
        <f t="shared" si="5"/>
        <v>0.16129032258064516</v>
      </c>
      <c r="N9" s="2">
        <f t="shared" si="5"/>
        <v>0.19623655913978494</v>
      </c>
      <c r="O9" s="3">
        <v>95</v>
      </c>
      <c r="P9" s="4">
        <f t="shared" si="6"/>
        <v>1</v>
      </c>
      <c r="Q9" s="1">
        <v>101</v>
      </c>
      <c r="R9" s="5">
        <f t="shared" si="7"/>
        <v>0.24193548387096775</v>
      </c>
      <c r="S9" s="1" t="str">
        <f t="shared" si="8"/>
        <v>part3</v>
      </c>
      <c r="U9" s="5">
        <f t="shared" si="9"/>
        <v>0.24193548387096775</v>
      </c>
      <c r="V9" s="5">
        <f t="shared" si="10"/>
        <v>4.5698924731182811E-2</v>
      </c>
      <c r="W9" s="5">
        <f t="shared" si="11"/>
        <v>7.7956989247311842E-2</v>
      </c>
      <c r="X9" s="5">
        <f t="shared" si="12"/>
        <v>8.0645161290322592E-2</v>
      </c>
      <c r="Y9" s="5">
        <f t="shared" si="13"/>
        <v>9.9462365591397844E-2</v>
      </c>
      <c r="Z9" s="5">
        <f t="shared" si="14"/>
        <v>0.14784946236559141</v>
      </c>
      <c r="AA9" s="17">
        <f t="shared" si="15"/>
        <v>4.9858163954277987E-2</v>
      </c>
      <c r="AB9" s="5">
        <f t="shared" si="16"/>
        <v>0.45161290322580649</v>
      </c>
      <c r="AC9" s="5"/>
      <c r="AD9" s="1">
        <f t="shared" si="2"/>
        <v>3</v>
      </c>
      <c r="AE9" s="1">
        <f t="shared" si="2"/>
        <v>5</v>
      </c>
      <c r="AF9" s="1">
        <f t="shared" si="2"/>
        <v>1</v>
      </c>
      <c r="AG9" s="1">
        <f t="shared" si="2"/>
        <v>6</v>
      </c>
      <c r="AH9" s="1">
        <f t="shared" si="2"/>
        <v>4</v>
      </c>
      <c r="AI9" s="1">
        <f t="shared" si="2"/>
        <v>2</v>
      </c>
      <c r="AJ9" s="1">
        <v>101</v>
      </c>
    </row>
    <row r="10" spans="1:36" x14ac:dyDescent="0.3">
      <c r="A10" s="1" t="s">
        <v>7</v>
      </c>
      <c r="B10" s="1">
        <v>84</v>
      </c>
      <c r="C10" s="1">
        <v>83</v>
      </c>
      <c r="D10" s="1">
        <v>35</v>
      </c>
      <c r="E10" s="1">
        <v>97</v>
      </c>
      <c r="F10" s="1">
        <v>84</v>
      </c>
      <c r="G10" s="1">
        <v>1</v>
      </c>
      <c r="I10" s="2">
        <f t="shared" si="3"/>
        <v>0.21875</v>
      </c>
      <c r="J10" s="2">
        <f t="shared" si="4"/>
        <v>0.21614583333333334</v>
      </c>
      <c r="K10" s="2">
        <f t="shared" si="5"/>
        <v>9.1145833333333329E-2</v>
      </c>
      <c r="L10" s="2">
        <f t="shared" si="5"/>
        <v>0.25260416666666669</v>
      </c>
      <c r="M10" s="2">
        <f t="shared" si="5"/>
        <v>0.21875</v>
      </c>
      <c r="N10" s="2">
        <f t="shared" si="5"/>
        <v>2.6041666666666665E-3</v>
      </c>
      <c r="O10" s="3">
        <v>53</v>
      </c>
      <c r="P10" s="4">
        <f t="shared" si="6"/>
        <v>1.0000000000000002</v>
      </c>
      <c r="Q10" s="1">
        <v>100</v>
      </c>
      <c r="R10" s="5">
        <f t="shared" si="7"/>
        <v>0.25260416666666669</v>
      </c>
      <c r="S10" s="1" t="str">
        <f t="shared" si="8"/>
        <v>part4</v>
      </c>
      <c r="U10" s="5">
        <f t="shared" si="9"/>
        <v>0.25260416666666669</v>
      </c>
      <c r="V10" s="5">
        <f t="shared" si="10"/>
        <v>3.3854166666666685E-2</v>
      </c>
      <c r="W10" s="5">
        <f t="shared" si="11"/>
        <v>0</v>
      </c>
      <c r="X10" s="5">
        <f t="shared" si="12"/>
        <v>3.6458333333333343E-2</v>
      </c>
      <c r="Y10" s="5">
        <f t="shared" si="13"/>
        <v>0.16145833333333337</v>
      </c>
      <c r="Z10" s="5">
        <f t="shared" si="14"/>
        <v>0.25</v>
      </c>
      <c r="AA10" s="17">
        <f t="shared" si="15"/>
        <v>9.7855699104457933E-2</v>
      </c>
      <c r="AB10" s="5">
        <f t="shared" si="16"/>
        <v>0.48177083333333337</v>
      </c>
      <c r="AC10" s="5"/>
      <c r="AD10" s="1">
        <f t="shared" si="2"/>
        <v>2</v>
      </c>
      <c r="AE10" s="1">
        <f t="shared" si="2"/>
        <v>4</v>
      </c>
      <c r="AF10" s="1">
        <f t="shared" si="2"/>
        <v>5</v>
      </c>
      <c r="AG10" s="1">
        <f t="shared" si="2"/>
        <v>1</v>
      </c>
      <c r="AH10" s="1">
        <f t="shared" si="2"/>
        <v>2</v>
      </c>
      <c r="AI10" s="1">
        <f t="shared" si="2"/>
        <v>6</v>
      </c>
      <c r="AJ10" s="1">
        <v>100</v>
      </c>
    </row>
    <row r="11" spans="1:36" x14ac:dyDescent="0.3">
      <c r="A11" s="1" t="s">
        <v>8</v>
      </c>
      <c r="B11" s="1">
        <v>32</v>
      </c>
      <c r="C11" s="1">
        <v>38</v>
      </c>
      <c r="D11" s="1">
        <v>59</v>
      </c>
      <c r="E11" s="1">
        <v>93</v>
      </c>
      <c r="F11" s="1">
        <v>14</v>
      </c>
      <c r="G11" s="1">
        <v>4</v>
      </c>
      <c r="I11" s="2">
        <f t="shared" si="3"/>
        <v>0.13333333333333333</v>
      </c>
      <c r="J11" s="2">
        <f t="shared" si="4"/>
        <v>0.15833333333333333</v>
      </c>
      <c r="K11" s="2">
        <f t="shared" si="5"/>
        <v>0.24583333333333332</v>
      </c>
      <c r="L11" s="2">
        <f t="shared" si="5"/>
        <v>0.38750000000000001</v>
      </c>
      <c r="M11" s="2">
        <f t="shared" si="5"/>
        <v>5.8333333333333334E-2</v>
      </c>
      <c r="N11" s="2">
        <f t="shared" si="5"/>
        <v>1.6666666666666666E-2</v>
      </c>
      <c r="O11" s="3">
        <v>19</v>
      </c>
      <c r="P11" s="4">
        <f t="shared" si="6"/>
        <v>1</v>
      </c>
      <c r="Q11" s="1">
        <v>99</v>
      </c>
      <c r="R11" s="5">
        <f t="shared" si="7"/>
        <v>0.38750000000000001</v>
      </c>
      <c r="S11" s="1" t="str">
        <f t="shared" si="8"/>
        <v>part4</v>
      </c>
      <c r="U11" s="5">
        <f t="shared" si="9"/>
        <v>0.38750000000000001</v>
      </c>
      <c r="V11" s="5">
        <f t="shared" si="10"/>
        <v>0.14166666666666669</v>
      </c>
      <c r="W11" s="5">
        <f t="shared" si="11"/>
        <v>0.22916666666666669</v>
      </c>
      <c r="X11" s="5">
        <f t="shared" si="12"/>
        <v>0.25416666666666665</v>
      </c>
      <c r="Y11" s="5">
        <f t="shared" si="13"/>
        <v>0.32916666666666666</v>
      </c>
      <c r="Z11" s="5">
        <f t="shared" si="14"/>
        <v>0.37083333333333335</v>
      </c>
      <c r="AA11" s="17">
        <f t="shared" si="15"/>
        <v>0.13450010326307474</v>
      </c>
      <c r="AB11" s="5">
        <f t="shared" si="16"/>
        <v>1.325</v>
      </c>
      <c r="AC11" s="5"/>
      <c r="AD11" s="1">
        <f t="shared" si="2"/>
        <v>4</v>
      </c>
      <c r="AE11" s="1">
        <f t="shared" si="2"/>
        <v>3</v>
      </c>
      <c r="AF11" s="1">
        <f t="shared" si="2"/>
        <v>2</v>
      </c>
      <c r="AG11" s="1">
        <f t="shared" si="2"/>
        <v>1</v>
      </c>
      <c r="AH11" s="1">
        <f t="shared" si="2"/>
        <v>5</v>
      </c>
      <c r="AI11" s="1">
        <f t="shared" si="2"/>
        <v>6</v>
      </c>
      <c r="AJ11" s="1">
        <v>99</v>
      </c>
    </row>
    <row r="12" spans="1:36" x14ac:dyDescent="0.3">
      <c r="A12" s="1" t="s">
        <v>9</v>
      </c>
      <c r="B12" s="1">
        <v>79</v>
      </c>
      <c r="C12" s="1">
        <v>5</v>
      </c>
      <c r="D12" s="1">
        <v>34</v>
      </c>
      <c r="E12" s="1">
        <v>5</v>
      </c>
      <c r="F12" s="1">
        <v>82</v>
      </c>
      <c r="G12" s="1">
        <v>63</v>
      </c>
      <c r="I12" s="2">
        <f t="shared" si="3"/>
        <v>0.29477611940298509</v>
      </c>
      <c r="J12" s="2">
        <f t="shared" si="4"/>
        <v>1.8656716417910446E-2</v>
      </c>
      <c r="K12" s="2">
        <f t="shared" si="5"/>
        <v>0.12686567164179105</v>
      </c>
      <c r="L12" s="2">
        <f t="shared" si="5"/>
        <v>1.8656716417910446E-2</v>
      </c>
      <c r="M12" s="2">
        <f t="shared" si="5"/>
        <v>0.30597014925373134</v>
      </c>
      <c r="N12" s="2">
        <f t="shared" si="5"/>
        <v>0.23507462686567165</v>
      </c>
      <c r="O12" s="3">
        <v>62</v>
      </c>
      <c r="P12" s="4">
        <f t="shared" si="6"/>
        <v>1</v>
      </c>
      <c r="Q12" s="1">
        <v>98</v>
      </c>
      <c r="R12" s="5">
        <f t="shared" si="7"/>
        <v>0.30597014925373134</v>
      </c>
      <c r="S12" s="1" t="str">
        <f t="shared" si="8"/>
        <v>part5</v>
      </c>
      <c r="U12" s="5">
        <f t="shared" si="9"/>
        <v>0.30597014925373134</v>
      </c>
      <c r="V12" s="5">
        <f t="shared" si="10"/>
        <v>1.1194029850746245E-2</v>
      </c>
      <c r="W12" s="5">
        <f t="shared" si="11"/>
        <v>7.0895522388059684E-2</v>
      </c>
      <c r="X12" s="5">
        <f t="shared" si="12"/>
        <v>0.17910447761194029</v>
      </c>
      <c r="Y12" s="5">
        <f t="shared" si="13"/>
        <v>0.28731343283582089</v>
      </c>
      <c r="Z12" s="5">
        <f t="shared" si="14"/>
        <v>0</v>
      </c>
      <c r="AA12" s="17">
        <f t="shared" si="15"/>
        <v>0.13106879957497211</v>
      </c>
      <c r="AB12" s="5">
        <f t="shared" si="16"/>
        <v>0.54850746268656714</v>
      </c>
      <c r="AC12" s="5"/>
      <c r="AD12" s="1">
        <f t="shared" si="2"/>
        <v>2</v>
      </c>
      <c r="AE12" s="1">
        <f t="shared" si="2"/>
        <v>5</v>
      </c>
      <c r="AF12" s="1">
        <f t="shared" si="2"/>
        <v>4</v>
      </c>
      <c r="AG12" s="1">
        <f t="shared" si="2"/>
        <v>5</v>
      </c>
      <c r="AH12" s="1">
        <f t="shared" si="2"/>
        <v>1</v>
      </c>
      <c r="AI12" s="1">
        <f t="shared" si="2"/>
        <v>3</v>
      </c>
      <c r="AJ12" s="1">
        <v>98</v>
      </c>
    </row>
    <row r="13" spans="1:36" x14ac:dyDescent="0.3">
      <c r="A13" s="1" t="s">
        <v>10</v>
      </c>
      <c r="B13" s="1">
        <v>58</v>
      </c>
      <c r="C13" s="1">
        <v>79</v>
      </c>
      <c r="D13" s="1">
        <v>16</v>
      </c>
      <c r="E13" s="1">
        <v>17</v>
      </c>
      <c r="F13" s="1">
        <v>60</v>
      </c>
      <c r="G13" s="1">
        <v>24</v>
      </c>
      <c r="I13" s="2">
        <f t="shared" si="3"/>
        <v>0.2283464566929134</v>
      </c>
      <c r="J13" s="2">
        <f t="shared" si="4"/>
        <v>0.3110236220472441</v>
      </c>
      <c r="K13" s="2">
        <f t="shared" si="5"/>
        <v>6.2992125984251968E-2</v>
      </c>
      <c r="L13" s="2">
        <f t="shared" si="5"/>
        <v>6.6929133858267723E-2</v>
      </c>
      <c r="M13" s="2">
        <f t="shared" si="5"/>
        <v>0.23622047244094488</v>
      </c>
      <c r="N13" s="2">
        <f t="shared" si="5"/>
        <v>9.4488188976377951E-2</v>
      </c>
      <c r="O13" s="3">
        <v>34</v>
      </c>
      <c r="P13" s="4">
        <f t="shared" si="6"/>
        <v>1</v>
      </c>
      <c r="Q13" s="1">
        <v>97</v>
      </c>
      <c r="R13" s="5">
        <f t="shared" si="7"/>
        <v>0.3110236220472441</v>
      </c>
      <c r="S13" s="1" t="str">
        <f t="shared" si="8"/>
        <v>part2</v>
      </c>
      <c r="U13" s="5">
        <f t="shared" si="9"/>
        <v>0.3110236220472441</v>
      </c>
      <c r="V13" s="5">
        <f t="shared" si="10"/>
        <v>7.4803149606299218E-2</v>
      </c>
      <c r="W13" s="5">
        <f t="shared" si="11"/>
        <v>8.2677165354330701E-2</v>
      </c>
      <c r="X13" s="5">
        <f t="shared" si="12"/>
        <v>0.21653543307086615</v>
      </c>
      <c r="Y13" s="5">
        <f t="shared" si="13"/>
        <v>0.24409448818897639</v>
      </c>
      <c r="Z13" s="5">
        <f t="shared" si="14"/>
        <v>0.24803149606299213</v>
      </c>
      <c r="AA13" s="17">
        <f t="shared" si="15"/>
        <v>0.10524901656568726</v>
      </c>
      <c r="AB13" s="5">
        <f t="shared" si="16"/>
        <v>0.86614173228346458</v>
      </c>
      <c r="AC13" s="5"/>
      <c r="AD13" s="1">
        <f t="shared" si="2"/>
        <v>3</v>
      </c>
      <c r="AE13" s="1">
        <f t="shared" si="2"/>
        <v>1</v>
      </c>
      <c r="AF13" s="1">
        <f t="shared" si="2"/>
        <v>6</v>
      </c>
      <c r="AG13" s="1">
        <f t="shared" si="2"/>
        <v>5</v>
      </c>
      <c r="AH13" s="1">
        <f t="shared" si="2"/>
        <v>2</v>
      </c>
      <c r="AI13" s="1">
        <f t="shared" si="2"/>
        <v>4</v>
      </c>
      <c r="AJ13" s="1">
        <v>97</v>
      </c>
    </row>
    <row r="14" spans="1:36" x14ac:dyDescent="0.3">
      <c r="A14" s="1" t="s">
        <v>11</v>
      </c>
      <c r="B14" s="1">
        <v>80</v>
      </c>
      <c r="C14" s="1">
        <v>46</v>
      </c>
      <c r="D14" s="1">
        <v>55</v>
      </c>
      <c r="E14" s="1">
        <v>15</v>
      </c>
      <c r="F14" s="1">
        <v>71</v>
      </c>
      <c r="G14" s="1">
        <v>32</v>
      </c>
      <c r="I14" s="2">
        <f t="shared" si="3"/>
        <v>0.26755852842809363</v>
      </c>
      <c r="J14" s="2">
        <f t="shared" si="4"/>
        <v>0.15384615384615385</v>
      </c>
      <c r="K14" s="2">
        <f t="shared" si="5"/>
        <v>0.18394648829431437</v>
      </c>
      <c r="L14" s="2">
        <f t="shared" si="5"/>
        <v>5.016722408026756E-2</v>
      </c>
      <c r="M14" s="2">
        <f t="shared" si="5"/>
        <v>0.23745819397993312</v>
      </c>
      <c r="N14" s="2">
        <f t="shared" si="5"/>
        <v>0.10702341137123746</v>
      </c>
      <c r="O14" s="3">
        <v>3</v>
      </c>
      <c r="P14" s="4">
        <f t="shared" si="6"/>
        <v>1</v>
      </c>
      <c r="Q14" s="1">
        <v>96</v>
      </c>
      <c r="R14" s="5">
        <f t="shared" si="7"/>
        <v>0.26755852842809363</v>
      </c>
      <c r="S14" s="1" t="str">
        <f t="shared" si="8"/>
        <v>part1</v>
      </c>
      <c r="U14" s="5">
        <f t="shared" si="9"/>
        <v>0.26755852842809363</v>
      </c>
      <c r="V14" s="5">
        <f t="shared" si="10"/>
        <v>3.0100334448160515E-2</v>
      </c>
      <c r="W14" s="5">
        <f t="shared" si="11"/>
        <v>8.3612040133779264E-2</v>
      </c>
      <c r="X14" s="5">
        <f t="shared" si="12"/>
        <v>0.11371237458193978</v>
      </c>
      <c r="Y14" s="5">
        <f t="shared" si="13"/>
        <v>0.16053511705685619</v>
      </c>
      <c r="Z14" s="5">
        <f t="shared" si="14"/>
        <v>0.21739130434782608</v>
      </c>
      <c r="AA14" s="17">
        <f t="shared" si="15"/>
        <v>8.0972839790479784E-2</v>
      </c>
      <c r="AB14" s="5">
        <f t="shared" si="16"/>
        <v>0.6053511705685618</v>
      </c>
      <c r="AC14" s="5"/>
      <c r="AD14" s="1">
        <f t="shared" si="2"/>
        <v>1</v>
      </c>
      <c r="AE14" s="1">
        <f t="shared" si="2"/>
        <v>4</v>
      </c>
      <c r="AF14" s="1">
        <f t="shared" si="2"/>
        <v>3</v>
      </c>
      <c r="AG14" s="1">
        <f t="shared" si="2"/>
        <v>6</v>
      </c>
      <c r="AH14" s="1">
        <f t="shared" si="2"/>
        <v>2</v>
      </c>
      <c r="AI14" s="1">
        <f t="shared" si="2"/>
        <v>5</v>
      </c>
      <c r="AJ14" s="1">
        <v>96</v>
      </c>
    </row>
    <row r="15" spans="1:36" x14ac:dyDescent="0.3">
      <c r="A15" s="1" t="s">
        <v>12</v>
      </c>
      <c r="B15" s="1">
        <v>73</v>
      </c>
      <c r="C15" s="1">
        <v>39</v>
      </c>
      <c r="D15" s="1">
        <v>26</v>
      </c>
      <c r="E15" s="1">
        <v>31</v>
      </c>
      <c r="F15" s="1">
        <v>3</v>
      </c>
      <c r="G15" s="1">
        <v>38</v>
      </c>
      <c r="I15" s="2">
        <f t="shared" si="3"/>
        <v>0.34761904761904761</v>
      </c>
      <c r="J15" s="2">
        <f t="shared" si="4"/>
        <v>0.18571428571428572</v>
      </c>
      <c r="K15" s="2">
        <f t="shared" si="5"/>
        <v>0.12380952380952381</v>
      </c>
      <c r="L15" s="2">
        <f t="shared" si="5"/>
        <v>0.14761904761904762</v>
      </c>
      <c r="M15" s="2">
        <f t="shared" si="5"/>
        <v>1.4285714285714285E-2</v>
      </c>
      <c r="N15" s="2">
        <f t="shared" si="5"/>
        <v>0.18095238095238095</v>
      </c>
      <c r="O15" s="3">
        <v>12</v>
      </c>
      <c r="P15" s="4">
        <f t="shared" si="6"/>
        <v>1</v>
      </c>
      <c r="Q15" s="1">
        <v>95</v>
      </c>
      <c r="R15" s="5">
        <f t="shared" si="7"/>
        <v>0.34761904761904761</v>
      </c>
      <c r="S15" s="1" t="str">
        <f t="shared" si="8"/>
        <v>part1</v>
      </c>
      <c r="U15" s="5">
        <f t="shared" si="9"/>
        <v>0.34761904761904761</v>
      </c>
      <c r="V15" s="5">
        <f t="shared" si="10"/>
        <v>0.16190476190476188</v>
      </c>
      <c r="W15" s="5">
        <f t="shared" si="11"/>
        <v>0.16666666666666666</v>
      </c>
      <c r="X15" s="5">
        <f t="shared" si="12"/>
        <v>0.19999999999999998</v>
      </c>
      <c r="Y15" s="5">
        <f t="shared" si="13"/>
        <v>0.22380952380952379</v>
      </c>
      <c r="Z15" s="5">
        <f t="shared" si="14"/>
        <v>0.33333333333333331</v>
      </c>
      <c r="AA15" s="17">
        <f t="shared" si="15"/>
        <v>0.10837911120705754</v>
      </c>
      <c r="AB15" s="5">
        <f t="shared" si="16"/>
        <v>1.0857142857142856</v>
      </c>
      <c r="AC15" s="5"/>
      <c r="AD15" s="1">
        <f t="shared" si="2"/>
        <v>1</v>
      </c>
      <c r="AE15" s="1">
        <f t="shared" si="2"/>
        <v>2</v>
      </c>
      <c r="AF15" s="1">
        <f t="shared" si="2"/>
        <v>5</v>
      </c>
      <c r="AG15" s="1">
        <f t="shared" si="2"/>
        <v>4</v>
      </c>
      <c r="AH15" s="1">
        <f t="shared" si="2"/>
        <v>6</v>
      </c>
      <c r="AI15" s="1">
        <f t="shared" si="2"/>
        <v>3</v>
      </c>
      <c r="AJ15" s="1">
        <v>95</v>
      </c>
    </row>
    <row r="16" spans="1:36" x14ac:dyDescent="0.3">
      <c r="A16" s="1" t="s">
        <v>13</v>
      </c>
      <c r="B16" s="1">
        <v>76</v>
      </c>
      <c r="C16" s="1">
        <v>6</v>
      </c>
      <c r="D16" s="1">
        <v>51</v>
      </c>
      <c r="E16" s="1">
        <v>61</v>
      </c>
      <c r="F16" s="1">
        <v>34</v>
      </c>
      <c r="G16" s="1">
        <v>76</v>
      </c>
      <c r="I16" s="2">
        <f t="shared" si="3"/>
        <v>0.25</v>
      </c>
      <c r="J16" s="2">
        <f t="shared" si="4"/>
        <v>1.9736842105263157E-2</v>
      </c>
      <c r="K16" s="2">
        <f t="shared" si="5"/>
        <v>0.16776315789473684</v>
      </c>
      <c r="L16" s="2">
        <f t="shared" si="5"/>
        <v>0.20065789473684212</v>
      </c>
      <c r="M16" s="2">
        <f t="shared" si="5"/>
        <v>0.1118421052631579</v>
      </c>
      <c r="N16" s="2">
        <f t="shared" si="5"/>
        <v>0.25</v>
      </c>
      <c r="O16" s="3">
        <v>37</v>
      </c>
      <c r="P16" s="4">
        <f t="shared" si="6"/>
        <v>1</v>
      </c>
      <c r="Q16" s="1">
        <v>94</v>
      </c>
      <c r="R16" s="5">
        <f t="shared" si="7"/>
        <v>0.25</v>
      </c>
      <c r="S16" s="1" t="str">
        <f t="shared" si="8"/>
        <v>part1</v>
      </c>
      <c r="U16" s="5">
        <f t="shared" si="9"/>
        <v>0.25</v>
      </c>
      <c r="V16" s="5">
        <f t="shared" si="10"/>
        <v>0</v>
      </c>
      <c r="W16" s="5">
        <f t="shared" si="11"/>
        <v>4.9342105263157882E-2</v>
      </c>
      <c r="X16" s="5">
        <f t="shared" si="12"/>
        <v>8.2236842105263164E-2</v>
      </c>
      <c r="Y16" s="5">
        <f t="shared" si="13"/>
        <v>0.13815789473684209</v>
      </c>
      <c r="Z16" s="5">
        <f t="shared" si="14"/>
        <v>0.23026315789473684</v>
      </c>
      <c r="AA16" s="17">
        <f t="shared" si="15"/>
        <v>8.9038868643253485E-2</v>
      </c>
      <c r="AB16" s="5">
        <f t="shared" si="16"/>
        <v>0.5</v>
      </c>
      <c r="AC16" s="5"/>
      <c r="AD16" s="1">
        <f t="shared" si="2"/>
        <v>1</v>
      </c>
      <c r="AE16" s="1">
        <f t="shared" si="2"/>
        <v>6</v>
      </c>
      <c r="AF16" s="1">
        <f t="shared" si="2"/>
        <v>4</v>
      </c>
      <c r="AG16" s="1">
        <f t="shared" si="2"/>
        <v>3</v>
      </c>
      <c r="AH16" s="1">
        <f t="shared" si="2"/>
        <v>5</v>
      </c>
      <c r="AI16" s="1">
        <f t="shared" si="2"/>
        <v>1</v>
      </c>
      <c r="AJ16" s="1">
        <v>94</v>
      </c>
    </row>
    <row r="17" spans="1:36" x14ac:dyDescent="0.3">
      <c r="A17" s="1" t="s">
        <v>14</v>
      </c>
      <c r="B17" s="1">
        <v>100</v>
      </c>
      <c r="C17" s="1">
        <v>43</v>
      </c>
      <c r="D17" s="1">
        <v>91</v>
      </c>
      <c r="E17" s="1">
        <v>35</v>
      </c>
      <c r="F17" s="1">
        <v>27</v>
      </c>
      <c r="G17" s="1">
        <v>1</v>
      </c>
      <c r="I17" s="2">
        <f t="shared" si="3"/>
        <v>0.33670033670033672</v>
      </c>
      <c r="J17" s="2">
        <f t="shared" si="4"/>
        <v>0.14478114478114479</v>
      </c>
      <c r="K17" s="2">
        <f t="shared" si="5"/>
        <v>0.30639730639730639</v>
      </c>
      <c r="L17" s="2">
        <f t="shared" si="5"/>
        <v>0.11784511784511785</v>
      </c>
      <c r="M17" s="2">
        <f t="shared" si="5"/>
        <v>9.0909090909090912E-2</v>
      </c>
      <c r="N17" s="2">
        <f t="shared" si="5"/>
        <v>3.3670033670033669E-3</v>
      </c>
      <c r="O17" s="3">
        <v>49</v>
      </c>
      <c r="P17" s="4">
        <f t="shared" si="6"/>
        <v>1</v>
      </c>
      <c r="Q17" s="1">
        <v>93</v>
      </c>
      <c r="R17" s="5">
        <f t="shared" si="7"/>
        <v>0.33670033670033672</v>
      </c>
      <c r="S17" s="1" t="str">
        <f t="shared" si="8"/>
        <v>part1</v>
      </c>
      <c r="U17" s="5">
        <f t="shared" si="9"/>
        <v>0.33670033670033672</v>
      </c>
      <c r="V17" s="5">
        <f t="shared" si="10"/>
        <v>3.0303030303030332E-2</v>
      </c>
      <c r="W17" s="5">
        <f t="shared" si="11"/>
        <v>0.19191919191919193</v>
      </c>
      <c r="X17" s="5">
        <f t="shared" si="12"/>
        <v>0.21885521885521886</v>
      </c>
      <c r="Y17" s="5">
        <f t="shared" si="13"/>
        <v>0.24579124579124581</v>
      </c>
      <c r="Z17" s="5">
        <f t="shared" si="14"/>
        <v>0.33333333333333337</v>
      </c>
      <c r="AA17" s="17">
        <f t="shared" si="15"/>
        <v>0.12938671542367677</v>
      </c>
      <c r="AB17" s="5">
        <f t="shared" si="16"/>
        <v>1.0202020202020203</v>
      </c>
      <c r="AC17" s="5"/>
      <c r="AD17" s="1">
        <f t="shared" si="2"/>
        <v>1</v>
      </c>
      <c r="AE17" s="1">
        <f t="shared" si="2"/>
        <v>3</v>
      </c>
      <c r="AF17" s="1">
        <f t="shared" si="2"/>
        <v>2</v>
      </c>
      <c r="AG17" s="1">
        <f t="shared" si="2"/>
        <v>4</v>
      </c>
      <c r="AH17" s="1">
        <f t="shared" si="2"/>
        <v>5</v>
      </c>
      <c r="AI17" s="1">
        <f t="shared" si="2"/>
        <v>6</v>
      </c>
      <c r="AJ17" s="1">
        <v>93</v>
      </c>
    </row>
    <row r="18" spans="1:36" x14ac:dyDescent="0.3">
      <c r="A18" s="1" t="s">
        <v>15</v>
      </c>
      <c r="B18" s="1">
        <v>2</v>
      </c>
      <c r="C18" s="1">
        <v>25</v>
      </c>
      <c r="D18" s="1">
        <v>87</v>
      </c>
      <c r="E18" s="1">
        <v>62</v>
      </c>
      <c r="F18" s="1">
        <v>16</v>
      </c>
      <c r="G18" s="1">
        <v>89</v>
      </c>
      <c r="I18" s="2">
        <f t="shared" si="3"/>
        <v>7.1174377224199285E-3</v>
      </c>
      <c r="J18" s="2">
        <f t="shared" si="4"/>
        <v>8.8967971530249115E-2</v>
      </c>
      <c r="K18" s="2">
        <f t="shared" si="5"/>
        <v>0.30960854092526691</v>
      </c>
      <c r="L18" s="2">
        <f t="shared" si="5"/>
        <v>0.2206405693950178</v>
      </c>
      <c r="M18" s="2">
        <f t="shared" si="5"/>
        <v>5.6939501779359428E-2</v>
      </c>
      <c r="N18" s="2">
        <f t="shared" si="5"/>
        <v>0.31672597864768681</v>
      </c>
      <c r="O18" s="3">
        <v>65</v>
      </c>
      <c r="P18" s="4">
        <f t="shared" si="6"/>
        <v>1</v>
      </c>
      <c r="Q18" s="1">
        <v>92</v>
      </c>
      <c r="R18" s="5">
        <f t="shared" si="7"/>
        <v>0.31672597864768681</v>
      </c>
      <c r="S18" s="1" t="str">
        <f t="shared" si="8"/>
        <v>part6</v>
      </c>
      <c r="U18" s="5">
        <f t="shared" si="9"/>
        <v>0.31672597864768681</v>
      </c>
      <c r="V18" s="5">
        <f t="shared" si="10"/>
        <v>7.1174377224199059E-3</v>
      </c>
      <c r="W18" s="5">
        <f t="shared" si="11"/>
        <v>9.6085409252669007E-2</v>
      </c>
      <c r="X18" s="5">
        <f t="shared" si="12"/>
        <v>0.22775800711743771</v>
      </c>
      <c r="Y18" s="5">
        <f t="shared" si="13"/>
        <v>0.2597864768683274</v>
      </c>
      <c r="Z18" s="5">
        <f t="shared" si="14"/>
        <v>0.30960854092526691</v>
      </c>
      <c r="AA18" s="17">
        <f t="shared" si="15"/>
        <v>0.13371346461842956</v>
      </c>
      <c r="AB18" s="5">
        <f t="shared" si="16"/>
        <v>0.90035587188612087</v>
      </c>
      <c r="AC18" s="5"/>
      <c r="AD18" s="1">
        <f t="shared" si="2"/>
        <v>6</v>
      </c>
      <c r="AE18" s="1">
        <f t="shared" si="2"/>
        <v>4</v>
      </c>
      <c r="AF18" s="1">
        <f t="shared" si="2"/>
        <v>2</v>
      </c>
      <c r="AG18" s="1">
        <f t="shared" si="2"/>
        <v>3</v>
      </c>
      <c r="AH18" s="1">
        <f t="shared" si="2"/>
        <v>5</v>
      </c>
      <c r="AI18" s="1">
        <f t="shared" si="2"/>
        <v>1</v>
      </c>
      <c r="AJ18" s="1">
        <v>92</v>
      </c>
    </row>
    <row r="19" spans="1:36" x14ac:dyDescent="0.3">
      <c r="A19" s="1" t="s">
        <v>16</v>
      </c>
      <c r="B19" s="1">
        <v>6</v>
      </c>
      <c r="C19" s="1">
        <v>10</v>
      </c>
      <c r="D19" s="1">
        <v>3</v>
      </c>
      <c r="E19" s="1">
        <v>96</v>
      </c>
      <c r="F19" s="1">
        <v>86</v>
      </c>
      <c r="G19" s="1">
        <v>45</v>
      </c>
      <c r="I19" s="2">
        <f t="shared" si="3"/>
        <v>2.4390243902439025E-2</v>
      </c>
      <c r="J19" s="2">
        <f t="shared" si="4"/>
        <v>4.065040650406504E-2</v>
      </c>
      <c r="K19" s="2">
        <f t="shared" si="5"/>
        <v>1.2195121951219513E-2</v>
      </c>
      <c r="L19" s="2">
        <f t="shared" si="5"/>
        <v>0.3902439024390244</v>
      </c>
      <c r="M19" s="2">
        <f t="shared" si="5"/>
        <v>0.34959349593495936</v>
      </c>
      <c r="N19" s="2">
        <f t="shared" si="5"/>
        <v>0.18292682926829268</v>
      </c>
      <c r="O19" s="3">
        <v>13</v>
      </c>
      <c r="P19" s="4">
        <f t="shared" si="6"/>
        <v>1</v>
      </c>
      <c r="Q19" s="1">
        <v>91</v>
      </c>
      <c r="R19" s="5">
        <f t="shared" si="7"/>
        <v>0.3902439024390244</v>
      </c>
      <c r="S19" s="1" t="str">
        <f t="shared" si="8"/>
        <v>part4</v>
      </c>
      <c r="U19" s="5">
        <f t="shared" si="9"/>
        <v>0.3902439024390244</v>
      </c>
      <c r="V19" s="5">
        <f t="shared" si="10"/>
        <v>4.065040650406504E-2</v>
      </c>
      <c r="W19" s="5">
        <f t="shared" si="11"/>
        <v>0.20731707317073172</v>
      </c>
      <c r="X19" s="5">
        <f t="shared" si="12"/>
        <v>0.34959349593495936</v>
      </c>
      <c r="Y19" s="5">
        <f t="shared" si="13"/>
        <v>0.36585365853658536</v>
      </c>
      <c r="Z19" s="5">
        <f t="shared" si="14"/>
        <v>0.37804878048780488</v>
      </c>
      <c r="AA19" s="17">
        <f t="shared" si="15"/>
        <v>0.16952730431191371</v>
      </c>
      <c r="AB19" s="5">
        <f t="shared" si="16"/>
        <v>1.3414634146341464</v>
      </c>
      <c r="AC19" s="5"/>
      <c r="AD19" s="1">
        <f t="shared" ref="AD19:AI61" si="17">RANK(I19,$I19:$N19,0)</f>
        <v>5</v>
      </c>
      <c r="AE19" s="1">
        <f t="shared" si="17"/>
        <v>4</v>
      </c>
      <c r="AF19" s="1">
        <f t="shared" si="17"/>
        <v>6</v>
      </c>
      <c r="AG19" s="1">
        <f t="shared" si="17"/>
        <v>1</v>
      </c>
      <c r="AH19" s="1">
        <f t="shared" si="17"/>
        <v>2</v>
      </c>
      <c r="AI19" s="1">
        <f t="shared" si="17"/>
        <v>3</v>
      </c>
      <c r="AJ19" s="1">
        <v>91</v>
      </c>
    </row>
    <row r="20" spans="1:36" x14ac:dyDescent="0.3">
      <c r="A20" s="1" t="s">
        <v>17</v>
      </c>
      <c r="B20" s="1">
        <v>93</v>
      </c>
      <c r="C20" s="1">
        <v>27</v>
      </c>
      <c r="D20" s="1">
        <v>4</v>
      </c>
      <c r="E20" s="1">
        <v>31</v>
      </c>
      <c r="F20" s="1">
        <v>65</v>
      </c>
      <c r="G20" s="1">
        <v>58</v>
      </c>
      <c r="I20" s="2">
        <f t="shared" si="3"/>
        <v>0.3345323741007194</v>
      </c>
      <c r="J20" s="2">
        <f t="shared" si="4"/>
        <v>9.7122302158273388E-2</v>
      </c>
      <c r="K20" s="2">
        <f t="shared" si="5"/>
        <v>1.4388489208633094E-2</v>
      </c>
      <c r="L20" s="2">
        <f t="shared" si="5"/>
        <v>0.11151079136690648</v>
      </c>
      <c r="M20" s="2">
        <f t="shared" si="5"/>
        <v>0.23381294964028776</v>
      </c>
      <c r="N20" s="2">
        <f t="shared" si="5"/>
        <v>0.20863309352517986</v>
      </c>
      <c r="O20" s="3">
        <v>27</v>
      </c>
      <c r="P20" s="4">
        <f t="shared" si="6"/>
        <v>1</v>
      </c>
      <c r="Q20" s="1">
        <v>90</v>
      </c>
      <c r="R20" s="5">
        <f t="shared" si="7"/>
        <v>0.3345323741007194</v>
      </c>
      <c r="S20" s="1" t="str">
        <f t="shared" si="8"/>
        <v>part1</v>
      </c>
      <c r="U20" s="5">
        <f t="shared" si="9"/>
        <v>0.3345323741007194</v>
      </c>
      <c r="V20" s="5">
        <f t="shared" si="10"/>
        <v>0.10071942446043164</v>
      </c>
      <c r="W20" s="5">
        <f t="shared" si="11"/>
        <v>0.12589928057553953</v>
      </c>
      <c r="X20" s="5">
        <f t="shared" si="12"/>
        <v>0.22302158273381292</v>
      </c>
      <c r="Y20" s="5">
        <f t="shared" si="13"/>
        <v>0.23741007194244601</v>
      </c>
      <c r="Z20" s="5">
        <f t="shared" si="14"/>
        <v>0.32014388489208628</v>
      </c>
      <c r="AA20" s="17">
        <f t="shared" si="15"/>
        <v>0.11446915093393403</v>
      </c>
      <c r="AB20" s="5">
        <f t="shared" si="16"/>
        <v>1.0071942446043165</v>
      </c>
      <c r="AC20" s="5"/>
      <c r="AD20" s="1">
        <f t="shared" si="17"/>
        <v>1</v>
      </c>
      <c r="AE20" s="1">
        <f t="shared" si="17"/>
        <v>5</v>
      </c>
      <c r="AF20" s="1">
        <f t="shared" si="17"/>
        <v>6</v>
      </c>
      <c r="AG20" s="1">
        <f t="shared" si="17"/>
        <v>4</v>
      </c>
      <c r="AH20" s="1">
        <f t="shared" si="17"/>
        <v>2</v>
      </c>
      <c r="AI20" s="1">
        <f t="shared" si="17"/>
        <v>3</v>
      </c>
      <c r="AJ20" s="1">
        <v>90</v>
      </c>
    </row>
    <row r="21" spans="1:36" x14ac:dyDescent="0.3">
      <c r="A21" s="1" t="s">
        <v>18</v>
      </c>
      <c r="B21" s="1">
        <v>96</v>
      </c>
      <c r="C21" s="1">
        <v>59</v>
      </c>
      <c r="D21" s="1">
        <v>44</v>
      </c>
      <c r="E21" s="1">
        <v>0</v>
      </c>
      <c r="F21" s="1">
        <v>73</v>
      </c>
      <c r="G21" s="1">
        <v>58</v>
      </c>
      <c r="I21" s="2">
        <f t="shared" si="3"/>
        <v>0.29090909090909089</v>
      </c>
      <c r="J21" s="2">
        <f t="shared" si="4"/>
        <v>0.1787878787878788</v>
      </c>
      <c r="K21" s="2">
        <f t="shared" si="5"/>
        <v>0.13333333333333333</v>
      </c>
      <c r="L21" s="2">
        <f t="shared" si="5"/>
        <v>0</v>
      </c>
      <c r="M21" s="2">
        <f t="shared" si="5"/>
        <v>0.22121212121212122</v>
      </c>
      <c r="N21" s="2">
        <f t="shared" si="5"/>
        <v>0.17575757575757575</v>
      </c>
      <c r="O21" s="3">
        <v>64</v>
      </c>
      <c r="P21" s="4">
        <f t="shared" si="6"/>
        <v>1</v>
      </c>
      <c r="Q21" s="1">
        <v>89</v>
      </c>
      <c r="R21" s="5">
        <f t="shared" si="7"/>
        <v>0.29090909090909089</v>
      </c>
      <c r="S21" s="1" t="str">
        <f t="shared" si="8"/>
        <v>part1</v>
      </c>
      <c r="U21" s="5">
        <f t="shared" si="9"/>
        <v>0.29090909090909089</v>
      </c>
      <c r="V21" s="5">
        <f t="shared" si="10"/>
        <v>6.9696969696969674E-2</v>
      </c>
      <c r="W21" s="5">
        <f t="shared" si="11"/>
        <v>0.11212121212121209</v>
      </c>
      <c r="X21" s="5">
        <f t="shared" si="12"/>
        <v>0.11515151515151514</v>
      </c>
      <c r="Y21" s="5">
        <f t="shared" si="13"/>
        <v>0.15757575757575756</v>
      </c>
      <c r="Z21" s="5">
        <f t="shared" si="14"/>
        <v>0.29090909090909089</v>
      </c>
      <c r="AA21" s="17">
        <f t="shared" si="15"/>
        <v>9.7498557828801014E-2</v>
      </c>
      <c r="AB21" s="5">
        <f t="shared" si="16"/>
        <v>0.74545454545454537</v>
      </c>
      <c r="AC21" s="5"/>
      <c r="AD21" s="1">
        <f t="shared" si="17"/>
        <v>1</v>
      </c>
      <c r="AE21" s="1">
        <f t="shared" si="17"/>
        <v>3</v>
      </c>
      <c r="AF21" s="1">
        <f t="shared" si="17"/>
        <v>5</v>
      </c>
      <c r="AG21" s="1">
        <f t="shared" si="17"/>
        <v>6</v>
      </c>
      <c r="AH21" s="1">
        <f t="shared" si="17"/>
        <v>2</v>
      </c>
      <c r="AI21" s="1">
        <f t="shared" si="17"/>
        <v>4</v>
      </c>
      <c r="AJ21" s="1">
        <v>89</v>
      </c>
    </row>
    <row r="22" spans="1:36" x14ac:dyDescent="0.3">
      <c r="A22" s="1" t="s">
        <v>19</v>
      </c>
      <c r="B22" s="1">
        <v>37</v>
      </c>
      <c r="C22" s="1">
        <v>2</v>
      </c>
      <c r="D22" s="1">
        <v>10</v>
      </c>
      <c r="E22" s="1">
        <v>27</v>
      </c>
      <c r="F22" s="1">
        <v>12</v>
      </c>
      <c r="G22" s="1">
        <v>80</v>
      </c>
      <c r="I22" s="2">
        <f t="shared" si="3"/>
        <v>0.22023809523809523</v>
      </c>
      <c r="J22" s="2">
        <f t="shared" si="4"/>
        <v>1.1904761904761904E-2</v>
      </c>
      <c r="K22" s="2">
        <f t="shared" si="5"/>
        <v>5.9523809523809521E-2</v>
      </c>
      <c r="L22" s="2">
        <f t="shared" si="5"/>
        <v>0.16071428571428573</v>
      </c>
      <c r="M22" s="2">
        <f t="shared" si="5"/>
        <v>7.1428571428571425E-2</v>
      </c>
      <c r="N22" s="2">
        <f t="shared" si="5"/>
        <v>0.47619047619047616</v>
      </c>
      <c r="O22" s="3">
        <v>93</v>
      </c>
      <c r="P22" s="4">
        <f t="shared" si="6"/>
        <v>1</v>
      </c>
      <c r="Q22" s="1">
        <v>88</v>
      </c>
      <c r="R22" s="5">
        <f t="shared" si="7"/>
        <v>0.47619047619047616</v>
      </c>
      <c r="S22" s="1" t="str">
        <f t="shared" si="8"/>
        <v>part6</v>
      </c>
      <c r="U22" s="5">
        <f t="shared" si="9"/>
        <v>0.47619047619047616</v>
      </c>
      <c r="V22" s="5">
        <f t="shared" si="10"/>
        <v>0.25595238095238093</v>
      </c>
      <c r="W22" s="5">
        <f t="shared" si="11"/>
        <v>0.31547619047619047</v>
      </c>
      <c r="X22" s="5">
        <f t="shared" si="12"/>
        <v>0.40476190476190477</v>
      </c>
      <c r="Y22" s="5">
        <f t="shared" si="13"/>
        <v>0.41666666666666663</v>
      </c>
      <c r="Z22" s="5">
        <f t="shared" si="14"/>
        <v>0.46428571428571425</v>
      </c>
      <c r="AA22" s="17">
        <f t="shared" si="15"/>
        <v>0.16924033280939005</v>
      </c>
      <c r="AB22" s="5">
        <f t="shared" si="16"/>
        <v>1.857142857142857</v>
      </c>
      <c r="AC22" s="5"/>
      <c r="AD22" s="1">
        <f t="shared" si="17"/>
        <v>2</v>
      </c>
      <c r="AE22" s="1">
        <f t="shared" si="17"/>
        <v>6</v>
      </c>
      <c r="AF22" s="1">
        <f t="shared" si="17"/>
        <v>5</v>
      </c>
      <c r="AG22" s="1">
        <f t="shared" si="17"/>
        <v>3</v>
      </c>
      <c r="AH22" s="1">
        <f t="shared" si="17"/>
        <v>4</v>
      </c>
      <c r="AI22" s="1">
        <f t="shared" si="17"/>
        <v>1</v>
      </c>
      <c r="AJ22" s="1">
        <v>88</v>
      </c>
    </row>
    <row r="23" spans="1:36" x14ac:dyDescent="0.3">
      <c r="A23" s="1" t="s">
        <v>20</v>
      </c>
      <c r="B23" s="1">
        <v>11</v>
      </c>
      <c r="C23" s="1">
        <v>63</v>
      </c>
      <c r="D23" s="1">
        <v>51</v>
      </c>
      <c r="E23" s="1">
        <v>52</v>
      </c>
      <c r="F23" s="1">
        <v>65</v>
      </c>
      <c r="G23" s="1">
        <v>11</v>
      </c>
      <c r="I23" s="2">
        <f t="shared" si="3"/>
        <v>4.3478260869565216E-2</v>
      </c>
      <c r="J23" s="2">
        <f t="shared" si="4"/>
        <v>0.24901185770750989</v>
      </c>
      <c r="K23" s="2">
        <f t="shared" si="5"/>
        <v>0.20158102766798419</v>
      </c>
      <c r="L23" s="2">
        <f t="shared" si="5"/>
        <v>0.20553359683794467</v>
      </c>
      <c r="M23" s="2">
        <f t="shared" si="5"/>
        <v>0.25691699604743085</v>
      </c>
      <c r="N23" s="2">
        <f t="shared" si="5"/>
        <v>4.3478260869565216E-2</v>
      </c>
      <c r="O23" s="3">
        <v>4</v>
      </c>
      <c r="P23" s="4">
        <f t="shared" si="6"/>
        <v>1</v>
      </c>
      <c r="Q23" s="1">
        <v>87</v>
      </c>
      <c r="R23" s="5">
        <f t="shared" si="7"/>
        <v>0.25691699604743085</v>
      </c>
      <c r="S23" s="1" t="str">
        <f t="shared" si="8"/>
        <v>part5</v>
      </c>
      <c r="U23" s="5">
        <f t="shared" si="9"/>
        <v>0.25691699604743085</v>
      </c>
      <c r="V23" s="5">
        <f t="shared" si="10"/>
        <v>7.9051383399209585E-3</v>
      </c>
      <c r="W23" s="5">
        <f t="shared" si="11"/>
        <v>5.1383399209486175E-2</v>
      </c>
      <c r="X23" s="5">
        <f t="shared" si="12"/>
        <v>5.5335968379446654E-2</v>
      </c>
      <c r="Y23" s="5">
        <f t="shared" si="13"/>
        <v>0.21343873517786563</v>
      </c>
      <c r="Z23" s="5">
        <f t="shared" si="14"/>
        <v>0</v>
      </c>
      <c r="AA23" s="17">
        <f t="shared" si="15"/>
        <v>9.7985988744943922E-2</v>
      </c>
      <c r="AB23" s="5">
        <f t="shared" si="16"/>
        <v>0.32806324110671942</v>
      </c>
      <c r="AC23" s="5"/>
      <c r="AD23" s="1">
        <f t="shared" si="17"/>
        <v>5</v>
      </c>
      <c r="AE23" s="1">
        <f t="shared" si="17"/>
        <v>2</v>
      </c>
      <c r="AF23" s="1">
        <f t="shared" si="17"/>
        <v>4</v>
      </c>
      <c r="AG23" s="1">
        <f t="shared" si="17"/>
        <v>3</v>
      </c>
      <c r="AH23" s="1">
        <f t="shared" si="17"/>
        <v>1</v>
      </c>
      <c r="AI23" s="1">
        <f t="shared" si="17"/>
        <v>5</v>
      </c>
      <c r="AJ23" s="1">
        <v>87</v>
      </c>
    </row>
    <row r="24" spans="1:36" x14ac:dyDescent="0.3">
      <c r="A24" s="1" t="s">
        <v>21</v>
      </c>
      <c r="B24" s="1">
        <v>80</v>
      </c>
      <c r="C24" s="1">
        <v>53</v>
      </c>
      <c r="D24" s="1">
        <v>67</v>
      </c>
      <c r="E24" s="1">
        <v>55</v>
      </c>
      <c r="F24" s="1">
        <v>13</v>
      </c>
      <c r="G24" s="1">
        <v>41</v>
      </c>
      <c r="I24" s="2">
        <f t="shared" si="3"/>
        <v>0.25889967637540451</v>
      </c>
      <c r="J24" s="2">
        <f t="shared" si="4"/>
        <v>0.17152103559870549</v>
      </c>
      <c r="K24" s="2">
        <f t="shared" si="5"/>
        <v>0.2168284789644013</v>
      </c>
      <c r="L24" s="2">
        <f t="shared" si="5"/>
        <v>0.17799352750809061</v>
      </c>
      <c r="M24" s="2">
        <f t="shared" si="5"/>
        <v>4.2071197411003236E-2</v>
      </c>
      <c r="N24" s="2">
        <f t="shared" si="5"/>
        <v>0.13268608414239483</v>
      </c>
      <c r="O24" s="3">
        <v>8</v>
      </c>
      <c r="P24" s="4">
        <f t="shared" si="6"/>
        <v>0.99999999999999989</v>
      </c>
      <c r="Q24" s="1">
        <v>86</v>
      </c>
      <c r="R24" s="5">
        <f t="shared" si="7"/>
        <v>0.25889967637540451</v>
      </c>
      <c r="S24" s="1" t="str">
        <f t="shared" si="8"/>
        <v>part1</v>
      </c>
      <c r="U24" s="5">
        <f t="shared" si="9"/>
        <v>0.25889967637540451</v>
      </c>
      <c r="V24" s="5">
        <f t="shared" si="10"/>
        <v>4.2071197411003208E-2</v>
      </c>
      <c r="W24" s="5">
        <f t="shared" si="11"/>
        <v>8.0906148867313898E-2</v>
      </c>
      <c r="X24" s="5">
        <f t="shared" si="12"/>
        <v>8.7378640776699018E-2</v>
      </c>
      <c r="Y24" s="5">
        <f t="shared" si="13"/>
        <v>0.12621359223300968</v>
      </c>
      <c r="Z24" s="5">
        <f t="shared" si="14"/>
        <v>0.21682847896440127</v>
      </c>
      <c r="AA24" s="17">
        <f t="shared" si="15"/>
        <v>7.4637402305951742E-2</v>
      </c>
      <c r="AB24" s="5">
        <f t="shared" si="16"/>
        <v>0.55339805825242705</v>
      </c>
      <c r="AC24" s="5"/>
      <c r="AD24" s="1">
        <f t="shared" si="17"/>
        <v>1</v>
      </c>
      <c r="AE24" s="1">
        <f t="shared" si="17"/>
        <v>4</v>
      </c>
      <c r="AF24" s="1">
        <f t="shared" si="17"/>
        <v>2</v>
      </c>
      <c r="AG24" s="1">
        <f t="shared" si="17"/>
        <v>3</v>
      </c>
      <c r="AH24" s="1">
        <f t="shared" si="17"/>
        <v>6</v>
      </c>
      <c r="AI24" s="1">
        <f t="shared" si="17"/>
        <v>5</v>
      </c>
      <c r="AJ24" s="1">
        <v>86</v>
      </c>
    </row>
    <row r="25" spans="1:36" x14ac:dyDescent="0.3">
      <c r="A25" s="1" t="s">
        <v>22</v>
      </c>
      <c r="B25" s="1">
        <v>87</v>
      </c>
      <c r="C25" s="1">
        <v>56</v>
      </c>
      <c r="D25" s="1">
        <v>57</v>
      </c>
      <c r="E25" s="1">
        <v>80</v>
      </c>
      <c r="F25" s="1">
        <v>60</v>
      </c>
      <c r="G25" s="1">
        <v>32</v>
      </c>
      <c r="I25" s="2">
        <f t="shared" si="3"/>
        <v>0.23387096774193547</v>
      </c>
      <c r="J25" s="2">
        <f t="shared" si="4"/>
        <v>0.15053763440860216</v>
      </c>
      <c r="K25" s="2">
        <f t="shared" si="5"/>
        <v>0.15322580645161291</v>
      </c>
      <c r="L25" s="2">
        <f t="shared" si="5"/>
        <v>0.21505376344086022</v>
      </c>
      <c r="M25" s="2">
        <f t="shared" si="5"/>
        <v>0.16129032258064516</v>
      </c>
      <c r="N25" s="2">
        <f t="shared" si="5"/>
        <v>8.6021505376344093E-2</v>
      </c>
      <c r="O25" s="3">
        <v>91</v>
      </c>
      <c r="P25" s="4">
        <f t="shared" si="6"/>
        <v>1</v>
      </c>
      <c r="Q25" s="1">
        <v>85</v>
      </c>
      <c r="R25" s="5">
        <f t="shared" si="7"/>
        <v>0.23387096774193547</v>
      </c>
      <c r="S25" s="1" t="str">
        <f t="shared" si="8"/>
        <v>part1</v>
      </c>
      <c r="U25" s="5">
        <f t="shared" si="9"/>
        <v>0.23387096774193547</v>
      </c>
      <c r="V25" s="5">
        <f t="shared" si="10"/>
        <v>1.8817204301075252E-2</v>
      </c>
      <c r="W25" s="5">
        <f t="shared" si="11"/>
        <v>7.2580645161290314E-2</v>
      </c>
      <c r="X25" s="5">
        <f t="shared" si="12"/>
        <v>8.0645161290322565E-2</v>
      </c>
      <c r="Y25" s="5">
        <f t="shared" si="13"/>
        <v>8.3333333333333315E-2</v>
      </c>
      <c r="Z25" s="5">
        <f t="shared" si="14"/>
        <v>0.14784946236559138</v>
      </c>
      <c r="AA25" s="17">
        <f t="shared" si="15"/>
        <v>5.2594826242561697E-2</v>
      </c>
      <c r="AB25" s="5">
        <f t="shared" si="16"/>
        <v>0.40322580645161282</v>
      </c>
      <c r="AC25" s="5"/>
      <c r="AD25" s="1">
        <f t="shared" si="17"/>
        <v>1</v>
      </c>
      <c r="AE25" s="1">
        <f t="shared" si="17"/>
        <v>5</v>
      </c>
      <c r="AF25" s="1">
        <f t="shared" si="17"/>
        <v>4</v>
      </c>
      <c r="AG25" s="1">
        <f t="shared" si="17"/>
        <v>2</v>
      </c>
      <c r="AH25" s="1">
        <f t="shared" si="17"/>
        <v>3</v>
      </c>
      <c r="AI25" s="1">
        <f t="shared" si="17"/>
        <v>6</v>
      </c>
      <c r="AJ25" s="1">
        <v>85</v>
      </c>
    </row>
    <row r="26" spans="1:36" x14ac:dyDescent="0.3">
      <c r="A26" s="1" t="s">
        <v>23</v>
      </c>
      <c r="B26" s="1">
        <v>94</v>
      </c>
      <c r="C26" s="1">
        <v>53</v>
      </c>
      <c r="D26" s="1">
        <v>67</v>
      </c>
      <c r="E26" s="1">
        <v>66</v>
      </c>
      <c r="F26" s="1">
        <v>49</v>
      </c>
      <c r="G26" s="1">
        <v>15</v>
      </c>
      <c r="I26" s="2">
        <f t="shared" si="3"/>
        <v>0.27325581395348836</v>
      </c>
      <c r="J26" s="2">
        <f t="shared" si="4"/>
        <v>0.15406976744186046</v>
      </c>
      <c r="K26" s="2">
        <f t="shared" si="5"/>
        <v>0.19476744186046513</v>
      </c>
      <c r="L26" s="2">
        <f t="shared" si="5"/>
        <v>0.19186046511627908</v>
      </c>
      <c r="M26" s="2">
        <f t="shared" si="5"/>
        <v>0.14244186046511628</v>
      </c>
      <c r="N26" s="2">
        <f t="shared" si="5"/>
        <v>4.3604651162790699E-2</v>
      </c>
      <c r="O26" s="3">
        <v>61</v>
      </c>
      <c r="P26" s="4">
        <f t="shared" si="6"/>
        <v>1</v>
      </c>
      <c r="Q26" s="1">
        <v>84</v>
      </c>
      <c r="R26" s="5">
        <f t="shared" si="7"/>
        <v>0.27325581395348836</v>
      </c>
      <c r="S26" s="1" t="str">
        <f t="shared" si="8"/>
        <v>part1</v>
      </c>
      <c r="U26" s="5">
        <f t="shared" si="9"/>
        <v>0.27325581395348836</v>
      </c>
      <c r="V26" s="5">
        <f t="shared" si="10"/>
        <v>7.8488372093023229E-2</v>
      </c>
      <c r="W26" s="5">
        <f t="shared" si="11"/>
        <v>8.139534883720928E-2</v>
      </c>
      <c r="X26" s="5">
        <f t="shared" si="12"/>
        <v>0.1191860465116279</v>
      </c>
      <c r="Y26" s="5">
        <f t="shared" si="13"/>
        <v>0.13081395348837208</v>
      </c>
      <c r="Z26" s="5">
        <f t="shared" si="14"/>
        <v>0.22965116279069767</v>
      </c>
      <c r="AA26" s="17">
        <f t="shared" si="15"/>
        <v>7.5730324351084954E-2</v>
      </c>
      <c r="AB26" s="5">
        <f t="shared" si="16"/>
        <v>0.63953488372093015</v>
      </c>
      <c r="AC26" s="5"/>
      <c r="AD26" s="1">
        <f t="shared" si="17"/>
        <v>1</v>
      </c>
      <c r="AE26" s="1">
        <f t="shared" si="17"/>
        <v>4</v>
      </c>
      <c r="AF26" s="1">
        <f t="shared" si="17"/>
        <v>2</v>
      </c>
      <c r="AG26" s="1">
        <f t="shared" si="17"/>
        <v>3</v>
      </c>
      <c r="AH26" s="1">
        <f t="shared" si="17"/>
        <v>5</v>
      </c>
      <c r="AI26" s="1">
        <f t="shared" si="17"/>
        <v>6</v>
      </c>
      <c r="AJ26" s="1">
        <v>84</v>
      </c>
    </row>
    <row r="27" spans="1:36" x14ac:dyDescent="0.3">
      <c r="A27" s="1" t="s">
        <v>24</v>
      </c>
      <c r="B27" s="1">
        <v>82</v>
      </c>
      <c r="C27" s="1">
        <v>44</v>
      </c>
      <c r="D27" s="1">
        <v>31</v>
      </c>
      <c r="E27" s="1">
        <v>1</v>
      </c>
      <c r="F27" s="1">
        <v>38</v>
      </c>
      <c r="G27" s="1">
        <v>18</v>
      </c>
      <c r="I27" s="2">
        <f t="shared" si="3"/>
        <v>0.38317757009345793</v>
      </c>
      <c r="J27" s="2">
        <f t="shared" si="4"/>
        <v>0.20560747663551401</v>
      </c>
      <c r="K27" s="2">
        <f t="shared" si="5"/>
        <v>0.14485981308411214</v>
      </c>
      <c r="L27" s="2">
        <f t="shared" si="5"/>
        <v>4.6728971962616819E-3</v>
      </c>
      <c r="M27" s="2">
        <f t="shared" si="5"/>
        <v>0.17757009345794392</v>
      </c>
      <c r="N27" s="2">
        <f t="shared" si="5"/>
        <v>8.4112149532710276E-2</v>
      </c>
      <c r="O27" s="3">
        <v>66</v>
      </c>
      <c r="P27" s="4">
        <f t="shared" si="6"/>
        <v>0.99999999999999989</v>
      </c>
      <c r="Q27" s="1">
        <v>83</v>
      </c>
      <c r="R27" s="5">
        <f t="shared" si="7"/>
        <v>0.38317757009345793</v>
      </c>
      <c r="S27" s="1" t="str">
        <f t="shared" si="8"/>
        <v>part1</v>
      </c>
      <c r="U27" s="5">
        <f t="shared" si="9"/>
        <v>0.38317757009345793</v>
      </c>
      <c r="V27" s="5">
        <f t="shared" si="10"/>
        <v>0.17757009345794392</v>
      </c>
      <c r="W27" s="5">
        <f t="shared" si="11"/>
        <v>0.20560747663551401</v>
      </c>
      <c r="X27" s="5">
        <f t="shared" si="12"/>
        <v>0.23831775700934579</v>
      </c>
      <c r="Y27" s="5">
        <f t="shared" si="13"/>
        <v>0.29906542056074764</v>
      </c>
      <c r="Z27" s="5">
        <f t="shared" si="14"/>
        <v>0.37850467289719625</v>
      </c>
      <c r="AA27" s="17">
        <f t="shared" si="15"/>
        <v>0.12809762777595091</v>
      </c>
      <c r="AB27" s="5">
        <f t="shared" si="16"/>
        <v>1.2990654205607477</v>
      </c>
      <c r="AC27" s="5"/>
      <c r="AD27" s="1">
        <f t="shared" si="17"/>
        <v>1</v>
      </c>
      <c r="AE27" s="1">
        <f t="shared" si="17"/>
        <v>2</v>
      </c>
      <c r="AF27" s="1">
        <f t="shared" si="17"/>
        <v>4</v>
      </c>
      <c r="AG27" s="1">
        <f t="shared" si="17"/>
        <v>6</v>
      </c>
      <c r="AH27" s="1">
        <f t="shared" si="17"/>
        <v>3</v>
      </c>
      <c r="AI27" s="1">
        <f t="shared" si="17"/>
        <v>5</v>
      </c>
      <c r="AJ27" s="1">
        <v>83</v>
      </c>
    </row>
    <row r="28" spans="1:36" x14ac:dyDescent="0.3">
      <c r="A28" s="1" t="s">
        <v>25</v>
      </c>
      <c r="B28" s="1">
        <v>31</v>
      </c>
      <c r="C28" s="1">
        <v>12</v>
      </c>
      <c r="D28" s="1">
        <v>81</v>
      </c>
      <c r="E28" s="1">
        <v>33</v>
      </c>
      <c r="F28" s="1">
        <v>67</v>
      </c>
      <c r="G28" s="1">
        <v>10</v>
      </c>
      <c r="I28" s="2">
        <f t="shared" si="3"/>
        <v>0.13247863247863248</v>
      </c>
      <c r="J28" s="2">
        <f t="shared" si="4"/>
        <v>5.128205128205128E-2</v>
      </c>
      <c r="K28" s="2">
        <f t="shared" si="5"/>
        <v>0.34615384615384615</v>
      </c>
      <c r="L28" s="2">
        <f t="shared" si="5"/>
        <v>0.14102564102564102</v>
      </c>
      <c r="M28" s="2">
        <f t="shared" si="5"/>
        <v>0.28632478632478631</v>
      </c>
      <c r="N28" s="2">
        <f t="shared" si="5"/>
        <v>4.2735042735042736E-2</v>
      </c>
      <c r="O28" s="3">
        <v>70</v>
      </c>
      <c r="P28" s="4">
        <f t="shared" si="6"/>
        <v>1</v>
      </c>
      <c r="Q28" s="1">
        <v>82</v>
      </c>
      <c r="R28" s="5">
        <f t="shared" si="7"/>
        <v>0.34615384615384615</v>
      </c>
      <c r="S28" s="1" t="str">
        <f t="shared" si="8"/>
        <v>part3</v>
      </c>
      <c r="U28" s="5">
        <f t="shared" si="9"/>
        <v>0.34615384615384615</v>
      </c>
      <c r="V28" s="5">
        <f t="shared" si="10"/>
        <v>5.9829059829059839E-2</v>
      </c>
      <c r="W28" s="5">
        <f t="shared" si="11"/>
        <v>0.20512820512820512</v>
      </c>
      <c r="X28" s="5">
        <f t="shared" si="12"/>
        <v>0.21367521367521367</v>
      </c>
      <c r="Y28" s="5">
        <f t="shared" si="13"/>
        <v>0.29487179487179488</v>
      </c>
      <c r="Z28" s="5">
        <f t="shared" si="14"/>
        <v>0.3034188034188034</v>
      </c>
      <c r="AA28" s="17">
        <f t="shared" si="15"/>
        <v>0.12412304697817472</v>
      </c>
      <c r="AB28" s="5">
        <f t="shared" si="16"/>
        <v>1.0769230769230769</v>
      </c>
      <c r="AC28" s="5"/>
      <c r="AD28" s="1">
        <f t="shared" si="17"/>
        <v>4</v>
      </c>
      <c r="AE28" s="1">
        <f t="shared" si="17"/>
        <v>5</v>
      </c>
      <c r="AF28" s="1">
        <f t="shared" si="17"/>
        <v>1</v>
      </c>
      <c r="AG28" s="1">
        <f t="shared" si="17"/>
        <v>3</v>
      </c>
      <c r="AH28" s="1">
        <f t="shared" si="17"/>
        <v>2</v>
      </c>
      <c r="AI28" s="1">
        <f t="shared" si="17"/>
        <v>6</v>
      </c>
      <c r="AJ28" s="1">
        <v>82</v>
      </c>
    </row>
    <row r="29" spans="1:36" x14ac:dyDescent="0.3">
      <c r="A29" s="1" t="s">
        <v>26</v>
      </c>
      <c r="B29" s="1">
        <v>97</v>
      </c>
      <c r="C29" s="1">
        <v>53</v>
      </c>
      <c r="D29" s="1">
        <v>68</v>
      </c>
      <c r="E29" s="1">
        <v>9</v>
      </c>
      <c r="F29" s="1">
        <v>85</v>
      </c>
      <c r="G29" s="1">
        <v>29</v>
      </c>
      <c r="I29" s="2">
        <f t="shared" si="3"/>
        <v>0.28445747800586513</v>
      </c>
      <c r="J29" s="2">
        <f t="shared" si="4"/>
        <v>0.15542521994134897</v>
      </c>
      <c r="K29" s="2">
        <f t="shared" si="5"/>
        <v>0.19941348973607037</v>
      </c>
      <c r="L29" s="2">
        <f t="shared" si="5"/>
        <v>2.6392961876832845E-2</v>
      </c>
      <c r="M29" s="2">
        <f t="shared" si="5"/>
        <v>0.24926686217008798</v>
      </c>
      <c r="N29" s="2">
        <f t="shared" si="5"/>
        <v>8.5043988269794715E-2</v>
      </c>
      <c r="O29" s="3">
        <v>52</v>
      </c>
      <c r="P29" s="4">
        <f t="shared" si="6"/>
        <v>1</v>
      </c>
      <c r="Q29" s="1">
        <v>81</v>
      </c>
      <c r="R29" s="5">
        <f t="shared" si="7"/>
        <v>0.28445747800586513</v>
      </c>
      <c r="S29" s="1" t="str">
        <f t="shared" si="8"/>
        <v>part1</v>
      </c>
      <c r="U29" s="5">
        <f t="shared" si="9"/>
        <v>0.28445747800586513</v>
      </c>
      <c r="V29" s="5">
        <f t="shared" si="10"/>
        <v>3.519061583577715E-2</v>
      </c>
      <c r="W29" s="5">
        <f t="shared" si="11"/>
        <v>8.5043988269794757E-2</v>
      </c>
      <c r="X29" s="5">
        <f t="shared" si="12"/>
        <v>0.12903225806451615</v>
      </c>
      <c r="Y29" s="5">
        <f t="shared" si="13"/>
        <v>0.19941348973607043</v>
      </c>
      <c r="Z29" s="5">
        <f t="shared" si="14"/>
        <v>0.25806451612903231</v>
      </c>
      <c r="AA29" s="17">
        <f t="shared" si="15"/>
        <v>9.8219311708962503E-2</v>
      </c>
      <c r="AB29" s="5">
        <f t="shared" si="16"/>
        <v>0.70674486803519088</v>
      </c>
      <c r="AC29" s="5"/>
      <c r="AD29" s="1">
        <f t="shared" si="17"/>
        <v>1</v>
      </c>
      <c r="AE29" s="1">
        <f t="shared" si="17"/>
        <v>4</v>
      </c>
      <c r="AF29" s="1">
        <f t="shared" si="17"/>
        <v>3</v>
      </c>
      <c r="AG29" s="1">
        <f t="shared" si="17"/>
        <v>6</v>
      </c>
      <c r="AH29" s="1">
        <f t="shared" si="17"/>
        <v>2</v>
      </c>
      <c r="AI29" s="1">
        <f t="shared" si="17"/>
        <v>5</v>
      </c>
      <c r="AJ29" s="1">
        <v>81</v>
      </c>
    </row>
    <row r="30" spans="1:36" x14ac:dyDescent="0.3">
      <c r="A30" s="1" t="s">
        <v>27</v>
      </c>
      <c r="B30" s="1">
        <v>86</v>
      </c>
      <c r="C30" s="1">
        <v>2</v>
      </c>
      <c r="D30" s="1">
        <v>41</v>
      </c>
      <c r="E30" s="1">
        <v>1</v>
      </c>
      <c r="F30" s="1">
        <v>61</v>
      </c>
      <c r="G30" s="1">
        <v>82</v>
      </c>
      <c r="I30" s="2">
        <f t="shared" si="3"/>
        <v>0.31501831501831501</v>
      </c>
      <c r="J30" s="2">
        <f t="shared" si="4"/>
        <v>7.326007326007326E-3</v>
      </c>
      <c r="K30" s="2">
        <f t="shared" si="5"/>
        <v>0.15018315018315018</v>
      </c>
      <c r="L30" s="2">
        <f t="shared" si="5"/>
        <v>3.663003663003663E-3</v>
      </c>
      <c r="M30" s="2">
        <f t="shared" si="5"/>
        <v>0.22344322344322345</v>
      </c>
      <c r="N30" s="2">
        <f t="shared" si="5"/>
        <v>0.30036630036630035</v>
      </c>
      <c r="O30" s="3">
        <v>58</v>
      </c>
      <c r="P30" s="4">
        <f t="shared" si="6"/>
        <v>1</v>
      </c>
      <c r="Q30" s="1">
        <v>80</v>
      </c>
      <c r="R30" s="5">
        <f t="shared" si="7"/>
        <v>0.31501831501831501</v>
      </c>
      <c r="S30" s="1" t="str">
        <f t="shared" si="8"/>
        <v>part1</v>
      </c>
      <c r="U30" s="5">
        <f t="shared" si="9"/>
        <v>0.31501831501831501</v>
      </c>
      <c r="V30" s="5">
        <f t="shared" si="10"/>
        <v>1.4652014652014655E-2</v>
      </c>
      <c r="W30" s="5">
        <f t="shared" si="11"/>
        <v>9.1575091575091555E-2</v>
      </c>
      <c r="X30" s="5">
        <f t="shared" si="12"/>
        <v>0.16483516483516483</v>
      </c>
      <c r="Y30" s="5">
        <f t="shared" si="13"/>
        <v>0.30769230769230771</v>
      </c>
      <c r="Z30" s="5">
        <f t="shared" si="14"/>
        <v>0.31135531135531136</v>
      </c>
      <c r="AA30" s="17">
        <f t="shared" si="15"/>
        <v>0.13808600740615182</v>
      </c>
      <c r="AB30" s="5">
        <f t="shared" si="16"/>
        <v>0.89010989010989006</v>
      </c>
      <c r="AC30" s="5"/>
      <c r="AD30" s="1">
        <f t="shared" si="17"/>
        <v>1</v>
      </c>
      <c r="AE30" s="1">
        <f t="shared" si="17"/>
        <v>5</v>
      </c>
      <c r="AF30" s="1">
        <f t="shared" si="17"/>
        <v>4</v>
      </c>
      <c r="AG30" s="1">
        <f t="shared" si="17"/>
        <v>6</v>
      </c>
      <c r="AH30" s="1">
        <f t="shared" si="17"/>
        <v>3</v>
      </c>
      <c r="AI30" s="1">
        <f t="shared" si="17"/>
        <v>2</v>
      </c>
      <c r="AJ30" s="1">
        <v>80</v>
      </c>
    </row>
    <row r="31" spans="1:36" x14ac:dyDescent="0.3">
      <c r="A31" s="1" t="s">
        <v>28</v>
      </c>
      <c r="B31" s="1">
        <v>75</v>
      </c>
      <c r="C31" s="1">
        <v>14</v>
      </c>
      <c r="D31" s="1">
        <v>97</v>
      </c>
      <c r="E31" s="1">
        <v>37</v>
      </c>
      <c r="F31" s="1">
        <v>15</v>
      </c>
      <c r="G31" s="1">
        <v>92</v>
      </c>
      <c r="I31" s="2">
        <f t="shared" si="3"/>
        <v>0.22727272727272727</v>
      </c>
      <c r="J31" s="2">
        <f t="shared" si="4"/>
        <v>4.2424242424242427E-2</v>
      </c>
      <c r="K31" s="2">
        <f t="shared" si="5"/>
        <v>0.29393939393939394</v>
      </c>
      <c r="L31" s="2">
        <f t="shared" si="5"/>
        <v>0.11212121212121212</v>
      </c>
      <c r="M31" s="2">
        <f t="shared" si="5"/>
        <v>4.5454545454545456E-2</v>
      </c>
      <c r="N31" s="2">
        <f t="shared" si="5"/>
        <v>0.27878787878787881</v>
      </c>
      <c r="O31" s="3">
        <v>65</v>
      </c>
      <c r="P31" s="4">
        <f t="shared" si="6"/>
        <v>1</v>
      </c>
      <c r="Q31" s="1">
        <v>79</v>
      </c>
      <c r="R31" s="5">
        <f t="shared" si="7"/>
        <v>0.29393939393939394</v>
      </c>
      <c r="S31" s="1" t="str">
        <f t="shared" si="8"/>
        <v>part3</v>
      </c>
      <c r="U31" s="5">
        <f t="shared" si="9"/>
        <v>0.29393939393939394</v>
      </c>
      <c r="V31" s="5">
        <f t="shared" si="10"/>
        <v>1.5151515151515138E-2</v>
      </c>
      <c r="W31" s="5">
        <f t="shared" si="11"/>
        <v>6.666666666666668E-2</v>
      </c>
      <c r="X31" s="5">
        <f t="shared" si="12"/>
        <v>0.18181818181818182</v>
      </c>
      <c r="Y31" s="5">
        <f t="shared" si="13"/>
        <v>0.24848484848484848</v>
      </c>
      <c r="Z31" s="5">
        <f t="shared" si="14"/>
        <v>0.25151515151515152</v>
      </c>
      <c r="AA31" s="17">
        <f t="shared" si="15"/>
        <v>0.1144957403741293</v>
      </c>
      <c r="AB31" s="5">
        <f t="shared" si="16"/>
        <v>0.76363636363636367</v>
      </c>
      <c r="AC31" s="5"/>
      <c r="AD31" s="1">
        <f t="shared" si="17"/>
        <v>3</v>
      </c>
      <c r="AE31" s="1">
        <f t="shared" si="17"/>
        <v>6</v>
      </c>
      <c r="AF31" s="1">
        <f t="shared" si="17"/>
        <v>1</v>
      </c>
      <c r="AG31" s="1">
        <f t="shared" si="17"/>
        <v>4</v>
      </c>
      <c r="AH31" s="1">
        <f t="shared" si="17"/>
        <v>5</v>
      </c>
      <c r="AI31" s="1">
        <f t="shared" si="17"/>
        <v>2</v>
      </c>
      <c r="AJ31" s="1">
        <v>79</v>
      </c>
    </row>
    <row r="32" spans="1:36" x14ac:dyDescent="0.3">
      <c r="A32" s="1" t="s">
        <v>29</v>
      </c>
      <c r="B32" s="1">
        <v>75</v>
      </c>
      <c r="C32" s="1">
        <v>64</v>
      </c>
      <c r="D32" s="1">
        <v>82</v>
      </c>
      <c r="E32" s="1">
        <v>56</v>
      </c>
      <c r="F32" s="1">
        <v>76</v>
      </c>
      <c r="G32" s="1">
        <v>18</v>
      </c>
      <c r="I32" s="2">
        <f t="shared" si="3"/>
        <v>0.20215633423180593</v>
      </c>
      <c r="J32" s="2">
        <f t="shared" si="4"/>
        <v>0.1725067385444744</v>
      </c>
      <c r="K32" s="2">
        <f t="shared" si="5"/>
        <v>0.22102425876010781</v>
      </c>
      <c r="L32" s="2">
        <f t="shared" si="5"/>
        <v>0.15094339622641509</v>
      </c>
      <c r="M32" s="2">
        <f t="shared" si="5"/>
        <v>0.20485175202156333</v>
      </c>
      <c r="N32" s="2">
        <f t="shared" si="5"/>
        <v>4.8517520215633422E-2</v>
      </c>
      <c r="O32" s="3">
        <v>75</v>
      </c>
      <c r="P32" s="4">
        <f t="shared" si="6"/>
        <v>0.99999999999999989</v>
      </c>
      <c r="Q32" s="1">
        <v>78</v>
      </c>
      <c r="R32" s="5">
        <f t="shared" si="7"/>
        <v>0.22102425876010781</v>
      </c>
      <c r="S32" s="1" t="str">
        <f t="shared" si="8"/>
        <v>part3</v>
      </c>
      <c r="U32" s="5">
        <f t="shared" si="9"/>
        <v>0.22102425876010781</v>
      </c>
      <c r="V32" s="5">
        <f t="shared" si="10"/>
        <v>1.6172506738544479E-2</v>
      </c>
      <c r="W32" s="5">
        <f t="shared" si="11"/>
        <v>1.8867924528301883E-2</v>
      </c>
      <c r="X32" s="5">
        <f t="shared" si="12"/>
        <v>4.8517520215633408E-2</v>
      </c>
      <c r="Y32" s="5">
        <f t="shared" si="13"/>
        <v>7.0080862533692723E-2</v>
      </c>
      <c r="Z32" s="5">
        <f t="shared" si="14"/>
        <v>0.1725067385444744</v>
      </c>
      <c r="AA32" s="17">
        <f t="shared" si="15"/>
        <v>6.3107707208588673E-2</v>
      </c>
      <c r="AB32" s="5">
        <f t="shared" si="16"/>
        <v>0.32614555256064692</v>
      </c>
      <c r="AC32" s="5"/>
      <c r="AD32" s="1">
        <f t="shared" si="17"/>
        <v>3</v>
      </c>
      <c r="AE32" s="1">
        <f t="shared" si="17"/>
        <v>4</v>
      </c>
      <c r="AF32" s="1">
        <f t="shared" si="17"/>
        <v>1</v>
      </c>
      <c r="AG32" s="1">
        <f t="shared" si="17"/>
        <v>5</v>
      </c>
      <c r="AH32" s="1">
        <f t="shared" si="17"/>
        <v>2</v>
      </c>
      <c r="AI32" s="1">
        <f t="shared" si="17"/>
        <v>6</v>
      </c>
      <c r="AJ32" s="1">
        <v>78</v>
      </c>
    </row>
    <row r="33" spans="1:36" x14ac:dyDescent="0.3">
      <c r="A33" s="1" t="s">
        <v>30</v>
      </c>
      <c r="B33" s="1">
        <v>68</v>
      </c>
      <c r="C33" s="1">
        <v>75</v>
      </c>
      <c r="D33" s="1">
        <v>6</v>
      </c>
      <c r="E33" s="1">
        <v>51</v>
      </c>
      <c r="F33" s="1">
        <v>97</v>
      </c>
      <c r="G33" s="1">
        <v>29</v>
      </c>
      <c r="I33" s="2">
        <f t="shared" si="3"/>
        <v>0.20858895705521471</v>
      </c>
      <c r="J33" s="2">
        <f t="shared" si="4"/>
        <v>0.23006134969325154</v>
      </c>
      <c r="K33" s="2">
        <f t="shared" si="5"/>
        <v>1.8404907975460124E-2</v>
      </c>
      <c r="L33" s="2">
        <f t="shared" si="5"/>
        <v>0.15644171779141106</v>
      </c>
      <c r="M33" s="2">
        <f t="shared" si="5"/>
        <v>0.29754601226993865</v>
      </c>
      <c r="N33" s="2">
        <f t="shared" si="5"/>
        <v>8.8957055214723926E-2</v>
      </c>
      <c r="O33" s="3">
        <v>1</v>
      </c>
      <c r="P33" s="4">
        <f t="shared" si="6"/>
        <v>1</v>
      </c>
      <c r="Q33" s="1">
        <v>77</v>
      </c>
      <c r="R33" s="5">
        <f t="shared" si="7"/>
        <v>0.29754601226993865</v>
      </c>
      <c r="S33" s="1" t="str">
        <f t="shared" si="8"/>
        <v>part5</v>
      </c>
      <c r="U33" s="5">
        <f t="shared" si="9"/>
        <v>0.29754601226993865</v>
      </c>
      <c r="V33" s="5">
        <f t="shared" si="10"/>
        <v>6.7484662576687116E-2</v>
      </c>
      <c r="W33" s="5">
        <f t="shared" si="11"/>
        <v>8.895705521472394E-2</v>
      </c>
      <c r="X33" s="5">
        <f t="shared" si="12"/>
        <v>0.1411042944785276</v>
      </c>
      <c r="Y33" s="5">
        <f t="shared" si="13"/>
        <v>0.20858895705521474</v>
      </c>
      <c r="Z33" s="5">
        <f t="shared" si="14"/>
        <v>0.27914110429447853</v>
      </c>
      <c r="AA33" s="17">
        <f t="shared" si="15"/>
        <v>0.10102539260475725</v>
      </c>
      <c r="AB33" s="5">
        <f t="shared" si="16"/>
        <v>0.78527607361963181</v>
      </c>
      <c r="AC33" s="5"/>
      <c r="AD33" s="1">
        <f t="shared" si="17"/>
        <v>3</v>
      </c>
      <c r="AE33" s="1">
        <f t="shared" si="17"/>
        <v>2</v>
      </c>
      <c r="AF33" s="1">
        <f t="shared" si="17"/>
        <v>6</v>
      </c>
      <c r="AG33" s="1">
        <f t="shared" si="17"/>
        <v>4</v>
      </c>
      <c r="AH33" s="1">
        <f t="shared" si="17"/>
        <v>1</v>
      </c>
      <c r="AI33" s="1">
        <f t="shared" si="17"/>
        <v>5</v>
      </c>
      <c r="AJ33" s="1">
        <v>77</v>
      </c>
    </row>
    <row r="34" spans="1:36" x14ac:dyDescent="0.3">
      <c r="A34" s="1" t="s">
        <v>31</v>
      </c>
      <c r="B34" s="1">
        <v>26</v>
      </c>
      <c r="C34" s="1">
        <v>74</v>
      </c>
      <c r="D34" s="1">
        <v>61</v>
      </c>
      <c r="E34" s="1">
        <v>43</v>
      </c>
      <c r="F34" s="1">
        <v>42</v>
      </c>
      <c r="G34" s="1">
        <v>2</v>
      </c>
      <c r="I34" s="2">
        <f t="shared" si="3"/>
        <v>0.10483870967741936</v>
      </c>
      <c r="J34" s="2">
        <f t="shared" si="4"/>
        <v>0.29838709677419356</v>
      </c>
      <c r="K34" s="2">
        <f t="shared" si="5"/>
        <v>0.24596774193548387</v>
      </c>
      <c r="L34" s="2">
        <f t="shared" si="5"/>
        <v>0.17338709677419356</v>
      </c>
      <c r="M34" s="2">
        <f t="shared" si="5"/>
        <v>0.16935483870967741</v>
      </c>
      <c r="N34" s="2">
        <f t="shared" si="5"/>
        <v>8.0645161290322578E-3</v>
      </c>
      <c r="O34" s="3">
        <v>96</v>
      </c>
      <c r="P34" s="4">
        <f t="shared" si="6"/>
        <v>0.99999999999999989</v>
      </c>
      <c r="Q34" s="1">
        <v>76</v>
      </c>
      <c r="R34" s="5">
        <f t="shared" si="7"/>
        <v>0.29838709677419356</v>
      </c>
      <c r="S34" s="1" t="str">
        <f t="shared" si="8"/>
        <v>part2</v>
      </c>
      <c r="U34" s="5">
        <f t="shared" si="9"/>
        <v>0.29838709677419356</v>
      </c>
      <c r="V34" s="5">
        <f t="shared" si="10"/>
        <v>5.2419354838709686E-2</v>
      </c>
      <c r="W34" s="5">
        <f t="shared" si="11"/>
        <v>0.125</v>
      </c>
      <c r="X34" s="5">
        <f t="shared" si="12"/>
        <v>0.12903225806451615</v>
      </c>
      <c r="Y34" s="5">
        <f t="shared" si="13"/>
        <v>0.19354838709677419</v>
      </c>
      <c r="Z34" s="5">
        <f t="shared" si="14"/>
        <v>0.29032258064516131</v>
      </c>
      <c r="AA34" s="17">
        <f t="shared" si="15"/>
        <v>0.10263397207249868</v>
      </c>
      <c r="AB34" s="5">
        <f t="shared" si="16"/>
        <v>0.79032258064516125</v>
      </c>
      <c r="AC34" s="5"/>
      <c r="AD34" s="1">
        <f t="shared" si="17"/>
        <v>5</v>
      </c>
      <c r="AE34" s="1">
        <f t="shared" si="17"/>
        <v>1</v>
      </c>
      <c r="AF34" s="1">
        <f t="shared" si="17"/>
        <v>2</v>
      </c>
      <c r="AG34" s="1">
        <f t="shared" si="17"/>
        <v>3</v>
      </c>
      <c r="AH34" s="1">
        <f t="shared" si="17"/>
        <v>4</v>
      </c>
      <c r="AI34" s="1">
        <f t="shared" si="17"/>
        <v>6</v>
      </c>
      <c r="AJ34" s="1">
        <v>76</v>
      </c>
    </row>
    <row r="35" spans="1:36" x14ac:dyDescent="0.3">
      <c r="A35" s="1" t="s">
        <v>32</v>
      </c>
      <c r="B35" s="1">
        <v>1</v>
      </c>
      <c r="C35" s="1">
        <v>53</v>
      </c>
      <c r="D35" s="1">
        <v>31</v>
      </c>
      <c r="E35" s="1">
        <v>39</v>
      </c>
      <c r="F35" s="1">
        <v>82</v>
      </c>
      <c r="G35" s="1">
        <v>20</v>
      </c>
      <c r="I35" s="2">
        <f t="shared" si="3"/>
        <v>4.4247787610619468E-3</v>
      </c>
      <c r="J35" s="2">
        <f t="shared" si="4"/>
        <v>0.23451327433628319</v>
      </c>
      <c r="K35" s="2">
        <f t="shared" si="5"/>
        <v>0.13716814159292035</v>
      </c>
      <c r="L35" s="2">
        <f t="shared" si="5"/>
        <v>0.17256637168141592</v>
      </c>
      <c r="M35" s="2">
        <f t="shared" si="5"/>
        <v>0.36283185840707965</v>
      </c>
      <c r="N35" s="2">
        <f t="shared" si="5"/>
        <v>8.8495575221238937E-2</v>
      </c>
      <c r="O35" s="3">
        <v>98</v>
      </c>
      <c r="P35" s="4">
        <f t="shared" si="6"/>
        <v>1</v>
      </c>
      <c r="Q35" s="1">
        <v>75</v>
      </c>
      <c r="R35" s="5">
        <f t="shared" si="7"/>
        <v>0.36283185840707965</v>
      </c>
      <c r="S35" s="1" t="str">
        <f t="shared" si="8"/>
        <v>part5</v>
      </c>
      <c r="U35" s="5">
        <f t="shared" si="9"/>
        <v>0.36283185840707965</v>
      </c>
      <c r="V35" s="5">
        <f t="shared" si="10"/>
        <v>0.12831858407079647</v>
      </c>
      <c r="W35" s="5">
        <f t="shared" si="11"/>
        <v>0.19026548672566373</v>
      </c>
      <c r="X35" s="5">
        <f t="shared" si="12"/>
        <v>0.22566371681415931</v>
      </c>
      <c r="Y35" s="5">
        <f t="shared" si="13"/>
        <v>0.27433628318584069</v>
      </c>
      <c r="Z35" s="5">
        <f t="shared" si="14"/>
        <v>0.3584070796460177</v>
      </c>
      <c r="AA35" s="17">
        <f t="shared" si="15"/>
        <v>0.12363014507195211</v>
      </c>
      <c r="AB35" s="5">
        <f t="shared" si="16"/>
        <v>1.1769911504424779</v>
      </c>
      <c r="AC35" s="5"/>
      <c r="AD35" s="1">
        <f t="shared" si="17"/>
        <v>6</v>
      </c>
      <c r="AE35" s="1">
        <f t="shared" si="17"/>
        <v>2</v>
      </c>
      <c r="AF35" s="1">
        <f t="shared" si="17"/>
        <v>4</v>
      </c>
      <c r="AG35" s="1">
        <f t="shared" si="17"/>
        <v>3</v>
      </c>
      <c r="AH35" s="1">
        <f t="shared" si="17"/>
        <v>1</v>
      </c>
      <c r="AI35" s="1">
        <f t="shared" si="17"/>
        <v>5</v>
      </c>
      <c r="AJ35" s="1">
        <v>75</v>
      </c>
    </row>
    <row r="36" spans="1:36" x14ac:dyDescent="0.3">
      <c r="A36" s="1" t="s">
        <v>33</v>
      </c>
      <c r="B36" s="1">
        <v>50</v>
      </c>
      <c r="C36" s="1">
        <v>0</v>
      </c>
      <c r="D36" s="1">
        <v>64</v>
      </c>
      <c r="E36" s="1">
        <v>7</v>
      </c>
      <c r="F36" s="1">
        <v>18</v>
      </c>
      <c r="G36" s="1">
        <v>53</v>
      </c>
      <c r="I36" s="2">
        <f t="shared" si="3"/>
        <v>0.26041666666666669</v>
      </c>
      <c r="J36" s="2">
        <f t="shared" si="4"/>
        <v>0</v>
      </c>
      <c r="K36" s="2">
        <f t="shared" si="5"/>
        <v>0.33333333333333331</v>
      </c>
      <c r="L36" s="2">
        <f t="shared" si="5"/>
        <v>3.6458333333333336E-2</v>
      </c>
      <c r="M36" s="2">
        <f t="shared" si="5"/>
        <v>9.375E-2</v>
      </c>
      <c r="N36" s="2">
        <f t="shared" si="5"/>
        <v>0.27604166666666669</v>
      </c>
      <c r="O36" s="3">
        <v>84</v>
      </c>
      <c r="P36" s="4">
        <f t="shared" si="6"/>
        <v>1</v>
      </c>
      <c r="Q36" s="1">
        <v>74</v>
      </c>
      <c r="R36" s="5">
        <f t="shared" si="7"/>
        <v>0.33333333333333331</v>
      </c>
      <c r="S36" s="1" t="str">
        <f t="shared" si="8"/>
        <v>part3</v>
      </c>
      <c r="U36" s="5">
        <f t="shared" si="9"/>
        <v>0.33333333333333331</v>
      </c>
      <c r="V36" s="5">
        <f t="shared" si="10"/>
        <v>5.729166666666663E-2</v>
      </c>
      <c r="W36" s="5">
        <f t="shared" si="11"/>
        <v>7.291666666666663E-2</v>
      </c>
      <c r="X36" s="5">
        <f t="shared" si="12"/>
        <v>0.23958333333333331</v>
      </c>
      <c r="Y36" s="5">
        <f t="shared" si="13"/>
        <v>0.296875</v>
      </c>
      <c r="Z36" s="5">
        <f t="shared" si="14"/>
        <v>0.33333333333333331</v>
      </c>
      <c r="AA36" s="17">
        <f t="shared" si="15"/>
        <v>0.14041264831045516</v>
      </c>
      <c r="AB36" s="5">
        <f t="shared" si="16"/>
        <v>0.99999999999999978</v>
      </c>
      <c r="AC36" s="5"/>
      <c r="AD36" s="1">
        <f t="shared" si="17"/>
        <v>3</v>
      </c>
      <c r="AE36" s="1">
        <f t="shared" si="17"/>
        <v>6</v>
      </c>
      <c r="AF36" s="1">
        <f t="shared" si="17"/>
        <v>1</v>
      </c>
      <c r="AG36" s="1">
        <f t="shared" si="17"/>
        <v>5</v>
      </c>
      <c r="AH36" s="1">
        <f t="shared" si="17"/>
        <v>4</v>
      </c>
      <c r="AI36" s="1">
        <f t="shared" si="17"/>
        <v>2</v>
      </c>
      <c r="AJ36" s="1">
        <v>74</v>
      </c>
    </row>
    <row r="37" spans="1:36" x14ac:dyDescent="0.3">
      <c r="A37" s="1" t="s">
        <v>34</v>
      </c>
      <c r="B37" s="1">
        <v>34</v>
      </c>
      <c r="C37" s="1">
        <v>75</v>
      </c>
      <c r="D37" s="1">
        <v>69</v>
      </c>
      <c r="E37" s="1">
        <v>3</v>
      </c>
      <c r="F37" s="1">
        <v>61</v>
      </c>
      <c r="G37" s="1">
        <v>90</v>
      </c>
      <c r="I37" s="2">
        <f t="shared" si="3"/>
        <v>0.10240963855421686</v>
      </c>
      <c r="J37" s="2">
        <f t="shared" si="4"/>
        <v>0.22590361445783133</v>
      </c>
      <c r="K37" s="2">
        <f t="shared" si="5"/>
        <v>0.20783132530120482</v>
      </c>
      <c r="L37" s="2">
        <f t="shared" si="5"/>
        <v>9.0361445783132526E-3</v>
      </c>
      <c r="M37" s="2">
        <f t="shared" si="5"/>
        <v>0.18373493975903615</v>
      </c>
      <c r="N37" s="2">
        <f t="shared" si="5"/>
        <v>0.27108433734939757</v>
      </c>
      <c r="O37" s="3">
        <v>14</v>
      </c>
      <c r="P37" s="4">
        <f t="shared" si="6"/>
        <v>1</v>
      </c>
      <c r="Q37" s="1">
        <v>73</v>
      </c>
      <c r="R37" s="5">
        <f t="shared" si="7"/>
        <v>0.27108433734939757</v>
      </c>
      <c r="S37" s="1" t="str">
        <f t="shared" si="8"/>
        <v>part6</v>
      </c>
      <c r="U37" s="5">
        <f t="shared" si="9"/>
        <v>0.27108433734939757</v>
      </c>
      <c r="V37" s="5">
        <f t="shared" si="10"/>
        <v>4.5180722891566244E-2</v>
      </c>
      <c r="W37" s="5">
        <f t="shared" si="11"/>
        <v>6.3253012048192753E-2</v>
      </c>
      <c r="X37" s="5">
        <f t="shared" si="12"/>
        <v>8.7349397590361422E-2</v>
      </c>
      <c r="Y37" s="5">
        <f t="shared" si="13"/>
        <v>0.16867469879518071</v>
      </c>
      <c r="Z37" s="5">
        <f t="shared" si="14"/>
        <v>0.26204819277108432</v>
      </c>
      <c r="AA37" s="17">
        <f t="shared" si="15"/>
        <v>9.5262026177239389E-2</v>
      </c>
      <c r="AB37" s="5">
        <f t="shared" si="16"/>
        <v>0.62650602409638545</v>
      </c>
      <c r="AC37" s="5"/>
      <c r="AD37" s="1">
        <f t="shared" si="17"/>
        <v>5</v>
      </c>
      <c r="AE37" s="1">
        <f t="shared" si="17"/>
        <v>2</v>
      </c>
      <c r="AF37" s="1">
        <f t="shared" si="17"/>
        <v>3</v>
      </c>
      <c r="AG37" s="1">
        <f t="shared" si="17"/>
        <v>6</v>
      </c>
      <c r="AH37" s="1">
        <f t="shared" si="17"/>
        <v>4</v>
      </c>
      <c r="AI37" s="1">
        <f t="shared" si="17"/>
        <v>1</v>
      </c>
      <c r="AJ37" s="1">
        <v>73</v>
      </c>
    </row>
    <row r="38" spans="1:36" x14ac:dyDescent="0.3">
      <c r="A38" s="1" t="s">
        <v>35</v>
      </c>
      <c r="B38" s="1">
        <v>87</v>
      </c>
      <c r="C38" s="1">
        <v>30</v>
      </c>
      <c r="D38" s="1">
        <v>44</v>
      </c>
      <c r="E38" s="1">
        <v>88</v>
      </c>
      <c r="F38" s="1">
        <v>6</v>
      </c>
      <c r="G38" s="1">
        <v>30</v>
      </c>
      <c r="I38" s="2">
        <f t="shared" si="3"/>
        <v>0.30526315789473685</v>
      </c>
      <c r="J38" s="2">
        <f t="shared" si="4"/>
        <v>0.10526315789473684</v>
      </c>
      <c r="K38" s="2">
        <f t="shared" si="5"/>
        <v>0.15438596491228071</v>
      </c>
      <c r="L38" s="2">
        <f t="shared" si="5"/>
        <v>0.30877192982456142</v>
      </c>
      <c r="M38" s="2">
        <f t="shared" si="5"/>
        <v>2.1052631578947368E-2</v>
      </c>
      <c r="N38" s="2">
        <f t="shared" si="5"/>
        <v>0.10526315789473684</v>
      </c>
      <c r="O38" s="3">
        <v>28</v>
      </c>
      <c r="P38" s="4">
        <f t="shared" si="6"/>
        <v>1</v>
      </c>
      <c r="Q38" s="1">
        <v>72</v>
      </c>
      <c r="R38" s="5">
        <f t="shared" si="7"/>
        <v>0.30877192982456142</v>
      </c>
      <c r="S38" s="1" t="str">
        <f t="shared" si="8"/>
        <v>part4</v>
      </c>
      <c r="U38" s="5">
        <f t="shared" si="9"/>
        <v>0.30877192982456142</v>
      </c>
      <c r="V38" s="5">
        <f t="shared" si="10"/>
        <v>3.5087719298245723E-3</v>
      </c>
      <c r="W38" s="5">
        <f t="shared" si="11"/>
        <v>0.15438596491228071</v>
      </c>
      <c r="X38" s="5">
        <f t="shared" si="12"/>
        <v>0.20350877192982458</v>
      </c>
      <c r="Y38" s="5">
        <f t="shared" si="13"/>
        <v>0</v>
      </c>
      <c r="Z38" s="5">
        <f t="shared" si="14"/>
        <v>0.28771929824561404</v>
      </c>
      <c r="AA38" s="17">
        <f t="shared" si="15"/>
        <v>0.11687423824523842</v>
      </c>
      <c r="AB38" s="5">
        <f t="shared" si="16"/>
        <v>0.64912280701754388</v>
      </c>
      <c r="AC38" s="5"/>
      <c r="AD38" s="1">
        <f t="shared" si="17"/>
        <v>2</v>
      </c>
      <c r="AE38" s="1">
        <f t="shared" si="17"/>
        <v>4</v>
      </c>
      <c r="AF38" s="1">
        <f t="shared" si="17"/>
        <v>3</v>
      </c>
      <c r="AG38" s="1">
        <f t="shared" si="17"/>
        <v>1</v>
      </c>
      <c r="AH38" s="1">
        <f t="shared" si="17"/>
        <v>6</v>
      </c>
      <c r="AI38" s="1">
        <f t="shared" si="17"/>
        <v>4</v>
      </c>
      <c r="AJ38" s="1">
        <v>72</v>
      </c>
    </row>
    <row r="39" spans="1:36" x14ac:dyDescent="0.3">
      <c r="A39" s="1" t="s">
        <v>36</v>
      </c>
      <c r="B39" s="1">
        <v>69</v>
      </c>
      <c r="C39" s="1">
        <v>80</v>
      </c>
      <c r="D39" s="1">
        <v>2</v>
      </c>
      <c r="E39" s="1">
        <v>83</v>
      </c>
      <c r="F39" s="1">
        <v>87</v>
      </c>
      <c r="G39" s="1">
        <v>89</v>
      </c>
      <c r="I39" s="2">
        <f t="shared" si="3"/>
        <v>0.16829268292682928</v>
      </c>
      <c r="J39" s="2">
        <f t="shared" si="4"/>
        <v>0.1951219512195122</v>
      </c>
      <c r="K39" s="2">
        <f t="shared" si="5"/>
        <v>4.8780487804878049E-3</v>
      </c>
      <c r="L39" s="2">
        <f t="shared" si="5"/>
        <v>0.20243902439024392</v>
      </c>
      <c r="M39" s="2">
        <f t="shared" si="5"/>
        <v>0.21219512195121951</v>
      </c>
      <c r="N39" s="2">
        <f t="shared" si="5"/>
        <v>0.21707317073170732</v>
      </c>
      <c r="O39" s="3">
        <v>68</v>
      </c>
      <c r="P39" s="4">
        <f t="shared" si="6"/>
        <v>1</v>
      </c>
      <c r="Q39" s="1">
        <v>71</v>
      </c>
      <c r="R39" s="5">
        <f t="shared" si="7"/>
        <v>0.21707317073170732</v>
      </c>
      <c r="S39" s="1" t="str">
        <f t="shared" si="8"/>
        <v>part6</v>
      </c>
      <c r="U39" s="5">
        <f t="shared" si="9"/>
        <v>0.21707317073170732</v>
      </c>
      <c r="V39" s="5">
        <f t="shared" si="10"/>
        <v>4.8780487804878092E-3</v>
      </c>
      <c r="W39" s="5">
        <f t="shared" si="11"/>
        <v>1.46341463414634E-2</v>
      </c>
      <c r="X39" s="5">
        <f t="shared" si="12"/>
        <v>2.1951219512195114E-2</v>
      </c>
      <c r="Y39" s="5">
        <f t="shared" si="13"/>
        <v>4.8780487804878037E-2</v>
      </c>
      <c r="Z39" s="5">
        <f t="shared" si="14"/>
        <v>0.21219512195121951</v>
      </c>
      <c r="AA39" s="17">
        <f t="shared" si="15"/>
        <v>8.1094046014663496E-2</v>
      </c>
      <c r="AB39" s="5">
        <f t="shared" si="16"/>
        <v>0.30243902439024384</v>
      </c>
      <c r="AC39" s="5"/>
      <c r="AD39" s="1">
        <f t="shared" si="17"/>
        <v>5</v>
      </c>
      <c r="AE39" s="1">
        <f t="shared" si="17"/>
        <v>4</v>
      </c>
      <c r="AF39" s="1">
        <f t="shared" si="17"/>
        <v>6</v>
      </c>
      <c r="AG39" s="1">
        <f t="shared" si="17"/>
        <v>3</v>
      </c>
      <c r="AH39" s="1">
        <f t="shared" si="17"/>
        <v>2</v>
      </c>
      <c r="AI39" s="1">
        <f t="shared" si="17"/>
        <v>1</v>
      </c>
      <c r="AJ39" s="1">
        <v>71</v>
      </c>
    </row>
    <row r="40" spans="1:36" x14ac:dyDescent="0.3">
      <c r="A40" s="1" t="s">
        <v>37</v>
      </c>
      <c r="B40" s="1">
        <v>99</v>
      </c>
      <c r="C40" s="1">
        <v>81</v>
      </c>
      <c r="D40" s="1">
        <v>52</v>
      </c>
      <c r="E40" s="1">
        <v>75</v>
      </c>
      <c r="F40" s="1">
        <v>42</v>
      </c>
      <c r="G40" s="1">
        <v>89</v>
      </c>
      <c r="I40" s="2">
        <f t="shared" si="3"/>
        <v>0.22602739726027396</v>
      </c>
      <c r="J40" s="2">
        <f t="shared" si="4"/>
        <v>0.18493150684931506</v>
      </c>
      <c r="K40" s="2">
        <f t="shared" si="5"/>
        <v>0.11872146118721461</v>
      </c>
      <c r="L40" s="2">
        <f t="shared" si="5"/>
        <v>0.17123287671232876</v>
      </c>
      <c r="M40" s="2">
        <f t="shared" si="5"/>
        <v>9.5890410958904104E-2</v>
      </c>
      <c r="N40" s="2">
        <f t="shared" si="5"/>
        <v>0.20319634703196346</v>
      </c>
      <c r="O40" s="3">
        <v>41</v>
      </c>
      <c r="P40" s="4">
        <f t="shared" si="6"/>
        <v>0.99999999999999989</v>
      </c>
      <c r="Q40" s="1">
        <v>70</v>
      </c>
      <c r="R40" s="5">
        <f t="shared" si="7"/>
        <v>0.22602739726027396</v>
      </c>
      <c r="S40" s="1" t="str">
        <f t="shared" si="8"/>
        <v>part1</v>
      </c>
      <c r="U40" s="5">
        <f t="shared" si="9"/>
        <v>0.22602739726027396</v>
      </c>
      <c r="V40" s="5">
        <f t="shared" si="10"/>
        <v>2.2831050228310501E-2</v>
      </c>
      <c r="W40" s="5">
        <f t="shared" si="11"/>
        <v>4.1095890410958902E-2</v>
      </c>
      <c r="X40" s="5">
        <f t="shared" si="12"/>
        <v>5.4794520547945202E-2</v>
      </c>
      <c r="Y40" s="5">
        <f t="shared" si="13"/>
        <v>0.10730593607305935</v>
      </c>
      <c r="Z40" s="5">
        <f t="shared" si="14"/>
        <v>0.13013698630136986</v>
      </c>
      <c r="AA40" s="17">
        <f t="shared" si="15"/>
        <v>5.0041162348118652E-2</v>
      </c>
      <c r="AB40" s="5">
        <f t="shared" si="16"/>
        <v>0.35616438356164382</v>
      </c>
      <c r="AC40" s="5"/>
      <c r="AD40" s="1">
        <f t="shared" si="17"/>
        <v>1</v>
      </c>
      <c r="AE40" s="1">
        <f t="shared" si="17"/>
        <v>3</v>
      </c>
      <c r="AF40" s="1">
        <f t="shared" si="17"/>
        <v>5</v>
      </c>
      <c r="AG40" s="1">
        <f t="shared" si="17"/>
        <v>4</v>
      </c>
      <c r="AH40" s="1">
        <f t="shared" si="17"/>
        <v>6</v>
      </c>
      <c r="AI40" s="1">
        <f t="shared" si="17"/>
        <v>2</v>
      </c>
      <c r="AJ40" s="1">
        <v>70</v>
      </c>
    </row>
    <row r="41" spans="1:36" x14ac:dyDescent="0.3">
      <c r="A41" s="1" t="s">
        <v>38</v>
      </c>
      <c r="B41" s="1">
        <v>17</v>
      </c>
      <c r="C41" s="1">
        <v>9</v>
      </c>
      <c r="D41" s="1">
        <v>74</v>
      </c>
      <c r="E41" s="1">
        <v>22</v>
      </c>
      <c r="F41" s="1">
        <v>83</v>
      </c>
      <c r="G41" s="1">
        <v>6</v>
      </c>
      <c r="I41" s="2">
        <f t="shared" si="3"/>
        <v>8.0568720379146919E-2</v>
      </c>
      <c r="J41" s="2">
        <f t="shared" si="4"/>
        <v>4.2654028436018961E-2</v>
      </c>
      <c r="K41" s="2">
        <f t="shared" si="5"/>
        <v>0.35071090047393366</v>
      </c>
      <c r="L41" s="2">
        <f t="shared" si="5"/>
        <v>0.10426540284360189</v>
      </c>
      <c r="M41" s="2">
        <f t="shared" si="5"/>
        <v>0.39336492890995262</v>
      </c>
      <c r="N41" s="2">
        <f t="shared" si="5"/>
        <v>2.843601895734597E-2</v>
      </c>
      <c r="O41" s="3">
        <v>1</v>
      </c>
      <c r="P41" s="4">
        <f t="shared" si="6"/>
        <v>0.99999999999999989</v>
      </c>
      <c r="Q41" s="1">
        <v>69</v>
      </c>
      <c r="R41" s="5">
        <f t="shared" si="7"/>
        <v>0.39336492890995262</v>
      </c>
      <c r="S41" s="1" t="str">
        <f t="shared" si="8"/>
        <v>part5</v>
      </c>
      <c r="U41" s="5">
        <f t="shared" si="9"/>
        <v>0.39336492890995262</v>
      </c>
      <c r="V41" s="5">
        <f t="shared" si="10"/>
        <v>4.2654028436018954E-2</v>
      </c>
      <c r="W41" s="5">
        <f t="shared" si="11"/>
        <v>0.2890995260663507</v>
      </c>
      <c r="X41" s="5">
        <f t="shared" si="12"/>
        <v>0.3127962085308057</v>
      </c>
      <c r="Y41" s="5">
        <f t="shared" si="13"/>
        <v>0.35071090047393366</v>
      </c>
      <c r="Z41" s="5">
        <f t="shared" si="14"/>
        <v>0.36492890995260663</v>
      </c>
      <c r="AA41" s="17">
        <f t="shared" si="15"/>
        <v>0.16189997071682122</v>
      </c>
      <c r="AB41" s="5">
        <f t="shared" si="16"/>
        <v>1.3601895734597158</v>
      </c>
      <c r="AC41" s="5"/>
      <c r="AD41" s="1">
        <f t="shared" si="17"/>
        <v>4</v>
      </c>
      <c r="AE41" s="1">
        <f t="shared" si="17"/>
        <v>5</v>
      </c>
      <c r="AF41" s="1">
        <f t="shared" si="17"/>
        <v>2</v>
      </c>
      <c r="AG41" s="1">
        <f t="shared" si="17"/>
        <v>3</v>
      </c>
      <c r="AH41" s="1">
        <f t="shared" si="17"/>
        <v>1</v>
      </c>
      <c r="AI41" s="1">
        <f t="shared" si="17"/>
        <v>6</v>
      </c>
      <c r="AJ41" s="1">
        <v>69</v>
      </c>
    </row>
    <row r="42" spans="1:36" x14ac:dyDescent="0.3">
      <c r="A42" s="1" t="s">
        <v>39</v>
      </c>
      <c r="B42" s="1">
        <v>59</v>
      </c>
      <c r="C42" s="1">
        <v>68</v>
      </c>
      <c r="D42" s="1">
        <v>30</v>
      </c>
      <c r="E42" s="1">
        <v>22</v>
      </c>
      <c r="F42" s="1">
        <v>55</v>
      </c>
      <c r="G42" s="1">
        <v>78</v>
      </c>
      <c r="I42" s="2">
        <f t="shared" si="3"/>
        <v>0.1891025641025641</v>
      </c>
      <c r="J42" s="2">
        <f t="shared" si="4"/>
        <v>0.21794871794871795</v>
      </c>
      <c r="K42" s="2">
        <f t="shared" si="5"/>
        <v>9.6153846153846159E-2</v>
      </c>
      <c r="L42" s="2">
        <f t="shared" si="5"/>
        <v>7.0512820512820512E-2</v>
      </c>
      <c r="M42" s="2">
        <f t="shared" si="5"/>
        <v>0.17628205128205129</v>
      </c>
      <c r="N42" s="2">
        <f t="shared" si="5"/>
        <v>0.25</v>
      </c>
      <c r="O42" s="3">
        <v>63</v>
      </c>
      <c r="P42" s="4">
        <f t="shared" si="6"/>
        <v>1</v>
      </c>
      <c r="Q42" s="1">
        <v>68</v>
      </c>
      <c r="R42" s="5">
        <f t="shared" si="7"/>
        <v>0.25</v>
      </c>
      <c r="S42" s="1" t="str">
        <f t="shared" si="8"/>
        <v>part6</v>
      </c>
      <c r="U42" s="5">
        <f t="shared" si="9"/>
        <v>0.25</v>
      </c>
      <c r="V42" s="5">
        <f t="shared" si="10"/>
        <v>3.2051282051282048E-2</v>
      </c>
      <c r="W42" s="5">
        <f t="shared" si="11"/>
        <v>6.0897435897435903E-2</v>
      </c>
      <c r="X42" s="5">
        <f t="shared" si="12"/>
        <v>7.3717948717948706E-2</v>
      </c>
      <c r="Y42" s="5">
        <f t="shared" si="13"/>
        <v>0.15384615384615385</v>
      </c>
      <c r="Z42" s="5">
        <f t="shared" si="14"/>
        <v>0.17948717948717949</v>
      </c>
      <c r="AA42" s="17">
        <f t="shared" si="15"/>
        <v>6.9839442051101805E-2</v>
      </c>
      <c r="AB42" s="5">
        <f t="shared" si="16"/>
        <v>0.5</v>
      </c>
      <c r="AC42" s="5"/>
      <c r="AD42" s="1">
        <f t="shared" si="17"/>
        <v>3</v>
      </c>
      <c r="AE42" s="1">
        <f t="shared" si="17"/>
        <v>2</v>
      </c>
      <c r="AF42" s="1">
        <f t="shared" si="17"/>
        <v>5</v>
      </c>
      <c r="AG42" s="1">
        <f t="shared" si="17"/>
        <v>6</v>
      </c>
      <c r="AH42" s="1">
        <f t="shared" si="17"/>
        <v>4</v>
      </c>
      <c r="AI42" s="1">
        <f t="shared" si="17"/>
        <v>1</v>
      </c>
      <c r="AJ42" s="1">
        <v>68</v>
      </c>
    </row>
    <row r="43" spans="1:36" x14ac:dyDescent="0.3">
      <c r="A43" s="1" t="s">
        <v>40</v>
      </c>
      <c r="B43" s="1">
        <v>6</v>
      </c>
      <c r="C43" s="1">
        <v>14</v>
      </c>
      <c r="D43" s="1">
        <v>10</v>
      </c>
      <c r="E43" s="1">
        <v>51</v>
      </c>
      <c r="F43" s="1">
        <v>61</v>
      </c>
      <c r="G43" s="1">
        <v>67</v>
      </c>
      <c r="I43" s="2">
        <f t="shared" si="3"/>
        <v>2.8708133971291867E-2</v>
      </c>
      <c r="J43" s="2">
        <f t="shared" si="4"/>
        <v>6.6985645933014357E-2</v>
      </c>
      <c r="K43" s="2">
        <f t="shared" si="5"/>
        <v>4.784688995215311E-2</v>
      </c>
      <c r="L43" s="2">
        <f t="shared" si="5"/>
        <v>0.24401913875598086</v>
      </c>
      <c r="M43" s="2">
        <f t="shared" si="5"/>
        <v>0.291866028708134</v>
      </c>
      <c r="N43" s="2">
        <f t="shared" si="5"/>
        <v>0.32057416267942584</v>
      </c>
      <c r="O43" s="3">
        <v>66</v>
      </c>
      <c r="P43" s="4">
        <f t="shared" si="6"/>
        <v>1</v>
      </c>
      <c r="Q43" s="1">
        <v>67</v>
      </c>
      <c r="R43" s="5">
        <f t="shared" si="7"/>
        <v>0.32057416267942584</v>
      </c>
      <c r="S43" s="1" t="str">
        <f t="shared" si="8"/>
        <v>part6</v>
      </c>
      <c r="U43" s="5">
        <f t="shared" si="9"/>
        <v>0.32057416267942584</v>
      </c>
      <c r="V43" s="5">
        <f t="shared" si="10"/>
        <v>2.8708133971291849E-2</v>
      </c>
      <c r="W43" s="5">
        <f t="shared" si="11"/>
        <v>7.6555023923444987E-2</v>
      </c>
      <c r="X43" s="5">
        <f t="shared" si="12"/>
        <v>0.25358851674641147</v>
      </c>
      <c r="Y43" s="5">
        <f t="shared" si="13"/>
        <v>0.27272727272727271</v>
      </c>
      <c r="Z43" s="5">
        <f t="shared" si="14"/>
        <v>0.291866028708134</v>
      </c>
      <c r="AA43" s="17">
        <f t="shared" si="15"/>
        <v>0.13299083013447693</v>
      </c>
      <c r="AB43" s="5">
        <f t="shared" si="16"/>
        <v>0.92344497607655507</v>
      </c>
      <c r="AC43" s="5"/>
      <c r="AD43" s="1">
        <f t="shared" si="17"/>
        <v>6</v>
      </c>
      <c r="AE43" s="1">
        <f t="shared" si="17"/>
        <v>4</v>
      </c>
      <c r="AF43" s="1">
        <f t="shared" si="17"/>
        <v>5</v>
      </c>
      <c r="AG43" s="1">
        <f t="shared" si="17"/>
        <v>3</v>
      </c>
      <c r="AH43" s="1">
        <f t="shared" si="17"/>
        <v>2</v>
      </c>
      <c r="AI43" s="1">
        <f t="shared" si="17"/>
        <v>1</v>
      </c>
      <c r="AJ43" s="1">
        <v>67</v>
      </c>
    </row>
    <row r="44" spans="1:36" x14ac:dyDescent="0.3">
      <c r="A44" s="1" t="s">
        <v>41</v>
      </c>
      <c r="B44" s="1">
        <v>85</v>
      </c>
      <c r="C44" s="1">
        <v>89</v>
      </c>
      <c r="D44" s="1">
        <v>75</v>
      </c>
      <c r="E44" s="1">
        <v>25</v>
      </c>
      <c r="F44" s="1">
        <v>69</v>
      </c>
      <c r="G44" s="1">
        <v>1</v>
      </c>
      <c r="I44" s="2">
        <f t="shared" si="3"/>
        <v>0.24709302325581395</v>
      </c>
      <c r="J44" s="2">
        <f t="shared" si="4"/>
        <v>0.25872093023255816</v>
      </c>
      <c r="K44" s="2">
        <f t="shared" si="5"/>
        <v>0.21802325581395349</v>
      </c>
      <c r="L44" s="2">
        <f t="shared" si="5"/>
        <v>7.2674418604651167E-2</v>
      </c>
      <c r="M44" s="2">
        <f t="shared" si="5"/>
        <v>0.2005813953488372</v>
      </c>
      <c r="N44" s="2">
        <f t="shared" si="5"/>
        <v>2.9069767441860465E-3</v>
      </c>
      <c r="O44" s="3">
        <v>89</v>
      </c>
      <c r="P44" s="4">
        <f t="shared" si="6"/>
        <v>1</v>
      </c>
      <c r="Q44" s="1">
        <v>66</v>
      </c>
      <c r="R44" s="5">
        <f t="shared" si="7"/>
        <v>0.25872093023255816</v>
      </c>
      <c r="S44" s="1" t="str">
        <f t="shared" si="8"/>
        <v>part2</v>
      </c>
      <c r="U44" s="5">
        <f t="shared" si="9"/>
        <v>0.25872093023255816</v>
      </c>
      <c r="V44" s="5">
        <f t="shared" si="10"/>
        <v>1.1627906976744207E-2</v>
      </c>
      <c r="W44" s="5">
        <f t="shared" si="11"/>
        <v>4.0697674418604668E-2</v>
      </c>
      <c r="X44" s="5">
        <f t="shared" si="12"/>
        <v>5.813953488372095E-2</v>
      </c>
      <c r="Y44" s="5">
        <f t="shared" si="13"/>
        <v>0.18604651162790697</v>
      </c>
      <c r="Z44" s="5">
        <f t="shared" si="14"/>
        <v>0.2558139534883721</v>
      </c>
      <c r="AA44" s="17">
        <f t="shared" si="15"/>
        <v>0.10428985864843254</v>
      </c>
      <c r="AB44" s="5">
        <f t="shared" si="16"/>
        <v>0.55232558139534893</v>
      </c>
      <c r="AC44" s="5"/>
      <c r="AD44" s="1">
        <f t="shared" si="17"/>
        <v>2</v>
      </c>
      <c r="AE44" s="1">
        <f t="shared" si="17"/>
        <v>1</v>
      </c>
      <c r="AF44" s="1">
        <f t="shared" si="17"/>
        <v>3</v>
      </c>
      <c r="AG44" s="1">
        <f t="shared" si="17"/>
        <v>5</v>
      </c>
      <c r="AH44" s="1">
        <f t="shared" si="17"/>
        <v>4</v>
      </c>
      <c r="AI44" s="1">
        <f t="shared" si="17"/>
        <v>6</v>
      </c>
      <c r="AJ44" s="1">
        <v>66</v>
      </c>
    </row>
    <row r="45" spans="1:36" x14ac:dyDescent="0.3">
      <c r="A45" s="1" t="s">
        <v>42</v>
      </c>
      <c r="B45" s="1">
        <v>47</v>
      </c>
      <c r="C45" s="1">
        <v>26</v>
      </c>
      <c r="D45" s="1">
        <v>38</v>
      </c>
      <c r="E45" s="1">
        <v>81</v>
      </c>
      <c r="F45" s="1">
        <v>39</v>
      </c>
      <c r="G45" s="1">
        <v>80</v>
      </c>
      <c r="I45" s="2">
        <f t="shared" si="3"/>
        <v>0.15112540192926044</v>
      </c>
      <c r="J45" s="2">
        <f t="shared" si="4"/>
        <v>8.3601286173633438E-2</v>
      </c>
      <c r="K45" s="2">
        <f t="shared" si="5"/>
        <v>0.12218649517684887</v>
      </c>
      <c r="L45" s="2">
        <f t="shared" si="5"/>
        <v>0.26045016077170419</v>
      </c>
      <c r="M45" s="2">
        <f t="shared" si="5"/>
        <v>0.12540192926045016</v>
      </c>
      <c r="N45" s="2">
        <f t="shared" si="5"/>
        <v>0.25723472668810288</v>
      </c>
      <c r="O45" s="3">
        <v>46</v>
      </c>
      <c r="P45" s="4">
        <f t="shared" si="6"/>
        <v>1</v>
      </c>
      <c r="Q45" s="1">
        <v>65</v>
      </c>
      <c r="R45" s="5">
        <f t="shared" si="7"/>
        <v>0.26045016077170419</v>
      </c>
      <c r="S45" s="1" t="str">
        <f t="shared" si="8"/>
        <v>part4</v>
      </c>
      <c r="U45" s="5">
        <f t="shared" si="9"/>
        <v>0.26045016077170419</v>
      </c>
      <c r="V45" s="5">
        <f t="shared" si="10"/>
        <v>3.2154340836013096E-3</v>
      </c>
      <c r="W45" s="5">
        <f t="shared" si="11"/>
        <v>0.10932475884244375</v>
      </c>
      <c r="X45" s="5">
        <f t="shared" si="12"/>
        <v>0.13504823151125403</v>
      </c>
      <c r="Y45" s="5">
        <f t="shared" si="13"/>
        <v>0.13826366559485531</v>
      </c>
      <c r="Z45" s="5">
        <f t="shared" si="14"/>
        <v>0.17684887459807075</v>
      </c>
      <c r="AA45" s="17">
        <f t="shared" si="15"/>
        <v>7.4592988702228857E-2</v>
      </c>
      <c r="AB45" s="5">
        <f t="shared" si="16"/>
        <v>0.56270096463022512</v>
      </c>
      <c r="AC45" s="5"/>
      <c r="AD45" s="1">
        <f t="shared" si="17"/>
        <v>3</v>
      </c>
      <c r="AE45" s="1">
        <f t="shared" si="17"/>
        <v>6</v>
      </c>
      <c r="AF45" s="1">
        <f t="shared" si="17"/>
        <v>5</v>
      </c>
      <c r="AG45" s="1">
        <f t="shared" si="17"/>
        <v>1</v>
      </c>
      <c r="AH45" s="1">
        <f t="shared" si="17"/>
        <v>4</v>
      </c>
      <c r="AI45" s="1">
        <f t="shared" si="17"/>
        <v>2</v>
      </c>
      <c r="AJ45" s="1">
        <v>65</v>
      </c>
    </row>
    <row r="46" spans="1:36" x14ac:dyDescent="0.3">
      <c r="A46" s="1" t="s">
        <v>43</v>
      </c>
      <c r="B46" s="1">
        <v>34</v>
      </c>
      <c r="C46" s="1">
        <v>30</v>
      </c>
      <c r="D46" s="1">
        <v>93</v>
      </c>
      <c r="E46" s="1">
        <v>79</v>
      </c>
      <c r="F46" s="1">
        <v>11</v>
      </c>
      <c r="G46" s="1">
        <v>65</v>
      </c>
      <c r="I46" s="2">
        <f t="shared" si="3"/>
        <v>0.10897435897435898</v>
      </c>
      <c r="J46" s="2">
        <f t="shared" si="4"/>
        <v>9.6153846153846159E-2</v>
      </c>
      <c r="K46" s="2">
        <f t="shared" si="5"/>
        <v>0.29807692307692307</v>
      </c>
      <c r="L46" s="2">
        <f t="shared" si="5"/>
        <v>0.25320512820512819</v>
      </c>
      <c r="M46" s="2">
        <f t="shared" si="5"/>
        <v>3.5256410256410256E-2</v>
      </c>
      <c r="N46" s="2">
        <f t="shared" si="5"/>
        <v>0.20833333333333334</v>
      </c>
      <c r="O46" s="3">
        <v>33</v>
      </c>
      <c r="P46" s="4">
        <f t="shared" si="6"/>
        <v>1</v>
      </c>
      <c r="Q46" s="1">
        <v>64</v>
      </c>
      <c r="R46" s="5">
        <f t="shared" si="7"/>
        <v>0.29807692307692307</v>
      </c>
      <c r="S46" s="1" t="str">
        <f t="shared" si="8"/>
        <v>part3</v>
      </c>
      <c r="U46" s="5">
        <f t="shared" si="9"/>
        <v>0.29807692307692307</v>
      </c>
      <c r="V46" s="5">
        <f t="shared" si="10"/>
        <v>4.4871794871794879E-2</v>
      </c>
      <c r="W46" s="5">
        <f t="shared" si="11"/>
        <v>8.974358974358973E-2</v>
      </c>
      <c r="X46" s="5">
        <f t="shared" si="12"/>
        <v>0.1891025641025641</v>
      </c>
      <c r="Y46" s="5">
        <f t="shared" si="13"/>
        <v>0.20192307692307693</v>
      </c>
      <c r="Z46" s="5">
        <f t="shared" si="14"/>
        <v>0.26282051282051283</v>
      </c>
      <c r="AA46" s="17">
        <f t="shared" si="15"/>
        <v>0.10204194004399436</v>
      </c>
      <c r="AB46" s="5">
        <f t="shared" si="16"/>
        <v>0.78846153846153832</v>
      </c>
      <c r="AC46" s="5"/>
      <c r="AD46" s="1">
        <f t="shared" si="17"/>
        <v>4</v>
      </c>
      <c r="AE46" s="1">
        <f t="shared" si="17"/>
        <v>5</v>
      </c>
      <c r="AF46" s="1">
        <f t="shared" si="17"/>
        <v>1</v>
      </c>
      <c r="AG46" s="1">
        <f t="shared" si="17"/>
        <v>2</v>
      </c>
      <c r="AH46" s="1">
        <f t="shared" si="17"/>
        <v>6</v>
      </c>
      <c r="AI46" s="1">
        <f t="shared" si="17"/>
        <v>3</v>
      </c>
      <c r="AJ46" s="1">
        <v>64</v>
      </c>
    </row>
    <row r="47" spans="1:36" x14ac:dyDescent="0.3">
      <c r="A47" s="1" t="s">
        <v>44</v>
      </c>
      <c r="B47" s="1">
        <v>94</v>
      </c>
      <c r="C47" s="1">
        <v>20</v>
      </c>
      <c r="D47" s="1">
        <v>64</v>
      </c>
      <c r="E47" s="1">
        <v>99</v>
      </c>
      <c r="F47" s="1">
        <v>7</v>
      </c>
      <c r="G47" s="1">
        <v>52</v>
      </c>
      <c r="I47" s="2">
        <f t="shared" si="3"/>
        <v>0.27976190476190477</v>
      </c>
      <c r="J47" s="2">
        <f t="shared" si="4"/>
        <v>5.9523809523809521E-2</v>
      </c>
      <c r="K47" s="2">
        <f t="shared" si="5"/>
        <v>0.19047619047619047</v>
      </c>
      <c r="L47" s="2">
        <f t="shared" si="5"/>
        <v>0.29464285714285715</v>
      </c>
      <c r="M47" s="2">
        <f t="shared" si="5"/>
        <v>2.0833333333333332E-2</v>
      </c>
      <c r="N47" s="2">
        <f t="shared" si="5"/>
        <v>0.15476190476190477</v>
      </c>
      <c r="O47" s="3">
        <v>93</v>
      </c>
      <c r="P47" s="4">
        <f t="shared" si="6"/>
        <v>1</v>
      </c>
      <c r="Q47" s="1">
        <v>63</v>
      </c>
      <c r="R47" s="5">
        <f t="shared" si="7"/>
        <v>0.29464285714285715</v>
      </c>
      <c r="S47" s="1" t="str">
        <f t="shared" si="8"/>
        <v>part4</v>
      </c>
      <c r="U47" s="5">
        <f t="shared" si="9"/>
        <v>0.29464285714285715</v>
      </c>
      <c r="V47" s="5">
        <f t="shared" si="10"/>
        <v>1.4880952380952384E-2</v>
      </c>
      <c r="W47" s="5">
        <f t="shared" si="11"/>
        <v>0.10416666666666669</v>
      </c>
      <c r="X47" s="5">
        <f t="shared" si="12"/>
        <v>0.13988095238095238</v>
      </c>
      <c r="Y47" s="5">
        <f t="shared" si="13"/>
        <v>0.23511904761904762</v>
      </c>
      <c r="Z47" s="5">
        <f t="shared" si="14"/>
        <v>0.27380952380952384</v>
      </c>
      <c r="AA47" s="17">
        <f t="shared" si="15"/>
        <v>0.11191425998192363</v>
      </c>
      <c r="AB47" s="5">
        <f t="shared" si="16"/>
        <v>0.7678571428571429</v>
      </c>
      <c r="AC47" s="5"/>
      <c r="AD47" s="1">
        <f t="shared" si="17"/>
        <v>2</v>
      </c>
      <c r="AE47" s="1">
        <f t="shared" si="17"/>
        <v>5</v>
      </c>
      <c r="AF47" s="1">
        <f t="shared" si="17"/>
        <v>3</v>
      </c>
      <c r="AG47" s="1">
        <f t="shared" si="17"/>
        <v>1</v>
      </c>
      <c r="AH47" s="1">
        <f t="shared" si="17"/>
        <v>6</v>
      </c>
      <c r="AI47" s="1">
        <f t="shared" si="17"/>
        <v>4</v>
      </c>
      <c r="AJ47" s="1">
        <v>63</v>
      </c>
    </row>
    <row r="48" spans="1:36" x14ac:dyDescent="0.3">
      <c r="A48" s="1" t="s">
        <v>45</v>
      </c>
      <c r="B48" s="1">
        <v>6</v>
      </c>
      <c r="C48" s="1">
        <v>16</v>
      </c>
      <c r="D48" s="1">
        <v>79</v>
      </c>
      <c r="E48" s="1">
        <v>67</v>
      </c>
      <c r="F48" s="1">
        <v>85</v>
      </c>
      <c r="G48" s="1">
        <v>61</v>
      </c>
      <c r="I48" s="2">
        <f t="shared" si="3"/>
        <v>1.9108280254777069E-2</v>
      </c>
      <c r="J48" s="2">
        <f t="shared" si="4"/>
        <v>5.0955414012738856E-2</v>
      </c>
      <c r="K48" s="2">
        <f t="shared" si="5"/>
        <v>0.25159235668789809</v>
      </c>
      <c r="L48" s="2">
        <f t="shared" si="5"/>
        <v>0.21337579617834396</v>
      </c>
      <c r="M48" s="2">
        <f t="shared" si="5"/>
        <v>0.27070063694267515</v>
      </c>
      <c r="N48" s="2">
        <f t="shared" si="5"/>
        <v>0.19426751592356689</v>
      </c>
      <c r="O48" s="3">
        <v>39</v>
      </c>
      <c r="P48" s="4">
        <f t="shared" si="6"/>
        <v>1</v>
      </c>
      <c r="Q48" s="1">
        <v>62</v>
      </c>
      <c r="R48" s="5">
        <f t="shared" si="7"/>
        <v>0.27070063694267515</v>
      </c>
      <c r="S48" s="1" t="str">
        <f t="shared" si="8"/>
        <v>part5</v>
      </c>
      <c r="U48" s="5">
        <f t="shared" si="9"/>
        <v>0.27070063694267515</v>
      </c>
      <c r="V48" s="5">
        <f t="shared" si="10"/>
        <v>1.9108280254777066E-2</v>
      </c>
      <c r="W48" s="5">
        <f t="shared" si="11"/>
        <v>5.7324840764331197E-2</v>
      </c>
      <c r="X48" s="5">
        <f t="shared" si="12"/>
        <v>7.6433121019108263E-2</v>
      </c>
      <c r="Y48" s="5">
        <f t="shared" si="13"/>
        <v>0.21974522292993631</v>
      </c>
      <c r="Z48" s="5">
        <f t="shared" si="14"/>
        <v>0.25159235668789809</v>
      </c>
      <c r="AA48" s="17">
        <f t="shared" si="15"/>
        <v>0.10596373044361371</v>
      </c>
      <c r="AB48" s="5">
        <f t="shared" si="16"/>
        <v>0.62420382165605093</v>
      </c>
      <c r="AC48" s="5"/>
      <c r="AD48" s="1">
        <f t="shared" si="17"/>
        <v>6</v>
      </c>
      <c r="AE48" s="1">
        <f t="shared" si="17"/>
        <v>5</v>
      </c>
      <c r="AF48" s="1">
        <f t="shared" si="17"/>
        <v>2</v>
      </c>
      <c r="AG48" s="1">
        <f t="shared" si="17"/>
        <v>3</v>
      </c>
      <c r="AH48" s="1">
        <f t="shared" si="17"/>
        <v>1</v>
      </c>
      <c r="AI48" s="1">
        <f t="shared" si="17"/>
        <v>4</v>
      </c>
      <c r="AJ48" s="1">
        <v>62</v>
      </c>
    </row>
    <row r="49" spans="1:36" x14ac:dyDescent="0.3">
      <c r="A49" s="1" t="s">
        <v>46</v>
      </c>
      <c r="B49" s="1">
        <v>55</v>
      </c>
      <c r="C49" s="1">
        <v>58</v>
      </c>
      <c r="D49" s="1">
        <v>34</v>
      </c>
      <c r="E49" s="1">
        <v>75</v>
      </c>
      <c r="F49" s="1">
        <v>4</v>
      </c>
      <c r="G49" s="1">
        <v>33</v>
      </c>
      <c r="I49" s="2">
        <f t="shared" si="3"/>
        <v>0.21235521235521235</v>
      </c>
      <c r="J49" s="2">
        <f t="shared" si="4"/>
        <v>0.22393822393822393</v>
      </c>
      <c r="K49" s="2">
        <f t="shared" si="5"/>
        <v>0.13127413127413126</v>
      </c>
      <c r="L49" s="2">
        <f t="shared" si="5"/>
        <v>0.28957528957528955</v>
      </c>
      <c r="M49" s="2">
        <f t="shared" si="5"/>
        <v>1.5444015444015444E-2</v>
      </c>
      <c r="N49" s="2">
        <f t="shared" si="5"/>
        <v>0.12741312741312741</v>
      </c>
      <c r="O49" s="3">
        <v>8</v>
      </c>
      <c r="P49" s="4">
        <f t="shared" si="6"/>
        <v>0.99999999999999989</v>
      </c>
      <c r="Q49" s="1">
        <v>61</v>
      </c>
      <c r="R49" s="5">
        <f t="shared" si="7"/>
        <v>0.28957528957528955</v>
      </c>
      <c r="S49" s="1" t="str">
        <f t="shared" si="8"/>
        <v>part4</v>
      </c>
      <c r="U49" s="5">
        <f t="shared" si="9"/>
        <v>0.28957528957528955</v>
      </c>
      <c r="V49" s="5">
        <f t="shared" si="10"/>
        <v>6.5637065637065617E-2</v>
      </c>
      <c r="W49" s="5">
        <f t="shared" si="11"/>
        <v>7.7220077220077205E-2</v>
      </c>
      <c r="X49" s="5">
        <f t="shared" si="12"/>
        <v>0.15830115830115829</v>
      </c>
      <c r="Y49" s="5">
        <f t="shared" si="13"/>
        <v>0.16216216216216214</v>
      </c>
      <c r="Z49" s="5">
        <f t="shared" si="14"/>
        <v>0.27413127413127408</v>
      </c>
      <c r="AA49" s="17">
        <f t="shared" si="15"/>
        <v>9.6058072240688103E-2</v>
      </c>
      <c r="AB49" s="5">
        <f t="shared" si="16"/>
        <v>0.73745173745173731</v>
      </c>
      <c r="AC49" s="5"/>
      <c r="AD49" s="1">
        <f t="shared" si="17"/>
        <v>3</v>
      </c>
      <c r="AE49" s="1">
        <f t="shared" si="17"/>
        <v>2</v>
      </c>
      <c r="AF49" s="1">
        <f t="shared" si="17"/>
        <v>4</v>
      </c>
      <c r="AG49" s="1">
        <f t="shared" si="17"/>
        <v>1</v>
      </c>
      <c r="AH49" s="1">
        <f t="shared" si="17"/>
        <v>6</v>
      </c>
      <c r="AI49" s="1">
        <f t="shared" si="17"/>
        <v>5</v>
      </c>
      <c r="AJ49" s="1">
        <v>61</v>
      </c>
    </row>
    <row r="50" spans="1:36" x14ac:dyDescent="0.3">
      <c r="A50" s="1" t="s">
        <v>47</v>
      </c>
      <c r="B50" s="1">
        <v>91</v>
      </c>
      <c r="C50" s="1">
        <v>68</v>
      </c>
      <c r="D50" s="1">
        <v>30</v>
      </c>
      <c r="E50" s="1">
        <v>61</v>
      </c>
      <c r="F50" s="1">
        <v>54</v>
      </c>
      <c r="G50" s="1">
        <v>91</v>
      </c>
      <c r="I50" s="2">
        <f t="shared" si="3"/>
        <v>0.23037974683544304</v>
      </c>
      <c r="J50" s="2">
        <f t="shared" si="4"/>
        <v>0.17215189873417722</v>
      </c>
      <c r="K50" s="2">
        <f t="shared" si="5"/>
        <v>7.5949367088607597E-2</v>
      </c>
      <c r="L50" s="2">
        <f t="shared" si="5"/>
        <v>0.15443037974683543</v>
      </c>
      <c r="M50" s="2">
        <f t="shared" si="5"/>
        <v>0.13670886075949368</v>
      </c>
      <c r="N50" s="2">
        <f t="shared" si="5"/>
        <v>0.23037974683544304</v>
      </c>
      <c r="O50" s="3">
        <v>9</v>
      </c>
      <c r="P50" s="4">
        <f t="shared" si="6"/>
        <v>1</v>
      </c>
      <c r="Q50" s="1">
        <v>60</v>
      </c>
      <c r="R50" s="5">
        <f t="shared" si="7"/>
        <v>0.23037974683544304</v>
      </c>
      <c r="S50" s="1" t="str">
        <f t="shared" si="8"/>
        <v>part1</v>
      </c>
      <c r="U50" s="5">
        <f t="shared" si="9"/>
        <v>0.23037974683544304</v>
      </c>
      <c r="V50" s="5">
        <f t="shared" si="10"/>
        <v>0</v>
      </c>
      <c r="W50" s="5">
        <f t="shared" si="11"/>
        <v>5.8227848101265828E-2</v>
      </c>
      <c r="X50" s="5">
        <f t="shared" si="12"/>
        <v>7.5949367088607611E-2</v>
      </c>
      <c r="Y50" s="5">
        <f t="shared" si="13"/>
        <v>9.3670886075949367E-2</v>
      </c>
      <c r="Z50" s="5">
        <f t="shared" si="14"/>
        <v>0.15443037974683543</v>
      </c>
      <c r="AA50" s="17">
        <f t="shared" si="15"/>
        <v>5.9034949369186268E-2</v>
      </c>
      <c r="AB50" s="5">
        <f t="shared" si="16"/>
        <v>0.38227848101265827</v>
      </c>
      <c r="AC50" s="5"/>
      <c r="AD50" s="1">
        <f t="shared" si="17"/>
        <v>1</v>
      </c>
      <c r="AE50" s="1">
        <f t="shared" si="17"/>
        <v>3</v>
      </c>
      <c r="AF50" s="1">
        <f t="shared" si="17"/>
        <v>6</v>
      </c>
      <c r="AG50" s="1">
        <f t="shared" si="17"/>
        <v>4</v>
      </c>
      <c r="AH50" s="1">
        <f t="shared" si="17"/>
        <v>5</v>
      </c>
      <c r="AI50" s="1">
        <f t="shared" si="17"/>
        <v>1</v>
      </c>
      <c r="AJ50" s="1">
        <v>60</v>
      </c>
    </row>
    <row r="51" spans="1:36" x14ac:dyDescent="0.3">
      <c r="A51" s="1" t="s">
        <v>48</v>
      </c>
      <c r="B51" s="1">
        <v>88</v>
      </c>
      <c r="C51" s="1">
        <v>89</v>
      </c>
      <c r="D51" s="1">
        <v>60</v>
      </c>
      <c r="E51" s="1">
        <v>61</v>
      </c>
      <c r="F51" s="1">
        <v>82</v>
      </c>
      <c r="G51" s="1">
        <v>22</v>
      </c>
      <c r="I51" s="2">
        <f t="shared" si="3"/>
        <v>0.21890547263681592</v>
      </c>
      <c r="J51" s="2">
        <f t="shared" si="4"/>
        <v>0.22139303482587064</v>
      </c>
      <c r="K51" s="2">
        <f t="shared" si="5"/>
        <v>0.14925373134328357</v>
      </c>
      <c r="L51" s="2">
        <f t="shared" si="5"/>
        <v>0.15174129353233831</v>
      </c>
      <c r="M51" s="2">
        <f t="shared" si="5"/>
        <v>0.20398009950248755</v>
      </c>
      <c r="N51" s="2">
        <f t="shared" si="5"/>
        <v>5.4726368159203981E-2</v>
      </c>
      <c r="O51" s="3">
        <v>73</v>
      </c>
      <c r="P51" s="4">
        <f t="shared" si="6"/>
        <v>1</v>
      </c>
      <c r="Q51" s="1">
        <v>59</v>
      </c>
      <c r="R51" s="5">
        <f t="shared" si="7"/>
        <v>0.22139303482587064</v>
      </c>
      <c r="S51" s="1" t="str">
        <f t="shared" si="8"/>
        <v>part2</v>
      </c>
      <c r="U51" s="5">
        <f t="shared" si="9"/>
        <v>0.22139303482587064</v>
      </c>
      <c r="V51" s="5">
        <f t="shared" si="10"/>
        <v>2.487562189054715E-3</v>
      </c>
      <c r="W51" s="5">
        <f t="shared" si="11"/>
        <v>1.7412935323383089E-2</v>
      </c>
      <c r="X51" s="5">
        <f t="shared" si="12"/>
        <v>6.9651741293532327E-2</v>
      </c>
      <c r="Y51" s="5">
        <f t="shared" si="13"/>
        <v>7.2139303482587069E-2</v>
      </c>
      <c r="Z51" s="5">
        <f t="shared" si="14"/>
        <v>0.16666666666666666</v>
      </c>
      <c r="AA51" s="17">
        <f t="shared" si="15"/>
        <v>6.3518135994048305E-2</v>
      </c>
      <c r="AB51" s="5">
        <f t="shared" si="16"/>
        <v>0.32835820895522383</v>
      </c>
      <c r="AC51" s="5"/>
      <c r="AD51" s="1">
        <f t="shared" si="17"/>
        <v>2</v>
      </c>
      <c r="AE51" s="1">
        <f t="shared" si="17"/>
        <v>1</v>
      </c>
      <c r="AF51" s="1">
        <f t="shared" si="17"/>
        <v>5</v>
      </c>
      <c r="AG51" s="1">
        <f t="shared" si="17"/>
        <v>4</v>
      </c>
      <c r="AH51" s="1">
        <f t="shared" si="17"/>
        <v>3</v>
      </c>
      <c r="AI51" s="1">
        <f t="shared" si="17"/>
        <v>6</v>
      </c>
      <c r="AJ51" s="1">
        <v>59</v>
      </c>
    </row>
    <row r="52" spans="1:36" x14ac:dyDescent="0.3">
      <c r="A52" s="1" t="s">
        <v>49</v>
      </c>
      <c r="B52" s="1">
        <v>43</v>
      </c>
      <c r="C52" s="1">
        <v>100</v>
      </c>
      <c r="D52" s="1">
        <v>79</v>
      </c>
      <c r="E52" s="1">
        <v>44</v>
      </c>
      <c r="F52" s="1">
        <v>20</v>
      </c>
      <c r="G52" s="1">
        <v>72</v>
      </c>
      <c r="I52" s="2">
        <f t="shared" si="3"/>
        <v>0.12011173184357542</v>
      </c>
      <c r="J52" s="2">
        <f t="shared" si="4"/>
        <v>0.27932960893854747</v>
      </c>
      <c r="K52" s="2">
        <f t="shared" si="5"/>
        <v>0.2206703910614525</v>
      </c>
      <c r="L52" s="2">
        <f t="shared" si="5"/>
        <v>0.12290502793296089</v>
      </c>
      <c r="M52" s="2">
        <f t="shared" si="5"/>
        <v>5.5865921787709494E-2</v>
      </c>
      <c r="N52" s="2">
        <f t="shared" si="5"/>
        <v>0.2011173184357542</v>
      </c>
      <c r="O52" s="3">
        <v>97</v>
      </c>
      <c r="P52" s="4">
        <f t="shared" si="6"/>
        <v>1</v>
      </c>
      <c r="Q52" s="1">
        <v>58</v>
      </c>
      <c r="R52" s="5">
        <f t="shared" si="7"/>
        <v>0.27932960893854747</v>
      </c>
      <c r="S52" s="1" t="str">
        <f t="shared" si="8"/>
        <v>part2</v>
      </c>
      <c r="U52" s="5">
        <f t="shared" si="9"/>
        <v>0.27932960893854747</v>
      </c>
      <c r="V52" s="5">
        <f t="shared" si="10"/>
        <v>5.8659217877094966E-2</v>
      </c>
      <c r="W52" s="5">
        <f t="shared" si="11"/>
        <v>7.8212290502793269E-2</v>
      </c>
      <c r="X52" s="5">
        <f t="shared" si="12"/>
        <v>0.15642458100558659</v>
      </c>
      <c r="Y52" s="5">
        <f t="shared" si="13"/>
        <v>0.15921787709497204</v>
      </c>
      <c r="Z52" s="5">
        <f t="shared" si="14"/>
        <v>0.22346368715083798</v>
      </c>
      <c r="AA52" s="17">
        <f t="shared" si="15"/>
        <v>8.1431488091466775E-2</v>
      </c>
      <c r="AB52" s="5">
        <f t="shared" si="16"/>
        <v>0.67597765363128481</v>
      </c>
      <c r="AC52" s="5"/>
      <c r="AD52" s="1">
        <f t="shared" si="17"/>
        <v>5</v>
      </c>
      <c r="AE52" s="1">
        <f t="shared" si="17"/>
        <v>1</v>
      </c>
      <c r="AF52" s="1">
        <f t="shared" si="17"/>
        <v>2</v>
      </c>
      <c r="AG52" s="1">
        <f t="shared" si="17"/>
        <v>4</v>
      </c>
      <c r="AH52" s="1">
        <f t="shared" si="17"/>
        <v>6</v>
      </c>
      <c r="AI52" s="1">
        <f t="shared" si="17"/>
        <v>3</v>
      </c>
      <c r="AJ52" s="1">
        <v>58</v>
      </c>
    </row>
    <row r="53" spans="1:36" x14ac:dyDescent="0.3">
      <c r="A53" s="1" t="s">
        <v>50</v>
      </c>
      <c r="B53" s="1">
        <v>48</v>
      </c>
      <c r="C53" s="1">
        <v>9</v>
      </c>
      <c r="D53" s="1">
        <v>95</v>
      </c>
      <c r="E53" s="1">
        <v>29</v>
      </c>
      <c r="F53" s="1">
        <v>81</v>
      </c>
      <c r="G53" s="1">
        <v>53</v>
      </c>
      <c r="I53" s="2">
        <f t="shared" si="3"/>
        <v>0.15238095238095239</v>
      </c>
      <c r="J53" s="2">
        <f t="shared" si="4"/>
        <v>2.8571428571428571E-2</v>
      </c>
      <c r="K53" s="2">
        <f t="shared" si="5"/>
        <v>0.30158730158730157</v>
      </c>
      <c r="L53" s="2">
        <f t="shared" si="5"/>
        <v>9.2063492063492069E-2</v>
      </c>
      <c r="M53" s="2">
        <f t="shared" si="5"/>
        <v>0.25714285714285712</v>
      </c>
      <c r="N53" s="2">
        <f t="shared" si="5"/>
        <v>0.16825396825396827</v>
      </c>
      <c r="O53" s="3">
        <v>91</v>
      </c>
      <c r="P53" s="4">
        <f t="shared" si="6"/>
        <v>1</v>
      </c>
      <c r="Q53" s="1">
        <v>57</v>
      </c>
      <c r="R53" s="5">
        <f t="shared" si="7"/>
        <v>0.30158730158730157</v>
      </c>
      <c r="S53" s="1" t="str">
        <f t="shared" si="8"/>
        <v>part3</v>
      </c>
      <c r="U53" s="5">
        <f t="shared" si="9"/>
        <v>0.30158730158730157</v>
      </c>
      <c r="V53" s="5">
        <f t="shared" si="10"/>
        <v>4.4444444444444453E-2</v>
      </c>
      <c r="W53" s="5">
        <f t="shared" si="11"/>
        <v>0.1333333333333333</v>
      </c>
      <c r="X53" s="5">
        <f t="shared" si="12"/>
        <v>0.14920634920634918</v>
      </c>
      <c r="Y53" s="5">
        <f t="shared" si="13"/>
        <v>0.2095238095238095</v>
      </c>
      <c r="Z53" s="5">
        <f t="shared" si="14"/>
        <v>0.27301587301587299</v>
      </c>
      <c r="AA53" s="17">
        <f t="shared" si="15"/>
        <v>0.10122455075218215</v>
      </c>
      <c r="AB53" s="5">
        <f t="shared" si="16"/>
        <v>0.80952380952380931</v>
      </c>
      <c r="AC53" s="5"/>
      <c r="AD53" s="1">
        <f t="shared" si="17"/>
        <v>4</v>
      </c>
      <c r="AE53" s="1">
        <f t="shared" si="17"/>
        <v>6</v>
      </c>
      <c r="AF53" s="1">
        <f t="shared" si="17"/>
        <v>1</v>
      </c>
      <c r="AG53" s="1">
        <f t="shared" si="17"/>
        <v>5</v>
      </c>
      <c r="AH53" s="1">
        <f t="shared" si="17"/>
        <v>2</v>
      </c>
      <c r="AI53" s="1">
        <f t="shared" si="17"/>
        <v>3</v>
      </c>
      <c r="AJ53" s="1">
        <v>57</v>
      </c>
    </row>
    <row r="54" spans="1:36" x14ac:dyDescent="0.3">
      <c r="A54" s="1" t="s">
        <v>51</v>
      </c>
      <c r="B54" s="1">
        <v>99</v>
      </c>
      <c r="C54" s="1">
        <v>92</v>
      </c>
      <c r="D54" s="1">
        <v>73</v>
      </c>
      <c r="E54" s="1">
        <v>12</v>
      </c>
      <c r="F54" s="1">
        <v>23</v>
      </c>
      <c r="G54" s="1">
        <v>91</v>
      </c>
      <c r="I54" s="2">
        <f t="shared" si="3"/>
        <v>0.25384615384615383</v>
      </c>
      <c r="J54" s="2">
        <f t="shared" si="4"/>
        <v>0.23589743589743589</v>
      </c>
      <c r="K54" s="2">
        <f t="shared" si="5"/>
        <v>0.18717948717948718</v>
      </c>
      <c r="L54" s="2">
        <f t="shared" si="5"/>
        <v>3.0769230769230771E-2</v>
      </c>
      <c r="M54" s="2">
        <f t="shared" si="5"/>
        <v>5.8974358974358973E-2</v>
      </c>
      <c r="N54" s="2">
        <f t="shared" si="5"/>
        <v>0.23333333333333334</v>
      </c>
      <c r="O54" s="3">
        <v>29</v>
      </c>
      <c r="P54" s="4">
        <f t="shared" si="6"/>
        <v>1</v>
      </c>
      <c r="Q54" s="1">
        <v>56</v>
      </c>
      <c r="R54" s="5">
        <f t="shared" si="7"/>
        <v>0.25384615384615383</v>
      </c>
      <c r="S54" s="1" t="str">
        <f t="shared" si="8"/>
        <v>part1</v>
      </c>
      <c r="U54" s="5">
        <f t="shared" si="9"/>
        <v>0.25384615384615383</v>
      </c>
      <c r="V54" s="5">
        <f t="shared" si="10"/>
        <v>1.794871794871794E-2</v>
      </c>
      <c r="W54" s="5">
        <f t="shared" si="11"/>
        <v>2.0512820512820495E-2</v>
      </c>
      <c r="X54" s="5">
        <f t="shared" si="12"/>
        <v>6.6666666666666652E-2</v>
      </c>
      <c r="Y54" s="5">
        <f t="shared" si="13"/>
        <v>0.19487179487179485</v>
      </c>
      <c r="Z54" s="5">
        <f t="shared" si="14"/>
        <v>0.22307692307692306</v>
      </c>
      <c r="AA54" s="17">
        <f t="shared" si="15"/>
        <v>9.7287336136406194E-2</v>
      </c>
      <c r="AB54" s="5">
        <f t="shared" si="16"/>
        <v>0.52307692307692299</v>
      </c>
      <c r="AC54" s="5"/>
      <c r="AD54" s="1">
        <f t="shared" si="17"/>
        <v>1</v>
      </c>
      <c r="AE54" s="1">
        <f t="shared" si="17"/>
        <v>2</v>
      </c>
      <c r="AF54" s="1">
        <f t="shared" si="17"/>
        <v>4</v>
      </c>
      <c r="AG54" s="1">
        <f t="shared" si="17"/>
        <v>6</v>
      </c>
      <c r="AH54" s="1">
        <f t="shared" si="17"/>
        <v>5</v>
      </c>
      <c r="AI54" s="1">
        <f t="shared" si="17"/>
        <v>3</v>
      </c>
      <c r="AJ54" s="1">
        <v>56</v>
      </c>
    </row>
    <row r="55" spans="1:36" x14ac:dyDescent="0.3">
      <c r="A55" s="1" t="s">
        <v>52</v>
      </c>
      <c r="B55" s="1">
        <v>19</v>
      </c>
      <c r="C55" s="1">
        <v>66</v>
      </c>
      <c r="D55" s="1">
        <v>41</v>
      </c>
      <c r="E55" s="1">
        <v>84</v>
      </c>
      <c r="F55" s="1">
        <v>94</v>
      </c>
      <c r="G55" s="1">
        <v>65</v>
      </c>
      <c r="I55" s="2">
        <f t="shared" si="3"/>
        <v>5.1490514905149054E-2</v>
      </c>
      <c r="J55" s="2">
        <f t="shared" si="4"/>
        <v>0.17886178861788618</v>
      </c>
      <c r="K55" s="2">
        <f t="shared" si="5"/>
        <v>0.1111111111111111</v>
      </c>
      <c r="L55" s="2">
        <f t="shared" si="5"/>
        <v>0.22764227642276422</v>
      </c>
      <c r="M55" s="2">
        <f t="shared" si="5"/>
        <v>0.25474254742547425</v>
      </c>
      <c r="N55" s="2">
        <f t="shared" si="5"/>
        <v>0.17615176151761516</v>
      </c>
      <c r="O55" s="3">
        <v>52</v>
      </c>
      <c r="P55" s="4">
        <f t="shared" si="6"/>
        <v>1</v>
      </c>
      <c r="Q55" s="1">
        <v>55</v>
      </c>
      <c r="R55" s="5">
        <f t="shared" si="7"/>
        <v>0.25474254742547425</v>
      </c>
      <c r="S55" s="1" t="str">
        <f t="shared" si="8"/>
        <v>part5</v>
      </c>
      <c r="U55" s="5">
        <f t="shared" si="9"/>
        <v>0.25474254742547425</v>
      </c>
      <c r="V55" s="5">
        <f t="shared" si="10"/>
        <v>2.7100271002710036E-2</v>
      </c>
      <c r="W55" s="5">
        <f t="shared" si="11"/>
        <v>7.5880758807588072E-2</v>
      </c>
      <c r="X55" s="5">
        <f t="shared" si="12"/>
        <v>7.859078590785909E-2</v>
      </c>
      <c r="Y55" s="5">
        <f t="shared" si="13"/>
        <v>0.14363143631436315</v>
      </c>
      <c r="Z55" s="5">
        <f t="shared" si="14"/>
        <v>0.2032520325203252</v>
      </c>
      <c r="AA55" s="17">
        <f t="shared" si="15"/>
        <v>7.4921344712949159E-2</v>
      </c>
      <c r="AB55" s="5">
        <f t="shared" si="16"/>
        <v>0.52845528455284552</v>
      </c>
      <c r="AC55" s="5"/>
      <c r="AD55" s="1">
        <f t="shared" si="17"/>
        <v>6</v>
      </c>
      <c r="AE55" s="1">
        <f t="shared" si="17"/>
        <v>3</v>
      </c>
      <c r="AF55" s="1">
        <f t="shared" si="17"/>
        <v>5</v>
      </c>
      <c r="AG55" s="1">
        <f t="shared" si="17"/>
        <v>2</v>
      </c>
      <c r="AH55" s="1">
        <f t="shared" si="17"/>
        <v>1</v>
      </c>
      <c r="AI55" s="1">
        <f t="shared" si="17"/>
        <v>4</v>
      </c>
      <c r="AJ55" s="1">
        <v>55</v>
      </c>
    </row>
    <row r="56" spans="1:36" x14ac:dyDescent="0.3">
      <c r="A56" s="1" t="s">
        <v>53</v>
      </c>
      <c r="B56" s="1">
        <v>39</v>
      </c>
      <c r="C56" s="1">
        <v>96</v>
      </c>
      <c r="D56" s="1">
        <v>95</v>
      </c>
      <c r="E56" s="1">
        <v>98</v>
      </c>
      <c r="F56" s="1">
        <v>32</v>
      </c>
      <c r="G56" s="1">
        <v>39</v>
      </c>
      <c r="I56" s="2">
        <f t="shared" si="3"/>
        <v>9.7744360902255634E-2</v>
      </c>
      <c r="J56" s="2">
        <f t="shared" si="4"/>
        <v>0.24060150375939848</v>
      </c>
      <c r="K56" s="2">
        <f t="shared" si="5"/>
        <v>0.23809523809523808</v>
      </c>
      <c r="L56" s="2">
        <f t="shared" si="5"/>
        <v>0.24561403508771928</v>
      </c>
      <c r="M56" s="2">
        <f t="shared" si="5"/>
        <v>8.0200501253132828E-2</v>
      </c>
      <c r="N56" s="2">
        <f t="shared" si="5"/>
        <v>9.7744360902255634E-2</v>
      </c>
      <c r="O56" s="3">
        <v>25</v>
      </c>
      <c r="P56" s="4">
        <f t="shared" si="6"/>
        <v>1</v>
      </c>
      <c r="Q56" s="1">
        <v>54</v>
      </c>
      <c r="R56" s="5">
        <f t="shared" si="7"/>
        <v>0.24561403508771928</v>
      </c>
      <c r="S56" s="1" t="str">
        <f t="shared" si="8"/>
        <v>part4</v>
      </c>
      <c r="U56" s="5">
        <f t="shared" si="9"/>
        <v>0.24561403508771928</v>
      </c>
      <c r="V56" s="5">
        <f t="shared" si="10"/>
        <v>5.0125313283208017E-3</v>
      </c>
      <c r="W56" s="5">
        <f t="shared" si="11"/>
        <v>7.5187969924812026E-3</v>
      </c>
      <c r="X56" s="5">
        <f t="shared" si="12"/>
        <v>0.14786967418546365</v>
      </c>
      <c r="Y56" s="5">
        <f t="shared" si="13"/>
        <v>0</v>
      </c>
      <c r="Z56" s="5">
        <f t="shared" si="14"/>
        <v>0.16541353383458646</v>
      </c>
      <c r="AA56" s="17">
        <f t="shared" si="15"/>
        <v>8.2192522966449008E-2</v>
      </c>
      <c r="AB56" s="5">
        <f t="shared" si="16"/>
        <v>0.32581453634085211</v>
      </c>
      <c r="AC56" s="5"/>
      <c r="AD56" s="1">
        <f t="shared" si="17"/>
        <v>4</v>
      </c>
      <c r="AE56" s="1">
        <f t="shared" si="17"/>
        <v>2</v>
      </c>
      <c r="AF56" s="1">
        <f t="shared" si="17"/>
        <v>3</v>
      </c>
      <c r="AG56" s="1">
        <f t="shared" si="17"/>
        <v>1</v>
      </c>
      <c r="AH56" s="1">
        <f t="shared" si="17"/>
        <v>6</v>
      </c>
      <c r="AI56" s="1">
        <f t="shared" si="17"/>
        <v>4</v>
      </c>
      <c r="AJ56" s="1">
        <v>54</v>
      </c>
    </row>
    <row r="57" spans="1:36" x14ac:dyDescent="0.3">
      <c r="A57" s="1" t="s">
        <v>54</v>
      </c>
      <c r="B57" s="1">
        <v>51</v>
      </c>
      <c r="C57" s="1">
        <v>15</v>
      </c>
      <c r="D57" s="1">
        <v>24</v>
      </c>
      <c r="E57" s="1">
        <v>22</v>
      </c>
      <c r="F57" s="1">
        <v>54</v>
      </c>
      <c r="G57" s="1">
        <v>79</v>
      </c>
      <c r="I57" s="2">
        <f t="shared" si="3"/>
        <v>0.20816326530612245</v>
      </c>
      <c r="J57" s="2">
        <f t="shared" si="4"/>
        <v>6.1224489795918366E-2</v>
      </c>
      <c r="K57" s="2">
        <f t="shared" si="5"/>
        <v>9.7959183673469383E-2</v>
      </c>
      <c r="L57" s="2">
        <f t="shared" si="5"/>
        <v>8.9795918367346933E-2</v>
      </c>
      <c r="M57" s="2">
        <f t="shared" si="5"/>
        <v>0.22040816326530613</v>
      </c>
      <c r="N57" s="2">
        <f t="shared" si="5"/>
        <v>0.32244897959183672</v>
      </c>
      <c r="O57" s="3">
        <v>42</v>
      </c>
      <c r="P57" s="4">
        <f t="shared" si="6"/>
        <v>1</v>
      </c>
      <c r="Q57" s="1">
        <v>53</v>
      </c>
      <c r="R57" s="5">
        <f t="shared" si="7"/>
        <v>0.32244897959183672</v>
      </c>
      <c r="S57" s="1" t="str">
        <f t="shared" si="8"/>
        <v>part6</v>
      </c>
      <c r="U57" s="5">
        <f t="shared" si="9"/>
        <v>0.32244897959183672</v>
      </c>
      <c r="V57" s="5">
        <f t="shared" si="10"/>
        <v>0.10204081632653059</v>
      </c>
      <c r="W57" s="5">
        <f t="shared" si="11"/>
        <v>0.11428571428571427</v>
      </c>
      <c r="X57" s="5">
        <f t="shared" si="12"/>
        <v>0.22448979591836732</v>
      </c>
      <c r="Y57" s="5">
        <f t="shared" si="13"/>
        <v>0.23265306122448978</v>
      </c>
      <c r="Z57" s="5">
        <f t="shared" si="14"/>
        <v>0.26122448979591834</v>
      </c>
      <c r="AA57" s="17">
        <f t="shared" si="15"/>
        <v>0.10062417999886637</v>
      </c>
      <c r="AB57" s="5">
        <f t="shared" si="16"/>
        <v>0.93469387755102029</v>
      </c>
      <c r="AC57" s="5"/>
      <c r="AD57" s="1">
        <f t="shared" si="17"/>
        <v>3</v>
      </c>
      <c r="AE57" s="1">
        <f t="shared" si="17"/>
        <v>6</v>
      </c>
      <c r="AF57" s="1">
        <f t="shared" si="17"/>
        <v>4</v>
      </c>
      <c r="AG57" s="1">
        <f t="shared" si="17"/>
        <v>5</v>
      </c>
      <c r="AH57" s="1">
        <f t="shared" si="17"/>
        <v>2</v>
      </c>
      <c r="AI57" s="1">
        <f t="shared" si="17"/>
        <v>1</v>
      </c>
      <c r="AJ57" s="1">
        <v>53</v>
      </c>
    </row>
    <row r="58" spans="1:36" x14ac:dyDescent="0.3">
      <c r="A58" s="1" t="s">
        <v>55</v>
      </c>
      <c r="B58" s="1">
        <v>38</v>
      </c>
      <c r="C58" s="1">
        <v>47</v>
      </c>
      <c r="D58" s="1">
        <v>12</v>
      </c>
      <c r="E58" s="1">
        <v>32</v>
      </c>
      <c r="F58" s="1">
        <v>96</v>
      </c>
      <c r="G58" s="1">
        <v>50</v>
      </c>
      <c r="I58" s="2">
        <f t="shared" si="3"/>
        <v>0.13818181818181818</v>
      </c>
      <c r="J58" s="2">
        <f t="shared" si="4"/>
        <v>0.1709090909090909</v>
      </c>
      <c r="K58" s="2">
        <f t="shared" si="5"/>
        <v>4.363636363636364E-2</v>
      </c>
      <c r="L58" s="2">
        <f t="shared" si="5"/>
        <v>0.11636363636363636</v>
      </c>
      <c r="M58" s="2">
        <f t="shared" si="5"/>
        <v>0.34909090909090912</v>
      </c>
      <c r="N58" s="2">
        <f t="shared" si="5"/>
        <v>0.18181818181818182</v>
      </c>
      <c r="O58" s="3">
        <v>6</v>
      </c>
      <c r="P58" s="4">
        <f t="shared" si="6"/>
        <v>1</v>
      </c>
      <c r="Q58" s="1">
        <v>52</v>
      </c>
      <c r="R58" s="5">
        <f t="shared" si="7"/>
        <v>0.34909090909090912</v>
      </c>
      <c r="S58" s="1" t="str">
        <f t="shared" si="8"/>
        <v>part5</v>
      </c>
      <c r="U58" s="5">
        <f t="shared" si="9"/>
        <v>0.34909090909090912</v>
      </c>
      <c r="V58" s="5">
        <f t="shared" si="10"/>
        <v>0.1672727272727273</v>
      </c>
      <c r="W58" s="5">
        <f t="shared" si="11"/>
        <v>0.17818181818181822</v>
      </c>
      <c r="X58" s="5">
        <f t="shared" si="12"/>
        <v>0.21090909090909093</v>
      </c>
      <c r="Y58" s="5">
        <f t="shared" si="13"/>
        <v>0.23272727272727275</v>
      </c>
      <c r="Z58" s="5">
        <f t="shared" si="14"/>
        <v>0.30545454545454548</v>
      </c>
      <c r="AA58" s="17">
        <f t="shared" si="15"/>
        <v>0.10198471229895062</v>
      </c>
      <c r="AB58" s="5">
        <f t="shared" si="16"/>
        <v>1.0945454545454547</v>
      </c>
      <c r="AC58" s="5"/>
      <c r="AD58" s="1">
        <f t="shared" si="17"/>
        <v>4</v>
      </c>
      <c r="AE58" s="1">
        <f t="shared" si="17"/>
        <v>3</v>
      </c>
      <c r="AF58" s="1">
        <f t="shared" si="17"/>
        <v>6</v>
      </c>
      <c r="AG58" s="1">
        <f t="shared" si="17"/>
        <v>5</v>
      </c>
      <c r="AH58" s="1">
        <f t="shared" si="17"/>
        <v>1</v>
      </c>
      <c r="AI58" s="1">
        <f t="shared" si="17"/>
        <v>2</v>
      </c>
      <c r="AJ58" s="1">
        <v>52</v>
      </c>
    </row>
    <row r="59" spans="1:36" x14ac:dyDescent="0.3">
      <c r="A59" s="1" t="s">
        <v>56</v>
      </c>
      <c r="B59" s="1">
        <v>60</v>
      </c>
      <c r="C59" s="1">
        <v>78</v>
      </c>
      <c r="D59" s="1">
        <v>70</v>
      </c>
      <c r="E59" s="1">
        <v>64</v>
      </c>
      <c r="F59" s="1">
        <v>75</v>
      </c>
      <c r="G59" s="1">
        <v>16</v>
      </c>
      <c r="I59" s="2">
        <f t="shared" si="3"/>
        <v>0.16528925619834711</v>
      </c>
      <c r="J59" s="2">
        <f t="shared" si="4"/>
        <v>0.21487603305785125</v>
      </c>
      <c r="K59" s="2">
        <f t="shared" si="5"/>
        <v>0.1928374655647383</v>
      </c>
      <c r="L59" s="2">
        <f t="shared" si="5"/>
        <v>0.17630853994490359</v>
      </c>
      <c r="M59" s="2">
        <f t="shared" si="5"/>
        <v>0.20661157024793389</v>
      </c>
      <c r="N59" s="2">
        <f t="shared" si="5"/>
        <v>4.4077134986225897E-2</v>
      </c>
      <c r="O59" s="3">
        <v>56</v>
      </c>
      <c r="P59" s="4">
        <f t="shared" si="6"/>
        <v>1</v>
      </c>
      <c r="Q59" s="1">
        <v>51</v>
      </c>
      <c r="R59" s="5">
        <f t="shared" si="7"/>
        <v>0.21487603305785125</v>
      </c>
      <c r="S59" s="1" t="str">
        <f t="shared" si="8"/>
        <v>part2</v>
      </c>
      <c r="U59" s="5">
        <f t="shared" si="9"/>
        <v>0.21487603305785125</v>
      </c>
      <c r="V59" s="5">
        <f t="shared" si="10"/>
        <v>8.2644628099173556E-3</v>
      </c>
      <c r="W59" s="5">
        <f t="shared" si="11"/>
        <v>2.2038567493112948E-2</v>
      </c>
      <c r="X59" s="5">
        <f t="shared" si="12"/>
        <v>3.8567493112947659E-2</v>
      </c>
      <c r="Y59" s="5">
        <f t="shared" si="13"/>
        <v>4.9586776859504134E-2</v>
      </c>
      <c r="Z59" s="5">
        <f t="shared" si="14"/>
        <v>0.17079889807162535</v>
      </c>
      <c r="AA59" s="17">
        <f t="shared" si="15"/>
        <v>6.2813542015175555E-2</v>
      </c>
      <c r="AB59" s="5">
        <f t="shared" si="16"/>
        <v>0.28925619834710747</v>
      </c>
      <c r="AC59" s="5"/>
      <c r="AD59" s="1">
        <f t="shared" si="17"/>
        <v>5</v>
      </c>
      <c r="AE59" s="1">
        <f t="shared" si="17"/>
        <v>1</v>
      </c>
      <c r="AF59" s="1">
        <f t="shared" si="17"/>
        <v>3</v>
      </c>
      <c r="AG59" s="1">
        <f t="shared" si="17"/>
        <v>4</v>
      </c>
      <c r="AH59" s="1">
        <f t="shared" si="17"/>
        <v>2</v>
      </c>
      <c r="AI59" s="1">
        <f t="shared" si="17"/>
        <v>6</v>
      </c>
      <c r="AJ59" s="1">
        <v>51</v>
      </c>
    </row>
    <row r="60" spans="1:36" x14ac:dyDescent="0.3">
      <c r="A60" s="1" t="s">
        <v>57</v>
      </c>
      <c r="B60" s="1">
        <v>72</v>
      </c>
      <c r="C60" s="1">
        <v>91</v>
      </c>
      <c r="D60" s="1">
        <v>53</v>
      </c>
      <c r="E60" s="1">
        <v>4</v>
      </c>
      <c r="F60" s="1">
        <v>80</v>
      </c>
      <c r="G60" s="1">
        <v>9</v>
      </c>
      <c r="I60" s="2">
        <f t="shared" si="3"/>
        <v>0.23300970873786409</v>
      </c>
      <c r="J60" s="2">
        <f t="shared" si="4"/>
        <v>0.29449838187702265</v>
      </c>
      <c r="K60" s="2">
        <f t="shared" si="5"/>
        <v>0.17152103559870549</v>
      </c>
      <c r="L60" s="2">
        <f t="shared" si="5"/>
        <v>1.2944983818770227E-2</v>
      </c>
      <c r="M60" s="2">
        <f t="shared" si="5"/>
        <v>0.25889967637540451</v>
      </c>
      <c r="N60" s="2">
        <f t="shared" si="5"/>
        <v>2.9126213592233011E-2</v>
      </c>
      <c r="O60" s="3">
        <v>59</v>
      </c>
      <c r="P60" s="4">
        <f t="shared" si="6"/>
        <v>1</v>
      </c>
      <c r="Q60" s="1">
        <v>50</v>
      </c>
      <c r="R60" s="5">
        <f t="shared" si="7"/>
        <v>0.29449838187702265</v>
      </c>
      <c r="S60" s="1" t="str">
        <f t="shared" si="8"/>
        <v>part2</v>
      </c>
      <c r="U60" s="5">
        <f t="shared" si="9"/>
        <v>0.29449838187702265</v>
      </c>
      <c r="V60" s="5">
        <f t="shared" si="10"/>
        <v>3.5598705501618144E-2</v>
      </c>
      <c r="W60" s="5">
        <f t="shared" si="11"/>
        <v>6.1488673139158567E-2</v>
      </c>
      <c r="X60" s="5">
        <f t="shared" si="12"/>
        <v>0.12297734627831716</v>
      </c>
      <c r="Y60" s="5">
        <f t="shared" si="13"/>
        <v>0.26537216828478966</v>
      </c>
      <c r="Z60" s="5">
        <f t="shared" si="14"/>
        <v>0.28155339805825241</v>
      </c>
      <c r="AA60" s="17">
        <f t="shared" si="15"/>
        <v>0.11985038308829257</v>
      </c>
      <c r="AB60" s="5">
        <f t="shared" si="16"/>
        <v>0.76699029126213591</v>
      </c>
      <c r="AC60" s="5"/>
      <c r="AD60" s="1">
        <f t="shared" si="17"/>
        <v>3</v>
      </c>
      <c r="AE60" s="1">
        <f t="shared" si="17"/>
        <v>1</v>
      </c>
      <c r="AF60" s="1">
        <f t="shared" si="17"/>
        <v>4</v>
      </c>
      <c r="AG60" s="1">
        <f t="shared" si="17"/>
        <v>6</v>
      </c>
      <c r="AH60" s="1">
        <f t="shared" si="17"/>
        <v>2</v>
      </c>
      <c r="AI60" s="1">
        <f t="shared" si="17"/>
        <v>5</v>
      </c>
      <c r="AJ60" s="1">
        <v>50</v>
      </c>
    </row>
    <row r="61" spans="1:36" x14ac:dyDescent="0.3">
      <c r="A61" s="1" t="s">
        <v>58</v>
      </c>
      <c r="B61" s="1">
        <v>3</v>
      </c>
      <c r="C61" s="1">
        <v>89</v>
      </c>
      <c r="D61" s="1">
        <v>79</v>
      </c>
      <c r="E61" s="1">
        <v>68</v>
      </c>
      <c r="F61" s="1">
        <v>51</v>
      </c>
      <c r="G61" s="1">
        <v>26</v>
      </c>
      <c r="I61" s="2">
        <f t="shared" si="3"/>
        <v>9.4936708860759497E-3</v>
      </c>
      <c r="J61" s="2">
        <f t="shared" si="4"/>
        <v>0.28164556962025317</v>
      </c>
      <c r="K61" s="2">
        <f t="shared" si="5"/>
        <v>0.25</v>
      </c>
      <c r="L61" s="2">
        <f t="shared" si="5"/>
        <v>0.21518987341772153</v>
      </c>
      <c r="M61" s="2">
        <f t="shared" si="5"/>
        <v>0.16139240506329114</v>
      </c>
      <c r="N61" s="2">
        <f t="shared" si="5"/>
        <v>8.2278481012658222E-2</v>
      </c>
      <c r="O61" s="3">
        <v>97</v>
      </c>
      <c r="P61" s="4">
        <f t="shared" si="6"/>
        <v>1</v>
      </c>
      <c r="Q61" s="1">
        <v>49</v>
      </c>
      <c r="R61" s="5">
        <f t="shared" si="7"/>
        <v>0.28164556962025317</v>
      </c>
      <c r="S61" s="1" t="str">
        <f t="shared" si="8"/>
        <v>part2</v>
      </c>
      <c r="U61" s="5">
        <f t="shared" si="9"/>
        <v>0.28164556962025317</v>
      </c>
      <c r="V61" s="5">
        <f t="shared" si="10"/>
        <v>3.1645569620253167E-2</v>
      </c>
      <c r="W61" s="5">
        <f t="shared" si="11"/>
        <v>6.6455696202531639E-2</v>
      </c>
      <c r="X61" s="5">
        <f t="shared" si="12"/>
        <v>0.12025316455696203</v>
      </c>
      <c r="Y61" s="5">
        <f t="shared" si="13"/>
        <v>0.19936708860759494</v>
      </c>
      <c r="Z61" s="5">
        <f t="shared" si="14"/>
        <v>0.27215189873417722</v>
      </c>
      <c r="AA61" s="17">
        <f t="shared" si="15"/>
        <v>0.10428003498114313</v>
      </c>
      <c r="AB61" s="5">
        <f t="shared" si="16"/>
        <v>0.689873417721519</v>
      </c>
      <c r="AC61" s="5"/>
      <c r="AD61" s="1">
        <f t="shared" si="17"/>
        <v>6</v>
      </c>
      <c r="AE61" s="1">
        <f t="shared" si="17"/>
        <v>1</v>
      </c>
      <c r="AF61" s="1">
        <f t="shared" si="17"/>
        <v>2</v>
      </c>
      <c r="AG61" s="1">
        <f t="shared" ref="AG61:AI108" si="18">RANK(L61,$I61:$N61,0)</f>
        <v>3</v>
      </c>
      <c r="AH61" s="1">
        <f t="shared" si="18"/>
        <v>4</v>
      </c>
      <c r="AI61" s="1">
        <f t="shared" si="18"/>
        <v>5</v>
      </c>
      <c r="AJ61" s="1">
        <v>49</v>
      </c>
    </row>
    <row r="62" spans="1:36" x14ac:dyDescent="0.3">
      <c r="A62" s="1" t="s">
        <v>59</v>
      </c>
      <c r="B62" s="1">
        <v>42</v>
      </c>
      <c r="C62" s="1">
        <v>28</v>
      </c>
      <c r="D62" s="1">
        <v>89</v>
      </c>
      <c r="E62" s="1">
        <v>55</v>
      </c>
      <c r="F62" s="1">
        <v>72</v>
      </c>
      <c r="G62" s="1">
        <v>26</v>
      </c>
      <c r="I62" s="2">
        <f t="shared" si="3"/>
        <v>0.13461538461538461</v>
      </c>
      <c r="J62" s="2">
        <f t="shared" si="4"/>
        <v>8.9743589743589744E-2</v>
      </c>
      <c r="K62" s="2">
        <f t="shared" si="5"/>
        <v>0.28525641025641024</v>
      </c>
      <c r="L62" s="2">
        <f t="shared" si="5"/>
        <v>0.17628205128205129</v>
      </c>
      <c r="M62" s="2">
        <f t="shared" si="5"/>
        <v>0.23076923076923078</v>
      </c>
      <c r="N62" s="2">
        <f t="shared" si="5"/>
        <v>8.3333333333333329E-2</v>
      </c>
      <c r="O62" s="3">
        <v>74</v>
      </c>
      <c r="P62" s="4">
        <f t="shared" si="6"/>
        <v>1</v>
      </c>
      <c r="Q62" s="1">
        <v>48</v>
      </c>
      <c r="R62" s="5">
        <f t="shared" si="7"/>
        <v>0.28525641025641024</v>
      </c>
      <c r="S62" s="1" t="str">
        <f t="shared" si="8"/>
        <v>part3</v>
      </c>
      <c r="U62" s="5">
        <f t="shared" si="9"/>
        <v>0.28525641025641024</v>
      </c>
      <c r="V62" s="5">
        <f t="shared" si="10"/>
        <v>5.448717948717946E-2</v>
      </c>
      <c r="W62" s="5">
        <f t="shared" si="11"/>
        <v>0.10897435897435895</v>
      </c>
      <c r="X62" s="5">
        <f t="shared" si="12"/>
        <v>0.15064102564102563</v>
      </c>
      <c r="Y62" s="5">
        <f t="shared" si="13"/>
        <v>0.19551282051282048</v>
      </c>
      <c r="Z62" s="5">
        <f t="shared" si="14"/>
        <v>0.20192307692307693</v>
      </c>
      <c r="AA62" s="17">
        <f t="shared" si="15"/>
        <v>8.0192282071774396E-2</v>
      </c>
      <c r="AB62" s="5">
        <f t="shared" si="16"/>
        <v>0.71153846153846145</v>
      </c>
      <c r="AC62" s="5"/>
      <c r="AD62" s="1">
        <f t="shared" ref="AD62:AF108" si="19">RANK(I62,$I62:$N62,0)</f>
        <v>4</v>
      </c>
      <c r="AE62" s="1">
        <f t="shared" si="19"/>
        <v>5</v>
      </c>
      <c r="AF62" s="1">
        <f t="shared" si="19"/>
        <v>1</v>
      </c>
      <c r="AG62" s="1">
        <f t="shared" si="18"/>
        <v>3</v>
      </c>
      <c r="AH62" s="1">
        <f t="shared" si="18"/>
        <v>2</v>
      </c>
      <c r="AI62" s="1">
        <f t="shared" si="18"/>
        <v>6</v>
      </c>
      <c r="AJ62" s="1">
        <v>48</v>
      </c>
    </row>
    <row r="63" spans="1:36" x14ac:dyDescent="0.3">
      <c r="A63" s="1" t="s">
        <v>60</v>
      </c>
      <c r="B63" s="1">
        <v>24</v>
      </c>
      <c r="C63" s="1">
        <v>76</v>
      </c>
      <c r="D63" s="1">
        <v>92</v>
      </c>
      <c r="E63" s="1">
        <v>85</v>
      </c>
      <c r="F63" s="1">
        <v>71</v>
      </c>
      <c r="G63" s="1">
        <v>25</v>
      </c>
      <c r="I63" s="2">
        <f t="shared" si="3"/>
        <v>6.4343163538873996E-2</v>
      </c>
      <c r="J63" s="2">
        <f t="shared" si="4"/>
        <v>0.20375335120643431</v>
      </c>
      <c r="K63" s="2">
        <f t="shared" si="5"/>
        <v>0.24664879356568364</v>
      </c>
      <c r="L63" s="2">
        <f t="shared" si="5"/>
        <v>0.22788203753351208</v>
      </c>
      <c r="M63" s="2">
        <f t="shared" si="5"/>
        <v>0.19034852546916889</v>
      </c>
      <c r="N63" s="2">
        <f t="shared" si="5"/>
        <v>6.7024128686327081E-2</v>
      </c>
      <c r="O63" s="3">
        <v>88</v>
      </c>
      <c r="P63" s="4">
        <f t="shared" si="6"/>
        <v>1</v>
      </c>
      <c r="Q63" s="1">
        <v>47</v>
      </c>
      <c r="R63" s="5">
        <f t="shared" si="7"/>
        <v>0.24664879356568364</v>
      </c>
      <c r="S63" s="1" t="str">
        <f t="shared" si="8"/>
        <v>part3</v>
      </c>
      <c r="U63" s="5">
        <f t="shared" si="9"/>
        <v>0.24664879356568364</v>
      </c>
      <c r="V63" s="5">
        <f t="shared" si="10"/>
        <v>1.8766756032171567E-2</v>
      </c>
      <c r="W63" s="5">
        <f t="shared" si="11"/>
        <v>4.2895442359249331E-2</v>
      </c>
      <c r="X63" s="5">
        <f t="shared" si="12"/>
        <v>5.6300268096514755E-2</v>
      </c>
      <c r="Y63" s="5">
        <f t="shared" si="13"/>
        <v>0.17962466487935658</v>
      </c>
      <c r="Z63" s="5">
        <f t="shared" si="14"/>
        <v>0.18230563002680966</v>
      </c>
      <c r="AA63" s="17">
        <f t="shared" si="15"/>
        <v>8.0597083728453325E-2</v>
      </c>
      <c r="AB63" s="5">
        <f t="shared" si="16"/>
        <v>0.47989276139410186</v>
      </c>
      <c r="AC63" s="5"/>
      <c r="AD63" s="1">
        <f t="shared" si="19"/>
        <v>6</v>
      </c>
      <c r="AE63" s="1">
        <f t="shared" si="19"/>
        <v>3</v>
      </c>
      <c r="AF63" s="1">
        <f t="shared" si="19"/>
        <v>1</v>
      </c>
      <c r="AG63" s="1">
        <f t="shared" si="18"/>
        <v>2</v>
      </c>
      <c r="AH63" s="1">
        <f t="shared" si="18"/>
        <v>4</v>
      </c>
      <c r="AI63" s="1">
        <f t="shared" si="18"/>
        <v>5</v>
      </c>
      <c r="AJ63" s="1">
        <v>47</v>
      </c>
    </row>
    <row r="64" spans="1:36" x14ac:dyDescent="0.3">
      <c r="A64" s="1" t="s">
        <v>61</v>
      </c>
      <c r="B64" s="1">
        <v>98</v>
      </c>
      <c r="C64" s="1">
        <v>9</v>
      </c>
      <c r="D64" s="1">
        <v>100</v>
      </c>
      <c r="E64" s="1">
        <v>27</v>
      </c>
      <c r="F64" s="1">
        <v>84</v>
      </c>
      <c r="G64" s="1">
        <v>99</v>
      </c>
      <c r="I64" s="2">
        <f t="shared" si="3"/>
        <v>0.23501199040767387</v>
      </c>
      <c r="J64" s="2">
        <f t="shared" si="4"/>
        <v>2.1582733812949641E-2</v>
      </c>
      <c r="K64" s="2">
        <f t="shared" si="5"/>
        <v>0.23980815347721823</v>
      </c>
      <c r="L64" s="2">
        <f t="shared" si="5"/>
        <v>6.4748201438848921E-2</v>
      </c>
      <c r="M64" s="2">
        <f t="shared" si="5"/>
        <v>0.20143884892086331</v>
      </c>
      <c r="N64" s="2">
        <f t="shared" si="5"/>
        <v>0.23741007194244604</v>
      </c>
      <c r="O64" s="3">
        <v>100</v>
      </c>
      <c r="P64" s="4">
        <f t="shared" si="6"/>
        <v>1</v>
      </c>
      <c r="Q64" s="1">
        <v>46</v>
      </c>
      <c r="R64" s="5">
        <f t="shared" si="7"/>
        <v>0.23980815347721823</v>
      </c>
      <c r="S64" s="1" t="str">
        <f t="shared" si="8"/>
        <v>part3</v>
      </c>
      <c r="U64" s="5">
        <f t="shared" si="9"/>
        <v>0.23980815347721823</v>
      </c>
      <c r="V64" s="5">
        <f t="shared" si="10"/>
        <v>2.3980815347721951E-3</v>
      </c>
      <c r="W64" s="5">
        <f t="shared" si="11"/>
        <v>4.7961630695443624E-3</v>
      </c>
      <c r="X64" s="5">
        <f t="shared" si="12"/>
        <v>3.8369304556354927E-2</v>
      </c>
      <c r="Y64" s="5">
        <f t="shared" si="13"/>
        <v>0.17505995203836933</v>
      </c>
      <c r="Z64" s="5">
        <f t="shared" si="14"/>
        <v>0.21822541966426859</v>
      </c>
      <c r="AA64" s="17">
        <f t="shared" si="15"/>
        <v>9.7643448879634706E-2</v>
      </c>
      <c r="AB64" s="5">
        <f t="shared" si="16"/>
        <v>0.4388489208633094</v>
      </c>
      <c r="AC64" s="5"/>
      <c r="AD64" s="1">
        <f t="shared" si="19"/>
        <v>3</v>
      </c>
      <c r="AE64" s="1">
        <f t="shared" si="19"/>
        <v>6</v>
      </c>
      <c r="AF64" s="1">
        <f t="shared" si="19"/>
        <v>1</v>
      </c>
      <c r="AG64" s="1">
        <f t="shared" si="18"/>
        <v>5</v>
      </c>
      <c r="AH64" s="1">
        <f t="shared" si="18"/>
        <v>4</v>
      </c>
      <c r="AI64" s="1">
        <f t="shared" si="18"/>
        <v>2</v>
      </c>
      <c r="AJ64" s="1">
        <v>46</v>
      </c>
    </row>
    <row r="65" spans="1:36" x14ac:dyDescent="0.3">
      <c r="A65" s="1" t="s">
        <v>62</v>
      </c>
      <c r="B65" s="1">
        <v>26</v>
      </c>
      <c r="C65" s="1">
        <v>28</v>
      </c>
      <c r="D65" s="1">
        <v>73</v>
      </c>
      <c r="E65" s="1">
        <v>11</v>
      </c>
      <c r="F65" s="1">
        <v>33</v>
      </c>
      <c r="G65" s="1">
        <v>76</v>
      </c>
      <c r="I65" s="2">
        <f t="shared" si="3"/>
        <v>0.10526315789473684</v>
      </c>
      <c r="J65" s="2">
        <f t="shared" si="4"/>
        <v>0.11336032388663968</v>
      </c>
      <c r="K65" s="2">
        <f t="shared" si="5"/>
        <v>0.29554655870445345</v>
      </c>
      <c r="L65" s="2">
        <f t="shared" si="5"/>
        <v>4.4534412955465584E-2</v>
      </c>
      <c r="M65" s="2">
        <f t="shared" si="5"/>
        <v>0.13360323886639677</v>
      </c>
      <c r="N65" s="2">
        <f t="shared" si="5"/>
        <v>0.30769230769230771</v>
      </c>
      <c r="O65" s="3">
        <v>62</v>
      </c>
      <c r="P65" s="4">
        <f t="shared" si="6"/>
        <v>1</v>
      </c>
      <c r="Q65" s="1">
        <v>45</v>
      </c>
      <c r="R65" s="5">
        <f t="shared" si="7"/>
        <v>0.30769230769230771</v>
      </c>
      <c r="S65" s="1" t="str">
        <f t="shared" si="8"/>
        <v>part6</v>
      </c>
      <c r="U65" s="5">
        <f t="shared" si="9"/>
        <v>0.30769230769230771</v>
      </c>
      <c r="V65" s="5">
        <f t="shared" si="10"/>
        <v>1.2145748987854255E-2</v>
      </c>
      <c r="W65" s="5">
        <f t="shared" si="11"/>
        <v>0.17408906882591094</v>
      </c>
      <c r="X65" s="5">
        <f t="shared" si="12"/>
        <v>0.19433198380566802</v>
      </c>
      <c r="Y65" s="5">
        <f t="shared" si="13"/>
        <v>0.20242914979757087</v>
      </c>
      <c r="Z65" s="5">
        <f t="shared" si="14"/>
        <v>0.26315789473684215</v>
      </c>
      <c r="AA65" s="17">
        <f t="shared" si="15"/>
        <v>0.10873793516793634</v>
      </c>
      <c r="AB65" s="5">
        <f t="shared" si="16"/>
        <v>0.84615384615384626</v>
      </c>
      <c r="AC65" s="5"/>
      <c r="AD65" s="1">
        <f t="shared" si="19"/>
        <v>5</v>
      </c>
      <c r="AE65" s="1">
        <f t="shared" si="19"/>
        <v>4</v>
      </c>
      <c r="AF65" s="1">
        <f t="shared" si="19"/>
        <v>2</v>
      </c>
      <c r="AG65" s="1">
        <f t="shared" si="18"/>
        <v>6</v>
      </c>
      <c r="AH65" s="1">
        <f t="shared" si="18"/>
        <v>3</v>
      </c>
      <c r="AI65" s="1">
        <f t="shared" si="18"/>
        <v>1</v>
      </c>
      <c r="AJ65" s="1">
        <v>45</v>
      </c>
    </row>
    <row r="66" spans="1:36" x14ac:dyDescent="0.3">
      <c r="A66" s="1" t="s">
        <v>63</v>
      </c>
      <c r="B66" s="1">
        <v>96</v>
      </c>
      <c r="C66" s="1">
        <v>82</v>
      </c>
      <c r="D66" s="1">
        <v>66</v>
      </c>
      <c r="E66" s="1">
        <v>83</v>
      </c>
      <c r="F66" s="1">
        <v>53</v>
      </c>
      <c r="G66" s="1">
        <v>51</v>
      </c>
      <c r="I66" s="2">
        <f t="shared" si="3"/>
        <v>0.22273781902552203</v>
      </c>
      <c r="J66" s="2">
        <f t="shared" si="4"/>
        <v>0.1902552204176334</v>
      </c>
      <c r="K66" s="2">
        <f t="shared" si="5"/>
        <v>0.1531322505800464</v>
      </c>
      <c r="L66" s="2">
        <f t="shared" si="5"/>
        <v>0.1925754060324826</v>
      </c>
      <c r="M66" s="2">
        <f t="shared" si="5"/>
        <v>0.12296983758700696</v>
      </c>
      <c r="N66" s="2">
        <f t="shared" si="5"/>
        <v>0.11832946635730858</v>
      </c>
      <c r="O66" s="3">
        <v>50</v>
      </c>
      <c r="P66" s="4">
        <f t="shared" si="6"/>
        <v>1</v>
      </c>
      <c r="Q66" s="1">
        <v>44</v>
      </c>
      <c r="R66" s="5">
        <f t="shared" si="7"/>
        <v>0.22273781902552203</v>
      </c>
      <c r="S66" s="1" t="str">
        <f t="shared" si="8"/>
        <v>part1</v>
      </c>
      <c r="U66" s="5">
        <f t="shared" si="9"/>
        <v>0.22273781902552203</v>
      </c>
      <c r="V66" s="5">
        <f t="shared" si="10"/>
        <v>3.0162412993039428E-2</v>
      </c>
      <c r="W66" s="5">
        <f t="shared" si="11"/>
        <v>3.248259860788863E-2</v>
      </c>
      <c r="X66" s="5">
        <f t="shared" si="12"/>
        <v>6.9605568445475635E-2</v>
      </c>
      <c r="Y66" s="5">
        <f t="shared" si="13"/>
        <v>9.9767981438515077E-2</v>
      </c>
      <c r="Z66" s="5">
        <f t="shared" si="14"/>
        <v>0.10440835266821345</v>
      </c>
      <c r="AA66" s="17">
        <f t="shared" si="15"/>
        <v>4.195410586487993E-2</v>
      </c>
      <c r="AB66" s="5">
        <f t="shared" si="16"/>
        <v>0.33642691415313225</v>
      </c>
      <c r="AC66" s="5"/>
      <c r="AD66" s="1">
        <f t="shared" si="19"/>
        <v>1</v>
      </c>
      <c r="AE66" s="1">
        <f t="shared" si="19"/>
        <v>3</v>
      </c>
      <c r="AF66" s="1">
        <f t="shared" si="19"/>
        <v>4</v>
      </c>
      <c r="AG66" s="1">
        <f t="shared" si="18"/>
        <v>2</v>
      </c>
      <c r="AH66" s="1">
        <f t="shared" si="18"/>
        <v>5</v>
      </c>
      <c r="AI66" s="1">
        <f t="shared" si="18"/>
        <v>6</v>
      </c>
      <c r="AJ66" s="1">
        <v>44</v>
      </c>
    </row>
    <row r="67" spans="1:36" x14ac:dyDescent="0.3">
      <c r="A67" s="1" t="s">
        <v>64</v>
      </c>
      <c r="B67" s="1">
        <v>71</v>
      </c>
      <c r="C67" s="1">
        <v>55</v>
      </c>
      <c r="D67" s="1">
        <v>54</v>
      </c>
      <c r="E67" s="1">
        <v>27</v>
      </c>
      <c r="F67" s="1">
        <v>86</v>
      </c>
      <c r="G67" s="1">
        <v>64</v>
      </c>
      <c r="I67" s="2">
        <f t="shared" si="3"/>
        <v>0.19887955182072828</v>
      </c>
      <c r="J67" s="2">
        <f t="shared" si="4"/>
        <v>0.15406162464985995</v>
      </c>
      <c r="K67" s="2">
        <f t="shared" si="5"/>
        <v>0.15126050420168066</v>
      </c>
      <c r="L67" s="2">
        <f t="shared" si="5"/>
        <v>7.5630252100840331E-2</v>
      </c>
      <c r="M67" s="2">
        <f t="shared" si="5"/>
        <v>0.24089635854341737</v>
      </c>
      <c r="N67" s="2">
        <f t="shared" ref="N67:N108" si="20">G67/SUM($B67:$G67)</f>
        <v>0.17927170868347339</v>
      </c>
      <c r="O67" s="3">
        <v>5</v>
      </c>
      <c r="P67" s="4">
        <f t="shared" si="6"/>
        <v>1</v>
      </c>
      <c r="Q67" s="1">
        <v>43</v>
      </c>
      <c r="R67" s="5">
        <f t="shared" si="7"/>
        <v>0.24089635854341737</v>
      </c>
      <c r="S67" s="1" t="str">
        <f t="shared" si="8"/>
        <v>part5</v>
      </c>
      <c r="U67" s="5">
        <f t="shared" si="9"/>
        <v>0.24089635854341737</v>
      </c>
      <c r="V67" s="5">
        <f t="shared" si="10"/>
        <v>4.2016806722689093E-2</v>
      </c>
      <c r="W67" s="5">
        <f t="shared" si="11"/>
        <v>6.1624649859943981E-2</v>
      </c>
      <c r="X67" s="5">
        <f t="shared" si="12"/>
        <v>8.683473389355742E-2</v>
      </c>
      <c r="Y67" s="5">
        <f t="shared" si="13"/>
        <v>8.9635854341736709E-2</v>
      </c>
      <c r="Z67" s="5">
        <f t="shared" si="14"/>
        <v>0.16526610644257705</v>
      </c>
      <c r="AA67" s="17">
        <f t="shared" si="15"/>
        <v>5.5480573020572847E-2</v>
      </c>
      <c r="AB67" s="5">
        <f t="shared" si="16"/>
        <v>0.44537815126050423</v>
      </c>
      <c r="AC67" s="5"/>
      <c r="AD67" s="1">
        <f t="shared" si="19"/>
        <v>2</v>
      </c>
      <c r="AE67" s="1">
        <f t="shared" si="19"/>
        <v>4</v>
      </c>
      <c r="AF67" s="1">
        <f t="shared" si="19"/>
        <v>5</v>
      </c>
      <c r="AG67" s="1">
        <f t="shared" si="18"/>
        <v>6</v>
      </c>
      <c r="AH67" s="1">
        <f t="shared" si="18"/>
        <v>1</v>
      </c>
      <c r="AI67" s="1">
        <f t="shared" si="18"/>
        <v>3</v>
      </c>
      <c r="AJ67" s="1">
        <v>43</v>
      </c>
    </row>
    <row r="68" spans="1:36" x14ac:dyDescent="0.3">
      <c r="A68" s="1" t="s">
        <v>65</v>
      </c>
      <c r="B68" s="1">
        <v>10</v>
      </c>
      <c r="C68" s="1">
        <v>6</v>
      </c>
      <c r="D68" s="1">
        <v>15</v>
      </c>
      <c r="E68" s="1">
        <v>16</v>
      </c>
      <c r="F68" s="1">
        <v>34</v>
      </c>
      <c r="G68" s="1">
        <v>72</v>
      </c>
      <c r="I68" s="2">
        <f t="shared" ref="I68:I108" si="21">B68/SUM($B68:$G68)</f>
        <v>6.535947712418301E-2</v>
      </c>
      <c r="J68" s="2">
        <f t="shared" ref="J68:J108" si="22">C68/SUM($B68:$G68)</f>
        <v>3.9215686274509803E-2</v>
      </c>
      <c r="K68" s="2">
        <f t="shared" ref="K68:M108" si="23">D68/SUM($B68:$G68)</f>
        <v>9.8039215686274508E-2</v>
      </c>
      <c r="L68" s="2">
        <f t="shared" si="23"/>
        <v>0.10457516339869281</v>
      </c>
      <c r="M68" s="2">
        <f t="shared" si="23"/>
        <v>0.22222222222222221</v>
      </c>
      <c r="N68" s="2">
        <f t="shared" si="20"/>
        <v>0.47058823529411764</v>
      </c>
      <c r="O68" s="3">
        <v>10</v>
      </c>
      <c r="P68" s="4">
        <f t="shared" ref="P68:P112" si="24">SUM(I68:N68)</f>
        <v>1</v>
      </c>
      <c r="Q68" s="1">
        <v>42</v>
      </c>
      <c r="R68" s="5">
        <f t="shared" ref="R68:R108" si="25">MAX(I68:N68)</f>
        <v>0.47058823529411764</v>
      </c>
      <c r="S68" s="1" t="str">
        <f t="shared" ref="S68:S108" si="26">HLOOKUP(R68,$I68:$N174,Q68,0)</f>
        <v>part6</v>
      </c>
      <c r="U68" s="5">
        <f t="shared" ref="U68:U108" si="27">R68</f>
        <v>0.47058823529411764</v>
      </c>
      <c r="V68" s="5">
        <f t="shared" ref="V68:V108" si="28">IFERROR(U68-HLOOKUP(HLOOKUP(2,$AD68:$AI174,AJ68,0),$I$2:$N$108,109-Q68,0),0)</f>
        <v>0.24836601307189543</v>
      </c>
      <c r="W68" s="5">
        <f t="shared" ref="W68:W108" si="29">IFERROR(U68-HLOOKUP(HLOOKUP(3,$AD68:$AI174,AJ68,0),$I$2:$N$108,109-Q68,0),0)</f>
        <v>0.36601307189542481</v>
      </c>
      <c r="X68" s="5">
        <f t="shared" ref="X68:X108" si="30">IFERROR(U68-HLOOKUP(HLOOKUP(4,$AD68:$AI174,AJ68,0),$I$2:$N$108,109-Q68,0),0)</f>
        <v>0.37254901960784315</v>
      </c>
      <c r="Y68" s="5">
        <f t="shared" ref="Y68:Y108" si="31">IFERROR(U68-HLOOKUP(HLOOKUP(5,$AD68:$AI174,AJ68,0),$I$2:$N$108,109-Q68,0),0)</f>
        <v>0.40522875816993464</v>
      </c>
      <c r="Z68" s="5">
        <f t="shared" ref="Z68:Z108" si="32">IFERROR(U68-HLOOKUP(HLOOKUP(6,$AD68:$AI174,AJ68,0),$I$2:$N$108,109-Q68,0),0)</f>
        <v>0.43137254901960786</v>
      </c>
      <c r="AA68" s="17">
        <f t="shared" ref="AA68:AA108" si="33">STDEV(I68:N68)</f>
        <v>0.16157148293688364</v>
      </c>
      <c r="AB68" s="5">
        <f t="shared" ref="AB68:AB108" si="34">SUM(V68:Z68)</f>
        <v>1.8235294117647058</v>
      </c>
      <c r="AC68" s="5"/>
      <c r="AD68" s="1">
        <f t="shared" si="19"/>
        <v>5</v>
      </c>
      <c r="AE68" s="1">
        <f t="shared" si="19"/>
        <v>6</v>
      </c>
      <c r="AF68" s="1">
        <f t="shared" si="19"/>
        <v>4</v>
      </c>
      <c r="AG68" s="1">
        <f t="shared" si="18"/>
        <v>3</v>
      </c>
      <c r="AH68" s="1">
        <f t="shared" si="18"/>
        <v>2</v>
      </c>
      <c r="AI68" s="1">
        <f t="shared" si="18"/>
        <v>1</v>
      </c>
      <c r="AJ68" s="1">
        <v>42</v>
      </c>
    </row>
    <row r="69" spans="1:36" x14ac:dyDescent="0.3">
      <c r="A69" s="1" t="s">
        <v>66</v>
      </c>
      <c r="B69" s="1">
        <v>95</v>
      </c>
      <c r="C69" s="1">
        <v>6</v>
      </c>
      <c r="D69" s="1">
        <v>58</v>
      </c>
      <c r="E69" s="1">
        <v>96</v>
      </c>
      <c r="F69" s="1">
        <v>60</v>
      </c>
      <c r="G69" s="1">
        <v>0</v>
      </c>
      <c r="I69" s="2">
        <f t="shared" si="21"/>
        <v>0.30158730158730157</v>
      </c>
      <c r="J69" s="2">
        <f t="shared" si="22"/>
        <v>1.9047619047619049E-2</v>
      </c>
      <c r="K69" s="2">
        <f t="shared" si="23"/>
        <v>0.18412698412698414</v>
      </c>
      <c r="L69" s="2">
        <f t="shared" si="23"/>
        <v>0.30476190476190479</v>
      </c>
      <c r="M69" s="2">
        <f t="shared" si="23"/>
        <v>0.19047619047619047</v>
      </c>
      <c r="N69" s="2">
        <f t="shared" si="20"/>
        <v>0</v>
      </c>
      <c r="O69" s="3">
        <v>4</v>
      </c>
      <c r="P69" s="4">
        <f t="shared" si="24"/>
        <v>1</v>
      </c>
      <c r="Q69" s="1">
        <v>41</v>
      </c>
      <c r="R69" s="5">
        <f t="shared" si="25"/>
        <v>0.30476190476190479</v>
      </c>
      <c r="S69" s="1" t="str">
        <f t="shared" si="26"/>
        <v>part4</v>
      </c>
      <c r="U69" s="5">
        <f t="shared" si="27"/>
        <v>0.30476190476190479</v>
      </c>
      <c r="V69" s="5">
        <f t="shared" si="28"/>
        <v>3.1746031746032188E-3</v>
      </c>
      <c r="W69" s="5">
        <f t="shared" si="29"/>
        <v>0.11428571428571432</v>
      </c>
      <c r="X69" s="5">
        <f t="shared" si="30"/>
        <v>0.12063492063492065</v>
      </c>
      <c r="Y69" s="5">
        <f t="shared" si="31"/>
        <v>0.28571428571428575</v>
      </c>
      <c r="Z69" s="5">
        <f t="shared" si="32"/>
        <v>0.30476190476190479</v>
      </c>
      <c r="AA69" s="17">
        <f t="shared" si="33"/>
        <v>0.13244983172473385</v>
      </c>
      <c r="AB69" s="5">
        <f t="shared" si="34"/>
        <v>0.82857142857142874</v>
      </c>
      <c r="AC69" s="5"/>
      <c r="AD69" s="1">
        <f t="shared" si="19"/>
        <v>2</v>
      </c>
      <c r="AE69" s="1">
        <f t="shared" si="19"/>
        <v>5</v>
      </c>
      <c r="AF69" s="1">
        <f t="shared" si="19"/>
        <v>4</v>
      </c>
      <c r="AG69" s="1">
        <f t="shared" si="18"/>
        <v>1</v>
      </c>
      <c r="AH69" s="1">
        <f t="shared" si="18"/>
        <v>3</v>
      </c>
      <c r="AI69" s="1">
        <f t="shared" si="18"/>
        <v>6</v>
      </c>
      <c r="AJ69" s="1">
        <v>41</v>
      </c>
    </row>
    <row r="70" spans="1:36" x14ac:dyDescent="0.3">
      <c r="A70" s="1" t="s">
        <v>67</v>
      </c>
      <c r="B70" s="1">
        <v>73</v>
      </c>
      <c r="C70" s="1">
        <v>52</v>
      </c>
      <c r="D70" s="1">
        <v>37</v>
      </c>
      <c r="E70" s="1">
        <v>22</v>
      </c>
      <c r="F70" s="1">
        <v>31</v>
      </c>
      <c r="G70" s="1">
        <v>50</v>
      </c>
      <c r="I70" s="2">
        <f t="shared" si="21"/>
        <v>0.27547169811320754</v>
      </c>
      <c r="J70" s="2">
        <f t="shared" si="22"/>
        <v>0.19622641509433963</v>
      </c>
      <c r="K70" s="2">
        <f t="shared" si="23"/>
        <v>0.13962264150943396</v>
      </c>
      <c r="L70" s="2">
        <f t="shared" si="23"/>
        <v>8.3018867924528297E-2</v>
      </c>
      <c r="M70" s="2">
        <f t="shared" si="23"/>
        <v>0.1169811320754717</v>
      </c>
      <c r="N70" s="2">
        <f t="shared" si="20"/>
        <v>0.18867924528301888</v>
      </c>
      <c r="O70" s="3">
        <v>35</v>
      </c>
      <c r="P70" s="4">
        <f t="shared" si="24"/>
        <v>1</v>
      </c>
      <c r="Q70" s="1">
        <v>40</v>
      </c>
      <c r="R70" s="5">
        <f t="shared" si="25"/>
        <v>0.27547169811320754</v>
      </c>
      <c r="S70" s="1" t="str">
        <f t="shared" si="26"/>
        <v>part1</v>
      </c>
      <c r="U70" s="5">
        <f t="shared" si="27"/>
        <v>0.27547169811320754</v>
      </c>
      <c r="V70" s="5">
        <f t="shared" si="28"/>
        <v>7.9245283018867907E-2</v>
      </c>
      <c r="W70" s="5">
        <f t="shared" si="29"/>
        <v>8.679245283018866E-2</v>
      </c>
      <c r="X70" s="5">
        <f t="shared" si="30"/>
        <v>0.13584905660377358</v>
      </c>
      <c r="Y70" s="5">
        <f t="shared" si="31"/>
        <v>0.15849056603773584</v>
      </c>
      <c r="Z70" s="5">
        <f t="shared" si="32"/>
        <v>0.19245283018867926</v>
      </c>
      <c r="AA70" s="17">
        <f t="shared" si="33"/>
        <v>6.8401539589769911E-2</v>
      </c>
      <c r="AB70" s="5">
        <f t="shared" si="34"/>
        <v>0.65283018867924514</v>
      </c>
      <c r="AC70" s="5"/>
      <c r="AD70" s="1">
        <f t="shared" si="19"/>
        <v>1</v>
      </c>
      <c r="AE70" s="1">
        <f t="shared" si="19"/>
        <v>2</v>
      </c>
      <c r="AF70" s="1">
        <f t="shared" si="19"/>
        <v>4</v>
      </c>
      <c r="AG70" s="1">
        <f t="shared" si="18"/>
        <v>6</v>
      </c>
      <c r="AH70" s="1">
        <f t="shared" si="18"/>
        <v>5</v>
      </c>
      <c r="AI70" s="1">
        <f t="shared" si="18"/>
        <v>3</v>
      </c>
      <c r="AJ70" s="1">
        <v>40</v>
      </c>
    </row>
    <row r="71" spans="1:36" x14ac:dyDescent="0.3">
      <c r="A71" s="1" t="s">
        <v>68</v>
      </c>
      <c r="B71" s="1">
        <v>70</v>
      </c>
      <c r="C71" s="1">
        <v>85</v>
      </c>
      <c r="D71" s="1">
        <v>51</v>
      </c>
      <c r="E71" s="1">
        <v>84</v>
      </c>
      <c r="F71" s="1">
        <v>63</v>
      </c>
      <c r="G71" s="1">
        <v>33</v>
      </c>
      <c r="I71" s="2">
        <f t="shared" si="21"/>
        <v>0.18134715025906736</v>
      </c>
      <c r="J71" s="2">
        <f t="shared" si="22"/>
        <v>0.22020725388601037</v>
      </c>
      <c r="K71" s="2">
        <f t="shared" si="23"/>
        <v>0.13212435233160622</v>
      </c>
      <c r="L71" s="2">
        <f t="shared" si="23"/>
        <v>0.21761658031088082</v>
      </c>
      <c r="M71" s="2">
        <f t="shared" si="23"/>
        <v>0.16321243523316062</v>
      </c>
      <c r="N71" s="2">
        <f t="shared" si="20"/>
        <v>8.549222797927461E-2</v>
      </c>
      <c r="O71" s="3">
        <v>78</v>
      </c>
      <c r="P71" s="4">
        <f t="shared" si="24"/>
        <v>1</v>
      </c>
      <c r="Q71" s="1">
        <v>39</v>
      </c>
      <c r="R71" s="5">
        <f t="shared" si="25"/>
        <v>0.22020725388601037</v>
      </c>
      <c r="S71" s="1" t="str">
        <f t="shared" si="26"/>
        <v>part2</v>
      </c>
      <c r="U71" s="5">
        <f t="shared" si="27"/>
        <v>0.22020725388601037</v>
      </c>
      <c r="V71" s="5">
        <f t="shared" si="28"/>
        <v>2.5906735751295429E-3</v>
      </c>
      <c r="W71" s="5">
        <f t="shared" si="29"/>
        <v>3.8860103626943004E-2</v>
      </c>
      <c r="X71" s="5">
        <f t="shared" si="30"/>
        <v>5.6994818652849749E-2</v>
      </c>
      <c r="Y71" s="5">
        <f t="shared" si="31"/>
        <v>8.8082901554404153E-2</v>
      </c>
      <c r="Z71" s="5">
        <f t="shared" si="32"/>
        <v>0.13471502590673576</v>
      </c>
      <c r="AA71" s="17">
        <f t="shared" si="33"/>
        <v>5.1908375950868037E-2</v>
      </c>
      <c r="AB71" s="5">
        <f t="shared" si="34"/>
        <v>0.32124352331606221</v>
      </c>
      <c r="AC71" s="5"/>
      <c r="AD71" s="1">
        <f t="shared" si="19"/>
        <v>3</v>
      </c>
      <c r="AE71" s="1">
        <f t="shared" si="19"/>
        <v>1</v>
      </c>
      <c r="AF71" s="1">
        <f t="shared" si="19"/>
        <v>5</v>
      </c>
      <c r="AG71" s="1">
        <f t="shared" si="18"/>
        <v>2</v>
      </c>
      <c r="AH71" s="1">
        <f t="shared" si="18"/>
        <v>4</v>
      </c>
      <c r="AI71" s="1">
        <f t="shared" si="18"/>
        <v>6</v>
      </c>
      <c r="AJ71" s="1">
        <v>39</v>
      </c>
    </row>
    <row r="72" spans="1:36" x14ac:dyDescent="0.3">
      <c r="A72" s="1" t="s">
        <v>69</v>
      </c>
      <c r="B72" s="1">
        <v>49</v>
      </c>
      <c r="C72" s="1">
        <v>61</v>
      </c>
      <c r="D72" s="1">
        <v>41</v>
      </c>
      <c r="E72" s="1">
        <v>37</v>
      </c>
      <c r="F72" s="1">
        <v>99</v>
      </c>
      <c r="G72" s="1">
        <v>67</v>
      </c>
      <c r="I72" s="2">
        <f t="shared" si="21"/>
        <v>0.1384180790960452</v>
      </c>
      <c r="J72" s="2">
        <f t="shared" si="22"/>
        <v>0.17231638418079095</v>
      </c>
      <c r="K72" s="2">
        <f t="shared" si="23"/>
        <v>0.11581920903954802</v>
      </c>
      <c r="L72" s="2">
        <f t="shared" si="23"/>
        <v>0.10451977401129943</v>
      </c>
      <c r="M72" s="2">
        <f t="shared" si="23"/>
        <v>0.27966101694915252</v>
      </c>
      <c r="N72" s="2">
        <f t="shared" si="20"/>
        <v>0.18926553672316385</v>
      </c>
      <c r="O72" s="3">
        <v>6</v>
      </c>
      <c r="P72" s="4">
        <f t="shared" si="24"/>
        <v>0.99999999999999989</v>
      </c>
      <c r="Q72" s="1">
        <v>38</v>
      </c>
      <c r="R72" s="5">
        <f t="shared" si="25"/>
        <v>0.27966101694915252</v>
      </c>
      <c r="S72" s="1" t="str">
        <f t="shared" si="26"/>
        <v>part5</v>
      </c>
      <c r="U72" s="5">
        <f t="shared" si="27"/>
        <v>0.27966101694915252</v>
      </c>
      <c r="V72" s="5">
        <f t="shared" si="28"/>
        <v>9.0395480225988672E-2</v>
      </c>
      <c r="W72" s="5">
        <f t="shared" si="29"/>
        <v>0.10734463276836156</v>
      </c>
      <c r="X72" s="5">
        <f t="shared" si="30"/>
        <v>0.14124293785310732</v>
      </c>
      <c r="Y72" s="5">
        <f t="shared" si="31"/>
        <v>0.16384180790960451</v>
      </c>
      <c r="Z72" s="5">
        <f t="shared" si="32"/>
        <v>0.1751412429378531</v>
      </c>
      <c r="AA72" s="17">
        <f t="shared" si="33"/>
        <v>6.4118693600502166E-2</v>
      </c>
      <c r="AB72" s="5">
        <f t="shared" si="34"/>
        <v>0.67796610169491522</v>
      </c>
      <c r="AC72" s="5"/>
      <c r="AD72" s="1">
        <f t="shared" si="19"/>
        <v>4</v>
      </c>
      <c r="AE72" s="1">
        <f t="shared" si="19"/>
        <v>3</v>
      </c>
      <c r="AF72" s="1">
        <f t="shared" si="19"/>
        <v>5</v>
      </c>
      <c r="AG72" s="1">
        <f t="shared" si="18"/>
        <v>6</v>
      </c>
      <c r="AH72" s="1">
        <f t="shared" si="18"/>
        <v>1</v>
      </c>
      <c r="AI72" s="1">
        <f t="shared" si="18"/>
        <v>2</v>
      </c>
      <c r="AJ72" s="1">
        <v>38</v>
      </c>
    </row>
    <row r="73" spans="1:36" x14ac:dyDescent="0.3">
      <c r="A73" s="1" t="s">
        <v>70</v>
      </c>
      <c r="B73" s="1">
        <v>59</v>
      </c>
      <c r="C73" s="1">
        <v>88</v>
      </c>
      <c r="D73" s="1">
        <v>13</v>
      </c>
      <c r="E73" s="1">
        <v>99</v>
      </c>
      <c r="F73" s="1">
        <v>44</v>
      </c>
      <c r="G73" s="1">
        <v>83</v>
      </c>
      <c r="I73" s="2">
        <f t="shared" si="21"/>
        <v>0.15284974093264247</v>
      </c>
      <c r="J73" s="2">
        <f t="shared" si="22"/>
        <v>0.22797927461139897</v>
      </c>
      <c r="K73" s="2">
        <f t="shared" si="23"/>
        <v>3.367875647668394E-2</v>
      </c>
      <c r="L73" s="2">
        <f t="shared" si="23"/>
        <v>0.25647668393782386</v>
      </c>
      <c r="M73" s="2">
        <f t="shared" si="23"/>
        <v>0.11398963730569948</v>
      </c>
      <c r="N73" s="2">
        <f t="shared" si="20"/>
        <v>0.21502590673575128</v>
      </c>
      <c r="O73" s="3">
        <v>10</v>
      </c>
      <c r="P73" s="4">
        <f t="shared" si="24"/>
        <v>1</v>
      </c>
      <c r="Q73" s="1">
        <v>37</v>
      </c>
      <c r="R73" s="5">
        <f t="shared" si="25"/>
        <v>0.25647668393782386</v>
      </c>
      <c r="S73" s="1" t="str">
        <f t="shared" si="26"/>
        <v>part4</v>
      </c>
      <c r="U73" s="5">
        <f t="shared" si="27"/>
        <v>0.25647668393782386</v>
      </c>
      <c r="V73" s="5">
        <f t="shared" si="28"/>
        <v>2.8497409326424888E-2</v>
      </c>
      <c r="W73" s="5">
        <f t="shared" si="29"/>
        <v>4.1450777202072575E-2</v>
      </c>
      <c r="X73" s="5">
        <f t="shared" si="30"/>
        <v>0.10362694300518138</v>
      </c>
      <c r="Y73" s="5">
        <f t="shared" si="31"/>
        <v>0.14248704663212436</v>
      </c>
      <c r="Z73" s="5">
        <f t="shared" si="32"/>
        <v>0.22279792746113991</v>
      </c>
      <c r="AA73" s="17">
        <f t="shared" si="33"/>
        <v>8.3444894764178393E-2</v>
      </c>
      <c r="AB73" s="5">
        <f t="shared" si="34"/>
        <v>0.53886010362694314</v>
      </c>
      <c r="AC73" s="5"/>
      <c r="AD73" s="1">
        <f t="shared" si="19"/>
        <v>4</v>
      </c>
      <c r="AE73" s="1">
        <f t="shared" si="19"/>
        <v>2</v>
      </c>
      <c r="AF73" s="1">
        <f t="shared" si="19"/>
        <v>6</v>
      </c>
      <c r="AG73" s="1">
        <f t="shared" si="18"/>
        <v>1</v>
      </c>
      <c r="AH73" s="1">
        <f t="shared" si="18"/>
        <v>5</v>
      </c>
      <c r="AI73" s="1">
        <f t="shared" si="18"/>
        <v>3</v>
      </c>
      <c r="AJ73" s="1">
        <v>37</v>
      </c>
    </row>
    <row r="74" spans="1:36" x14ac:dyDescent="0.3">
      <c r="A74" s="1" t="s">
        <v>71</v>
      </c>
      <c r="B74" s="1">
        <v>8</v>
      </c>
      <c r="C74" s="1">
        <v>30</v>
      </c>
      <c r="D74" s="1">
        <v>87</v>
      </c>
      <c r="E74" s="1">
        <v>22</v>
      </c>
      <c r="F74" s="1">
        <v>95</v>
      </c>
      <c r="G74" s="1">
        <v>41</v>
      </c>
      <c r="I74" s="2">
        <f t="shared" si="21"/>
        <v>2.8268551236749116E-2</v>
      </c>
      <c r="J74" s="2">
        <f t="shared" si="22"/>
        <v>0.10600706713780919</v>
      </c>
      <c r="K74" s="2">
        <f t="shared" si="23"/>
        <v>0.30742049469964666</v>
      </c>
      <c r="L74" s="2">
        <f t="shared" si="23"/>
        <v>7.7738515901060068E-2</v>
      </c>
      <c r="M74" s="2">
        <f t="shared" si="23"/>
        <v>0.33568904593639576</v>
      </c>
      <c r="N74" s="2">
        <f t="shared" si="20"/>
        <v>0.14487632508833923</v>
      </c>
      <c r="O74" s="3">
        <v>100</v>
      </c>
      <c r="P74" s="4">
        <f t="shared" si="24"/>
        <v>1</v>
      </c>
      <c r="Q74" s="1">
        <v>36</v>
      </c>
      <c r="R74" s="5">
        <f t="shared" si="25"/>
        <v>0.33568904593639576</v>
      </c>
      <c r="S74" s="1" t="str">
        <f t="shared" si="26"/>
        <v>part5</v>
      </c>
      <c r="U74" s="5">
        <f t="shared" si="27"/>
        <v>0.33568904593639576</v>
      </c>
      <c r="V74" s="5">
        <f t="shared" si="28"/>
        <v>2.8268551236749095E-2</v>
      </c>
      <c r="W74" s="5">
        <f t="shared" si="29"/>
        <v>0.19081272084805653</v>
      </c>
      <c r="X74" s="5">
        <f t="shared" si="30"/>
        <v>0.22968197879858657</v>
      </c>
      <c r="Y74" s="5">
        <f t="shared" si="31"/>
        <v>0.25795053003533569</v>
      </c>
      <c r="Z74" s="5">
        <f t="shared" si="32"/>
        <v>0.30742049469964666</v>
      </c>
      <c r="AA74" s="17">
        <f t="shared" si="33"/>
        <v>0.12617199780789926</v>
      </c>
      <c r="AB74" s="5">
        <f t="shared" si="34"/>
        <v>1.0141342756183744</v>
      </c>
      <c r="AC74" s="5"/>
      <c r="AD74" s="1">
        <f t="shared" si="19"/>
        <v>6</v>
      </c>
      <c r="AE74" s="1">
        <f t="shared" si="19"/>
        <v>4</v>
      </c>
      <c r="AF74" s="1">
        <f t="shared" si="19"/>
        <v>2</v>
      </c>
      <c r="AG74" s="1">
        <f t="shared" si="18"/>
        <v>5</v>
      </c>
      <c r="AH74" s="1">
        <f t="shared" si="18"/>
        <v>1</v>
      </c>
      <c r="AI74" s="1">
        <f t="shared" si="18"/>
        <v>3</v>
      </c>
      <c r="AJ74" s="1">
        <v>36</v>
      </c>
    </row>
    <row r="75" spans="1:36" x14ac:dyDescent="0.3">
      <c r="A75" s="1" t="s">
        <v>72</v>
      </c>
      <c r="B75" s="1">
        <v>39</v>
      </c>
      <c r="C75" s="1">
        <v>85</v>
      </c>
      <c r="D75" s="1">
        <v>96</v>
      </c>
      <c r="E75" s="1">
        <v>27</v>
      </c>
      <c r="F75" s="1">
        <v>79</v>
      </c>
      <c r="G75" s="1">
        <v>77</v>
      </c>
      <c r="I75" s="2">
        <f t="shared" si="21"/>
        <v>9.6774193548387094E-2</v>
      </c>
      <c r="J75" s="2">
        <f t="shared" si="22"/>
        <v>0.21091811414392059</v>
      </c>
      <c r="K75" s="2">
        <f t="shared" si="23"/>
        <v>0.23821339950372208</v>
      </c>
      <c r="L75" s="2">
        <f t="shared" si="23"/>
        <v>6.699751861042183E-2</v>
      </c>
      <c r="M75" s="2">
        <f t="shared" si="23"/>
        <v>0.19602977667493796</v>
      </c>
      <c r="N75" s="2">
        <f t="shared" si="20"/>
        <v>0.19106699751861042</v>
      </c>
      <c r="O75" s="3">
        <v>49</v>
      </c>
      <c r="P75" s="4">
        <f t="shared" si="24"/>
        <v>1</v>
      </c>
      <c r="Q75" s="1">
        <v>35</v>
      </c>
      <c r="R75" s="5">
        <f t="shared" si="25"/>
        <v>0.23821339950372208</v>
      </c>
      <c r="S75" s="1" t="str">
        <f t="shared" si="26"/>
        <v>part3</v>
      </c>
      <c r="U75" s="5">
        <f t="shared" si="27"/>
        <v>0.23821339950372208</v>
      </c>
      <c r="V75" s="5">
        <f t="shared" si="28"/>
        <v>2.7295285359801497E-2</v>
      </c>
      <c r="W75" s="5">
        <f t="shared" si="29"/>
        <v>4.2183622828784129E-2</v>
      </c>
      <c r="X75" s="5">
        <f t="shared" si="30"/>
        <v>4.7146401985111663E-2</v>
      </c>
      <c r="Y75" s="5">
        <f t="shared" si="31"/>
        <v>0.14143920595533499</v>
      </c>
      <c r="Z75" s="5">
        <f t="shared" si="32"/>
        <v>0.17121588089330025</v>
      </c>
      <c r="AA75" s="17">
        <f t="shared" si="33"/>
        <v>6.834265261369124E-2</v>
      </c>
      <c r="AB75" s="5">
        <f t="shared" si="34"/>
        <v>0.4292803970223325</v>
      </c>
      <c r="AC75" s="5"/>
      <c r="AD75" s="1">
        <f t="shared" si="19"/>
        <v>5</v>
      </c>
      <c r="AE75" s="1">
        <f t="shared" si="19"/>
        <v>2</v>
      </c>
      <c r="AF75" s="1">
        <f t="shared" si="19"/>
        <v>1</v>
      </c>
      <c r="AG75" s="1">
        <f t="shared" si="18"/>
        <v>6</v>
      </c>
      <c r="AH75" s="1">
        <f t="shared" si="18"/>
        <v>3</v>
      </c>
      <c r="AI75" s="1">
        <f t="shared" si="18"/>
        <v>4</v>
      </c>
      <c r="AJ75" s="1">
        <v>35</v>
      </c>
    </row>
    <row r="76" spans="1:36" x14ac:dyDescent="0.3">
      <c r="A76" s="1" t="s">
        <v>73</v>
      </c>
      <c r="B76" s="1">
        <v>5</v>
      </c>
      <c r="C76" s="1">
        <v>73</v>
      </c>
      <c r="D76" s="1">
        <v>7</v>
      </c>
      <c r="E76" s="1">
        <v>14</v>
      </c>
      <c r="F76" s="1">
        <v>62</v>
      </c>
      <c r="G76" s="1">
        <v>60</v>
      </c>
      <c r="I76" s="2">
        <f t="shared" si="21"/>
        <v>2.2624434389140271E-2</v>
      </c>
      <c r="J76" s="2">
        <f t="shared" si="22"/>
        <v>0.33031674208144796</v>
      </c>
      <c r="K76" s="2">
        <f t="shared" si="23"/>
        <v>3.1674208144796379E-2</v>
      </c>
      <c r="L76" s="2">
        <f t="shared" si="23"/>
        <v>6.3348416289592757E-2</v>
      </c>
      <c r="M76" s="2">
        <f t="shared" si="23"/>
        <v>0.28054298642533937</v>
      </c>
      <c r="N76" s="2">
        <f t="shared" si="20"/>
        <v>0.27149321266968324</v>
      </c>
      <c r="O76" s="3">
        <v>76</v>
      </c>
      <c r="P76" s="4">
        <f t="shared" si="24"/>
        <v>1</v>
      </c>
      <c r="Q76" s="1">
        <v>34</v>
      </c>
      <c r="R76" s="5">
        <f t="shared" si="25"/>
        <v>0.33031674208144796</v>
      </c>
      <c r="S76" s="1" t="str">
        <f t="shared" si="26"/>
        <v>part2</v>
      </c>
      <c r="U76" s="5">
        <f t="shared" si="27"/>
        <v>0.33031674208144796</v>
      </c>
      <c r="V76" s="5">
        <f t="shared" si="28"/>
        <v>4.9773755656108587E-2</v>
      </c>
      <c r="W76" s="5">
        <f t="shared" si="29"/>
        <v>5.8823529411764719E-2</v>
      </c>
      <c r="X76" s="5">
        <f t="shared" si="30"/>
        <v>0.2669683257918552</v>
      </c>
      <c r="Y76" s="5">
        <f t="shared" si="31"/>
        <v>0.29864253393665158</v>
      </c>
      <c r="Z76" s="5">
        <f t="shared" si="32"/>
        <v>0.30769230769230771</v>
      </c>
      <c r="AA76" s="17">
        <f t="shared" si="33"/>
        <v>0.14169231279798991</v>
      </c>
      <c r="AB76" s="5">
        <f t="shared" si="34"/>
        <v>0.98190045248868785</v>
      </c>
      <c r="AC76" s="5"/>
      <c r="AD76" s="1">
        <f t="shared" si="19"/>
        <v>6</v>
      </c>
      <c r="AE76" s="1">
        <f t="shared" si="19"/>
        <v>1</v>
      </c>
      <c r="AF76" s="1">
        <f t="shared" si="19"/>
        <v>5</v>
      </c>
      <c r="AG76" s="1">
        <f t="shared" si="18"/>
        <v>4</v>
      </c>
      <c r="AH76" s="1">
        <f t="shared" si="18"/>
        <v>2</v>
      </c>
      <c r="AI76" s="1">
        <f t="shared" si="18"/>
        <v>3</v>
      </c>
      <c r="AJ76" s="1">
        <v>34</v>
      </c>
    </row>
    <row r="77" spans="1:36" x14ac:dyDescent="0.3">
      <c r="A77" s="1" t="s">
        <v>74</v>
      </c>
      <c r="B77" s="1">
        <v>83</v>
      </c>
      <c r="C77" s="1">
        <v>49</v>
      </c>
      <c r="D77" s="1">
        <v>13</v>
      </c>
      <c r="E77" s="1">
        <v>10</v>
      </c>
      <c r="F77" s="1">
        <v>88</v>
      </c>
      <c r="G77" s="1">
        <v>11</v>
      </c>
      <c r="I77" s="2">
        <f t="shared" si="21"/>
        <v>0.32677165354330706</v>
      </c>
      <c r="J77" s="2">
        <f t="shared" si="22"/>
        <v>0.19291338582677164</v>
      </c>
      <c r="K77" s="2">
        <f t="shared" si="23"/>
        <v>5.1181102362204724E-2</v>
      </c>
      <c r="L77" s="2">
        <f t="shared" si="23"/>
        <v>3.937007874015748E-2</v>
      </c>
      <c r="M77" s="2">
        <f t="shared" si="23"/>
        <v>0.34645669291338582</v>
      </c>
      <c r="N77" s="2">
        <f t="shared" si="20"/>
        <v>4.3307086614173228E-2</v>
      </c>
      <c r="O77" s="3">
        <v>33</v>
      </c>
      <c r="P77" s="4">
        <f t="shared" si="24"/>
        <v>1</v>
      </c>
      <c r="Q77" s="1">
        <v>33</v>
      </c>
      <c r="R77" s="5">
        <f t="shared" si="25"/>
        <v>0.34645669291338582</v>
      </c>
      <c r="S77" s="1" t="str">
        <f t="shared" si="26"/>
        <v>part5</v>
      </c>
      <c r="U77" s="5">
        <f t="shared" si="27"/>
        <v>0.34645669291338582</v>
      </c>
      <c r="V77" s="5">
        <f t="shared" si="28"/>
        <v>1.9685039370078761E-2</v>
      </c>
      <c r="W77" s="5">
        <f t="shared" si="29"/>
        <v>0.15354330708661418</v>
      </c>
      <c r="X77" s="5">
        <f t="shared" si="30"/>
        <v>0.29527559055118108</v>
      </c>
      <c r="Y77" s="5">
        <f t="shared" si="31"/>
        <v>0.30314960629921262</v>
      </c>
      <c r="Z77" s="5">
        <f t="shared" si="32"/>
        <v>0.30708661417322836</v>
      </c>
      <c r="AA77" s="17">
        <f t="shared" si="33"/>
        <v>0.14380950836326059</v>
      </c>
      <c r="AB77" s="5">
        <f t="shared" si="34"/>
        <v>1.0787401574803148</v>
      </c>
      <c r="AC77" s="5"/>
      <c r="AD77" s="1">
        <f t="shared" si="19"/>
        <v>2</v>
      </c>
      <c r="AE77" s="1">
        <f t="shared" si="19"/>
        <v>3</v>
      </c>
      <c r="AF77" s="1">
        <f t="shared" si="19"/>
        <v>4</v>
      </c>
      <c r="AG77" s="1">
        <f t="shared" si="18"/>
        <v>6</v>
      </c>
      <c r="AH77" s="1">
        <f t="shared" si="18"/>
        <v>1</v>
      </c>
      <c r="AI77" s="1">
        <f t="shared" si="18"/>
        <v>5</v>
      </c>
      <c r="AJ77" s="1">
        <v>33</v>
      </c>
    </row>
    <row r="78" spans="1:36" x14ac:dyDescent="0.3">
      <c r="A78" s="1" t="s">
        <v>75</v>
      </c>
      <c r="B78" s="1">
        <v>38</v>
      </c>
      <c r="C78" s="1">
        <v>33</v>
      </c>
      <c r="D78" s="1">
        <v>14</v>
      </c>
      <c r="E78" s="1">
        <v>10</v>
      </c>
      <c r="F78" s="1">
        <v>8</v>
      </c>
      <c r="G78" s="1">
        <v>18</v>
      </c>
      <c r="I78" s="2">
        <f t="shared" si="21"/>
        <v>0.31404958677685951</v>
      </c>
      <c r="J78" s="2">
        <f t="shared" si="22"/>
        <v>0.27272727272727271</v>
      </c>
      <c r="K78" s="2">
        <f t="shared" si="23"/>
        <v>0.11570247933884298</v>
      </c>
      <c r="L78" s="2">
        <f t="shared" si="23"/>
        <v>8.2644628099173556E-2</v>
      </c>
      <c r="M78" s="2">
        <f t="shared" si="23"/>
        <v>6.6115702479338845E-2</v>
      </c>
      <c r="N78" s="2">
        <f t="shared" si="20"/>
        <v>0.1487603305785124</v>
      </c>
      <c r="O78" s="3">
        <v>11</v>
      </c>
      <c r="P78" s="4">
        <f t="shared" si="24"/>
        <v>1</v>
      </c>
      <c r="Q78" s="1">
        <v>32</v>
      </c>
      <c r="R78" s="5">
        <f t="shared" si="25"/>
        <v>0.31404958677685951</v>
      </c>
      <c r="S78" s="1" t="str">
        <f t="shared" si="26"/>
        <v>part1</v>
      </c>
      <c r="U78" s="5">
        <f t="shared" si="27"/>
        <v>0.31404958677685951</v>
      </c>
      <c r="V78" s="5">
        <f t="shared" si="28"/>
        <v>4.1322314049586806E-2</v>
      </c>
      <c r="W78" s="5">
        <f t="shared" si="29"/>
        <v>0.16528925619834711</v>
      </c>
      <c r="X78" s="5">
        <f t="shared" si="30"/>
        <v>0.19834710743801653</v>
      </c>
      <c r="Y78" s="5">
        <f t="shared" si="31"/>
        <v>0.23140495867768596</v>
      </c>
      <c r="Z78" s="5">
        <f t="shared" si="32"/>
        <v>0.24793388429752067</v>
      </c>
      <c r="AA78" s="17">
        <f t="shared" si="33"/>
        <v>0.1030133602250471</v>
      </c>
      <c r="AB78" s="5">
        <f t="shared" si="34"/>
        <v>0.88429752066115719</v>
      </c>
      <c r="AC78" s="5"/>
      <c r="AD78" s="1">
        <f t="shared" si="19"/>
        <v>1</v>
      </c>
      <c r="AE78" s="1">
        <f t="shared" si="19"/>
        <v>2</v>
      </c>
      <c r="AF78" s="1">
        <f t="shared" si="19"/>
        <v>4</v>
      </c>
      <c r="AG78" s="1">
        <f t="shared" si="18"/>
        <v>5</v>
      </c>
      <c r="AH78" s="1">
        <f t="shared" si="18"/>
        <v>6</v>
      </c>
      <c r="AI78" s="1">
        <f t="shared" si="18"/>
        <v>3</v>
      </c>
      <c r="AJ78" s="1">
        <v>32</v>
      </c>
    </row>
    <row r="79" spans="1:36" x14ac:dyDescent="0.3">
      <c r="A79" s="1" t="s">
        <v>76</v>
      </c>
      <c r="B79" s="1">
        <v>11</v>
      </c>
      <c r="C79" s="1">
        <v>0</v>
      </c>
      <c r="D79" s="1">
        <v>30</v>
      </c>
      <c r="E79" s="1">
        <v>66</v>
      </c>
      <c r="F79" s="1">
        <v>96</v>
      </c>
      <c r="G79" s="1">
        <v>56</v>
      </c>
      <c r="I79" s="2">
        <f t="shared" si="21"/>
        <v>4.2471042471042469E-2</v>
      </c>
      <c r="J79" s="2">
        <f t="shared" si="22"/>
        <v>0</v>
      </c>
      <c r="K79" s="2">
        <f t="shared" si="23"/>
        <v>0.11583011583011583</v>
      </c>
      <c r="L79" s="2">
        <f t="shared" si="23"/>
        <v>0.25482625482625482</v>
      </c>
      <c r="M79" s="2">
        <f t="shared" si="23"/>
        <v>0.37065637065637064</v>
      </c>
      <c r="N79" s="2">
        <f t="shared" si="20"/>
        <v>0.21621621621621623</v>
      </c>
      <c r="O79" s="3">
        <v>85</v>
      </c>
      <c r="P79" s="4">
        <f t="shared" si="24"/>
        <v>1</v>
      </c>
      <c r="Q79" s="1">
        <v>31</v>
      </c>
      <c r="R79" s="5">
        <f t="shared" si="25"/>
        <v>0.37065637065637064</v>
      </c>
      <c r="S79" s="1" t="str">
        <f t="shared" si="26"/>
        <v>part5</v>
      </c>
      <c r="U79" s="5">
        <f t="shared" si="27"/>
        <v>0.37065637065637064</v>
      </c>
      <c r="V79" s="5">
        <f t="shared" si="28"/>
        <v>0.11583011583011582</v>
      </c>
      <c r="W79" s="5">
        <f t="shared" si="29"/>
        <v>0.15444015444015441</v>
      </c>
      <c r="X79" s="5">
        <f t="shared" si="30"/>
        <v>0.25482625482625482</v>
      </c>
      <c r="Y79" s="5">
        <f t="shared" si="31"/>
        <v>0.3281853281853282</v>
      </c>
      <c r="Z79" s="5">
        <f t="shared" si="32"/>
        <v>0.37065637065637064</v>
      </c>
      <c r="AA79" s="17">
        <f t="shared" si="33"/>
        <v>0.1397324271076075</v>
      </c>
      <c r="AB79" s="5">
        <f t="shared" si="34"/>
        <v>1.2239382239382239</v>
      </c>
      <c r="AC79" s="5"/>
      <c r="AD79" s="1">
        <f t="shared" si="19"/>
        <v>5</v>
      </c>
      <c r="AE79" s="1">
        <f t="shared" si="19"/>
        <v>6</v>
      </c>
      <c r="AF79" s="1">
        <f t="shared" si="19"/>
        <v>4</v>
      </c>
      <c r="AG79" s="1">
        <f t="shared" si="18"/>
        <v>2</v>
      </c>
      <c r="AH79" s="1">
        <f t="shared" si="18"/>
        <v>1</v>
      </c>
      <c r="AI79" s="1">
        <f t="shared" si="18"/>
        <v>3</v>
      </c>
      <c r="AJ79" s="1">
        <v>31</v>
      </c>
    </row>
    <row r="80" spans="1:36" x14ac:dyDescent="0.3">
      <c r="A80" s="1" t="s">
        <v>77</v>
      </c>
      <c r="B80" s="1">
        <v>16</v>
      </c>
      <c r="C80" s="1">
        <v>88</v>
      </c>
      <c r="D80" s="1">
        <v>50</v>
      </c>
      <c r="E80" s="1">
        <v>96</v>
      </c>
      <c r="F80" s="1">
        <v>35</v>
      </c>
      <c r="G80" s="1">
        <v>81</v>
      </c>
      <c r="I80" s="2">
        <f t="shared" si="21"/>
        <v>4.3715846994535519E-2</v>
      </c>
      <c r="J80" s="2">
        <f t="shared" si="22"/>
        <v>0.24043715846994534</v>
      </c>
      <c r="K80" s="2">
        <f t="shared" si="23"/>
        <v>0.13661202185792351</v>
      </c>
      <c r="L80" s="2">
        <f t="shared" si="23"/>
        <v>0.26229508196721313</v>
      </c>
      <c r="M80" s="2">
        <f t="shared" si="23"/>
        <v>9.5628415300546443E-2</v>
      </c>
      <c r="N80" s="2">
        <f t="shared" si="20"/>
        <v>0.22131147540983606</v>
      </c>
      <c r="O80" s="3">
        <v>75</v>
      </c>
      <c r="P80" s="4">
        <f t="shared" si="24"/>
        <v>1</v>
      </c>
      <c r="Q80" s="1">
        <v>30</v>
      </c>
      <c r="R80" s="5">
        <f t="shared" si="25"/>
        <v>0.26229508196721313</v>
      </c>
      <c r="S80" s="1" t="str">
        <f t="shared" si="26"/>
        <v>part4</v>
      </c>
      <c r="U80" s="5">
        <f t="shared" si="27"/>
        <v>0.26229508196721313</v>
      </c>
      <c r="V80" s="5">
        <f t="shared" si="28"/>
        <v>2.1857923497267784E-2</v>
      </c>
      <c r="W80" s="5">
        <f t="shared" si="29"/>
        <v>4.0983606557377067E-2</v>
      </c>
      <c r="X80" s="5">
        <f t="shared" si="30"/>
        <v>0.12568306010928962</v>
      </c>
      <c r="Y80" s="5">
        <f t="shared" si="31"/>
        <v>0.16666666666666669</v>
      </c>
      <c r="Z80" s="5">
        <f t="shared" si="32"/>
        <v>0.21857923497267762</v>
      </c>
      <c r="AA80" s="17">
        <f t="shared" si="33"/>
        <v>8.7908535747279595E-2</v>
      </c>
      <c r="AB80" s="5">
        <f t="shared" si="34"/>
        <v>0.57377049180327877</v>
      </c>
      <c r="AC80" s="5"/>
      <c r="AD80" s="1">
        <f t="shared" si="19"/>
        <v>6</v>
      </c>
      <c r="AE80" s="1">
        <f t="shared" si="19"/>
        <v>2</v>
      </c>
      <c r="AF80" s="1">
        <f t="shared" si="19"/>
        <v>4</v>
      </c>
      <c r="AG80" s="1">
        <f t="shared" si="18"/>
        <v>1</v>
      </c>
      <c r="AH80" s="1">
        <f t="shared" si="18"/>
        <v>5</v>
      </c>
      <c r="AI80" s="1">
        <f t="shared" si="18"/>
        <v>3</v>
      </c>
      <c r="AJ80" s="1">
        <v>30</v>
      </c>
    </row>
    <row r="81" spans="1:36" x14ac:dyDescent="0.3">
      <c r="A81" s="1" t="s">
        <v>78</v>
      </c>
      <c r="B81" s="1">
        <v>52</v>
      </c>
      <c r="C81" s="1">
        <v>8</v>
      </c>
      <c r="D81" s="1">
        <v>30</v>
      </c>
      <c r="E81" s="1">
        <v>67</v>
      </c>
      <c r="F81" s="1">
        <v>11</v>
      </c>
      <c r="G81" s="1">
        <v>33</v>
      </c>
      <c r="I81" s="2">
        <f t="shared" si="21"/>
        <v>0.25870646766169153</v>
      </c>
      <c r="J81" s="2">
        <f t="shared" si="22"/>
        <v>3.9800995024875621E-2</v>
      </c>
      <c r="K81" s="2">
        <f t="shared" si="23"/>
        <v>0.14925373134328357</v>
      </c>
      <c r="L81" s="2">
        <f t="shared" si="23"/>
        <v>0.33333333333333331</v>
      </c>
      <c r="M81" s="2">
        <f t="shared" si="23"/>
        <v>5.4726368159203981E-2</v>
      </c>
      <c r="N81" s="2">
        <f t="shared" si="20"/>
        <v>0.16417910447761194</v>
      </c>
      <c r="O81" s="3">
        <v>3</v>
      </c>
      <c r="P81" s="4">
        <f t="shared" si="24"/>
        <v>0.99999999999999989</v>
      </c>
      <c r="Q81" s="1">
        <v>29</v>
      </c>
      <c r="R81" s="5">
        <f t="shared" si="25"/>
        <v>0.33333333333333331</v>
      </c>
      <c r="S81" s="1" t="str">
        <f t="shared" si="26"/>
        <v>part4</v>
      </c>
      <c r="U81" s="5">
        <f t="shared" si="27"/>
        <v>0.33333333333333331</v>
      </c>
      <c r="V81" s="5">
        <f t="shared" si="28"/>
        <v>7.4626865671641784E-2</v>
      </c>
      <c r="W81" s="5">
        <f t="shared" si="29"/>
        <v>0.16915422885572137</v>
      </c>
      <c r="X81" s="5">
        <f t="shared" si="30"/>
        <v>0.18407960199004975</v>
      </c>
      <c r="Y81" s="5">
        <f t="shared" si="31"/>
        <v>0.27860696517412931</v>
      </c>
      <c r="Z81" s="5">
        <f t="shared" si="32"/>
        <v>0.29353233830845771</v>
      </c>
      <c r="AA81" s="17">
        <f t="shared" si="33"/>
        <v>0.11417883350101708</v>
      </c>
      <c r="AB81" s="5">
        <f t="shared" si="34"/>
        <v>0.99999999999999989</v>
      </c>
      <c r="AC81" s="5"/>
      <c r="AD81" s="1">
        <f t="shared" si="19"/>
        <v>2</v>
      </c>
      <c r="AE81" s="1">
        <f t="shared" si="19"/>
        <v>6</v>
      </c>
      <c r="AF81" s="1">
        <f t="shared" si="19"/>
        <v>4</v>
      </c>
      <c r="AG81" s="1">
        <f t="shared" si="18"/>
        <v>1</v>
      </c>
      <c r="AH81" s="1">
        <f t="shared" si="18"/>
        <v>5</v>
      </c>
      <c r="AI81" s="1">
        <f t="shared" si="18"/>
        <v>3</v>
      </c>
      <c r="AJ81" s="1">
        <v>29</v>
      </c>
    </row>
    <row r="82" spans="1:36" x14ac:dyDescent="0.3">
      <c r="A82" s="1" t="s">
        <v>79</v>
      </c>
      <c r="B82" s="1">
        <v>95</v>
      </c>
      <c r="C82" s="1">
        <v>98</v>
      </c>
      <c r="D82" s="1">
        <v>67</v>
      </c>
      <c r="E82" s="1">
        <v>78</v>
      </c>
      <c r="F82" s="1">
        <v>56</v>
      </c>
      <c r="G82" s="1">
        <v>82</v>
      </c>
      <c r="I82" s="2">
        <f t="shared" si="21"/>
        <v>0.19957983193277312</v>
      </c>
      <c r="J82" s="2">
        <f t="shared" si="22"/>
        <v>0.20588235294117646</v>
      </c>
      <c r="K82" s="2">
        <f t="shared" si="23"/>
        <v>0.1407563025210084</v>
      </c>
      <c r="L82" s="2">
        <f t="shared" si="23"/>
        <v>0.1638655462184874</v>
      </c>
      <c r="M82" s="2">
        <f t="shared" si="23"/>
        <v>0.11764705882352941</v>
      </c>
      <c r="N82" s="2">
        <f t="shared" si="20"/>
        <v>0.17226890756302521</v>
      </c>
      <c r="O82" s="3">
        <v>91</v>
      </c>
      <c r="P82" s="4">
        <f t="shared" si="24"/>
        <v>1</v>
      </c>
      <c r="Q82" s="1">
        <v>28</v>
      </c>
      <c r="R82" s="5">
        <f t="shared" si="25"/>
        <v>0.20588235294117646</v>
      </c>
      <c r="S82" s="1" t="str">
        <f t="shared" si="26"/>
        <v>part2</v>
      </c>
      <c r="U82" s="5">
        <f t="shared" si="27"/>
        <v>0.20588235294117646</v>
      </c>
      <c r="V82" s="5">
        <f t="shared" si="28"/>
        <v>6.302521008403339E-3</v>
      </c>
      <c r="W82" s="5">
        <f t="shared" si="29"/>
        <v>3.3613445378151252E-2</v>
      </c>
      <c r="X82" s="5">
        <f t="shared" si="30"/>
        <v>4.2016806722689065E-2</v>
      </c>
      <c r="Y82" s="5">
        <f t="shared" si="31"/>
        <v>6.5126050420168058E-2</v>
      </c>
      <c r="Z82" s="5">
        <f t="shared" si="32"/>
        <v>8.8235294117647051E-2</v>
      </c>
      <c r="AA82" s="17">
        <f t="shared" si="33"/>
        <v>3.3866345536229435E-2</v>
      </c>
      <c r="AB82" s="5">
        <f t="shared" si="34"/>
        <v>0.23529411764705876</v>
      </c>
      <c r="AC82" s="5"/>
      <c r="AD82" s="1">
        <f t="shared" si="19"/>
        <v>2</v>
      </c>
      <c r="AE82" s="1">
        <f t="shared" si="19"/>
        <v>1</v>
      </c>
      <c r="AF82" s="1">
        <f t="shared" si="19"/>
        <v>5</v>
      </c>
      <c r="AG82" s="1">
        <f t="shared" si="18"/>
        <v>4</v>
      </c>
      <c r="AH82" s="1">
        <f t="shared" si="18"/>
        <v>6</v>
      </c>
      <c r="AI82" s="1">
        <f t="shared" si="18"/>
        <v>3</v>
      </c>
      <c r="AJ82" s="1">
        <v>28</v>
      </c>
    </row>
    <row r="83" spans="1:36" x14ac:dyDescent="0.3">
      <c r="A83" s="1" t="s">
        <v>80</v>
      </c>
      <c r="B83" s="1">
        <v>99</v>
      </c>
      <c r="C83" s="1">
        <v>73</v>
      </c>
      <c r="D83" s="1">
        <v>76</v>
      </c>
      <c r="E83" s="1">
        <v>54</v>
      </c>
      <c r="F83" s="1">
        <v>48</v>
      </c>
      <c r="G83" s="1">
        <v>8</v>
      </c>
      <c r="I83" s="2">
        <f t="shared" si="21"/>
        <v>0.27653631284916202</v>
      </c>
      <c r="J83" s="2">
        <f t="shared" si="22"/>
        <v>0.20391061452513967</v>
      </c>
      <c r="K83" s="2">
        <f t="shared" si="23"/>
        <v>0.21229050279329609</v>
      </c>
      <c r="L83" s="2">
        <f t="shared" si="23"/>
        <v>0.15083798882681565</v>
      </c>
      <c r="M83" s="2">
        <f t="shared" si="23"/>
        <v>0.13407821229050279</v>
      </c>
      <c r="N83" s="2">
        <f t="shared" si="20"/>
        <v>2.23463687150838E-2</v>
      </c>
      <c r="O83" s="3">
        <v>84</v>
      </c>
      <c r="P83" s="4">
        <f t="shared" si="24"/>
        <v>1</v>
      </c>
      <c r="Q83" s="1">
        <v>27</v>
      </c>
      <c r="R83" s="5">
        <f t="shared" si="25"/>
        <v>0.27653631284916202</v>
      </c>
      <c r="S83" s="1" t="str">
        <f t="shared" si="26"/>
        <v>part1</v>
      </c>
      <c r="U83" s="5">
        <f t="shared" si="27"/>
        <v>0.27653631284916202</v>
      </c>
      <c r="V83" s="5">
        <f t="shared" si="28"/>
        <v>6.4245810055865937E-2</v>
      </c>
      <c r="W83" s="5">
        <f t="shared" si="29"/>
        <v>7.2625698324022353E-2</v>
      </c>
      <c r="X83" s="5">
        <f t="shared" si="30"/>
        <v>0.12569832402234637</v>
      </c>
      <c r="Y83" s="5">
        <f t="shared" si="31"/>
        <v>0.14245810055865923</v>
      </c>
      <c r="Z83" s="5">
        <f t="shared" si="32"/>
        <v>0.25418994413407825</v>
      </c>
      <c r="AA83" s="17">
        <f t="shared" si="33"/>
        <v>8.6811160606087595E-2</v>
      </c>
      <c r="AB83" s="5">
        <f t="shared" si="34"/>
        <v>0.65921787709497215</v>
      </c>
      <c r="AC83" s="5"/>
      <c r="AD83" s="1">
        <f t="shared" si="19"/>
        <v>1</v>
      </c>
      <c r="AE83" s="1">
        <f t="shared" si="19"/>
        <v>3</v>
      </c>
      <c r="AF83" s="1">
        <f t="shared" si="19"/>
        <v>2</v>
      </c>
      <c r="AG83" s="1">
        <f t="shared" si="18"/>
        <v>4</v>
      </c>
      <c r="AH83" s="1">
        <f t="shared" si="18"/>
        <v>5</v>
      </c>
      <c r="AI83" s="1">
        <f t="shared" si="18"/>
        <v>6</v>
      </c>
      <c r="AJ83" s="1">
        <v>27</v>
      </c>
    </row>
    <row r="84" spans="1:36" x14ac:dyDescent="0.3">
      <c r="A84" s="1" t="s">
        <v>81</v>
      </c>
      <c r="B84" s="1">
        <v>17</v>
      </c>
      <c r="C84" s="1">
        <v>41</v>
      </c>
      <c r="D84" s="1">
        <v>97</v>
      </c>
      <c r="E84" s="1">
        <v>99</v>
      </c>
      <c r="F84" s="1">
        <v>6</v>
      </c>
      <c r="G84" s="1">
        <v>16</v>
      </c>
      <c r="I84" s="2">
        <f t="shared" si="21"/>
        <v>6.1594202898550728E-2</v>
      </c>
      <c r="J84" s="2">
        <f t="shared" si="22"/>
        <v>0.14855072463768115</v>
      </c>
      <c r="K84" s="2">
        <f t="shared" si="23"/>
        <v>0.35144927536231885</v>
      </c>
      <c r="L84" s="2">
        <f t="shared" si="23"/>
        <v>0.35869565217391303</v>
      </c>
      <c r="M84" s="2">
        <f t="shared" si="23"/>
        <v>2.1739130434782608E-2</v>
      </c>
      <c r="N84" s="2">
        <f t="shared" si="20"/>
        <v>5.7971014492753624E-2</v>
      </c>
      <c r="O84" s="3">
        <v>16</v>
      </c>
      <c r="P84" s="4">
        <f t="shared" si="24"/>
        <v>1</v>
      </c>
      <c r="Q84" s="1">
        <v>26</v>
      </c>
      <c r="R84" s="5">
        <f t="shared" si="25"/>
        <v>0.35869565217391303</v>
      </c>
      <c r="S84" s="1" t="str">
        <f t="shared" si="26"/>
        <v>part4</v>
      </c>
      <c r="U84" s="5">
        <f t="shared" si="27"/>
        <v>0.35869565217391303</v>
      </c>
      <c r="V84" s="5">
        <f t="shared" si="28"/>
        <v>7.2463768115941796E-3</v>
      </c>
      <c r="W84" s="5">
        <f t="shared" si="29"/>
        <v>0.21014492753623187</v>
      </c>
      <c r="X84" s="5">
        <f t="shared" si="30"/>
        <v>0.29710144927536231</v>
      </c>
      <c r="Y84" s="5">
        <f t="shared" si="31"/>
        <v>0.30072463768115942</v>
      </c>
      <c r="Z84" s="5">
        <f t="shared" si="32"/>
        <v>0.33695652173913043</v>
      </c>
      <c r="AA84" s="17">
        <f t="shared" si="33"/>
        <v>0.15179386635102798</v>
      </c>
      <c r="AB84" s="5">
        <f t="shared" si="34"/>
        <v>1.1521739130434783</v>
      </c>
      <c r="AC84" s="5"/>
      <c r="AD84" s="1">
        <f t="shared" si="19"/>
        <v>4</v>
      </c>
      <c r="AE84" s="1">
        <f t="shared" si="19"/>
        <v>3</v>
      </c>
      <c r="AF84" s="1">
        <f t="shared" si="19"/>
        <v>2</v>
      </c>
      <c r="AG84" s="1">
        <f t="shared" si="18"/>
        <v>1</v>
      </c>
      <c r="AH84" s="1">
        <f t="shared" si="18"/>
        <v>6</v>
      </c>
      <c r="AI84" s="1">
        <f t="shared" si="18"/>
        <v>5</v>
      </c>
      <c r="AJ84" s="1">
        <v>26</v>
      </c>
    </row>
    <row r="85" spans="1:36" x14ac:dyDescent="0.3">
      <c r="A85" s="1" t="s">
        <v>82</v>
      </c>
      <c r="B85" s="1">
        <v>77</v>
      </c>
      <c r="C85" s="1">
        <v>3</v>
      </c>
      <c r="D85" s="1">
        <v>27</v>
      </c>
      <c r="E85" s="1">
        <v>0</v>
      </c>
      <c r="F85" s="1">
        <v>51</v>
      </c>
      <c r="G85" s="1">
        <v>49</v>
      </c>
      <c r="I85" s="2">
        <f t="shared" si="21"/>
        <v>0.3719806763285024</v>
      </c>
      <c r="J85" s="2">
        <f t="shared" si="22"/>
        <v>1.4492753623188406E-2</v>
      </c>
      <c r="K85" s="2">
        <f t="shared" si="23"/>
        <v>0.13043478260869565</v>
      </c>
      <c r="L85" s="2">
        <f t="shared" si="23"/>
        <v>0</v>
      </c>
      <c r="M85" s="2">
        <f t="shared" si="23"/>
        <v>0.24637681159420291</v>
      </c>
      <c r="N85" s="2">
        <f t="shared" si="20"/>
        <v>0.23671497584541062</v>
      </c>
      <c r="O85" s="3">
        <v>21</v>
      </c>
      <c r="P85" s="4">
        <f t="shared" si="24"/>
        <v>1</v>
      </c>
      <c r="Q85" s="1">
        <v>25</v>
      </c>
      <c r="R85" s="5">
        <f t="shared" si="25"/>
        <v>0.3719806763285024</v>
      </c>
      <c r="S85" s="1" t="str">
        <f t="shared" si="26"/>
        <v>part1</v>
      </c>
      <c r="U85" s="5">
        <f t="shared" si="27"/>
        <v>0.3719806763285024</v>
      </c>
      <c r="V85" s="5">
        <f t="shared" si="28"/>
        <v>0.12560386473429949</v>
      </c>
      <c r="W85" s="5">
        <f t="shared" si="29"/>
        <v>0.13526570048309178</v>
      </c>
      <c r="X85" s="5">
        <f t="shared" si="30"/>
        <v>0.24154589371980675</v>
      </c>
      <c r="Y85" s="5">
        <f t="shared" si="31"/>
        <v>0.35748792270531399</v>
      </c>
      <c r="Z85" s="5">
        <f t="shared" si="32"/>
        <v>0.3719806763285024</v>
      </c>
      <c r="AA85" s="17">
        <f t="shared" si="33"/>
        <v>0.14536969587759493</v>
      </c>
      <c r="AB85" s="5">
        <f t="shared" si="34"/>
        <v>1.2318840579710142</v>
      </c>
      <c r="AC85" s="5"/>
      <c r="AD85" s="1">
        <f t="shared" si="19"/>
        <v>1</v>
      </c>
      <c r="AE85" s="1">
        <f t="shared" si="19"/>
        <v>5</v>
      </c>
      <c r="AF85" s="1">
        <f t="shared" si="19"/>
        <v>4</v>
      </c>
      <c r="AG85" s="1">
        <f t="shared" si="18"/>
        <v>6</v>
      </c>
      <c r="AH85" s="1">
        <f t="shared" si="18"/>
        <v>2</v>
      </c>
      <c r="AI85" s="1">
        <f t="shared" si="18"/>
        <v>3</v>
      </c>
      <c r="AJ85" s="1">
        <v>25</v>
      </c>
    </row>
    <row r="86" spans="1:36" x14ac:dyDescent="0.3">
      <c r="A86" s="1" t="s">
        <v>83</v>
      </c>
      <c r="B86" s="1">
        <v>65</v>
      </c>
      <c r="C86" s="1">
        <v>56</v>
      </c>
      <c r="D86" s="1">
        <v>70</v>
      </c>
      <c r="E86" s="1">
        <v>95</v>
      </c>
      <c r="F86" s="1">
        <v>66</v>
      </c>
      <c r="G86" s="1">
        <v>21</v>
      </c>
      <c r="I86" s="2">
        <f t="shared" si="21"/>
        <v>0.17426273458445041</v>
      </c>
      <c r="J86" s="2">
        <f t="shared" si="22"/>
        <v>0.15013404825737264</v>
      </c>
      <c r="K86" s="2">
        <f t="shared" si="23"/>
        <v>0.1876675603217158</v>
      </c>
      <c r="L86" s="2">
        <f t="shared" si="23"/>
        <v>0.2546916890080429</v>
      </c>
      <c r="M86" s="2">
        <f t="shared" si="23"/>
        <v>0.17694369973190349</v>
      </c>
      <c r="N86" s="2">
        <f t="shared" si="20"/>
        <v>5.6300268096514748E-2</v>
      </c>
      <c r="O86" s="3">
        <v>71</v>
      </c>
      <c r="P86" s="4">
        <f t="shared" si="24"/>
        <v>1</v>
      </c>
      <c r="Q86" s="1">
        <v>24</v>
      </c>
      <c r="R86" s="5">
        <f t="shared" si="25"/>
        <v>0.2546916890080429</v>
      </c>
      <c r="S86" s="1" t="str">
        <f t="shared" si="26"/>
        <v>part4</v>
      </c>
      <c r="U86" s="5">
        <f t="shared" si="27"/>
        <v>0.2546916890080429</v>
      </c>
      <c r="V86" s="5">
        <f t="shared" si="28"/>
        <v>6.7024128686327095E-2</v>
      </c>
      <c r="W86" s="5">
        <f t="shared" si="29"/>
        <v>7.7747989276139406E-2</v>
      </c>
      <c r="X86" s="5">
        <f t="shared" si="30"/>
        <v>8.0428954423592491E-2</v>
      </c>
      <c r="Y86" s="5">
        <f t="shared" si="31"/>
        <v>0.10455764075067026</v>
      </c>
      <c r="Z86" s="5">
        <f t="shared" si="32"/>
        <v>0.19839142091152814</v>
      </c>
      <c r="AA86" s="17">
        <f t="shared" si="33"/>
        <v>6.4508649270867552E-2</v>
      </c>
      <c r="AB86" s="5">
        <f t="shared" si="34"/>
        <v>0.52815013404825739</v>
      </c>
      <c r="AC86" s="5"/>
      <c r="AD86" s="1">
        <f t="shared" si="19"/>
        <v>4</v>
      </c>
      <c r="AE86" s="1">
        <f t="shared" si="19"/>
        <v>5</v>
      </c>
      <c r="AF86" s="1">
        <f t="shared" si="19"/>
        <v>2</v>
      </c>
      <c r="AG86" s="1">
        <f t="shared" si="18"/>
        <v>1</v>
      </c>
      <c r="AH86" s="1">
        <f t="shared" si="18"/>
        <v>3</v>
      </c>
      <c r="AI86" s="1">
        <f t="shared" si="18"/>
        <v>6</v>
      </c>
      <c r="AJ86" s="1">
        <v>24</v>
      </c>
    </row>
    <row r="87" spans="1:36" x14ac:dyDescent="0.3">
      <c r="A87" s="1" t="s">
        <v>84</v>
      </c>
      <c r="B87" s="1">
        <v>28</v>
      </c>
      <c r="C87" s="1">
        <v>63</v>
      </c>
      <c r="D87" s="1">
        <v>64</v>
      </c>
      <c r="E87" s="1">
        <v>47</v>
      </c>
      <c r="F87" s="1">
        <v>0</v>
      </c>
      <c r="G87" s="1">
        <v>83</v>
      </c>
      <c r="I87" s="2">
        <f t="shared" si="21"/>
        <v>9.8245614035087719E-2</v>
      </c>
      <c r="J87" s="2">
        <f t="shared" si="22"/>
        <v>0.22105263157894736</v>
      </c>
      <c r="K87" s="2">
        <f t="shared" si="23"/>
        <v>0.22456140350877193</v>
      </c>
      <c r="L87" s="2">
        <f t="shared" si="23"/>
        <v>0.1649122807017544</v>
      </c>
      <c r="M87" s="2">
        <f t="shared" si="23"/>
        <v>0</v>
      </c>
      <c r="N87" s="2">
        <f t="shared" si="20"/>
        <v>0.29122807017543861</v>
      </c>
      <c r="O87" s="3">
        <v>2</v>
      </c>
      <c r="P87" s="4">
        <f t="shared" si="24"/>
        <v>1</v>
      </c>
      <c r="Q87" s="1">
        <v>23</v>
      </c>
      <c r="R87" s="5">
        <f t="shared" si="25"/>
        <v>0.29122807017543861</v>
      </c>
      <c r="S87" s="1" t="str">
        <f t="shared" si="26"/>
        <v>part6</v>
      </c>
      <c r="U87" s="5">
        <f t="shared" si="27"/>
        <v>0.29122807017543861</v>
      </c>
      <c r="V87" s="5">
        <f t="shared" si="28"/>
        <v>6.666666666666668E-2</v>
      </c>
      <c r="W87" s="5">
        <f t="shared" si="29"/>
        <v>7.0175438596491252E-2</v>
      </c>
      <c r="X87" s="5">
        <f t="shared" si="30"/>
        <v>0.12631578947368421</v>
      </c>
      <c r="Y87" s="5">
        <f t="shared" si="31"/>
        <v>0.19298245614035089</v>
      </c>
      <c r="Z87" s="5">
        <f t="shared" si="32"/>
        <v>0.29122807017543861</v>
      </c>
      <c r="AA87" s="17">
        <f t="shared" si="33"/>
        <v>0.10419930236679756</v>
      </c>
      <c r="AB87" s="5">
        <f t="shared" si="34"/>
        <v>0.74736842105263168</v>
      </c>
      <c r="AC87" s="5"/>
      <c r="AD87" s="1">
        <f t="shared" si="19"/>
        <v>5</v>
      </c>
      <c r="AE87" s="1">
        <f t="shared" si="19"/>
        <v>3</v>
      </c>
      <c r="AF87" s="1">
        <f t="shared" si="19"/>
        <v>2</v>
      </c>
      <c r="AG87" s="1">
        <f t="shared" si="18"/>
        <v>4</v>
      </c>
      <c r="AH87" s="1">
        <f t="shared" si="18"/>
        <v>6</v>
      </c>
      <c r="AI87" s="1">
        <f t="shared" si="18"/>
        <v>1</v>
      </c>
      <c r="AJ87" s="1">
        <v>23</v>
      </c>
    </row>
    <row r="88" spans="1:36" x14ac:dyDescent="0.3">
      <c r="A88" s="1" t="s">
        <v>85</v>
      </c>
      <c r="B88" s="1">
        <v>27</v>
      </c>
      <c r="C88" s="1">
        <v>75</v>
      </c>
      <c r="D88" s="1">
        <v>19</v>
      </c>
      <c r="E88" s="1">
        <v>49</v>
      </c>
      <c r="F88" s="1">
        <v>28</v>
      </c>
      <c r="G88" s="1">
        <v>23</v>
      </c>
      <c r="I88" s="2">
        <f t="shared" si="21"/>
        <v>0.12217194570135746</v>
      </c>
      <c r="J88" s="2">
        <f t="shared" si="22"/>
        <v>0.33936651583710409</v>
      </c>
      <c r="K88" s="2">
        <f t="shared" si="23"/>
        <v>8.5972850678733032E-2</v>
      </c>
      <c r="L88" s="2">
        <f t="shared" si="23"/>
        <v>0.22171945701357465</v>
      </c>
      <c r="M88" s="2">
        <f t="shared" si="23"/>
        <v>0.12669683257918551</v>
      </c>
      <c r="N88" s="2">
        <f t="shared" si="20"/>
        <v>0.10407239819004525</v>
      </c>
      <c r="O88" s="3">
        <v>44</v>
      </c>
      <c r="P88" s="4">
        <f t="shared" si="24"/>
        <v>1</v>
      </c>
      <c r="Q88" s="1">
        <v>22</v>
      </c>
      <c r="R88" s="5">
        <f t="shared" si="25"/>
        <v>0.33936651583710409</v>
      </c>
      <c r="S88" s="1" t="str">
        <f t="shared" si="26"/>
        <v>part2</v>
      </c>
      <c r="U88" s="5">
        <f t="shared" si="27"/>
        <v>0.33936651583710409</v>
      </c>
      <c r="V88" s="5">
        <f t="shared" si="28"/>
        <v>0.11764705882352944</v>
      </c>
      <c r="W88" s="5">
        <f t="shared" si="29"/>
        <v>0.21266968325791857</v>
      </c>
      <c r="X88" s="5">
        <f t="shared" si="30"/>
        <v>0.21719457013574661</v>
      </c>
      <c r="Y88" s="5">
        <f t="shared" si="31"/>
        <v>0.23529411764705882</v>
      </c>
      <c r="Z88" s="5">
        <f t="shared" si="32"/>
        <v>0.25339366515837103</v>
      </c>
      <c r="AA88" s="17">
        <f t="shared" si="33"/>
        <v>9.6812137507702831E-2</v>
      </c>
      <c r="AB88" s="5">
        <f t="shared" si="34"/>
        <v>1.0361990950226245</v>
      </c>
      <c r="AC88" s="5"/>
      <c r="AD88" s="1">
        <f t="shared" si="19"/>
        <v>4</v>
      </c>
      <c r="AE88" s="1">
        <f t="shared" si="19"/>
        <v>1</v>
      </c>
      <c r="AF88" s="1">
        <f t="shared" si="19"/>
        <v>6</v>
      </c>
      <c r="AG88" s="1">
        <f t="shared" si="18"/>
        <v>2</v>
      </c>
      <c r="AH88" s="1">
        <f t="shared" si="18"/>
        <v>3</v>
      </c>
      <c r="AI88" s="1">
        <f t="shared" si="18"/>
        <v>5</v>
      </c>
      <c r="AJ88" s="1">
        <v>22</v>
      </c>
    </row>
    <row r="89" spans="1:36" x14ac:dyDescent="0.3">
      <c r="A89" s="1" t="s">
        <v>86</v>
      </c>
      <c r="B89" s="1">
        <v>57</v>
      </c>
      <c r="C89" s="1">
        <v>64</v>
      </c>
      <c r="D89" s="1">
        <v>8</v>
      </c>
      <c r="E89" s="1">
        <v>13</v>
      </c>
      <c r="F89" s="1">
        <v>46</v>
      </c>
      <c r="G89" s="1">
        <v>55</v>
      </c>
      <c r="I89" s="2">
        <f t="shared" si="21"/>
        <v>0.23456790123456789</v>
      </c>
      <c r="J89" s="2">
        <f t="shared" si="22"/>
        <v>0.26337448559670784</v>
      </c>
      <c r="K89" s="2">
        <f t="shared" si="23"/>
        <v>3.292181069958848E-2</v>
      </c>
      <c r="L89" s="2">
        <f t="shared" si="23"/>
        <v>5.3497942386831275E-2</v>
      </c>
      <c r="M89" s="2">
        <f t="shared" si="23"/>
        <v>0.18930041152263374</v>
      </c>
      <c r="N89" s="2">
        <f t="shared" si="20"/>
        <v>0.22633744855967078</v>
      </c>
      <c r="O89" s="3">
        <v>35</v>
      </c>
      <c r="P89" s="4">
        <f t="shared" si="24"/>
        <v>1</v>
      </c>
      <c r="Q89" s="1">
        <v>21</v>
      </c>
      <c r="R89" s="5">
        <f t="shared" si="25"/>
        <v>0.26337448559670784</v>
      </c>
      <c r="S89" s="1" t="str">
        <f t="shared" si="26"/>
        <v>part2</v>
      </c>
      <c r="U89" s="5">
        <f t="shared" si="27"/>
        <v>0.26337448559670784</v>
      </c>
      <c r="V89" s="5">
        <f t="shared" si="28"/>
        <v>2.8806584362139953E-2</v>
      </c>
      <c r="W89" s="5">
        <f t="shared" si="29"/>
        <v>3.7037037037037063E-2</v>
      </c>
      <c r="X89" s="5">
        <f t="shared" si="30"/>
        <v>7.4074074074074098E-2</v>
      </c>
      <c r="Y89" s="5">
        <f t="shared" si="31"/>
        <v>0.20987654320987656</v>
      </c>
      <c r="Z89" s="5">
        <f t="shared" si="32"/>
        <v>0.23045267489711935</v>
      </c>
      <c r="AA89" s="17">
        <f t="shared" si="33"/>
        <v>9.8722555850988936E-2</v>
      </c>
      <c r="AB89" s="5">
        <f t="shared" si="34"/>
        <v>0.58024691358024705</v>
      </c>
      <c r="AC89" s="5"/>
      <c r="AD89" s="1">
        <f t="shared" si="19"/>
        <v>2</v>
      </c>
      <c r="AE89" s="1">
        <f t="shared" si="19"/>
        <v>1</v>
      </c>
      <c r="AF89" s="1">
        <f t="shared" si="19"/>
        <v>6</v>
      </c>
      <c r="AG89" s="1">
        <f t="shared" si="18"/>
        <v>5</v>
      </c>
      <c r="AH89" s="1">
        <f t="shared" si="18"/>
        <v>4</v>
      </c>
      <c r="AI89" s="1">
        <f t="shared" si="18"/>
        <v>3</v>
      </c>
      <c r="AJ89" s="1">
        <v>21</v>
      </c>
    </row>
    <row r="90" spans="1:36" x14ac:dyDescent="0.3">
      <c r="A90" s="1" t="s">
        <v>87</v>
      </c>
      <c r="B90" s="1">
        <v>99</v>
      </c>
      <c r="C90" s="1">
        <v>21</v>
      </c>
      <c r="D90" s="1">
        <v>52</v>
      </c>
      <c r="E90" s="1">
        <v>34</v>
      </c>
      <c r="F90" s="1">
        <v>83</v>
      </c>
      <c r="G90" s="1">
        <v>60</v>
      </c>
      <c r="I90" s="2">
        <f t="shared" si="21"/>
        <v>0.28366762177650429</v>
      </c>
      <c r="J90" s="2">
        <f t="shared" si="22"/>
        <v>6.0171919770773637E-2</v>
      </c>
      <c r="K90" s="2">
        <f t="shared" si="23"/>
        <v>0.14899713467048711</v>
      </c>
      <c r="L90" s="2">
        <f t="shared" si="23"/>
        <v>9.7421203438395415E-2</v>
      </c>
      <c r="M90" s="2">
        <f t="shared" si="23"/>
        <v>0.23782234957020057</v>
      </c>
      <c r="N90" s="2">
        <f t="shared" si="20"/>
        <v>0.17191977077363896</v>
      </c>
      <c r="O90" s="3">
        <v>33</v>
      </c>
      <c r="P90" s="4">
        <f t="shared" si="24"/>
        <v>1</v>
      </c>
      <c r="Q90" s="1">
        <v>20</v>
      </c>
      <c r="R90" s="5">
        <f t="shared" si="25"/>
        <v>0.28366762177650429</v>
      </c>
      <c r="S90" s="1" t="str">
        <f t="shared" si="26"/>
        <v>part1</v>
      </c>
      <c r="U90" s="5">
        <f t="shared" si="27"/>
        <v>0.28366762177650429</v>
      </c>
      <c r="V90" s="5">
        <f t="shared" si="28"/>
        <v>4.5845272206303717E-2</v>
      </c>
      <c r="W90" s="5">
        <f t="shared" si="29"/>
        <v>0.11174785100286533</v>
      </c>
      <c r="X90" s="5">
        <f t="shared" si="30"/>
        <v>0.13467048710601717</v>
      </c>
      <c r="Y90" s="5">
        <f t="shared" si="31"/>
        <v>0.18624641833810887</v>
      </c>
      <c r="Z90" s="5">
        <f t="shared" si="32"/>
        <v>0.22349570200573066</v>
      </c>
      <c r="AA90" s="17">
        <f t="shared" si="33"/>
        <v>8.3938343400288051E-2</v>
      </c>
      <c r="AB90" s="5">
        <f t="shared" si="34"/>
        <v>0.70200573065902572</v>
      </c>
      <c r="AC90" s="5"/>
      <c r="AD90" s="1">
        <f t="shared" si="19"/>
        <v>1</v>
      </c>
      <c r="AE90" s="1">
        <f t="shared" si="19"/>
        <v>6</v>
      </c>
      <c r="AF90" s="1">
        <f t="shared" si="19"/>
        <v>4</v>
      </c>
      <c r="AG90" s="1">
        <f t="shared" si="18"/>
        <v>5</v>
      </c>
      <c r="AH90" s="1">
        <f t="shared" si="18"/>
        <v>2</v>
      </c>
      <c r="AI90" s="1">
        <f t="shared" si="18"/>
        <v>3</v>
      </c>
      <c r="AJ90" s="1">
        <v>20</v>
      </c>
    </row>
    <row r="91" spans="1:36" x14ac:dyDescent="0.3">
      <c r="A91" s="1" t="s">
        <v>88</v>
      </c>
      <c r="B91" s="1">
        <v>2</v>
      </c>
      <c r="C91" s="1">
        <v>65</v>
      </c>
      <c r="D91" s="1">
        <v>60</v>
      </c>
      <c r="E91" s="1">
        <v>55</v>
      </c>
      <c r="F91" s="1">
        <v>28</v>
      </c>
      <c r="G91" s="1">
        <v>2</v>
      </c>
      <c r="I91" s="2">
        <f t="shared" si="21"/>
        <v>9.433962264150943E-3</v>
      </c>
      <c r="J91" s="2">
        <f t="shared" si="22"/>
        <v>0.30660377358490565</v>
      </c>
      <c r="K91" s="2">
        <f t="shared" si="23"/>
        <v>0.28301886792452829</v>
      </c>
      <c r="L91" s="2">
        <f t="shared" si="23"/>
        <v>0.25943396226415094</v>
      </c>
      <c r="M91" s="2">
        <f t="shared" si="23"/>
        <v>0.13207547169811321</v>
      </c>
      <c r="N91" s="2">
        <f t="shared" si="20"/>
        <v>9.433962264150943E-3</v>
      </c>
      <c r="O91" s="3">
        <v>53</v>
      </c>
      <c r="P91" s="4">
        <f t="shared" si="24"/>
        <v>1</v>
      </c>
      <c r="Q91" s="1">
        <v>19</v>
      </c>
      <c r="R91" s="5">
        <f t="shared" si="25"/>
        <v>0.30660377358490565</v>
      </c>
      <c r="S91" s="1" t="str">
        <f t="shared" si="26"/>
        <v>part2</v>
      </c>
      <c r="U91" s="5">
        <f t="shared" si="27"/>
        <v>0.30660377358490565</v>
      </c>
      <c r="V91" s="5">
        <f t="shared" si="28"/>
        <v>2.3584905660377353E-2</v>
      </c>
      <c r="W91" s="5">
        <f t="shared" si="29"/>
        <v>4.7169811320754707E-2</v>
      </c>
      <c r="X91" s="5">
        <f t="shared" si="30"/>
        <v>0.17452830188679244</v>
      </c>
      <c r="Y91" s="5">
        <f t="shared" si="31"/>
        <v>0.29716981132075471</v>
      </c>
      <c r="Z91" s="5">
        <f t="shared" si="32"/>
        <v>0</v>
      </c>
      <c r="AA91" s="17">
        <f t="shared" si="33"/>
        <v>0.13591673715880462</v>
      </c>
      <c r="AB91" s="5">
        <f t="shared" si="34"/>
        <v>0.54245283018867918</v>
      </c>
      <c r="AC91" s="5"/>
      <c r="AD91" s="1">
        <f t="shared" si="19"/>
        <v>5</v>
      </c>
      <c r="AE91" s="1">
        <f t="shared" si="19"/>
        <v>1</v>
      </c>
      <c r="AF91" s="1">
        <f t="shared" si="19"/>
        <v>2</v>
      </c>
      <c r="AG91" s="1">
        <f t="shared" si="18"/>
        <v>3</v>
      </c>
      <c r="AH91" s="1">
        <f t="shared" si="18"/>
        <v>4</v>
      </c>
      <c r="AI91" s="1">
        <f t="shared" si="18"/>
        <v>5</v>
      </c>
      <c r="AJ91" s="1">
        <v>19</v>
      </c>
    </row>
    <row r="92" spans="1:36" x14ac:dyDescent="0.3">
      <c r="A92" s="1" t="s">
        <v>89</v>
      </c>
      <c r="B92" s="1">
        <v>54</v>
      </c>
      <c r="C92" s="1">
        <v>65</v>
      </c>
      <c r="D92" s="1">
        <v>11</v>
      </c>
      <c r="E92" s="1">
        <v>40</v>
      </c>
      <c r="F92" s="1">
        <v>75</v>
      </c>
      <c r="G92" s="1">
        <v>27</v>
      </c>
      <c r="I92" s="2">
        <f t="shared" si="21"/>
        <v>0.19852941176470587</v>
      </c>
      <c r="J92" s="2">
        <f t="shared" si="22"/>
        <v>0.23897058823529413</v>
      </c>
      <c r="K92" s="2">
        <f t="shared" si="23"/>
        <v>4.0441176470588237E-2</v>
      </c>
      <c r="L92" s="2">
        <f t="shared" si="23"/>
        <v>0.14705882352941177</v>
      </c>
      <c r="M92" s="2">
        <f t="shared" si="23"/>
        <v>0.27573529411764708</v>
      </c>
      <c r="N92" s="2">
        <f t="shared" si="20"/>
        <v>9.9264705882352935E-2</v>
      </c>
      <c r="O92" s="3">
        <v>24</v>
      </c>
      <c r="P92" s="4">
        <f t="shared" si="24"/>
        <v>1</v>
      </c>
      <c r="Q92" s="1">
        <v>18</v>
      </c>
      <c r="R92" s="5">
        <f t="shared" si="25"/>
        <v>0.27573529411764708</v>
      </c>
      <c r="S92" s="1" t="str">
        <f t="shared" si="26"/>
        <v>part5</v>
      </c>
      <c r="U92" s="5">
        <f t="shared" si="27"/>
        <v>0.27573529411764708</v>
      </c>
      <c r="V92" s="5">
        <f t="shared" si="28"/>
        <v>3.6764705882352949E-2</v>
      </c>
      <c r="W92" s="5">
        <f t="shared" si="29"/>
        <v>7.7205882352941207E-2</v>
      </c>
      <c r="X92" s="5">
        <f t="shared" si="30"/>
        <v>0.12867647058823531</v>
      </c>
      <c r="Y92" s="5">
        <f t="shared" si="31"/>
        <v>0.17647058823529416</v>
      </c>
      <c r="Z92" s="5">
        <f t="shared" si="32"/>
        <v>0.23529411764705885</v>
      </c>
      <c r="AA92" s="17">
        <f t="shared" si="33"/>
        <v>8.8316955675262349E-2</v>
      </c>
      <c r="AB92" s="5">
        <f t="shared" si="34"/>
        <v>0.65441176470588247</v>
      </c>
      <c r="AC92" s="5"/>
      <c r="AD92" s="1">
        <f t="shared" si="19"/>
        <v>3</v>
      </c>
      <c r="AE92" s="1">
        <f t="shared" si="19"/>
        <v>2</v>
      </c>
      <c r="AF92" s="1">
        <f t="shared" si="19"/>
        <v>6</v>
      </c>
      <c r="AG92" s="1">
        <f t="shared" si="18"/>
        <v>4</v>
      </c>
      <c r="AH92" s="1">
        <f t="shared" si="18"/>
        <v>1</v>
      </c>
      <c r="AI92" s="1">
        <f t="shared" si="18"/>
        <v>5</v>
      </c>
      <c r="AJ92" s="1">
        <v>18</v>
      </c>
    </row>
    <row r="93" spans="1:36" x14ac:dyDescent="0.3">
      <c r="A93" s="1" t="s">
        <v>90</v>
      </c>
      <c r="B93" s="1">
        <v>26</v>
      </c>
      <c r="C93" s="1">
        <v>40</v>
      </c>
      <c r="D93" s="1">
        <v>83</v>
      </c>
      <c r="E93" s="1">
        <v>34</v>
      </c>
      <c r="F93" s="1">
        <v>12</v>
      </c>
      <c r="G93" s="1">
        <v>57</v>
      </c>
      <c r="I93" s="2">
        <f t="shared" si="21"/>
        <v>0.10317460317460317</v>
      </c>
      <c r="J93" s="2">
        <f t="shared" si="22"/>
        <v>0.15873015873015872</v>
      </c>
      <c r="K93" s="2">
        <f t="shared" si="23"/>
        <v>0.32936507936507936</v>
      </c>
      <c r="L93" s="2">
        <f t="shared" si="23"/>
        <v>0.13492063492063491</v>
      </c>
      <c r="M93" s="2">
        <f t="shared" si="23"/>
        <v>4.7619047619047616E-2</v>
      </c>
      <c r="N93" s="2">
        <f t="shared" si="20"/>
        <v>0.22619047619047619</v>
      </c>
      <c r="O93" s="3">
        <v>66</v>
      </c>
      <c r="P93" s="4">
        <f t="shared" si="24"/>
        <v>0.99999999999999989</v>
      </c>
      <c r="Q93" s="1">
        <v>17</v>
      </c>
      <c r="R93" s="5">
        <f t="shared" si="25"/>
        <v>0.32936507936507936</v>
      </c>
      <c r="S93" s="1" t="str">
        <f t="shared" si="26"/>
        <v>part3</v>
      </c>
      <c r="U93" s="5">
        <f t="shared" si="27"/>
        <v>0.32936507936507936</v>
      </c>
      <c r="V93" s="5">
        <f t="shared" si="28"/>
        <v>0.10317460317460317</v>
      </c>
      <c r="W93" s="5">
        <f t="shared" si="29"/>
        <v>0.17063492063492064</v>
      </c>
      <c r="X93" s="5">
        <f t="shared" si="30"/>
        <v>0.19444444444444445</v>
      </c>
      <c r="Y93" s="5">
        <f t="shared" si="31"/>
        <v>0.22619047619047619</v>
      </c>
      <c r="Z93" s="5">
        <f t="shared" si="32"/>
        <v>0.28174603174603174</v>
      </c>
      <c r="AA93" s="17">
        <f t="shared" si="33"/>
        <v>9.9285682565054018E-2</v>
      </c>
      <c r="AB93" s="5">
        <f t="shared" si="34"/>
        <v>0.97619047619047616</v>
      </c>
      <c r="AC93" s="5"/>
      <c r="AD93" s="1">
        <f t="shared" si="19"/>
        <v>5</v>
      </c>
      <c r="AE93" s="1">
        <f t="shared" si="19"/>
        <v>3</v>
      </c>
      <c r="AF93" s="1">
        <f t="shared" si="19"/>
        <v>1</v>
      </c>
      <c r="AG93" s="1">
        <f t="shared" si="18"/>
        <v>4</v>
      </c>
      <c r="AH93" s="1">
        <f t="shared" si="18"/>
        <v>6</v>
      </c>
      <c r="AI93" s="1">
        <f t="shared" si="18"/>
        <v>2</v>
      </c>
      <c r="AJ93" s="1">
        <v>17</v>
      </c>
    </row>
    <row r="94" spans="1:36" x14ac:dyDescent="0.3">
      <c r="A94" s="1" t="s">
        <v>91</v>
      </c>
      <c r="B94" s="1">
        <v>19</v>
      </c>
      <c r="C94" s="1">
        <v>32</v>
      </c>
      <c r="D94" s="1">
        <v>97</v>
      </c>
      <c r="E94" s="1">
        <v>73</v>
      </c>
      <c r="F94" s="1">
        <v>78</v>
      </c>
      <c r="G94" s="1">
        <v>14</v>
      </c>
      <c r="I94" s="2">
        <f t="shared" si="21"/>
        <v>6.070287539936102E-2</v>
      </c>
      <c r="J94" s="2">
        <f t="shared" si="22"/>
        <v>0.10223642172523961</v>
      </c>
      <c r="K94" s="2">
        <f t="shared" si="23"/>
        <v>0.30990415335463256</v>
      </c>
      <c r="L94" s="2">
        <f t="shared" si="23"/>
        <v>0.23322683706070288</v>
      </c>
      <c r="M94" s="2">
        <f t="shared" si="23"/>
        <v>0.24920127795527156</v>
      </c>
      <c r="N94" s="2">
        <f t="shared" si="20"/>
        <v>4.472843450479233E-2</v>
      </c>
      <c r="O94" s="3">
        <v>85</v>
      </c>
      <c r="P94" s="4">
        <f t="shared" si="24"/>
        <v>1</v>
      </c>
      <c r="Q94" s="1">
        <v>16</v>
      </c>
      <c r="R94" s="5">
        <f t="shared" si="25"/>
        <v>0.30990415335463256</v>
      </c>
      <c r="S94" s="1" t="str">
        <f t="shared" si="26"/>
        <v>part3</v>
      </c>
      <c r="U94" s="5">
        <f t="shared" si="27"/>
        <v>0.30990415335463256</v>
      </c>
      <c r="V94" s="5">
        <f t="shared" si="28"/>
        <v>6.0702875399361006E-2</v>
      </c>
      <c r="W94" s="5">
        <f t="shared" si="29"/>
        <v>7.6677316293929682E-2</v>
      </c>
      <c r="X94" s="5">
        <f t="shared" si="30"/>
        <v>0.20766773162939295</v>
      </c>
      <c r="Y94" s="5">
        <f t="shared" si="31"/>
        <v>0.24920127795527153</v>
      </c>
      <c r="Z94" s="5">
        <f t="shared" si="32"/>
        <v>0.26517571884984026</v>
      </c>
      <c r="AA94" s="17">
        <f t="shared" si="33"/>
        <v>0.11136221075557547</v>
      </c>
      <c r="AB94" s="5">
        <f t="shared" si="34"/>
        <v>0.85942492012779548</v>
      </c>
      <c r="AC94" s="5"/>
      <c r="AD94" s="1">
        <f t="shared" si="19"/>
        <v>5</v>
      </c>
      <c r="AE94" s="1">
        <f t="shared" si="19"/>
        <v>4</v>
      </c>
      <c r="AF94" s="1">
        <f t="shared" si="19"/>
        <v>1</v>
      </c>
      <c r="AG94" s="1">
        <f t="shared" si="18"/>
        <v>3</v>
      </c>
      <c r="AH94" s="1">
        <f t="shared" si="18"/>
        <v>2</v>
      </c>
      <c r="AI94" s="1">
        <f t="shared" si="18"/>
        <v>6</v>
      </c>
      <c r="AJ94" s="1">
        <v>16</v>
      </c>
    </row>
    <row r="95" spans="1:36" x14ac:dyDescent="0.3">
      <c r="A95" s="1" t="s">
        <v>92</v>
      </c>
      <c r="B95" s="1">
        <v>35</v>
      </c>
      <c r="C95" s="1">
        <v>5</v>
      </c>
      <c r="D95" s="1">
        <v>57</v>
      </c>
      <c r="E95" s="1">
        <v>0</v>
      </c>
      <c r="F95" s="1">
        <v>15</v>
      </c>
      <c r="G95" s="1">
        <v>27</v>
      </c>
      <c r="I95" s="2">
        <f t="shared" si="21"/>
        <v>0.25179856115107913</v>
      </c>
      <c r="J95" s="2">
        <f t="shared" si="22"/>
        <v>3.5971223021582732E-2</v>
      </c>
      <c r="K95" s="2">
        <f t="shared" si="23"/>
        <v>0.41007194244604317</v>
      </c>
      <c r="L95" s="2">
        <f t="shared" si="23"/>
        <v>0</v>
      </c>
      <c r="M95" s="2">
        <f t="shared" si="23"/>
        <v>0.1079136690647482</v>
      </c>
      <c r="N95" s="2">
        <f t="shared" si="20"/>
        <v>0.19424460431654678</v>
      </c>
      <c r="O95" s="3">
        <v>64</v>
      </c>
      <c r="P95" s="4">
        <f t="shared" si="24"/>
        <v>1</v>
      </c>
      <c r="Q95" s="1">
        <v>15</v>
      </c>
      <c r="R95" s="5">
        <f t="shared" si="25"/>
        <v>0.41007194244604317</v>
      </c>
      <c r="S95" s="1" t="str">
        <f t="shared" si="26"/>
        <v>part3</v>
      </c>
      <c r="U95" s="5">
        <f t="shared" si="27"/>
        <v>0.41007194244604317</v>
      </c>
      <c r="V95" s="5">
        <f t="shared" si="28"/>
        <v>0.15827338129496404</v>
      </c>
      <c r="W95" s="5">
        <f t="shared" si="29"/>
        <v>0.21582733812949639</v>
      </c>
      <c r="X95" s="5">
        <f t="shared" si="30"/>
        <v>0.30215827338129497</v>
      </c>
      <c r="Y95" s="5">
        <f t="shared" si="31"/>
        <v>0.37410071942446044</v>
      </c>
      <c r="Z95" s="5">
        <f t="shared" si="32"/>
        <v>0.41007194244604317</v>
      </c>
      <c r="AA95" s="17">
        <f t="shared" si="33"/>
        <v>0.15202966939077009</v>
      </c>
      <c r="AB95" s="5">
        <f t="shared" si="34"/>
        <v>1.4604316546762592</v>
      </c>
      <c r="AC95" s="5"/>
      <c r="AD95" s="1">
        <f t="shared" si="19"/>
        <v>2</v>
      </c>
      <c r="AE95" s="1">
        <f t="shared" si="19"/>
        <v>5</v>
      </c>
      <c r="AF95" s="1">
        <f t="shared" si="19"/>
        <v>1</v>
      </c>
      <c r="AG95" s="1">
        <f t="shared" si="18"/>
        <v>6</v>
      </c>
      <c r="AH95" s="1">
        <f t="shared" si="18"/>
        <v>4</v>
      </c>
      <c r="AI95" s="1">
        <f t="shared" si="18"/>
        <v>3</v>
      </c>
      <c r="AJ95" s="1">
        <v>15</v>
      </c>
    </row>
    <row r="96" spans="1:36" x14ac:dyDescent="0.3">
      <c r="A96" s="1" t="s">
        <v>93</v>
      </c>
      <c r="B96" s="1">
        <v>41</v>
      </c>
      <c r="C96" s="1">
        <v>57</v>
      </c>
      <c r="D96" s="1">
        <v>100</v>
      </c>
      <c r="E96" s="1">
        <v>40</v>
      </c>
      <c r="F96" s="1">
        <v>54</v>
      </c>
      <c r="G96" s="1">
        <v>2</v>
      </c>
      <c r="I96" s="2">
        <f t="shared" si="21"/>
        <v>0.13945578231292516</v>
      </c>
      <c r="J96" s="2">
        <f t="shared" si="22"/>
        <v>0.19387755102040816</v>
      </c>
      <c r="K96" s="2">
        <f t="shared" si="23"/>
        <v>0.3401360544217687</v>
      </c>
      <c r="L96" s="2">
        <f t="shared" si="23"/>
        <v>0.1360544217687075</v>
      </c>
      <c r="M96" s="2">
        <f t="shared" si="23"/>
        <v>0.18367346938775511</v>
      </c>
      <c r="N96" s="2">
        <f t="shared" si="20"/>
        <v>6.8027210884353739E-3</v>
      </c>
      <c r="O96" s="3">
        <v>23</v>
      </c>
      <c r="P96" s="4">
        <f t="shared" si="24"/>
        <v>1</v>
      </c>
      <c r="Q96" s="1">
        <v>14</v>
      </c>
      <c r="R96" s="5">
        <f t="shared" si="25"/>
        <v>0.3401360544217687</v>
      </c>
      <c r="S96" s="1" t="str">
        <f t="shared" si="26"/>
        <v>part3</v>
      </c>
      <c r="U96" s="5">
        <f t="shared" si="27"/>
        <v>0.3401360544217687</v>
      </c>
      <c r="V96" s="5">
        <f t="shared" si="28"/>
        <v>0.14625850340136054</v>
      </c>
      <c r="W96" s="5">
        <f t="shared" si="29"/>
        <v>0.15646258503401358</v>
      </c>
      <c r="X96" s="5">
        <f t="shared" si="30"/>
        <v>0.20068027210884354</v>
      </c>
      <c r="Y96" s="5">
        <f t="shared" si="31"/>
        <v>0.2040816326530612</v>
      </c>
      <c r="Z96" s="5">
        <f t="shared" si="32"/>
        <v>0.33333333333333331</v>
      </c>
      <c r="AA96" s="17">
        <f t="shared" si="33"/>
        <v>0.10803269404683165</v>
      </c>
      <c r="AB96" s="5">
        <f t="shared" si="34"/>
        <v>1.0408163265306123</v>
      </c>
      <c r="AC96" s="5"/>
      <c r="AD96" s="1">
        <f t="shared" si="19"/>
        <v>4</v>
      </c>
      <c r="AE96" s="1">
        <f t="shared" si="19"/>
        <v>2</v>
      </c>
      <c r="AF96" s="1">
        <f t="shared" si="19"/>
        <v>1</v>
      </c>
      <c r="AG96" s="1">
        <f t="shared" si="18"/>
        <v>5</v>
      </c>
      <c r="AH96" s="1">
        <f t="shared" si="18"/>
        <v>3</v>
      </c>
      <c r="AI96" s="1">
        <f t="shared" si="18"/>
        <v>6</v>
      </c>
      <c r="AJ96" s="1">
        <v>14</v>
      </c>
    </row>
    <row r="97" spans="1:36" x14ac:dyDescent="0.3">
      <c r="A97" s="1" t="s">
        <v>94</v>
      </c>
      <c r="B97" s="1">
        <v>7</v>
      </c>
      <c r="C97" s="1">
        <v>42</v>
      </c>
      <c r="D97" s="1">
        <v>42</v>
      </c>
      <c r="E97" s="1">
        <v>69</v>
      </c>
      <c r="F97" s="1">
        <v>52</v>
      </c>
      <c r="G97" s="1">
        <v>7</v>
      </c>
      <c r="I97" s="2">
        <f t="shared" si="21"/>
        <v>3.1963470319634701E-2</v>
      </c>
      <c r="J97" s="2">
        <f t="shared" si="22"/>
        <v>0.19178082191780821</v>
      </c>
      <c r="K97" s="2">
        <f t="shared" si="23"/>
        <v>0.19178082191780821</v>
      </c>
      <c r="L97" s="2">
        <f t="shared" si="23"/>
        <v>0.31506849315068491</v>
      </c>
      <c r="M97" s="2">
        <f t="shared" si="23"/>
        <v>0.23744292237442921</v>
      </c>
      <c r="N97" s="2">
        <f t="shared" si="20"/>
        <v>3.1963470319634701E-2</v>
      </c>
      <c r="O97" s="3">
        <v>68</v>
      </c>
      <c r="P97" s="4">
        <f t="shared" si="24"/>
        <v>1</v>
      </c>
      <c r="Q97" s="1">
        <v>13</v>
      </c>
      <c r="R97" s="5">
        <f t="shared" si="25"/>
        <v>0.31506849315068491</v>
      </c>
      <c r="S97" s="1" t="str">
        <f t="shared" si="26"/>
        <v>part4</v>
      </c>
      <c r="U97" s="5">
        <f t="shared" si="27"/>
        <v>0.31506849315068491</v>
      </c>
      <c r="V97" s="5">
        <f t="shared" si="28"/>
        <v>7.7625570776255703E-2</v>
      </c>
      <c r="W97" s="5">
        <f t="shared" si="29"/>
        <v>0.12328767123287671</v>
      </c>
      <c r="X97" s="5">
        <f t="shared" si="30"/>
        <v>0</v>
      </c>
      <c r="Y97" s="5">
        <f t="shared" si="31"/>
        <v>0.28310502283105021</v>
      </c>
      <c r="Z97" s="5">
        <f t="shared" si="32"/>
        <v>0</v>
      </c>
      <c r="AA97" s="17">
        <f t="shared" si="33"/>
        <v>0.11365185812469077</v>
      </c>
      <c r="AB97" s="5">
        <f t="shared" si="34"/>
        <v>0.48401826484018262</v>
      </c>
      <c r="AC97" s="5"/>
      <c r="AD97" s="1">
        <f t="shared" si="19"/>
        <v>5</v>
      </c>
      <c r="AE97" s="1">
        <f t="shared" si="19"/>
        <v>3</v>
      </c>
      <c r="AF97" s="1">
        <f t="shared" si="19"/>
        <v>3</v>
      </c>
      <c r="AG97" s="1">
        <f t="shared" si="18"/>
        <v>1</v>
      </c>
      <c r="AH97" s="1">
        <f t="shared" si="18"/>
        <v>2</v>
      </c>
      <c r="AI97" s="1">
        <f t="shared" si="18"/>
        <v>5</v>
      </c>
      <c r="AJ97" s="1">
        <v>13</v>
      </c>
    </row>
    <row r="98" spans="1:36" x14ac:dyDescent="0.3">
      <c r="A98" s="1" t="s">
        <v>95</v>
      </c>
      <c r="B98" s="1">
        <v>70</v>
      </c>
      <c r="C98" s="1">
        <v>89</v>
      </c>
      <c r="D98" s="1">
        <v>63</v>
      </c>
      <c r="E98" s="1">
        <v>69</v>
      </c>
      <c r="F98" s="1">
        <v>27</v>
      </c>
      <c r="G98" s="1">
        <v>92</v>
      </c>
      <c r="I98" s="2">
        <f t="shared" si="21"/>
        <v>0.17073170731707318</v>
      </c>
      <c r="J98" s="2">
        <f t="shared" si="22"/>
        <v>0.21707317073170732</v>
      </c>
      <c r="K98" s="2">
        <f t="shared" si="23"/>
        <v>0.15365853658536585</v>
      </c>
      <c r="L98" s="2">
        <f t="shared" si="23"/>
        <v>0.16829268292682928</v>
      </c>
      <c r="M98" s="2">
        <f t="shared" si="23"/>
        <v>6.5853658536585369E-2</v>
      </c>
      <c r="N98" s="2">
        <f t="shared" si="20"/>
        <v>0.22439024390243903</v>
      </c>
      <c r="O98" s="3">
        <v>25</v>
      </c>
      <c r="P98" s="4">
        <f t="shared" si="24"/>
        <v>1</v>
      </c>
      <c r="Q98" s="1">
        <v>12</v>
      </c>
      <c r="R98" s="5">
        <f t="shared" si="25"/>
        <v>0.22439024390243903</v>
      </c>
      <c r="S98" s="1" t="str">
        <f t="shared" si="26"/>
        <v>part6</v>
      </c>
      <c r="U98" s="5">
        <f t="shared" si="27"/>
        <v>0.22439024390243903</v>
      </c>
      <c r="V98" s="5">
        <f t="shared" si="28"/>
        <v>7.3170731707317138E-3</v>
      </c>
      <c r="W98" s="5">
        <f t="shared" si="29"/>
        <v>5.3658536585365846E-2</v>
      </c>
      <c r="X98" s="5">
        <f t="shared" si="30"/>
        <v>5.609756097560975E-2</v>
      </c>
      <c r="Y98" s="5">
        <f t="shared" si="31"/>
        <v>7.0731707317073178E-2</v>
      </c>
      <c r="Z98" s="5">
        <f t="shared" si="32"/>
        <v>0.15853658536585366</v>
      </c>
      <c r="AA98" s="17">
        <f t="shared" si="33"/>
        <v>5.6963970300127106E-2</v>
      </c>
      <c r="AB98" s="5">
        <f t="shared" si="34"/>
        <v>0.34634146341463412</v>
      </c>
      <c r="AC98" s="5"/>
      <c r="AD98" s="1">
        <f t="shared" si="19"/>
        <v>3</v>
      </c>
      <c r="AE98" s="1">
        <f t="shared" si="19"/>
        <v>2</v>
      </c>
      <c r="AF98" s="1">
        <f t="shared" si="19"/>
        <v>5</v>
      </c>
      <c r="AG98" s="1">
        <f t="shared" si="18"/>
        <v>4</v>
      </c>
      <c r="AH98" s="1">
        <f t="shared" si="18"/>
        <v>6</v>
      </c>
      <c r="AI98" s="1">
        <f t="shared" si="18"/>
        <v>1</v>
      </c>
      <c r="AJ98" s="1">
        <v>12</v>
      </c>
    </row>
    <row r="99" spans="1:36" x14ac:dyDescent="0.3">
      <c r="A99" s="1" t="s">
        <v>96</v>
      </c>
      <c r="B99" s="1">
        <v>50</v>
      </c>
      <c r="C99" s="1">
        <v>23</v>
      </c>
      <c r="D99" s="1">
        <v>4</v>
      </c>
      <c r="E99" s="1">
        <v>29</v>
      </c>
      <c r="F99" s="1">
        <v>66</v>
      </c>
      <c r="G99" s="1">
        <v>84</v>
      </c>
      <c r="I99" s="2">
        <f t="shared" si="21"/>
        <v>0.1953125</v>
      </c>
      <c r="J99" s="2">
        <f t="shared" si="22"/>
        <v>8.984375E-2</v>
      </c>
      <c r="K99" s="2">
        <f t="shared" si="23"/>
        <v>1.5625E-2</v>
      </c>
      <c r="L99" s="2">
        <f t="shared" si="23"/>
        <v>0.11328125</v>
      </c>
      <c r="M99" s="2">
        <f t="shared" si="23"/>
        <v>0.2578125</v>
      </c>
      <c r="N99" s="2">
        <f t="shared" si="20"/>
        <v>0.328125</v>
      </c>
      <c r="O99" s="3">
        <v>60</v>
      </c>
      <c r="P99" s="4">
        <f t="shared" si="24"/>
        <v>1</v>
      </c>
      <c r="Q99" s="1">
        <v>11</v>
      </c>
      <c r="R99" s="5">
        <f t="shared" si="25"/>
        <v>0.328125</v>
      </c>
      <c r="S99" s="1" t="str">
        <f t="shared" si="26"/>
        <v>part6</v>
      </c>
      <c r="U99" s="5">
        <f t="shared" si="27"/>
        <v>0.328125</v>
      </c>
      <c r="V99" s="5">
        <f t="shared" si="28"/>
        <v>7.03125E-2</v>
      </c>
      <c r="W99" s="5">
        <f t="shared" si="29"/>
        <v>0.1328125</v>
      </c>
      <c r="X99" s="5">
        <f t="shared" si="30"/>
        <v>0.21484375</v>
      </c>
      <c r="Y99" s="5">
        <f t="shared" si="31"/>
        <v>0.23828125</v>
      </c>
      <c r="Z99" s="5">
        <f t="shared" si="32"/>
        <v>0.3125</v>
      </c>
      <c r="AA99" s="17">
        <f t="shared" si="33"/>
        <v>0.11555283502489963</v>
      </c>
      <c r="AB99" s="5">
        <f t="shared" si="34"/>
        <v>0.96875</v>
      </c>
      <c r="AC99" s="5"/>
      <c r="AD99" s="1">
        <f t="shared" si="19"/>
        <v>3</v>
      </c>
      <c r="AE99" s="1">
        <f t="shared" si="19"/>
        <v>5</v>
      </c>
      <c r="AF99" s="1">
        <f t="shared" si="19"/>
        <v>6</v>
      </c>
      <c r="AG99" s="1">
        <f t="shared" si="18"/>
        <v>4</v>
      </c>
      <c r="AH99" s="1">
        <f t="shared" si="18"/>
        <v>2</v>
      </c>
      <c r="AI99" s="1">
        <f t="shared" si="18"/>
        <v>1</v>
      </c>
      <c r="AJ99" s="1">
        <v>11</v>
      </c>
    </row>
    <row r="100" spans="1:36" x14ac:dyDescent="0.3">
      <c r="A100" s="1" t="s">
        <v>97</v>
      </c>
      <c r="B100" s="1">
        <v>9</v>
      </c>
      <c r="C100" s="1">
        <v>91</v>
      </c>
      <c r="D100" s="1">
        <v>84</v>
      </c>
      <c r="E100" s="1">
        <v>16</v>
      </c>
      <c r="F100" s="1">
        <v>93</v>
      </c>
      <c r="G100" s="1">
        <v>28</v>
      </c>
      <c r="I100" s="2">
        <f t="shared" si="21"/>
        <v>2.8037383177570093E-2</v>
      </c>
      <c r="J100" s="2">
        <f t="shared" si="22"/>
        <v>0.2834890965732087</v>
      </c>
      <c r="K100" s="2">
        <f t="shared" si="23"/>
        <v>0.26168224299065418</v>
      </c>
      <c r="L100" s="2">
        <f t="shared" si="23"/>
        <v>4.9844236760124609E-2</v>
      </c>
      <c r="M100" s="2">
        <f t="shared" si="23"/>
        <v>0.28971962616822428</v>
      </c>
      <c r="N100" s="2">
        <f t="shared" si="20"/>
        <v>8.7227414330218064E-2</v>
      </c>
      <c r="O100" s="3">
        <v>92</v>
      </c>
      <c r="P100" s="4">
        <f t="shared" si="24"/>
        <v>1</v>
      </c>
      <c r="Q100" s="1">
        <v>10</v>
      </c>
      <c r="R100" s="5">
        <f t="shared" si="25"/>
        <v>0.28971962616822428</v>
      </c>
      <c r="S100" s="1" t="str">
        <f t="shared" si="26"/>
        <v>part5</v>
      </c>
      <c r="U100" s="5">
        <f t="shared" si="27"/>
        <v>0.28971962616822428</v>
      </c>
      <c r="V100" s="5">
        <f t="shared" si="28"/>
        <v>6.230529595015577E-3</v>
      </c>
      <c r="W100" s="5">
        <f t="shared" si="29"/>
        <v>2.8037383177570097E-2</v>
      </c>
      <c r="X100" s="5">
        <f t="shared" si="30"/>
        <v>0.2024922118380062</v>
      </c>
      <c r="Y100" s="5">
        <f t="shared" si="31"/>
        <v>0.23987538940809966</v>
      </c>
      <c r="Z100" s="5">
        <f t="shared" si="32"/>
        <v>0.26168224299065418</v>
      </c>
      <c r="AA100" s="17">
        <f t="shared" si="33"/>
        <v>0.1240915983435491</v>
      </c>
      <c r="AB100" s="5">
        <f t="shared" si="34"/>
        <v>0.73831775700934577</v>
      </c>
      <c r="AC100" s="5"/>
      <c r="AD100" s="1">
        <f t="shared" si="19"/>
        <v>6</v>
      </c>
      <c r="AE100" s="1">
        <f t="shared" si="19"/>
        <v>2</v>
      </c>
      <c r="AF100" s="1">
        <f t="shared" si="19"/>
        <v>3</v>
      </c>
      <c r="AG100" s="1">
        <f t="shared" si="18"/>
        <v>5</v>
      </c>
      <c r="AH100" s="1">
        <f t="shared" si="18"/>
        <v>1</v>
      </c>
      <c r="AI100" s="1">
        <f t="shared" si="18"/>
        <v>4</v>
      </c>
      <c r="AJ100" s="1">
        <v>10</v>
      </c>
    </row>
    <row r="101" spans="1:36" x14ac:dyDescent="0.3">
      <c r="A101" s="1" t="s">
        <v>98</v>
      </c>
      <c r="B101" s="1">
        <v>65</v>
      </c>
      <c r="C101" s="1">
        <v>25</v>
      </c>
      <c r="D101" s="1">
        <v>35</v>
      </c>
      <c r="E101" s="1">
        <v>44</v>
      </c>
      <c r="F101" s="1">
        <v>64</v>
      </c>
      <c r="G101" s="1">
        <v>64</v>
      </c>
      <c r="I101" s="2">
        <f t="shared" si="21"/>
        <v>0.21885521885521886</v>
      </c>
      <c r="J101" s="2">
        <f t="shared" si="22"/>
        <v>8.4175084175084181E-2</v>
      </c>
      <c r="K101" s="2">
        <f t="shared" si="23"/>
        <v>0.11784511784511785</v>
      </c>
      <c r="L101" s="2">
        <f t="shared" si="23"/>
        <v>0.14814814814814814</v>
      </c>
      <c r="M101" s="2">
        <f t="shared" si="23"/>
        <v>0.21548821548821548</v>
      </c>
      <c r="N101" s="2">
        <f t="shared" si="20"/>
        <v>0.21548821548821548</v>
      </c>
      <c r="O101" s="3">
        <v>86</v>
      </c>
      <c r="P101" s="4">
        <f t="shared" si="24"/>
        <v>1</v>
      </c>
      <c r="Q101" s="1">
        <v>9</v>
      </c>
      <c r="R101" s="5">
        <f t="shared" si="25"/>
        <v>0.21885521885521886</v>
      </c>
      <c r="S101" s="1" t="str">
        <f t="shared" si="26"/>
        <v>part1</v>
      </c>
      <c r="U101" s="5">
        <f t="shared" si="27"/>
        <v>0.21885521885521886</v>
      </c>
      <c r="V101" s="5">
        <f t="shared" si="28"/>
        <v>3.3670033670033794E-3</v>
      </c>
      <c r="W101" s="5">
        <f t="shared" si="29"/>
        <v>0</v>
      </c>
      <c r="X101" s="5">
        <f t="shared" si="30"/>
        <v>7.0707070707070718E-2</v>
      </c>
      <c r="Y101" s="5">
        <f t="shared" si="31"/>
        <v>0.10101010101010101</v>
      </c>
      <c r="Z101" s="5">
        <f t="shared" si="32"/>
        <v>0.13468013468013468</v>
      </c>
      <c r="AA101" s="17">
        <f t="shared" si="33"/>
        <v>5.834736082742413E-2</v>
      </c>
      <c r="AB101" s="5">
        <f t="shared" si="34"/>
        <v>0.3097643097643098</v>
      </c>
      <c r="AC101" s="5"/>
      <c r="AD101" s="1">
        <f t="shared" si="19"/>
        <v>1</v>
      </c>
      <c r="AE101" s="1">
        <f t="shared" si="19"/>
        <v>6</v>
      </c>
      <c r="AF101" s="1">
        <f t="shared" si="19"/>
        <v>5</v>
      </c>
      <c r="AG101" s="1">
        <f t="shared" si="18"/>
        <v>4</v>
      </c>
      <c r="AH101" s="1">
        <f t="shared" si="18"/>
        <v>2</v>
      </c>
      <c r="AI101" s="1">
        <f t="shared" si="18"/>
        <v>2</v>
      </c>
      <c r="AJ101" s="1">
        <v>9</v>
      </c>
    </row>
    <row r="102" spans="1:36" x14ac:dyDescent="0.3">
      <c r="A102" s="1" t="s">
        <v>99</v>
      </c>
      <c r="B102" s="1">
        <v>70</v>
      </c>
      <c r="C102" s="1">
        <v>91</v>
      </c>
      <c r="D102" s="1">
        <v>0</v>
      </c>
      <c r="E102" s="1">
        <v>21</v>
      </c>
      <c r="F102" s="1">
        <v>29</v>
      </c>
      <c r="G102" s="1">
        <v>44</v>
      </c>
      <c r="I102" s="2">
        <f t="shared" si="21"/>
        <v>0.27450980392156865</v>
      </c>
      <c r="J102" s="2">
        <f t="shared" si="22"/>
        <v>0.35686274509803922</v>
      </c>
      <c r="K102" s="2">
        <f t="shared" si="23"/>
        <v>0</v>
      </c>
      <c r="L102" s="2">
        <f t="shared" si="23"/>
        <v>8.2352941176470587E-2</v>
      </c>
      <c r="M102" s="2">
        <f t="shared" si="23"/>
        <v>0.11372549019607843</v>
      </c>
      <c r="N102" s="2">
        <f t="shared" si="20"/>
        <v>0.17254901960784313</v>
      </c>
      <c r="O102" s="3">
        <v>90</v>
      </c>
      <c r="P102" s="4">
        <f t="shared" si="24"/>
        <v>1</v>
      </c>
      <c r="Q102" s="1">
        <v>8</v>
      </c>
      <c r="R102" s="5">
        <f t="shared" si="25"/>
        <v>0.35686274509803922</v>
      </c>
      <c r="S102" s="1" t="str">
        <f t="shared" si="26"/>
        <v>part2</v>
      </c>
      <c r="U102" s="5">
        <f t="shared" si="27"/>
        <v>0.35686274509803922</v>
      </c>
      <c r="V102" s="5">
        <f t="shared" si="28"/>
        <v>8.2352941176470573E-2</v>
      </c>
      <c r="W102" s="5">
        <f t="shared" si="29"/>
        <v>0.18431372549019609</v>
      </c>
      <c r="X102" s="5">
        <f t="shared" si="30"/>
        <v>0.24313725490196081</v>
      </c>
      <c r="Y102" s="5">
        <f t="shared" si="31"/>
        <v>0.27450980392156865</v>
      </c>
      <c r="Z102" s="5">
        <f t="shared" si="32"/>
        <v>0.35686274509803922</v>
      </c>
      <c r="AA102" s="17">
        <f t="shared" si="33"/>
        <v>0.13078887019137442</v>
      </c>
      <c r="AB102" s="5">
        <f t="shared" si="34"/>
        <v>1.1411764705882352</v>
      </c>
      <c r="AC102" s="5"/>
      <c r="AD102" s="1">
        <f t="shared" si="19"/>
        <v>2</v>
      </c>
      <c r="AE102" s="1">
        <f t="shared" si="19"/>
        <v>1</v>
      </c>
      <c r="AF102" s="1">
        <f t="shared" si="19"/>
        <v>6</v>
      </c>
      <c r="AG102" s="1">
        <f t="shared" si="18"/>
        <v>5</v>
      </c>
      <c r="AH102" s="1">
        <f t="shared" si="18"/>
        <v>4</v>
      </c>
      <c r="AI102" s="1">
        <f t="shared" si="18"/>
        <v>3</v>
      </c>
      <c r="AJ102" s="1">
        <v>8</v>
      </c>
    </row>
    <row r="103" spans="1:36" x14ac:dyDescent="0.3">
      <c r="A103" s="1" t="s">
        <v>100</v>
      </c>
      <c r="B103" s="1">
        <v>1</v>
      </c>
      <c r="C103" s="1">
        <v>76</v>
      </c>
      <c r="D103" s="1">
        <v>85</v>
      </c>
      <c r="E103" s="1">
        <v>3</v>
      </c>
      <c r="F103" s="1">
        <v>60</v>
      </c>
      <c r="G103" s="1">
        <v>16</v>
      </c>
      <c r="I103" s="2">
        <f t="shared" si="21"/>
        <v>4.1493775933609959E-3</v>
      </c>
      <c r="J103" s="2">
        <f t="shared" si="22"/>
        <v>0.31535269709543567</v>
      </c>
      <c r="K103" s="2">
        <f t="shared" si="23"/>
        <v>0.35269709543568467</v>
      </c>
      <c r="L103" s="2">
        <f t="shared" si="23"/>
        <v>1.2448132780082987E-2</v>
      </c>
      <c r="M103" s="2">
        <f t="shared" si="23"/>
        <v>0.24896265560165975</v>
      </c>
      <c r="N103" s="2">
        <f t="shared" si="20"/>
        <v>6.6390041493775934E-2</v>
      </c>
      <c r="O103" s="3">
        <v>92</v>
      </c>
      <c r="P103" s="4">
        <f t="shared" si="24"/>
        <v>1</v>
      </c>
      <c r="Q103" s="1">
        <v>7</v>
      </c>
      <c r="R103" s="5">
        <f t="shared" si="25"/>
        <v>0.35269709543568467</v>
      </c>
      <c r="S103" s="1" t="str">
        <f t="shared" si="26"/>
        <v>part3</v>
      </c>
      <c r="U103" s="5">
        <f t="shared" si="27"/>
        <v>0.35269709543568467</v>
      </c>
      <c r="V103" s="5">
        <f t="shared" si="28"/>
        <v>3.7344398340248997E-2</v>
      </c>
      <c r="W103" s="5">
        <f t="shared" si="29"/>
        <v>0.10373443983402492</v>
      </c>
      <c r="X103" s="5">
        <f t="shared" si="30"/>
        <v>0.28630705394190875</v>
      </c>
      <c r="Y103" s="5">
        <f t="shared" si="31"/>
        <v>0.34024896265560167</v>
      </c>
      <c r="Z103" s="5">
        <f t="shared" si="32"/>
        <v>0.34854771784232369</v>
      </c>
      <c r="AA103" s="17">
        <f t="shared" si="33"/>
        <v>0.1573137710852843</v>
      </c>
      <c r="AB103" s="5">
        <f t="shared" si="34"/>
        <v>1.1161825726141081</v>
      </c>
      <c r="AC103" s="5"/>
      <c r="AD103" s="1">
        <f t="shared" si="19"/>
        <v>6</v>
      </c>
      <c r="AE103" s="1">
        <f t="shared" si="19"/>
        <v>2</v>
      </c>
      <c r="AF103" s="1">
        <f t="shared" si="19"/>
        <v>1</v>
      </c>
      <c r="AG103" s="1">
        <f t="shared" si="18"/>
        <v>5</v>
      </c>
      <c r="AH103" s="1">
        <f t="shared" si="18"/>
        <v>3</v>
      </c>
      <c r="AI103" s="1">
        <f t="shared" si="18"/>
        <v>4</v>
      </c>
      <c r="AJ103" s="1">
        <v>7</v>
      </c>
    </row>
    <row r="104" spans="1:36" x14ac:dyDescent="0.3">
      <c r="A104" s="1" t="s">
        <v>101</v>
      </c>
      <c r="B104" s="1">
        <v>15</v>
      </c>
      <c r="C104" s="1">
        <v>31</v>
      </c>
      <c r="D104" s="1">
        <v>100</v>
      </c>
      <c r="E104" s="1">
        <v>86</v>
      </c>
      <c r="F104" s="1">
        <v>2</v>
      </c>
      <c r="G104" s="1">
        <v>17</v>
      </c>
      <c r="I104" s="2">
        <f t="shared" si="21"/>
        <v>5.9760956175298807E-2</v>
      </c>
      <c r="J104" s="2">
        <f t="shared" si="22"/>
        <v>0.12350597609561753</v>
      </c>
      <c r="K104" s="2">
        <f t="shared" si="23"/>
        <v>0.39840637450199201</v>
      </c>
      <c r="L104" s="2">
        <f t="shared" si="23"/>
        <v>0.34262948207171312</v>
      </c>
      <c r="M104" s="2">
        <f t="shared" si="23"/>
        <v>7.9681274900398405E-3</v>
      </c>
      <c r="N104" s="2">
        <f t="shared" si="20"/>
        <v>6.7729083665338641E-2</v>
      </c>
      <c r="O104" s="3">
        <v>75</v>
      </c>
      <c r="P104" s="4">
        <f t="shared" si="24"/>
        <v>0.99999999999999978</v>
      </c>
      <c r="Q104" s="1">
        <v>6</v>
      </c>
      <c r="R104" s="5">
        <f t="shared" si="25"/>
        <v>0.39840637450199201</v>
      </c>
      <c r="S104" s="1" t="str">
        <f t="shared" si="26"/>
        <v>part3</v>
      </c>
      <c r="U104" s="5">
        <f t="shared" si="27"/>
        <v>0.39840637450199201</v>
      </c>
      <c r="V104" s="5">
        <f t="shared" si="28"/>
        <v>5.577689243027889E-2</v>
      </c>
      <c r="W104" s="5">
        <f t="shared" si="29"/>
        <v>0.27490039840637448</v>
      </c>
      <c r="X104" s="5">
        <f t="shared" si="30"/>
        <v>0.33067729083665337</v>
      </c>
      <c r="Y104" s="5">
        <f t="shared" si="31"/>
        <v>0.3386454183266932</v>
      </c>
      <c r="Z104" s="5">
        <f t="shared" si="32"/>
        <v>0.39043824701195218</v>
      </c>
      <c r="AA104" s="17">
        <f t="shared" si="33"/>
        <v>0.1630532136488248</v>
      </c>
      <c r="AB104" s="5">
        <f t="shared" si="34"/>
        <v>1.3904382470119523</v>
      </c>
      <c r="AC104" s="5"/>
      <c r="AD104" s="1">
        <f t="shared" si="19"/>
        <v>5</v>
      </c>
      <c r="AE104" s="1">
        <f t="shared" si="19"/>
        <v>3</v>
      </c>
      <c r="AF104" s="1">
        <f t="shared" si="19"/>
        <v>1</v>
      </c>
      <c r="AG104" s="1">
        <f t="shared" si="18"/>
        <v>2</v>
      </c>
      <c r="AH104" s="1">
        <f t="shared" si="18"/>
        <v>6</v>
      </c>
      <c r="AI104" s="1">
        <f t="shared" si="18"/>
        <v>4</v>
      </c>
      <c r="AJ104" s="1">
        <v>6</v>
      </c>
    </row>
    <row r="105" spans="1:36" x14ac:dyDescent="0.3">
      <c r="A105" s="1" t="s">
        <v>102</v>
      </c>
      <c r="B105" s="1">
        <v>72</v>
      </c>
      <c r="C105" s="1">
        <v>66</v>
      </c>
      <c r="D105" s="1">
        <v>82</v>
      </c>
      <c r="E105" s="1">
        <v>98</v>
      </c>
      <c r="F105" s="1">
        <v>35</v>
      </c>
      <c r="G105" s="1">
        <v>60</v>
      </c>
      <c r="I105" s="2">
        <f t="shared" si="21"/>
        <v>0.17433414043583534</v>
      </c>
      <c r="J105" s="2">
        <f t="shared" si="22"/>
        <v>0.15980629539951574</v>
      </c>
      <c r="K105" s="2">
        <f t="shared" si="23"/>
        <v>0.19854721549636803</v>
      </c>
      <c r="L105" s="2">
        <f t="shared" si="23"/>
        <v>0.23728813559322035</v>
      </c>
      <c r="M105" s="2">
        <f t="shared" si="23"/>
        <v>8.4745762711864403E-2</v>
      </c>
      <c r="N105" s="2">
        <f t="shared" si="20"/>
        <v>0.14527845036319612</v>
      </c>
      <c r="O105" s="3">
        <v>70</v>
      </c>
      <c r="P105" s="4">
        <f t="shared" si="24"/>
        <v>1</v>
      </c>
      <c r="Q105" s="1">
        <v>5</v>
      </c>
      <c r="R105" s="5">
        <f t="shared" si="25"/>
        <v>0.23728813559322035</v>
      </c>
      <c r="S105" s="1" t="str">
        <f t="shared" si="26"/>
        <v>part4</v>
      </c>
      <c r="U105" s="5">
        <f t="shared" si="27"/>
        <v>0.23728813559322035</v>
      </c>
      <c r="V105" s="5">
        <f t="shared" si="28"/>
        <v>3.8740920096852316E-2</v>
      </c>
      <c r="W105" s="5">
        <f t="shared" si="29"/>
        <v>6.2953995157385007E-2</v>
      </c>
      <c r="X105" s="5">
        <f t="shared" si="30"/>
        <v>7.7481840193704604E-2</v>
      </c>
      <c r="Y105" s="5">
        <f t="shared" si="31"/>
        <v>9.200968523002423E-2</v>
      </c>
      <c r="Z105" s="5">
        <f t="shared" si="32"/>
        <v>0.15254237288135594</v>
      </c>
      <c r="AA105" s="17">
        <f t="shared" si="33"/>
        <v>5.1532720511083395E-2</v>
      </c>
      <c r="AB105" s="5">
        <f t="shared" si="34"/>
        <v>0.42372881355932213</v>
      </c>
      <c r="AC105" s="5"/>
      <c r="AD105" s="1">
        <f t="shared" si="19"/>
        <v>3</v>
      </c>
      <c r="AE105" s="1">
        <f t="shared" si="19"/>
        <v>4</v>
      </c>
      <c r="AF105" s="1">
        <f t="shared" si="19"/>
        <v>2</v>
      </c>
      <c r="AG105" s="1">
        <f t="shared" si="18"/>
        <v>1</v>
      </c>
      <c r="AH105" s="1">
        <f t="shared" si="18"/>
        <v>6</v>
      </c>
      <c r="AI105" s="1">
        <f t="shared" si="18"/>
        <v>5</v>
      </c>
      <c r="AJ105" s="1">
        <v>5</v>
      </c>
    </row>
    <row r="106" spans="1:36" x14ac:dyDescent="0.3">
      <c r="A106" s="1" t="s">
        <v>103</v>
      </c>
      <c r="B106" s="1">
        <v>58</v>
      </c>
      <c r="C106" s="1">
        <v>32</v>
      </c>
      <c r="D106" s="1">
        <v>85</v>
      </c>
      <c r="E106" s="1">
        <v>16</v>
      </c>
      <c r="F106" s="1">
        <v>63</v>
      </c>
      <c r="G106" s="1">
        <v>6</v>
      </c>
      <c r="I106" s="2">
        <f t="shared" si="21"/>
        <v>0.22307692307692309</v>
      </c>
      <c r="J106" s="2">
        <f t="shared" si="22"/>
        <v>0.12307692307692308</v>
      </c>
      <c r="K106" s="2">
        <f t="shared" si="23"/>
        <v>0.32692307692307693</v>
      </c>
      <c r="L106" s="2">
        <f t="shared" si="23"/>
        <v>6.1538461538461542E-2</v>
      </c>
      <c r="M106" s="2">
        <f t="shared" si="23"/>
        <v>0.24230769230769231</v>
      </c>
      <c r="N106" s="2">
        <f t="shared" si="20"/>
        <v>2.3076923076923078E-2</v>
      </c>
      <c r="O106" s="3">
        <v>42</v>
      </c>
      <c r="P106" s="4">
        <f t="shared" si="24"/>
        <v>1</v>
      </c>
      <c r="Q106" s="1">
        <v>4</v>
      </c>
      <c r="R106" s="5">
        <f t="shared" si="25"/>
        <v>0.32692307692307693</v>
      </c>
      <c r="S106" s="1" t="str">
        <f t="shared" si="26"/>
        <v>part3</v>
      </c>
      <c r="U106" s="5">
        <f t="shared" si="27"/>
        <v>0.32692307692307693</v>
      </c>
      <c r="V106" s="5">
        <f t="shared" si="28"/>
        <v>8.461538461538462E-2</v>
      </c>
      <c r="W106" s="5">
        <f t="shared" si="29"/>
        <v>0.10384615384615384</v>
      </c>
      <c r="X106" s="5">
        <f t="shared" si="30"/>
        <v>0.20384615384615384</v>
      </c>
      <c r="Y106" s="5">
        <f t="shared" si="31"/>
        <v>0.26538461538461539</v>
      </c>
      <c r="Z106" s="5">
        <f t="shared" si="32"/>
        <v>0.30384615384615388</v>
      </c>
      <c r="AA106" s="17">
        <f t="shared" si="33"/>
        <v>0.11675257473857607</v>
      </c>
      <c r="AB106" s="5">
        <f t="shared" si="34"/>
        <v>0.96153846153846156</v>
      </c>
      <c r="AC106" s="5"/>
      <c r="AD106" s="1">
        <f t="shared" si="19"/>
        <v>3</v>
      </c>
      <c r="AE106" s="1">
        <f t="shared" si="19"/>
        <v>4</v>
      </c>
      <c r="AF106" s="1">
        <f t="shared" si="19"/>
        <v>1</v>
      </c>
      <c r="AG106" s="1">
        <f t="shared" si="18"/>
        <v>5</v>
      </c>
      <c r="AH106" s="1">
        <f t="shared" si="18"/>
        <v>2</v>
      </c>
      <c r="AI106" s="1">
        <f t="shared" si="18"/>
        <v>6</v>
      </c>
      <c r="AJ106" s="1">
        <v>4</v>
      </c>
    </row>
    <row r="107" spans="1:36" x14ac:dyDescent="0.3">
      <c r="A107" s="1" t="s">
        <v>104</v>
      </c>
      <c r="B107" s="1">
        <v>33</v>
      </c>
      <c r="C107" s="1">
        <v>84</v>
      </c>
      <c r="D107" s="1">
        <v>90</v>
      </c>
      <c r="E107" s="1">
        <v>43</v>
      </c>
      <c r="F107" s="1">
        <v>27</v>
      </c>
      <c r="G107" s="1">
        <v>88</v>
      </c>
      <c r="I107" s="2">
        <f t="shared" si="21"/>
        <v>9.0410958904109592E-2</v>
      </c>
      <c r="J107" s="2">
        <f t="shared" si="22"/>
        <v>0.23013698630136986</v>
      </c>
      <c r="K107" s="2">
        <f t="shared" si="23"/>
        <v>0.24657534246575341</v>
      </c>
      <c r="L107" s="2">
        <f t="shared" si="23"/>
        <v>0.11780821917808219</v>
      </c>
      <c r="M107" s="2">
        <f t="shared" si="23"/>
        <v>7.3972602739726029E-2</v>
      </c>
      <c r="N107" s="2">
        <f t="shared" si="20"/>
        <v>0.24109589041095891</v>
      </c>
      <c r="O107" s="3">
        <v>98</v>
      </c>
      <c r="P107" s="4">
        <f t="shared" si="24"/>
        <v>1</v>
      </c>
      <c r="Q107" s="1">
        <v>3</v>
      </c>
      <c r="R107" s="5">
        <f t="shared" si="25"/>
        <v>0.24657534246575341</v>
      </c>
      <c r="S107" s="1" t="str">
        <f t="shared" si="26"/>
        <v>part3</v>
      </c>
      <c r="U107" s="5">
        <f t="shared" si="27"/>
        <v>0.24657534246575341</v>
      </c>
      <c r="V107" s="5">
        <f t="shared" si="28"/>
        <v>5.479452054794498E-3</v>
      </c>
      <c r="W107" s="5">
        <f t="shared" si="29"/>
        <v>1.643835616438355E-2</v>
      </c>
      <c r="X107" s="5">
        <f t="shared" si="30"/>
        <v>0.1287671232876712</v>
      </c>
      <c r="Y107" s="5">
        <f t="shared" si="31"/>
        <v>0.1561643835616438</v>
      </c>
      <c r="Z107" s="5">
        <f t="shared" si="32"/>
        <v>0.17260273972602738</v>
      </c>
      <c r="AA107" s="17">
        <f t="shared" si="33"/>
        <v>8.0929423122036298E-2</v>
      </c>
      <c r="AB107" s="5">
        <f t="shared" si="34"/>
        <v>0.47945205479452047</v>
      </c>
      <c r="AC107" s="5"/>
      <c r="AD107" s="1">
        <f t="shared" si="19"/>
        <v>5</v>
      </c>
      <c r="AE107" s="1">
        <f t="shared" si="19"/>
        <v>3</v>
      </c>
      <c r="AF107" s="1">
        <f t="shared" si="19"/>
        <v>1</v>
      </c>
      <c r="AG107" s="1">
        <f t="shared" si="18"/>
        <v>4</v>
      </c>
      <c r="AH107" s="1">
        <f t="shared" si="18"/>
        <v>6</v>
      </c>
      <c r="AI107" s="1">
        <f t="shared" si="18"/>
        <v>2</v>
      </c>
      <c r="AJ107" s="1">
        <v>3</v>
      </c>
    </row>
    <row r="108" spans="1:36" x14ac:dyDescent="0.3">
      <c r="A108" s="1" t="s">
        <v>105</v>
      </c>
      <c r="B108" s="1">
        <v>31</v>
      </c>
      <c r="C108" s="1">
        <v>73</v>
      </c>
      <c r="D108" s="1">
        <v>43</v>
      </c>
      <c r="E108" s="1">
        <v>90</v>
      </c>
      <c r="F108" s="1">
        <v>44</v>
      </c>
      <c r="G108" s="1">
        <v>54</v>
      </c>
      <c r="I108" s="2">
        <f t="shared" si="21"/>
        <v>9.2537313432835819E-2</v>
      </c>
      <c r="J108" s="2">
        <f t="shared" si="22"/>
        <v>0.21791044776119403</v>
      </c>
      <c r="K108" s="2">
        <f t="shared" si="23"/>
        <v>0.12835820895522387</v>
      </c>
      <c r="L108" s="2">
        <f t="shared" si="23"/>
        <v>0.26865671641791045</v>
      </c>
      <c r="M108" s="2">
        <f t="shared" si="23"/>
        <v>0.13134328358208955</v>
      </c>
      <c r="N108" s="2">
        <f t="shared" si="20"/>
        <v>0.16119402985074627</v>
      </c>
      <c r="O108" s="3">
        <v>92</v>
      </c>
      <c r="P108" s="4">
        <f t="shared" si="24"/>
        <v>1</v>
      </c>
      <c r="Q108" s="1">
        <v>2</v>
      </c>
      <c r="R108" s="5">
        <f t="shared" si="25"/>
        <v>0.26865671641791045</v>
      </c>
      <c r="S108" s="1" t="str">
        <f t="shared" si="26"/>
        <v>part4</v>
      </c>
      <c r="U108" s="5">
        <f t="shared" si="27"/>
        <v>0.26865671641791045</v>
      </c>
      <c r="V108" s="5">
        <f t="shared" si="28"/>
        <v>5.0746268656716415E-2</v>
      </c>
      <c r="W108" s="5">
        <f t="shared" si="29"/>
        <v>0.10746268656716418</v>
      </c>
      <c r="X108" s="5">
        <f t="shared" si="30"/>
        <v>0.1373134328358209</v>
      </c>
      <c r="Y108" s="5">
        <f t="shared" si="31"/>
        <v>0.14029850746268657</v>
      </c>
      <c r="Z108" s="5">
        <f t="shared" si="32"/>
        <v>0.17611940298507461</v>
      </c>
      <c r="AA108" s="17">
        <f t="shared" si="33"/>
        <v>6.5220066602970056E-2</v>
      </c>
      <c r="AB108" s="5">
        <f t="shared" si="34"/>
        <v>0.61194029850746268</v>
      </c>
      <c r="AC108" s="5"/>
      <c r="AD108" s="1">
        <f t="shared" si="19"/>
        <v>6</v>
      </c>
      <c r="AE108" s="1">
        <f t="shared" si="19"/>
        <v>2</v>
      </c>
      <c r="AF108" s="1">
        <f t="shared" si="19"/>
        <v>5</v>
      </c>
      <c r="AG108" s="1">
        <f t="shared" si="18"/>
        <v>1</v>
      </c>
      <c r="AH108" s="1">
        <f t="shared" si="18"/>
        <v>4</v>
      </c>
      <c r="AI108" s="1">
        <f t="shared" si="18"/>
        <v>3</v>
      </c>
      <c r="AJ108" s="1">
        <v>2</v>
      </c>
    </row>
    <row r="109" spans="1:36" x14ac:dyDescent="0.3">
      <c r="I109" s="2" t="str">
        <f>I2</f>
        <v>part1</v>
      </c>
      <c r="J109" s="2" t="str">
        <f t="shared" ref="J109:N109" si="35">J2</f>
        <v>part2</v>
      </c>
      <c r="K109" s="2" t="str">
        <f t="shared" si="35"/>
        <v>part3</v>
      </c>
      <c r="L109" s="2" t="str">
        <f t="shared" si="35"/>
        <v>part4</v>
      </c>
      <c r="M109" s="2" t="str">
        <f t="shared" si="35"/>
        <v>part5</v>
      </c>
      <c r="N109" s="2" t="str">
        <f t="shared" si="35"/>
        <v>part6</v>
      </c>
      <c r="Q109" s="1">
        <v>1</v>
      </c>
      <c r="R109" s="5"/>
      <c r="U109" s="5"/>
      <c r="V109" s="5"/>
      <c r="W109" s="5"/>
      <c r="X109" s="5"/>
      <c r="Y109" s="5"/>
      <c r="Z109" s="5"/>
      <c r="AA109" s="17"/>
      <c r="AB109" s="5"/>
      <c r="AC109" s="5"/>
      <c r="AD109" s="1" t="str">
        <f>AD2</f>
        <v>part1</v>
      </c>
      <c r="AE109" s="1" t="str">
        <f t="shared" ref="AE109:AI109" si="36">AE2</f>
        <v>part2</v>
      </c>
      <c r="AF109" s="1" t="str">
        <f t="shared" si="36"/>
        <v>part3</v>
      </c>
      <c r="AG109" s="1" t="str">
        <f t="shared" si="36"/>
        <v>part4</v>
      </c>
      <c r="AH109" s="1" t="str">
        <f t="shared" si="36"/>
        <v>part5</v>
      </c>
      <c r="AI109" s="1" t="str">
        <f t="shared" si="36"/>
        <v>part6</v>
      </c>
      <c r="AJ109" s="1">
        <v>1</v>
      </c>
    </row>
    <row r="110" spans="1:36" x14ac:dyDescent="0.3">
      <c r="A110" s="1" t="s">
        <v>468</v>
      </c>
      <c r="I110" s="5">
        <f>AVERAGE(I3:I108)</f>
        <v>0.17038062576743551</v>
      </c>
      <c r="J110" s="5">
        <f t="shared" ref="J110:N110" si="37">AVERAGE(J3:J108)</f>
        <v>0.1611836314312379</v>
      </c>
      <c r="K110" s="5">
        <f t="shared" si="37"/>
        <v>0.17945701087321356</v>
      </c>
      <c r="L110" s="5">
        <f t="shared" si="37"/>
        <v>0.15596213988247015</v>
      </c>
      <c r="M110" s="5">
        <f t="shared" si="37"/>
        <v>0.17731466922076816</v>
      </c>
      <c r="N110" s="5">
        <f t="shared" si="37"/>
        <v>0.15570192282487497</v>
      </c>
      <c r="O110" s="34">
        <f>AVERAGE(O3:O108)/100</f>
        <v>0.53160377358490563</v>
      </c>
      <c r="P110" s="4">
        <f t="shared" si="24"/>
        <v>1.0000000000000002</v>
      </c>
      <c r="U110" s="5">
        <f t="shared" ref="U110" si="38">R110</f>
        <v>0</v>
      </c>
      <c r="V110" s="5">
        <f t="shared" ref="V110" si="39">IFERROR(U110-HLOOKUP(HLOOKUP(2,$AD110:$AI216,AJ110,0),$I$2:$N$108,109-Q110,0),0)</f>
        <v>0</v>
      </c>
      <c r="W110" s="5">
        <f t="shared" ref="W110" si="40">IFERROR(U110-HLOOKUP(HLOOKUP(3,$AD110:$AI216,AJ110,0),$I$2:$N$108,109-Q110,0),0)</f>
        <v>0</v>
      </c>
      <c r="X110" s="5">
        <f t="shared" ref="X110" si="41">IFERROR(U110-HLOOKUP(HLOOKUP(4,$AD110:$AI216,AJ110,0),$I$2:$N$108,109-Q110,0),0)</f>
        <v>0</v>
      </c>
      <c r="Y110" s="5">
        <f t="shared" ref="Y110" si="42">IFERROR(U110-HLOOKUP(HLOOKUP(5,$AD110:$AI216,AJ110,0),$I$2:$N$108,109-Q110,0),0)</f>
        <v>0</v>
      </c>
      <c r="Z110" s="5">
        <f t="shared" ref="Z110" si="43">IFERROR(U110-HLOOKUP(HLOOKUP(6,$AD110:$AI216,AJ110,0),$I$2:$N$108,109-Q110,0),0)</f>
        <v>0</v>
      </c>
      <c r="AA110" s="17">
        <f t="shared" ref="AA110" si="44">STDEV(I110:N110)</f>
        <v>1.05417506335421E-2</v>
      </c>
    </row>
    <row r="111" spans="1:36" x14ac:dyDescent="0.3">
      <c r="I111" s="1">
        <f>RANK(I110,$I110:$N110,0)</f>
        <v>3</v>
      </c>
      <c r="J111" s="1">
        <f t="shared" ref="J111:N111" si="45">RANK(J110,$I110:$N110,0)</f>
        <v>4</v>
      </c>
      <c r="K111" s="1">
        <f t="shared" si="45"/>
        <v>1</v>
      </c>
      <c r="L111" s="1">
        <f t="shared" si="45"/>
        <v>5</v>
      </c>
      <c r="M111" s="1">
        <f t="shared" si="45"/>
        <v>2</v>
      </c>
      <c r="N111" s="1">
        <f t="shared" si="45"/>
        <v>6</v>
      </c>
    </row>
    <row r="112" spans="1:36" x14ac:dyDescent="0.3">
      <c r="A112" s="1" t="s">
        <v>437</v>
      </c>
      <c r="I112" s="20">
        <v>0.20399999999999999</v>
      </c>
      <c r="J112" s="20">
        <v>0.14080000000000001</v>
      </c>
      <c r="K112" s="21">
        <v>0.34839999999999999</v>
      </c>
      <c r="L112" s="20">
        <v>3.39E-2</v>
      </c>
      <c r="M112" s="20">
        <v>0.27300000000000002</v>
      </c>
      <c r="N112" s="19">
        <v>0</v>
      </c>
      <c r="P112" s="4">
        <f t="shared" si="24"/>
        <v>1.0001000000000002</v>
      </c>
      <c r="R112" s="5">
        <f t="shared" ref="R112" si="46">MAX(I112:N112)</f>
        <v>0.34839999999999999</v>
      </c>
      <c r="U112" s="34">
        <f t="shared" ref="U112" si="47">R112</f>
        <v>0.34839999999999999</v>
      </c>
      <c r="V112" s="5">
        <f>U112-M112</f>
        <v>7.5399999999999967E-2</v>
      </c>
      <c r="W112" s="5">
        <f>U112-I112</f>
        <v>0.1444</v>
      </c>
      <c r="X112" s="5">
        <f>U112-J112</f>
        <v>0.20759999999999998</v>
      </c>
      <c r="Y112" s="5">
        <f>U112-L112</f>
        <v>0.3145</v>
      </c>
      <c r="Z112" s="5">
        <f>U112-N112</f>
        <v>0.34839999999999999</v>
      </c>
      <c r="AA112" s="17">
        <f t="shared" ref="AA112" si="48">STDEV(I112:N112)</f>
        <v>0.13550011685111807</v>
      </c>
    </row>
    <row r="113" spans="1:29" x14ac:dyDescent="0.3">
      <c r="A113" s="1" t="s">
        <v>434</v>
      </c>
      <c r="I113" s="1">
        <f>COUNTIFS(I3:I108,"&gt;"&amp;I112)</f>
        <v>45</v>
      </c>
      <c r="J113" s="1">
        <f t="shared" ref="J113:N113" si="49">COUNTIFS(J3:J108,"&gt;"&amp;J112)</f>
        <v>69</v>
      </c>
      <c r="K113" s="1">
        <f t="shared" si="49"/>
        <v>5</v>
      </c>
      <c r="L113" s="1">
        <f t="shared" si="49"/>
        <v>94</v>
      </c>
      <c r="M113" s="1">
        <f t="shared" si="49"/>
        <v>15</v>
      </c>
      <c r="N113" s="1">
        <f t="shared" si="49"/>
        <v>105</v>
      </c>
      <c r="U113" s="18">
        <f t="shared" ref="U113:AA113" si="50">COUNTIFS(U3:U108,"&gt;"&amp;U112)+1</f>
        <v>16</v>
      </c>
      <c r="V113" s="18">
        <f t="shared" si="50"/>
        <v>23</v>
      </c>
      <c r="W113" s="18">
        <f t="shared" si="50"/>
        <v>26</v>
      </c>
      <c r="X113" s="18">
        <f t="shared" si="50"/>
        <v>30</v>
      </c>
      <c r="Y113" s="18">
        <f t="shared" si="50"/>
        <v>11</v>
      </c>
      <c r="Z113" s="18">
        <f t="shared" si="50"/>
        <v>14</v>
      </c>
      <c r="AA113" s="18">
        <f t="shared" si="50"/>
        <v>16</v>
      </c>
    </row>
    <row r="114" spans="1:29" x14ac:dyDescent="0.3">
      <c r="A114" s="1" t="s">
        <v>435</v>
      </c>
      <c r="I114" s="1">
        <f>VLOOKUP(I113,modell!$A$224:$H$329,'rnd (2)'!I$115,0)</f>
        <v>2162.5</v>
      </c>
      <c r="J114" s="1">
        <f>VLOOKUP(J113,modell!$A$224:$H$329,'rnd (2)'!J$115,0)</f>
        <v>0</v>
      </c>
      <c r="K114" s="1">
        <f>VLOOKUP(K113,modell!$A$224:$H$329,'rnd (2)'!K$115,0)</f>
        <v>2703.2</v>
      </c>
      <c r="L114" s="1">
        <f>VLOOKUP(L113,modell!$A$224:$H$329,'rnd (2)'!L$115,0)</f>
        <v>0</v>
      </c>
      <c r="M114" s="1">
        <f>VLOOKUP(M113,modell!$A$224:$H$329,'rnd (2)'!M$115,0)</f>
        <v>29194.1</v>
      </c>
      <c r="N114" s="1">
        <f>VLOOKUP(N113,modell!$A$224:$H$329,'rnd (2)'!N$115,0)</f>
        <v>0</v>
      </c>
      <c r="P114" s="6">
        <f>SUM(I114:N114)</f>
        <v>34059.799999999996</v>
      </c>
      <c r="Q114" s="1" t="s">
        <v>449</v>
      </c>
      <c r="U114" s="1">
        <f>VLOOKUP(U113,modell!$A$224:$H$329,'rnd (2)'!U$115,0)</f>
        <v>2162.5</v>
      </c>
      <c r="V114" s="1">
        <f>VLOOKUP(V113,modell!$A$224:$H$329,'rnd (2)'!V$115,0)</f>
        <v>2703.2</v>
      </c>
      <c r="W114" s="1">
        <f>VLOOKUP(W113,modell!$A$224:$H$329,'rnd (2)'!W$115,0)</f>
        <v>2703.2</v>
      </c>
      <c r="X114" s="1">
        <f>VLOOKUP(X113,modell!$A$224:$H$329,'rnd (2)'!X$115,0)</f>
        <v>0</v>
      </c>
      <c r="Y114" s="1">
        <f>VLOOKUP(Y113,modell!$A$224:$H$329,'rnd (2)'!Y$115,0)</f>
        <v>29194.1</v>
      </c>
      <c r="Z114" s="1">
        <f>VLOOKUP(Z113,modell!$A$224:$H$329,'rnd (2)'!Z$115,0)</f>
        <v>17840.8</v>
      </c>
      <c r="AA114" s="1">
        <f>VLOOKUP(AA113,modell!$A$224:$H$329,'rnd (2)'!AA$115,0)</f>
        <v>2703.2</v>
      </c>
      <c r="AC114" s="31">
        <f>SUM(U114:AA114)/1000</f>
        <v>57.307000000000002</v>
      </c>
    </row>
    <row r="115" spans="1:29" x14ac:dyDescent="0.3">
      <c r="I115" s="1">
        <v>2</v>
      </c>
      <c r="J115" s="1">
        <v>3</v>
      </c>
      <c r="K115" s="1">
        <v>4</v>
      </c>
      <c r="L115" s="1">
        <v>5</v>
      </c>
      <c r="M115" s="1">
        <v>6</v>
      </c>
      <c r="N115" s="1">
        <v>7</v>
      </c>
      <c r="Q115" s="1" t="s">
        <v>479</v>
      </c>
      <c r="U115" s="1">
        <v>2</v>
      </c>
      <c r="V115" s="1">
        <v>3</v>
      </c>
      <c r="W115" s="1">
        <v>4</v>
      </c>
      <c r="X115" s="1">
        <v>5</v>
      </c>
      <c r="Y115" s="1">
        <v>6</v>
      </c>
      <c r="Z115" s="1">
        <v>7</v>
      </c>
      <c r="AA115" s="1">
        <v>8</v>
      </c>
      <c r="AC115" s="31" t="s">
        <v>476</v>
      </c>
    </row>
    <row r="116" spans="1:29" x14ac:dyDescent="0.3">
      <c r="AC116" s="31" t="s">
        <v>477</v>
      </c>
    </row>
    <row r="117" spans="1:29" x14ac:dyDescent="0.3">
      <c r="A117" s="1" t="s">
        <v>436</v>
      </c>
      <c r="I117" s="27">
        <f>K112</f>
        <v>0.34839999999999999</v>
      </c>
      <c r="J117" s="22">
        <f>M112</f>
        <v>0.27300000000000002</v>
      </c>
      <c r="K117" s="22">
        <f>I112</f>
        <v>0.20399999999999999</v>
      </c>
      <c r="L117" s="22">
        <f>J112</f>
        <v>0.14080000000000001</v>
      </c>
      <c r="M117" s="22">
        <f>L112</f>
        <v>3.39E-2</v>
      </c>
      <c r="N117" s="4">
        <f>N112</f>
        <v>0</v>
      </c>
      <c r="V117" s="1" t="s">
        <v>478</v>
      </c>
    </row>
    <row r="118" spans="1:29" x14ac:dyDescent="0.3">
      <c r="A118" s="1" t="s">
        <v>434</v>
      </c>
      <c r="I118" s="1">
        <f>COUNTIFS(I8:I113,"&gt;"&amp;I117)</f>
        <v>4</v>
      </c>
      <c r="J118" s="1">
        <f t="shared" ref="J118:N118" si="51">COUNTIFS(J8:J113,"&gt;"&amp;J117)</f>
        <v>13</v>
      </c>
      <c r="K118" s="1">
        <f t="shared" si="51"/>
        <v>41</v>
      </c>
      <c r="L118" s="1">
        <f t="shared" si="51"/>
        <v>59</v>
      </c>
      <c r="M118" s="1">
        <f t="shared" si="51"/>
        <v>98</v>
      </c>
      <c r="N118" s="1">
        <f t="shared" si="51"/>
        <v>103</v>
      </c>
      <c r="V118" s="1">
        <v>-1700</v>
      </c>
    </row>
    <row r="119" spans="1:29" x14ac:dyDescent="0.3">
      <c r="A119" s="1" t="s">
        <v>435</v>
      </c>
      <c r="I119" s="1">
        <f>VLOOKUP(I118,modell!$A$224:$H$329,'rnd (2)'!I$115,0)</f>
        <v>2162.5</v>
      </c>
      <c r="J119" s="1">
        <f>VLOOKUP(J118,modell!$A$224:$H$329,'rnd (2)'!J$115,0)</f>
        <v>2703.2</v>
      </c>
      <c r="K119" s="1">
        <f>VLOOKUP(K118,modell!$A$224:$H$329,'rnd (2)'!K$115,0)</f>
        <v>2703.2</v>
      </c>
      <c r="L119" s="1">
        <f>VLOOKUP(L118,modell!$A$224:$H$329,'rnd (2)'!L$115,0)</f>
        <v>0</v>
      </c>
      <c r="M119" s="1">
        <f>VLOOKUP(M118,modell!$A$224:$H$329,'rnd (2)'!M$115,0)</f>
        <v>29194.1</v>
      </c>
      <c r="N119" s="1">
        <f>VLOOKUP(N118,modell!$A$224:$H$329,'rnd (2)'!N$115,0)</f>
        <v>540.6</v>
      </c>
      <c r="P119" s="6">
        <f>SUM(I119:N119)</f>
        <v>37303.599999999999</v>
      </c>
      <c r="Q119" s="1" t="s">
        <v>450</v>
      </c>
    </row>
    <row r="120" spans="1:29" x14ac:dyDescent="0.3">
      <c r="I120" s="1">
        <v>2</v>
      </c>
      <c r="J120" s="1">
        <v>3</v>
      </c>
      <c r="K120" s="1">
        <v>4</v>
      </c>
      <c r="L120" s="1">
        <v>5</v>
      </c>
      <c r="M120" s="1">
        <v>6</v>
      </c>
      <c r="N120" s="1">
        <v>7</v>
      </c>
      <c r="Q120" s="1" t="s">
        <v>479</v>
      </c>
    </row>
    <row r="122" spans="1:29" x14ac:dyDescent="0.3">
      <c r="A122" s="1" t="s">
        <v>438</v>
      </c>
      <c r="I122" s="4">
        <f>N112</f>
        <v>0</v>
      </c>
      <c r="J122" s="22">
        <f>L112</f>
        <v>3.39E-2</v>
      </c>
      <c r="K122" s="22">
        <f>J112</f>
        <v>0.14080000000000001</v>
      </c>
      <c r="L122" s="22">
        <f>I112</f>
        <v>0.20399999999999999</v>
      </c>
      <c r="M122" s="22">
        <f>M112</f>
        <v>0.27300000000000002</v>
      </c>
      <c r="N122" s="27">
        <f>K112</f>
        <v>0.34839999999999999</v>
      </c>
    </row>
    <row r="123" spans="1:29" x14ac:dyDescent="0.3">
      <c r="A123" s="1" t="s">
        <v>434</v>
      </c>
      <c r="I123" s="1">
        <f>COUNTIFS(I13:I118,"&gt;"&amp;I122)</f>
        <v>104</v>
      </c>
      <c r="J123" s="1">
        <f t="shared" ref="J123:N123" si="52">COUNTIFS(J13:J118,"&gt;"&amp;J122)</f>
        <v>94</v>
      </c>
      <c r="K123" s="1">
        <f t="shared" si="52"/>
        <v>67</v>
      </c>
      <c r="L123" s="1">
        <f t="shared" si="52"/>
        <v>34</v>
      </c>
      <c r="M123" s="1">
        <f t="shared" si="52"/>
        <v>19</v>
      </c>
      <c r="N123" s="1">
        <f t="shared" si="52"/>
        <v>6</v>
      </c>
    </row>
    <row r="124" spans="1:29" x14ac:dyDescent="0.3">
      <c r="A124" s="1" t="s">
        <v>435</v>
      </c>
      <c r="I124" s="1">
        <f>VLOOKUP(I123,modell!$A$224:$H$329,'rnd (2)'!I$115,0)</f>
        <v>0</v>
      </c>
      <c r="J124" s="1">
        <f>VLOOKUP(J123,modell!$A$224:$H$329,'rnd (2)'!J$115,0)</f>
        <v>0</v>
      </c>
      <c r="K124" s="1">
        <f>VLOOKUP(K123,modell!$A$224:$H$329,'rnd (2)'!K$115,0)</f>
        <v>2703.2</v>
      </c>
      <c r="L124" s="1">
        <f>VLOOKUP(L123,modell!$A$224:$H$329,'rnd (2)'!L$115,0)</f>
        <v>0</v>
      </c>
      <c r="M124" s="1">
        <f>VLOOKUP(M123,modell!$A$224:$H$329,'rnd (2)'!M$115,0)</f>
        <v>29194.1</v>
      </c>
      <c r="N124" s="1">
        <f>VLOOKUP(N123,modell!$A$224:$H$329,'rnd (2)'!N$115,0)</f>
        <v>20003.400000000001</v>
      </c>
      <c r="P124" s="6">
        <f>SUM(I124:N124)</f>
        <v>51900.7</v>
      </c>
      <c r="Q124" s="1" t="s">
        <v>451</v>
      </c>
    </row>
    <row r="125" spans="1:29" x14ac:dyDescent="0.3">
      <c r="I125" s="1">
        <v>2</v>
      </c>
      <c r="J125" s="1">
        <v>3</v>
      </c>
      <c r="K125" s="1">
        <v>4</v>
      </c>
      <c r="L125" s="1">
        <v>5</v>
      </c>
      <c r="M125" s="1">
        <v>6</v>
      </c>
      <c r="N125" s="1">
        <v>7</v>
      </c>
      <c r="Q125" s="1" t="s">
        <v>479</v>
      </c>
    </row>
    <row r="128" spans="1:29" x14ac:dyDescent="0.3">
      <c r="I128" s="45" t="s">
        <v>475</v>
      </c>
      <c r="J128" s="45"/>
      <c r="K128" s="45"/>
      <c r="L128" s="45"/>
      <c r="M128" s="45"/>
      <c r="N128" s="45"/>
    </row>
  </sheetData>
  <mergeCells count="1">
    <mergeCell ref="I128:N12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5FCD7-9C79-4723-901D-1632D6D363E9}">
  <dimension ref="A1:AA10"/>
  <sheetViews>
    <sheetView zoomScale="85" zoomScaleNormal="85" workbookViewId="0"/>
  </sheetViews>
  <sheetFormatPr defaultRowHeight="14.4" x14ac:dyDescent="0.3"/>
  <cols>
    <col min="1" max="1" width="8.109375" bestFit="1" customWidth="1"/>
    <col min="2" max="7" width="5.33203125" bestFit="1" customWidth="1"/>
    <col min="9" max="14" width="7.44140625" bestFit="1" customWidth="1"/>
    <col min="15" max="15" width="15.21875" bestFit="1" customWidth="1"/>
    <col min="16" max="16" width="9.21875" bestFit="1" customWidth="1"/>
    <col min="17" max="17" width="9.77734375" bestFit="1" customWidth="1"/>
    <col min="18" max="18" width="7.109375" bestFit="1" customWidth="1"/>
    <col min="19" max="19" width="10.88671875" bestFit="1" customWidth="1"/>
    <col min="20" max="20" width="5" bestFit="1" customWidth="1"/>
    <col min="21" max="21" width="9.21875" bestFit="1" customWidth="1"/>
    <col min="22" max="26" width="6" bestFit="1" customWidth="1"/>
    <col min="27" max="27" width="6.109375" bestFit="1" customWidth="1"/>
  </cols>
  <sheetData>
    <row r="1" spans="1:27" x14ac:dyDescent="0.3">
      <c r="A1" s="1" t="s">
        <v>114</v>
      </c>
      <c r="B1" s="1" t="s">
        <v>113</v>
      </c>
      <c r="C1" s="1" t="s">
        <v>113</v>
      </c>
      <c r="D1" s="1" t="s">
        <v>113</v>
      </c>
      <c r="E1" s="1" t="s">
        <v>113</v>
      </c>
      <c r="F1" s="1" t="s">
        <v>113</v>
      </c>
      <c r="G1" s="1" t="s">
        <v>113</v>
      </c>
      <c r="H1" s="1"/>
      <c r="I1" s="1" t="s">
        <v>115</v>
      </c>
      <c r="J1" s="1" t="s">
        <v>115</v>
      </c>
      <c r="K1" s="1" t="s">
        <v>115</v>
      </c>
      <c r="L1" s="1" t="s">
        <v>115</v>
      </c>
      <c r="M1" s="1" t="s">
        <v>115</v>
      </c>
      <c r="N1" s="1" t="s">
        <v>115</v>
      </c>
      <c r="O1" s="1" t="s">
        <v>117</v>
      </c>
      <c r="P1" s="1"/>
      <c r="Q1" s="1"/>
      <c r="R1" s="1"/>
      <c r="S1" s="1"/>
      <c r="T1" s="1" t="s">
        <v>122</v>
      </c>
      <c r="U1" s="1">
        <v>0</v>
      </c>
      <c r="V1" s="1">
        <v>0</v>
      </c>
      <c r="W1" s="1">
        <v>0</v>
      </c>
      <c r="X1" s="1">
        <v>0</v>
      </c>
      <c r="Y1" s="1">
        <v>0</v>
      </c>
      <c r="Z1" s="1">
        <v>0</v>
      </c>
      <c r="AA1" s="1">
        <v>0</v>
      </c>
    </row>
    <row r="2" spans="1:27" x14ac:dyDescent="0.3">
      <c r="A2" s="1"/>
      <c r="B2" s="1" t="s">
        <v>106</v>
      </c>
      <c r="C2" s="1" t="s">
        <v>107</v>
      </c>
      <c r="D2" s="1" t="s">
        <v>108</v>
      </c>
      <c r="E2" s="1" t="s">
        <v>109</v>
      </c>
      <c r="F2" s="1" t="s">
        <v>110</v>
      </c>
      <c r="G2" s="1" t="s">
        <v>111</v>
      </c>
      <c r="H2" s="1"/>
      <c r="I2" s="1" t="s">
        <v>106</v>
      </c>
      <c r="J2" s="1" t="s">
        <v>107</v>
      </c>
      <c r="K2" s="1" t="s">
        <v>108</v>
      </c>
      <c r="L2" s="1" t="s">
        <v>109</v>
      </c>
      <c r="M2" s="1" t="s">
        <v>110</v>
      </c>
      <c r="N2" s="1" t="s">
        <v>111</v>
      </c>
      <c r="O2" s="1" t="s">
        <v>116</v>
      </c>
      <c r="P2" s="1" t="s">
        <v>112</v>
      </c>
      <c r="Q2" s="1" t="s">
        <v>120</v>
      </c>
      <c r="R2" s="1" t="s">
        <v>118</v>
      </c>
      <c r="S2" s="1" t="s">
        <v>119</v>
      </c>
      <c r="T2" s="1"/>
      <c r="U2" s="6" t="s">
        <v>121</v>
      </c>
      <c r="V2" s="6" t="s">
        <v>123</v>
      </c>
      <c r="W2" s="6" t="s">
        <v>125</v>
      </c>
      <c r="X2" s="6" t="s">
        <v>126</v>
      </c>
      <c r="Y2" s="6" t="s">
        <v>127</v>
      </c>
      <c r="Z2" s="6" t="s">
        <v>128</v>
      </c>
      <c r="AA2" s="6" t="s">
        <v>129</v>
      </c>
    </row>
    <row r="3" spans="1:27" x14ac:dyDescent="0.3">
      <c r="A3" s="1" t="s">
        <v>12</v>
      </c>
      <c r="B3" s="1">
        <v>73</v>
      </c>
      <c r="C3" s="1">
        <v>39</v>
      </c>
      <c r="D3" s="1">
        <v>26</v>
      </c>
      <c r="E3" s="1">
        <v>31</v>
      </c>
      <c r="F3" s="1">
        <v>3</v>
      </c>
      <c r="G3" s="1">
        <v>38</v>
      </c>
      <c r="H3" s="1"/>
      <c r="I3" s="2">
        <v>0.34761904761904761</v>
      </c>
      <c r="J3" s="2">
        <v>0.18571428571428572</v>
      </c>
      <c r="K3" s="2">
        <v>0.12380952380952381</v>
      </c>
      <c r="L3" s="2">
        <v>0.14761904761904762</v>
      </c>
      <c r="M3" s="2">
        <v>1.4285714285714285E-2</v>
      </c>
      <c r="N3" s="2">
        <v>0.18095238095238095</v>
      </c>
      <c r="O3" s="3">
        <v>12</v>
      </c>
      <c r="P3" s="4">
        <v>1</v>
      </c>
      <c r="Q3" s="1">
        <v>95</v>
      </c>
      <c r="R3" s="5">
        <v>0.34761904761904761</v>
      </c>
      <c r="S3" s="1" t="s">
        <v>106</v>
      </c>
      <c r="T3" s="1"/>
      <c r="U3" s="5">
        <v>0.34761904761904761</v>
      </c>
      <c r="V3" s="5">
        <v>0.16190476190476188</v>
      </c>
      <c r="W3" s="5">
        <v>0.16666666666666666</v>
      </c>
      <c r="X3" s="5">
        <v>0.19999999999999998</v>
      </c>
      <c r="Y3" s="5">
        <v>0.22380952380952379</v>
      </c>
      <c r="Z3" s="5">
        <v>0.33333333333333331</v>
      </c>
      <c r="AA3" s="17">
        <v>0.10837911120705754</v>
      </c>
    </row>
    <row r="4" spans="1:27" x14ac:dyDescent="0.3">
      <c r="A4" s="1" t="s">
        <v>25</v>
      </c>
      <c r="B4" s="1">
        <v>31</v>
      </c>
      <c r="C4" s="1">
        <v>12</v>
      </c>
      <c r="D4" s="1">
        <v>81</v>
      </c>
      <c r="E4" s="1">
        <v>33</v>
      </c>
      <c r="F4" s="1">
        <v>67</v>
      </c>
      <c r="G4" s="1">
        <v>10</v>
      </c>
      <c r="H4" s="1"/>
      <c r="I4" s="2">
        <v>0.13247863247863248</v>
      </c>
      <c r="J4" s="2">
        <v>5.128205128205128E-2</v>
      </c>
      <c r="K4" s="2">
        <v>0.34615384615384615</v>
      </c>
      <c r="L4" s="2">
        <v>0.14102564102564102</v>
      </c>
      <c r="M4" s="2">
        <v>0.28632478632478631</v>
      </c>
      <c r="N4" s="2">
        <v>4.2735042735042736E-2</v>
      </c>
      <c r="O4" s="3">
        <v>70</v>
      </c>
      <c r="P4" s="4">
        <v>1</v>
      </c>
      <c r="Q4" s="1">
        <v>82</v>
      </c>
      <c r="R4" s="5">
        <v>0.34615384615384615</v>
      </c>
      <c r="S4" s="1" t="s">
        <v>108</v>
      </c>
      <c r="T4" s="1"/>
      <c r="U4" s="5">
        <v>0.34615384615384615</v>
      </c>
      <c r="V4" s="5">
        <v>5.9829059829059839E-2</v>
      </c>
      <c r="W4" s="5">
        <v>0.20512820512820512</v>
      </c>
      <c r="X4" s="5">
        <v>0.21367521367521367</v>
      </c>
      <c r="Y4" s="5">
        <v>0.29487179487179488</v>
      </c>
      <c r="Z4" s="5">
        <v>0.3034188034188034</v>
      </c>
      <c r="AA4" s="17">
        <v>0.12412304697817472</v>
      </c>
    </row>
    <row r="5" spans="1:27" x14ac:dyDescent="0.3">
      <c r="A5" s="1" t="s">
        <v>55</v>
      </c>
      <c r="B5" s="1">
        <v>38</v>
      </c>
      <c r="C5" s="1">
        <v>47</v>
      </c>
      <c r="D5" s="1">
        <v>12</v>
      </c>
      <c r="E5" s="1">
        <v>32</v>
      </c>
      <c r="F5" s="1">
        <v>96</v>
      </c>
      <c r="G5" s="1">
        <v>50</v>
      </c>
      <c r="H5" s="1"/>
      <c r="I5" s="2">
        <v>0.13818181818181818</v>
      </c>
      <c r="J5" s="2">
        <v>0.1709090909090909</v>
      </c>
      <c r="K5" s="2">
        <v>4.363636363636364E-2</v>
      </c>
      <c r="L5" s="2">
        <v>0.11636363636363636</v>
      </c>
      <c r="M5" s="2">
        <v>0.34909090909090912</v>
      </c>
      <c r="N5" s="2">
        <v>0.18181818181818182</v>
      </c>
      <c r="O5" s="3">
        <v>6</v>
      </c>
      <c r="P5" s="4">
        <v>1</v>
      </c>
      <c r="Q5" s="1">
        <v>52</v>
      </c>
      <c r="R5" s="5">
        <v>0.34909090909090912</v>
      </c>
      <c r="S5" s="1" t="s">
        <v>110</v>
      </c>
      <c r="T5" s="1"/>
      <c r="U5" s="5">
        <v>0.34909090909090912</v>
      </c>
      <c r="V5" s="5">
        <v>0.1672727272727273</v>
      </c>
      <c r="W5" s="5">
        <v>0.17818181818181822</v>
      </c>
      <c r="X5" s="5">
        <v>0.21090909090909093</v>
      </c>
      <c r="Y5" s="5">
        <v>0.23272727272727275</v>
      </c>
      <c r="Z5" s="5">
        <v>0.30545454545454548</v>
      </c>
      <c r="AA5" s="17">
        <v>0.10198471229895062</v>
      </c>
    </row>
    <row r="6" spans="1:27" x14ac:dyDescent="0.3">
      <c r="A6" s="1" t="s">
        <v>74</v>
      </c>
      <c r="B6" s="1">
        <v>83</v>
      </c>
      <c r="C6" s="1">
        <v>49</v>
      </c>
      <c r="D6" s="1">
        <v>13</v>
      </c>
      <c r="E6" s="1">
        <v>10</v>
      </c>
      <c r="F6" s="1">
        <v>88</v>
      </c>
      <c r="G6" s="1">
        <v>11</v>
      </c>
      <c r="H6" s="1"/>
      <c r="I6" s="2">
        <v>0.32677165354330706</v>
      </c>
      <c r="J6" s="2">
        <v>0.19291338582677164</v>
      </c>
      <c r="K6" s="2">
        <v>5.1181102362204724E-2</v>
      </c>
      <c r="L6" s="2">
        <v>3.937007874015748E-2</v>
      </c>
      <c r="M6" s="2">
        <v>0.34645669291338582</v>
      </c>
      <c r="N6" s="2">
        <v>4.3307086614173228E-2</v>
      </c>
      <c r="O6" s="3">
        <v>33</v>
      </c>
      <c r="P6" s="4">
        <v>1</v>
      </c>
      <c r="Q6" s="1">
        <v>33</v>
      </c>
      <c r="R6" s="5">
        <v>0.34645669291338582</v>
      </c>
      <c r="S6" s="1" t="s">
        <v>110</v>
      </c>
      <c r="T6" s="1"/>
      <c r="U6" s="5">
        <v>0.34645669291338582</v>
      </c>
      <c r="V6" s="5">
        <v>1.9685039370078761E-2</v>
      </c>
      <c r="W6" s="5">
        <v>0.15354330708661418</v>
      </c>
      <c r="X6" s="5">
        <v>0.29527559055118108</v>
      </c>
      <c r="Y6" s="5">
        <v>0.30314960629921262</v>
      </c>
      <c r="Z6" s="5">
        <v>0.30708661417322836</v>
      </c>
      <c r="AA6" s="17">
        <v>0.14380950836326059</v>
      </c>
    </row>
    <row r="7" spans="1:27" x14ac:dyDescent="0.3">
      <c r="A7" s="1" t="s">
        <v>93</v>
      </c>
      <c r="B7" s="1">
        <v>41</v>
      </c>
      <c r="C7" s="1">
        <v>57</v>
      </c>
      <c r="D7" s="1">
        <v>100</v>
      </c>
      <c r="E7" s="1">
        <v>40</v>
      </c>
      <c r="F7" s="1">
        <v>54</v>
      </c>
      <c r="G7" s="1">
        <v>2</v>
      </c>
      <c r="H7" s="1"/>
      <c r="I7" s="2">
        <v>0.13945578231292516</v>
      </c>
      <c r="J7" s="2">
        <v>0.19387755102040816</v>
      </c>
      <c r="K7" s="2">
        <v>0.3401360544217687</v>
      </c>
      <c r="L7" s="2">
        <v>0.1360544217687075</v>
      </c>
      <c r="M7" s="2">
        <v>0.18367346938775511</v>
      </c>
      <c r="N7" s="2">
        <v>6.8027210884353739E-3</v>
      </c>
      <c r="O7" s="3">
        <v>23</v>
      </c>
      <c r="P7" s="4">
        <v>1</v>
      </c>
      <c r="Q7" s="1">
        <v>14</v>
      </c>
      <c r="R7" s="5">
        <v>0.3401360544217687</v>
      </c>
      <c r="S7" s="1" t="s">
        <v>108</v>
      </c>
      <c r="T7" s="1"/>
      <c r="U7" s="5">
        <v>0.3401360544217687</v>
      </c>
      <c r="V7" s="5">
        <v>0.14625850340136054</v>
      </c>
      <c r="W7" s="5">
        <v>0.15646258503401358</v>
      </c>
      <c r="X7" s="5">
        <v>0.20068027210884354</v>
      </c>
      <c r="Y7" s="5">
        <v>0.2040816326530612</v>
      </c>
      <c r="Z7" s="5">
        <v>0.33333333333333331</v>
      </c>
      <c r="AA7" s="17">
        <v>0.10803269404683165</v>
      </c>
    </row>
    <row r="9" spans="1:27" x14ac:dyDescent="0.3">
      <c r="O9" s="32">
        <f>AVERAGE(O3:O7)</f>
        <v>28.8</v>
      </c>
      <c r="U9" s="33">
        <f>AVERAGE(U3:U7)</f>
        <v>0.34589131003979146</v>
      </c>
    </row>
    <row r="10" spans="1:27" x14ac:dyDescent="0.3">
      <c r="O10">
        <f>rnd!AC114</f>
        <v>57.307000000000002</v>
      </c>
      <c r="U10" s="35">
        <f>rnd!U112</f>
        <v>0.34839999999999999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3E8FC-75D3-407B-A726-889D1EA46905}">
  <dimension ref="A1:L32"/>
  <sheetViews>
    <sheetView zoomScale="70" zoomScaleNormal="70" workbookViewId="0"/>
  </sheetViews>
  <sheetFormatPr defaultRowHeight="14.4" x14ac:dyDescent="0.3"/>
  <cols>
    <col min="1" max="1" width="19.109375" bestFit="1" customWidth="1"/>
    <col min="2" max="2" width="16.33203125" bestFit="1" customWidth="1"/>
    <col min="3" max="3" width="25.5546875" bestFit="1" customWidth="1"/>
    <col min="4" max="4" width="12.77734375" bestFit="1" customWidth="1"/>
    <col min="5" max="5" width="9.88671875" bestFit="1" customWidth="1"/>
    <col min="6" max="6" width="9.6640625" bestFit="1" customWidth="1"/>
    <col min="8" max="8" width="22.109375" bestFit="1" customWidth="1"/>
    <col min="9" max="9" width="14.77734375" bestFit="1" customWidth="1"/>
    <col min="10" max="10" width="5" bestFit="1" customWidth="1"/>
    <col min="11" max="11" width="9.6640625" bestFit="1" customWidth="1"/>
    <col min="12" max="12" width="5.5546875" bestFit="1" customWidth="1"/>
    <col min="13" max="13" width="5" bestFit="1" customWidth="1"/>
    <col min="14" max="14" width="8.109375" bestFit="1" customWidth="1"/>
    <col min="15" max="15" width="6.5546875" bestFit="1" customWidth="1"/>
    <col min="16" max="16" width="5" bestFit="1" customWidth="1"/>
    <col min="17" max="17" width="9.109375" bestFit="1" customWidth="1"/>
    <col min="18" max="18" width="6.5546875" bestFit="1" customWidth="1"/>
    <col min="19" max="19" width="5" bestFit="1" customWidth="1"/>
    <col min="20" max="20" width="9.109375" bestFit="1" customWidth="1"/>
    <col min="21" max="21" width="9.6640625" bestFit="1" customWidth="1"/>
  </cols>
  <sheetData>
    <row r="1" spans="1:4" x14ac:dyDescent="0.3">
      <c r="A1" t="s">
        <v>448</v>
      </c>
      <c r="B1" t="s">
        <v>446</v>
      </c>
      <c r="C1" t="s">
        <v>446</v>
      </c>
      <c r="D1" t="s">
        <v>446</v>
      </c>
    </row>
    <row r="2" spans="1:4" x14ac:dyDescent="0.3">
      <c r="B2" t="s">
        <v>441</v>
      </c>
      <c r="C2" t="s">
        <v>442</v>
      </c>
    </row>
    <row r="3" spans="1:4" x14ac:dyDescent="0.3">
      <c r="A3" s="23" t="s">
        <v>439</v>
      </c>
      <c r="B3" t="s">
        <v>443</v>
      </c>
      <c r="C3" t="s">
        <v>444</v>
      </c>
      <c r="D3" t="s">
        <v>445</v>
      </c>
    </row>
    <row r="4" spans="1:4" x14ac:dyDescent="0.3">
      <c r="A4" s="24" t="s">
        <v>106</v>
      </c>
      <c r="B4" s="26">
        <v>-0.10516669565217393</v>
      </c>
      <c r="C4" s="26">
        <v>0.14874860000680992</v>
      </c>
      <c r="D4" s="26">
        <v>0.25391529565898385</v>
      </c>
    </row>
    <row r="5" spans="1:4" x14ac:dyDescent="0.3">
      <c r="A5" s="24" t="s">
        <v>107</v>
      </c>
      <c r="B5" s="26">
        <v>0.1756734375</v>
      </c>
      <c r="C5" s="26">
        <v>0.41436160971311575</v>
      </c>
      <c r="D5" s="26">
        <v>0.23868817221311583</v>
      </c>
    </row>
    <row r="6" spans="1:4" x14ac:dyDescent="0.3">
      <c r="A6" s="24" t="s">
        <v>108</v>
      </c>
      <c r="B6" s="26">
        <v>0.17420405263157893</v>
      </c>
      <c r="C6" s="26">
        <v>0.41736545176637152</v>
      </c>
      <c r="D6" s="26">
        <v>0.24316139913479265</v>
      </c>
    </row>
    <row r="7" spans="1:4" x14ac:dyDescent="0.3">
      <c r="A7" s="24" t="s">
        <v>109</v>
      </c>
      <c r="B7" s="26">
        <v>-6.7231555555555558E-2</v>
      </c>
      <c r="C7" s="26">
        <v>0.13811092415637763</v>
      </c>
      <c r="D7" s="26">
        <v>0.20534247971193326</v>
      </c>
    </row>
    <row r="8" spans="1:4" x14ac:dyDescent="0.3">
      <c r="A8" s="24" t="s">
        <v>110</v>
      </c>
      <c r="B8" s="26">
        <v>-0.1092778125</v>
      </c>
      <c r="C8" s="26">
        <v>0.11259720616871895</v>
      </c>
      <c r="D8" s="26">
        <v>0.22187501866871892</v>
      </c>
    </row>
    <row r="9" spans="1:4" x14ac:dyDescent="0.3">
      <c r="A9" s="24" t="s">
        <v>111</v>
      </c>
      <c r="B9" s="26">
        <v>-5.3087000000000002E-2</v>
      </c>
      <c r="C9" s="26">
        <v>0.20569553695387291</v>
      </c>
      <c r="D9" s="26">
        <v>0.25878253695387293</v>
      </c>
    </row>
    <row r="10" spans="1:4" x14ac:dyDescent="0.3">
      <c r="A10" s="24" t="s">
        <v>440</v>
      </c>
      <c r="B10" s="25">
        <v>-1.2264150944423142E-7</v>
      </c>
      <c r="C10" s="25">
        <v>0.2372475149999628</v>
      </c>
      <c r="D10" s="25">
        <v>0.23724763764147236</v>
      </c>
    </row>
    <row r="12" spans="1:4" x14ac:dyDescent="0.3">
      <c r="A12" s="23" t="s">
        <v>426</v>
      </c>
      <c r="B12" t="s">
        <v>447</v>
      </c>
    </row>
    <row r="14" spans="1:4" x14ac:dyDescent="0.3">
      <c r="A14" s="23" t="s">
        <v>439</v>
      </c>
      <c r="B14" t="s">
        <v>443</v>
      </c>
      <c r="C14" t="s">
        <v>444</v>
      </c>
      <c r="D14" t="s">
        <v>445</v>
      </c>
    </row>
    <row r="15" spans="1:4" x14ac:dyDescent="0.3">
      <c r="A15" s="24" t="s">
        <v>106</v>
      </c>
      <c r="B15" s="26">
        <v>7.7548499999999992E-2</v>
      </c>
      <c r="C15" s="26">
        <v>0.32681228685326436</v>
      </c>
      <c r="D15" s="26">
        <v>0.24926378685326434</v>
      </c>
    </row>
    <row r="16" spans="1:4" x14ac:dyDescent="0.3">
      <c r="A16" s="24" t="s">
        <v>107</v>
      </c>
      <c r="B16" s="26">
        <v>0.28276000000000001</v>
      </c>
      <c r="C16" s="26">
        <v>0.52941033132227278</v>
      </c>
      <c r="D16" s="26">
        <v>0.24665033132227282</v>
      </c>
    </row>
    <row r="17" spans="1:12" x14ac:dyDescent="0.3">
      <c r="A17" s="24" t="s">
        <v>108</v>
      </c>
      <c r="B17" s="26">
        <v>0.25261900000000004</v>
      </c>
      <c r="C17" s="26">
        <v>0.52897574123989222</v>
      </c>
      <c r="D17" s="26">
        <v>0.27635674123989218</v>
      </c>
    </row>
    <row r="18" spans="1:12" x14ac:dyDescent="0.3">
      <c r="A18" s="24" t="s">
        <v>109</v>
      </c>
      <c r="B18" s="26">
        <v>-3.1473399999999999E-2</v>
      </c>
      <c r="C18" s="26">
        <v>7.1539494566268652E-2</v>
      </c>
      <c r="D18" s="26">
        <v>0.10301289456626865</v>
      </c>
    </row>
    <row r="19" spans="1:12" x14ac:dyDescent="0.3">
      <c r="A19" s="24" t="s">
        <v>110</v>
      </c>
      <c r="B19" s="26">
        <v>5.3961999999999968E-2</v>
      </c>
      <c r="C19" s="26">
        <v>0.35153374233128837</v>
      </c>
      <c r="D19" s="26">
        <v>0.29757174233128841</v>
      </c>
    </row>
    <row r="20" spans="1:12" x14ac:dyDescent="0.3">
      <c r="A20" s="24" t="s">
        <v>111</v>
      </c>
      <c r="B20" s="26">
        <v>7.5388333333333335E-2</v>
      </c>
      <c r="C20" s="26">
        <v>0.40782197094208139</v>
      </c>
      <c r="D20" s="26">
        <v>0.33243363760874806</v>
      </c>
    </row>
    <row r="21" spans="1:12" x14ac:dyDescent="0.3">
      <c r="A21" s="24" t="s">
        <v>440</v>
      </c>
      <c r="B21" s="26">
        <v>0.10092294444444444</v>
      </c>
      <c r="C21" s="26">
        <v>0.32703129677393983</v>
      </c>
      <c r="D21" s="26">
        <v>0.22610835232949539</v>
      </c>
    </row>
    <row r="23" spans="1:12" x14ac:dyDescent="0.3">
      <c r="B23" t="s">
        <v>460</v>
      </c>
      <c r="C23" t="s">
        <v>459</v>
      </c>
      <c r="D23" t="s">
        <v>461</v>
      </c>
      <c r="E23" t="s">
        <v>458</v>
      </c>
    </row>
    <row r="24" spans="1:12" x14ac:dyDescent="0.3">
      <c r="A24" s="23" t="s">
        <v>464</v>
      </c>
      <c r="B24" s="23" t="s">
        <v>463</v>
      </c>
      <c r="H24" s="23" t="s">
        <v>466</v>
      </c>
      <c r="I24" s="23" t="s">
        <v>463</v>
      </c>
    </row>
    <row r="25" spans="1:12" x14ac:dyDescent="0.3">
      <c r="A25" s="23" t="s">
        <v>439</v>
      </c>
      <c r="B25">
        <v>0</v>
      </c>
      <c r="C25">
        <v>1</v>
      </c>
      <c r="D25">
        <v>10</v>
      </c>
      <c r="E25">
        <v>11</v>
      </c>
      <c r="F25" t="s">
        <v>440</v>
      </c>
      <c r="H25" s="23" t="s">
        <v>439</v>
      </c>
      <c r="I25" t="s">
        <v>465</v>
      </c>
      <c r="J25" t="s">
        <v>447</v>
      </c>
      <c r="K25" t="s">
        <v>440</v>
      </c>
      <c r="L25" t="s">
        <v>467</v>
      </c>
    </row>
    <row r="26" spans="1:12" x14ac:dyDescent="0.3">
      <c r="A26" s="24" t="s">
        <v>106</v>
      </c>
      <c r="B26" s="25">
        <v>3</v>
      </c>
      <c r="C26" s="25">
        <v>2</v>
      </c>
      <c r="D26" s="25">
        <v>11</v>
      </c>
      <c r="E26" s="25">
        <v>7</v>
      </c>
      <c r="F26" s="25">
        <v>23</v>
      </c>
      <c r="H26" s="24" t="s">
        <v>106</v>
      </c>
      <c r="I26" s="25">
        <v>19</v>
      </c>
      <c r="J26" s="25">
        <v>4</v>
      </c>
      <c r="K26" s="25">
        <v>23</v>
      </c>
      <c r="L26" s="28">
        <f>J26/K26</f>
        <v>0.17391304347826086</v>
      </c>
    </row>
    <row r="27" spans="1:12" x14ac:dyDescent="0.3">
      <c r="A27" s="24" t="s">
        <v>107</v>
      </c>
      <c r="B27" s="25">
        <v>1</v>
      </c>
      <c r="C27" s="25">
        <v>5</v>
      </c>
      <c r="D27" s="25">
        <v>3</v>
      </c>
      <c r="E27" s="25">
        <v>7</v>
      </c>
      <c r="F27" s="25">
        <v>16</v>
      </c>
      <c r="H27" s="24" t="s">
        <v>107</v>
      </c>
      <c r="I27" s="25">
        <v>12</v>
      </c>
      <c r="J27" s="25">
        <v>4</v>
      </c>
      <c r="K27" s="25">
        <v>16</v>
      </c>
      <c r="L27" s="28">
        <f t="shared" ref="L27:L32" si="0">J27/K27</f>
        <v>0.25</v>
      </c>
    </row>
    <row r="28" spans="1:12" x14ac:dyDescent="0.3">
      <c r="A28" s="24" t="s">
        <v>108</v>
      </c>
      <c r="B28" s="25">
        <v>1</v>
      </c>
      <c r="C28" s="25">
        <v>1</v>
      </c>
      <c r="D28" s="25">
        <v>3</v>
      </c>
      <c r="E28" s="25">
        <v>14</v>
      </c>
      <c r="F28" s="25">
        <v>19</v>
      </c>
      <c r="H28" s="24" t="s">
        <v>108</v>
      </c>
      <c r="I28" s="25">
        <v>18</v>
      </c>
      <c r="J28" s="25">
        <v>1</v>
      </c>
      <c r="K28" s="25">
        <v>19</v>
      </c>
      <c r="L28" s="28">
        <f t="shared" si="0"/>
        <v>5.2631578947368418E-2</v>
      </c>
    </row>
    <row r="29" spans="1:12" x14ac:dyDescent="0.3">
      <c r="A29" s="24" t="s">
        <v>109</v>
      </c>
      <c r="B29" s="25">
        <v>2</v>
      </c>
      <c r="C29" s="25">
        <v>2</v>
      </c>
      <c r="D29" s="25">
        <v>8</v>
      </c>
      <c r="E29" s="25">
        <v>6</v>
      </c>
      <c r="F29" s="25">
        <v>18</v>
      </c>
      <c r="H29" s="24" t="s">
        <v>109</v>
      </c>
      <c r="I29" s="25">
        <v>13</v>
      </c>
      <c r="J29" s="25">
        <v>5</v>
      </c>
      <c r="K29" s="25">
        <v>18</v>
      </c>
      <c r="L29" s="28">
        <f t="shared" si="0"/>
        <v>0.27777777777777779</v>
      </c>
    </row>
    <row r="30" spans="1:12" x14ac:dyDescent="0.3">
      <c r="A30" s="24" t="s">
        <v>110</v>
      </c>
      <c r="B30" s="25">
        <v>1</v>
      </c>
      <c r="C30" s="25">
        <v>1</v>
      </c>
      <c r="D30" s="25">
        <v>8</v>
      </c>
      <c r="E30" s="25">
        <v>6</v>
      </c>
      <c r="F30" s="25">
        <v>16</v>
      </c>
      <c r="H30" s="24" t="s">
        <v>110</v>
      </c>
      <c r="I30" s="25">
        <v>15</v>
      </c>
      <c r="J30" s="25">
        <v>1</v>
      </c>
      <c r="K30" s="25">
        <v>16</v>
      </c>
      <c r="L30" s="28">
        <f t="shared" si="0"/>
        <v>6.25E-2</v>
      </c>
    </row>
    <row r="31" spans="1:12" x14ac:dyDescent="0.3">
      <c r="A31" s="24" t="s">
        <v>111</v>
      </c>
      <c r="B31" s="25">
        <v>1</v>
      </c>
      <c r="C31" s="25">
        <v>2</v>
      </c>
      <c r="D31" s="25">
        <v>4</v>
      </c>
      <c r="E31" s="25">
        <v>7</v>
      </c>
      <c r="F31" s="25">
        <v>14</v>
      </c>
      <c r="H31" s="24" t="s">
        <v>111</v>
      </c>
      <c r="I31" s="25">
        <v>11</v>
      </c>
      <c r="J31" s="25">
        <v>3</v>
      </c>
      <c r="K31" s="25">
        <v>14</v>
      </c>
      <c r="L31" s="28">
        <f t="shared" si="0"/>
        <v>0.21428571428571427</v>
      </c>
    </row>
    <row r="32" spans="1:12" x14ac:dyDescent="0.3">
      <c r="A32" s="24" t="s">
        <v>440</v>
      </c>
      <c r="B32" s="25">
        <v>9</v>
      </c>
      <c r="C32" s="25">
        <v>13</v>
      </c>
      <c r="D32" s="25">
        <v>37</v>
      </c>
      <c r="E32" s="25">
        <v>47</v>
      </c>
      <c r="F32" s="25">
        <v>106</v>
      </c>
      <c r="H32" s="24" t="s">
        <v>440</v>
      </c>
      <c r="I32" s="25">
        <v>88</v>
      </c>
      <c r="J32" s="25">
        <v>18</v>
      </c>
      <c r="K32" s="25">
        <v>106</v>
      </c>
      <c r="L32" s="28">
        <f t="shared" si="0"/>
        <v>0.16981132075471697</v>
      </c>
    </row>
  </sheetData>
  <conditionalFormatting pivot="1" sqref="B4:B9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pivot="1" sqref="C4:C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pivot="1" sqref="D4:D9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pivot="1" sqref="B15:B20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pivot="1" sqref="C15:C2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pivot="1" sqref="D15:D2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26:L3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pivot="1" sqref="C26:C3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pivot="1" sqref="D26:D3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9"/>
  <sheetViews>
    <sheetView zoomScale="20" zoomScaleNormal="20" workbookViewId="0"/>
  </sheetViews>
  <sheetFormatPr defaultColWidth="9.109375" defaultRowHeight="14.4" x14ac:dyDescent="0.3"/>
  <cols>
    <col min="1" max="1" width="11.21875" style="1" bestFit="1" customWidth="1"/>
    <col min="2" max="2" width="11.77734375" style="1" bestFit="1" customWidth="1"/>
    <col min="3" max="7" width="6.77734375" style="1" bestFit="1" customWidth="1"/>
    <col min="8" max="8" width="8.44140625" style="1" bestFit="1" customWidth="1"/>
    <col min="9" max="9" width="19" style="1" bestFit="1" customWidth="1"/>
    <col min="10" max="10" width="25.109375" style="1" bestFit="1" customWidth="1"/>
    <col min="11" max="11" width="8.44140625" style="1" bestFit="1" customWidth="1"/>
    <col min="12" max="12" width="31.77734375" style="1" bestFit="1" customWidth="1"/>
    <col min="13" max="13" width="10.109375" style="1" bestFit="1" customWidth="1"/>
    <col min="14" max="14" width="23.44140625" style="1" bestFit="1" customWidth="1"/>
    <col min="15" max="15" width="7.88671875" style="1" bestFit="1" customWidth="1"/>
    <col min="16" max="16" width="76.21875" style="1" bestFit="1" customWidth="1"/>
    <col min="17" max="17" width="40.109375" style="1" bestFit="1" customWidth="1"/>
    <col min="18" max="18" width="14.5546875" style="1" bestFit="1" customWidth="1"/>
    <col min="19" max="19" width="11.77734375" style="1" bestFit="1" customWidth="1"/>
    <col min="20" max="20" width="23.44140625" style="1" bestFit="1" customWidth="1"/>
    <col min="21" max="21" width="15.109375" style="1" bestFit="1" customWidth="1"/>
    <col min="22" max="22" width="9.5546875" style="1" bestFit="1" customWidth="1"/>
    <col min="23" max="23" width="8.44140625" style="1" bestFit="1" customWidth="1"/>
    <col min="24" max="24" width="9" style="1" bestFit="1" customWidth="1"/>
    <col min="25" max="25" width="13.44140625" style="1" bestFit="1" customWidth="1"/>
    <col min="26" max="26" width="16.21875" style="1" bestFit="1" customWidth="1"/>
    <col min="27" max="27" width="13.44140625" style="1" bestFit="1" customWidth="1"/>
    <col min="28" max="28" width="10.109375" style="1" bestFit="1" customWidth="1"/>
    <col min="29" max="16384" width="9.109375" style="1"/>
  </cols>
  <sheetData>
    <row r="1" spans="1:28" x14ac:dyDescent="0.3">
      <c r="A1" s="1" t="s">
        <v>122</v>
      </c>
      <c r="B1" s="1">
        <f>rnd!U1</f>
        <v>0</v>
      </c>
      <c r="C1" s="1">
        <f>rnd!V1</f>
        <v>0</v>
      </c>
      <c r="D1" s="1">
        <f>rnd!W1</f>
        <v>0</v>
      </c>
      <c r="E1" s="1">
        <f>rnd!X1</f>
        <v>0</v>
      </c>
      <c r="F1" s="1">
        <f>rnd!Y1</f>
        <v>0</v>
      </c>
      <c r="G1" s="1">
        <f>rnd!Z1</f>
        <v>0</v>
      </c>
      <c r="H1" s="1">
        <f>rnd!AA1</f>
        <v>0</v>
      </c>
      <c r="I1" s="1" t="s">
        <v>429</v>
      </c>
      <c r="J1" s="1" t="s">
        <v>396</v>
      </c>
    </row>
    <row r="2" spans="1:28" x14ac:dyDescent="0.3">
      <c r="A2" s="1" t="s">
        <v>131</v>
      </c>
      <c r="B2" s="17">
        <f>CORREL(B4:B109,$I$4:$I$109)</f>
        <v>0.1023959541885191</v>
      </c>
      <c r="C2" s="17">
        <f t="shared" ref="C2:I2" si="0">CORREL(C4:C109,$I$4:$I$109)</f>
        <v>0.11226468424410836</v>
      </c>
      <c r="D2" s="17">
        <f t="shared" si="0"/>
        <v>0.154593134571058</v>
      </c>
      <c r="E2" s="17">
        <f t="shared" si="0"/>
        <v>6.7878622471258782E-2</v>
      </c>
      <c r="F2" s="17">
        <f t="shared" si="0"/>
        <v>1.921663672625154E-2</v>
      </c>
      <c r="G2" s="17">
        <f t="shared" si="0"/>
        <v>6.1831741313186611E-2</v>
      </c>
      <c r="H2" s="17">
        <f t="shared" si="0"/>
        <v>1.684900816400511E-2</v>
      </c>
      <c r="I2" s="17">
        <f t="shared" si="0"/>
        <v>1</v>
      </c>
      <c r="J2" s="17">
        <f>CORREL(I4:I109,J4:J109)</f>
        <v>9.8517480695516815E-2</v>
      </c>
      <c r="L2" s="1" t="s">
        <v>427</v>
      </c>
      <c r="Q2" s="1" t="s">
        <v>428</v>
      </c>
      <c r="R2" s="1" t="s">
        <v>431</v>
      </c>
      <c r="V2" s="1" t="s">
        <v>453</v>
      </c>
      <c r="W2" s="1" t="s">
        <v>454</v>
      </c>
      <c r="X2" s="1" t="s">
        <v>456</v>
      </c>
    </row>
    <row r="3" spans="1:28" x14ac:dyDescent="0.3">
      <c r="A3" s="1" t="s">
        <v>130</v>
      </c>
      <c r="B3" s="1" t="str">
        <f>rnd!U2</f>
        <v>siker_max</v>
      </c>
      <c r="C3" s="1" t="str">
        <f>rnd!V2</f>
        <v>1vs2</v>
      </c>
      <c r="D3" s="1" t="str">
        <f>rnd!W2</f>
        <v>1vs3</v>
      </c>
      <c r="E3" s="1" t="str">
        <f>rnd!X2</f>
        <v>1vs4</v>
      </c>
      <c r="F3" s="1" t="str">
        <f>rnd!Y2</f>
        <v>1vs5</v>
      </c>
      <c r="G3" s="1" t="str">
        <f>rnd!Z2</f>
        <v>1vs6</v>
      </c>
      <c r="H3" s="1" t="str">
        <f>rnd!AA2</f>
        <v>szórás</v>
      </c>
      <c r="I3" s="1" t="str">
        <f>rnd!O2</f>
        <v>gyoztes_2dik_kor</v>
      </c>
      <c r="J3" s="1" t="s">
        <v>391</v>
      </c>
      <c r="K3" s="1" t="s">
        <v>392</v>
      </c>
      <c r="L3" s="1" t="s">
        <v>394</v>
      </c>
      <c r="M3" s="1" t="s">
        <v>393</v>
      </c>
      <c r="N3" s="1" t="s">
        <v>395</v>
      </c>
      <c r="O3" s="1" t="s">
        <v>432</v>
      </c>
      <c r="P3" s="1" t="s">
        <v>430</v>
      </c>
      <c r="Q3" s="1" t="s">
        <v>426</v>
      </c>
      <c r="R3" s="1" t="str">
        <f>rnd!S2</f>
        <v>gyoztes part</v>
      </c>
      <c r="S3" s="1" t="str">
        <f>L3</f>
        <v>konkluzio</v>
      </c>
      <c r="T3" s="1" t="str">
        <f>N3</f>
        <v>elso_vs_masodik_kor</v>
      </c>
      <c r="U3" s="1" t="str">
        <f>O3</f>
        <v>L &amp; N</v>
      </c>
      <c r="V3" s="1" t="s">
        <v>452</v>
      </c>
      <c r="W3" s="1" t="s">
        <v>455</v>
      </c>
      <c r="X3" s="1" t="s">
        <v>452</v>
      </c>
      <c r="Y3" s="1" t="s">
        <v>457</v>
      </c>
      <c r="Z3" s="1" t="s">
        <v>462</v>
      </c>
      <c r="AA3" s="1" t="str">
        <f>R3</f>
        <v>gyoztes part</v>
      </c>
      <c r="AB3" s="1" t="str">
        <f>Q3</f>
        <v>validitas</v>
      </c>
    </row>
    <row r="4" spans="1:28" x14ac:dyDescent="0.3">
      <c r="A4" s="1" t="str">
        <f>rnd!A3</f>
        <v>korzet1</v>
      </c>
      <c r="B4" s="1">
        <f>RANK(rnd!U3,rnd!U$3:U$108,oam!B$1)</f>
        <v>84</v>
      </c>
      <c r="C4" s="1">
        <f>RANK(rnd!V3,rnd!V$3:V$108,oam!C$1)</f>
        <v>100</v>
      </c>
      <c r="D4" s="1">
        <f>RANK(rnd!W3,rnd!W$3:W$108,oam!D$1)</f>
        <v>97</v>
      </c>
      <c r="E4" s="1">
        <f>RANK(rnd!X3,rnd!X$3:X$108,oam!E$1)</f>
        <v>104</v>
      </c>
      <c r="F4" s="1">
        <f>RANK(rnd!Y3,rnd!Y$3:Y$108,oam!F$1)</f>
        <v>51</v>
      </c>
      <c r="G4" s="1">
        <f>RANK(rnd!Z3,rnd!Z$3:Z$108,oam!G$1)</f>
        <v>64</v>
      </c>
      <c r="H4" s="1">
        <f>RANK(rnd!AA3,rnd!AA$3:AA$108,oam!H$1)</f>
        <v>45</v>
      </c>
      <c r="I4" s="1">
        <f>rnd!O3*1000</f>
        <v>60000</v>
      </c>
      <c r="J4" s="18">
        <f>modell!I332</f>
        <v>54603.8</v>
      </c>
      <c r="K4" s="18">
        <f>I4-J4</f>
        <v>5396.1999999999971</v>
      </c>
      <c r="L4" s="19">
        <f>K4/100000</f>
        <v>5.3961999999999968E-2</v>
      </c>
      <c r="M4" s="18">
        <f>rnd!R3*100000</f>
        <v>24846.625766871166</v>
      </c>
      <c r="N4" s="19">
        <f>(I4-M4)/100000</f>
        <v>0.35153374233128837</v>
      </c>
      <c r="O4" s="19">
        <f>N4-L4</f>
        <v>0.29757174233128841</v>
      </c>
      <c r="P4" s="1" t="s">
        <v>397</v>
      </c>
      <c r="Q4" s="1" t="str">
        <f>IF(modell!K332*modell!AD332&lt;=0,"valid","invalid")</f>
        <v>valid</v>
      </c>
      <c r="R4" s="1" t="str">
        <f>rnd!S3</f>
        <v>part5</v>
      </c>
      <c r="S4" s="1">
        <f t="shared" ref="S4:S67" si="1">L4</f>
        <v>5.3961999999999968E-2</v>
      </c>
      <c r="T4" s="1">
        <f t="shared" ref="T4:T67" si="2">N4</f>
        <v>0.35153374233128837</v>
      </c>
      <c r="U4" s="1">
        <f t="shared" ref="U4:U67" si="3">O4</f>
        <v>0.29757174233128841</v>
      </c>
      <c r="V4" s="1">
        <f>IF(J4&gt;50000,1,0)</f>
        <v>1</v>
      </c>
      <c r="W4" s="1">
        <f>IF(M4&gt;50000,1,0)</f>
        <v>0</v>
      </c>
      <c r="X4" s="1">
        <f>IF(I4&gt;50000,1,0)</f>
        <v>1</v>
      </c>
      <c r="Y4" s="1">
        <f>VALUE(V4&amp;X4)</f>
        <v>11</v>
      </c>
      <c r="Z4" s="1" t="s">
        <v>458</v>
      </c>
      <c r="AA4" s="1" t="str">
        <f t="shared" ref="AA4:AA67" si="4">R4</f>
        <v>part5</v>
      </c>
      <c r="AB4" s="1" t="str">
        <f t="shared" ref="AB4:AB67" si="5">Q4</f>
        <v>valid</v>
      </c>
    </row>
    <row r="5" spans="1:28" x14ac:dyDescent="0.3">
      <c r="A5" s="1" t="str">
        <f>rnd!A4</f>
        <v>korzet2</v>
      </c>
      <c r="B5" s="1">
        <f>RANK(rnd!U4,rnd!U$3:U$108,oam!B$1)</f>
        <v>24</v>
      </c>
      <c r="C5" s="1">
        <f>RANK(rnd!V4,rnd!V$3:V$108,oam!C$1)</f>
        <v>16</v>
      </c>
      <c r="D5" s="1">
        <f>RANK(rnd!W4,rnd!W$3:W$108,oam!D$1)</f>
        <v>26</v>
      </c>
      <c r="E5" s="1">
        <f>RANK(rnd!X4,rnd!X$3:X$108,oam!E$1)</f>
        <v>38</v>
      </c>
      <c r="F5" s="1">
        <f>RANK(rnd!Y4,rnd!Y$3:Y$108,oam!F$1)</f>
        <v>30</v>
      </c>
      <c r="G5" s="1">
        <f>RANK(rnd!Z4,rnd!Z$3:Z$108,oam!G$1)</f>
        <v>20</v>
      </c>
      <c r="H5" s="1">
        <f>RANK(rnd!AA4,rnd!AA$3:AA$108,oam!H$1)</f>
        <v>33</v>
      </c>
      <c r="I5" s="1">
        <f>rnd!O4*1000</f>
        <v>90000</v>
      </c>
      <c r="J5" s="18">
        <f>modell!I333</f>
        <v>57306.9</v>
      </c>
      <c r="K5" s="18">
        <f t="shared" ref="K5:K68" si="6">I5-J5</f>
        <v>32693.1</v>
      </c>
      <c r="L5" s="19">
        <f t="shared" ref="L5:L68" si="7">K5/100000</f>
        <v>0.32693099999999997</v>
      </c>
      <c r="M5" s="18">
        <f>rnd!R4*100000</f>
        <v>33333.333333333328</v>
      </c>
      <c r="N5" s="19">
        <f t="shared" ref="N5:N68" si="8">(I5-M5)/100000</f>
        <v>0.56666666666666676</v>
      </c>
      <c r="O5" s="19">
        <f t="shared" ref="O5:O68" si="9">N5-L5</f>
        <v>0.23973566666666679</v>
      </c>
      <c r="Q5" s="1" t="str">
        <f>IF(modell!K333*modell!AD333&lt;=0,"valid","invalid")</f>
        <v>invalid</v>
      </c>
      <c r="R5" s="1" t="str">
        <f>rnd!S4</f>
        <v>part4</v>
      </c>
      <c r="S5" s="1">
        <f t="shared" si="1"/>
        <v>0.32693099999999997</v>
      </c>
      <c r="T5" s="1">
        <f t="shared" si="2"/>
        <v>0.56666666666666676</v>
      </c>
      <c r="U5" s="1">
        <f t="shared" si="3"/>
        <v>0.23973566666666679</v>
      </c>
      <c r="V5" s="1">
        <f t="shared" ref="V5:V68" si="10">IF(J5&gt;50000,1,0)</f>
        <v>1</v>
      </c>
      <c r="W5" s="1">
        <f t="shared" ref="W5:W68" si="11">IF(M5&gt;50000,1,0)</f>
        <v>0</v>
      </c>
      <c r="X5" s="1">
        <f t="shared" ref="X5:X68" si="12">IF(I5&gt;50000,1,0)</f>
        <v>1</v>
      </c>
      <c r="Y5" s="1">
        <f t="shared" ref="Y5:Y68" si="13">VALUE(V5&amp;X5)</f>
        <v>11</v>
      </c>
      <c r="AA5" s="1" t="str">
        <f t="shared" si="4"/>
        <v>part4</v>
      </c>
      <c r="AB5" s="1" t="str">
        <f t="shared" si="5"/>
        <v>invalid</v>
      </c>
    </row>
    <row r="6" spans="1:28" x14ac:dyDescent="0.3">
      <c r="A6" s="1" t="str">
        <f>rnd!A5</f>
        <v>korzet3</v>
      </c>
      <c r="B6" s="1">
        <f>RANK(rnd!U5,rnd!U$3:U$108,oam!B$1)</f>
        <v>98</v>
      </c>
      <c r="C6" s="1">
        <f>RANK(rnd!V5,rnd!V$3:V$108,oam!C$1)</f>
        <v>65</v>
      </c>
      <c r="D6" s="1">
        <f>RANK(rnd!W5,rnd!W$3:W$108,oam!D$1)</f>
        <v>91</v>
      </c>
      <c r="E6" s="1">
        <f>RANK(rnd!X5,rnd!X$3:X$108,oam!E$1)</f>
        <v>84</v>
      </c>
      <c r="F6" s="1">
        <f>RANK(rnd!Y5,rnd!Y$3:Y$108,oam!F$1)</f>
        <v>96</v>
      </c>
      <c r="G6" s="1">
        <f>RANK(rnd!Z5,rnd!Z$3:Z$108,oam!G$1)</f>
        <v>100</v>
      </c>
      <c r="H6" s="1">
        <f>RANK(rnd!AA5,rnd!AA$3:AA$108,oam!H$1)</f>
        <v>104</v>
      </c>
      <c r="I6" s="1">
        <f>rnd!O5*1000</f>
        <v>53000</v>
      </c>
      <c r="J6" s="18">
        <f>modell!I334</f>
        <v>49738.1</v>
      </c>
      <c r="K6" s="18">
        <f t="shared" si="6"/>
        <v>3261.9000000000015</v>
      </c>
      <c r="L6" s="19">
        <f t="shared" si="7"/>
        <v>3.2619000000000016E-2</v>
      </c>
      <c r="M6" s="18">
        <f>rnd!R5*100000</f>
        <v>22327.044025157233</v>
      </c>
      <c r="N6" s="19">
        <f t="shared" si="8"/>
        <v>0.30672955974842769</v>
      </c>
      <c r="O6" s="19">
        <f t="shared" si="9"/>
        <v>0.27411055974842768</v>
      </c>
      <c r="Q6" s="1" t="str">
        <f>IF(modell!K334*modell!AD334&lt;=0,"valid","invalid")</f>
        <v>valid</v>
      </c>
      <c r="R6" s="1" t="str">
        <f>rnd!S5</f>
        <v>part6</v>
      </c>
      <c r="S6" s="1">
        <f t="shared" si="1"/>
        <v>3.2619000000000016E-2</v>
      </c>
      <c r="T6" s="1">
        <f t="shared" si="2"/>
        <v>0.30672955974842769</v>
      </c>
      <c r="U6" s="1">
        <f t="shared" si="3"/>
        <v>0.27411055974842768</v>
      </c>
      <c r="V6" s="1">
        <f t="shared" si="10"/>
        <v>0</v>
      </c>
      <c r="W6" s="1">
        <f t="shared" si="11"/>
        <v>0</v>
      </c>
      <c r="X6" s="1">
        <f t="shared" si="12"/>
        <v>1</v>
      </c>
      <c r="Y6" s="1">
        <f t="shared" si="13"/>
        <v>1</v>
      </c>
      <c r="Z6" s="1" t="s">
        <v>459</v>
      </c>
      <c r="AA6" s="1" t="str">
        <f t="shared" si="4"/>
        <v>part6</v>
      </c>
      <c r="AB6" s="1" t="str">
        <f t="shared" si="5"/>
        <v>valid</v>
      </c>
    </row>
    <row r="7" spans="1:28" x14ac:dyDescent="0.3">
      <c r="A7" s="1" t="str">
        <f>rnd!A6</f>
        <v>korzet4</v>
      </c>
      <c r="B7" s="1">
        <f>RANK(rnd!U6,rnd!U$3:U$108,oam!B$1)</f>
        <v>67</v>
      </c>
      <c r="C7" s="1">
        <f>RANK(rnd!V6,rnd!V$3:V$108,oam!C$1)</f>
        <v>101</v>
      </c>
      <c r="D7" s="1">
        <f>RANK(rnd!W6,rnd!W$3:W$108,oam!D$1)</f>
        <v>83</v>
      </c>
      <c r="E7" s="1">
        <f>RANK(rnd!X6,rnd!X$3:X$108,oam!E$1)</f>
        <v>85</v>
      </c>
      <c r="F7" s="1">
        <f>RANK(rnd!Y6,rnd!Y$3:Y$108,oam!F$1)</f>
        <v>34</v>
      </c>
      <c r="G7" s="1">
        <f>RANK(rnd!Z6,rnd!Z$3:Z$108,oam!G$1)</f>
        <v>56</v>
      </c>
      <c r="H7" s="1">
        <f>RANK(rnd!AA6,rnd!AA$3:AA$108,oam!H$1)</f>
        <v>32</v>
      </c>
      <c r="I7" s="1">
        <f>rnd!O6*1000</f>
        <v>67000</v>
      </c>
      <c r="J7" s="18">
        <f>modell!I335</f>
        <v>54603.8</v>
      </c>
      <c r="K7" s="18">
        <f t="shared" si="6"/>
        <v>12396.199999999997</v>
      </c>
      <c r="L7" s="19">
        <f t="shared" si="7"/>
        <v>0.12396199999999997</v>
      </c>
      <c r="M7" s="18">
        <f>rnd!R6*100000</f>
        <v>26923.076923076922</v>
      </c>
      <c r="N7" s="19">
        <f t="shared" si="8"/>
        <v>0.40076923076923077</v>
      </c>
      <c r="O7" s="19">
        <f t="shared" si="9"/>
        <v>0.27680723076923081</v>
      </c>
      <c r="Q7" s="1" t="str">
        <f>IF(modell!K335*modell!AD335&lt;=0,"valid","invalid")</f>
        <v>invalid</v>
      </c>
      <c r="R7" s="1" t="str">
        <f>rnd!S6</f>
        <v>part1</v>
      </c>
      <c r="S7" s="1">
        <f t="shared" si="1"/>
        <v>0.12396199999999997</v>
      </c>
      <c r="T7" s="1">
        <f t="shared" si="2"/>
        <v>0.40076923076923077</v>
      </c>
      <c r="U7" s="1">
        <f t="shared" si="3"/>
        <v>0.27680723076923081</v>
      </c>
      <c r="V7" s="1">
        <f t="shared" si="10"/>
        <v>1</v>
      </c>
      <c r="W7" s="1">
        <f t="shared" si="11"/>
        <v>0</v>
      </c>
      <c r="X7" s="1">
        <f t="shared" si="12"/>
        <v>1</v>
      </c>
      <c r="Y7" s="1">
        <f t="shared" si="13"/>
        <v>11</v>
      </c>
      <c r="AA7" s="1" t="str">
        <f t="shared" si="4"/>
        <v>part1</v>
      </c>
      <c r="AB7" s="1" t="str">
        <f t="shared" si="5"/>
        <v>invalid</v>
      </c>
    </row>
    <row r="8" spans="1:28" x14ac:dyDescent="0.3">
      <c r="A8" s="1" t="str">
        <f>rnd!A7</f>
        <v>korzet5</v>
      </c>
      <c r="B8" s="1">
        <f>RANK(rnd!U7,rnd!U$3:U$108,oam!B$1)</f>
        <v>92</v>
      </c>
      <c r="C8" s="1">
        <f>RANK(rnd!V7,rnd!V$3:V$108,oam!C$1)</f>
        <v>73</v>
      </c>
      <c r="D8" s="1">
        <f>RANK(rnd!W7,rnd!W$3:W$108,oam!D$1)</f>
        <v>78</v>
      </c>
      <c r="E8" s="1">
        <f>RANK(rnd!X7,rnd!X$3:X$108,oam!E$1)</f>
        <v>90</v>
      </c>
      <c r="F8" s="1">
        <f>RANK(rnd!Y7,rnd!Y$3:Y$108,oam!F$1)</f>
        <v>97</v>
      </c>
      <c r="G8" s="1">
        <f>RANK(rnd!Z7,rnd!Z$3:Z$108,oam!G$1)</f>
        <v>77</v>
      </c>
      <c r="H8" s="1">
        <f>RANK(rnd!AA7,rnd!AA$3:AA$108,oam!H$1)</f>
        <v>86</v>
      </c>
      <c r="I8" s="1">
        <f>rnd!O7*1000</f>
        <v>37000</v>
      </c>
      <c r="J8" s="18">
        <f>modell!I336</f>
        <v>49738.1</v>
      </c>
      <c r="K8" s="18">
        <f t="shared" si="6"/>
        <v>-12738.099999999999</v>
      </c>
      <c r="L8" s="19">
        <f t="shared" si="7"/>
        <v>-0.12738099999999999</v>
      </c>
      <c r="M8" s="18">
        <f>rnd!R7*100000</f>
        <v>23772.609819121444</v>
      </c>
      <c r="N8" s="19">
        <f t="shared" si="8"/>
        <v>0.13227390180878557</v>
      </c>
      <c r="O8" s="19">
        <f t="shared" si="9"/>
        <v>0.25965490180878559</v>
      </c>
      <c r="Q8" s="1" t="str">
        <f>IF(modell!K336*modell!AD336&lt;=0,"valid","invalid")</f>
        <v>invalid</v>
      </c>
      <c r="R8" s="1" t="str">
        <f>rnd!S7</f>
        <v>part2</v>
      </c>
      <c r="S8" s="1">
        <f t="shared" si="1"/>
        <v>-0.12738099999999999</v>
      </c>
      <c r="T8" s="1">
        <f t="shared" si="2"/>
        <v>0.13227390180878557</v>
      </c>
      <c r="U8" s="1">
        <f t="shared" si="3"/>
        <v>0.25965490180878559</v>
      </c>
      <c r="V8" s="1">
        <f t="shared" si="10"/>
        <v>0</v>
      </c>
      <c r="W8" s="1">
        <f t="shared" si="11"/>
        <v>0</v>
      </c>
      <c r="X8" s="1">
        <f t="shared" si="12"/>
        <v>0</v>
      </c>
      <c r="Y8" s="1">
        <f t="shared" si="13"/>
        <v>0</v>
      </c>
      <c r="Z8" s="1" t="s">
        <v>460</v>
      </c>
      <c r="AA8" s="1" t="str">
        <f t="shared" si="4"/>
        <v>part2</v>
      </c>
      <c r="AB8" s="1" t="str">
        <f t="shared" si="5"/>
        <v>invalid</v>
      </c>
    </row>
    <row r="9" spans="1:28" x14ac:dyDescent="0.3">
      <c r="A9" s="1" t="str">
        <f>rnd!A8</f>
        <v>korzet6</v>
      </c>
      <c r="B9" s="1">
        <f>RANK(rnd!U8,rnd!U$3:U$108,oam!B$1)</f>
        <v>81</v>
      </c>
      <c r="C9" s="1">
        <f>RANK(rnd!V8,rnd!V$3:V$108,oam!C$1)</f>
        <v>72</v>
      </c>
      <c r="D9" s="1">
        <f>RANK(rnd!W8,rnd!W$3:W$108,oam!D$1)</f>
        <v>69</v>
      </c>
      <c r="E9" s="1">
        <f>RANK(rnd!X8,rnd!X$3:X$108,oam!E$1)</f>
        <v>87</v>
      </c>
      <c r="F9" s="1">
        <f>RANK(rnd!Y8,rnd!Y$3:Y$108,oam!F$1)</f>
        <v>72</v>
      </c>
      <c r="G9" s="1">
        <f>RANK(rnd!Z8,rnd!Z$3:Z$108,oam!G$1)</f>
        <v>79</v>
      </c>
      <c r="H9" s="1">
        <f>RANK(rnd!AA8,rnd!AA$3:AA$108,oam!H$1)</f>
        <v>81</v>
      </c>
      <c r="I9" s="1">
        <f>rnd!O8*1000</f>
        <v>92000</v>
      </c>
      <c r="J9" s="18">
        <f>modell!I337</f>
        <v>51900.6</v>
      </c>
      <c r="K9" s="18">
        <f t="shared" si="6"/>
        <v>40099.4</v>
      </c>
      <c r="L9" s="19">
        <f t="shared" si="7"/>
        <v>0.40099400000000002</v>
      </c>
      <c r="M9" s="18">
        <f>rnd!R8*100000</f>
        <v>25087.108013937283</v>
      </c>
      <c r="N9" s="19">
        <f t="shared" si="8"/>
        <v>0.66912891986062717</v>
      </c>
      <c r="O9" s="19">
        <f t="shared" si="9"/>
        <v>0.26813491986062715</v>
      </c>
      <c r="Q9" s="1" t="str">
        <f>IF(modell!K337*modell!AD337&lt;=0,"valid","invalid")</f>
        <v>invalid</v>
      </c>
      <c r="R9" s="1" t="str">
        <f>rnd!S8</f>
        <v>part6</v>
      </c>
      <c r="S9" s="1">
        <f t="shared" si="1"/>
        <v>0.40099400000000002</v>
      </c>
      <c r="T9" s="1">
        <f t="shared" si="2"/>
        <v>0.66912891986062717</v>
      </c>
      <c r="U9" s="1">
        <f t="shared" si="3"/>
        <v>0.26813491986062715</v>
      </c>
      <c r="V9" s="1">
        <f t="shared" si="10"/>
        <v>1</v>
      </c>
      <c r="W9" s="1">
        <f t="shared" si="11"/>
        <v>0</v>
      </c>
      <c r="X9" s="1">
        <f t="shared" si="12"/>
        <v>1</v>
      </c>
      <c r="Y9" s="1">
        <f t="shared" si="13"/>
        <v>11</v>
      </c>
      <c r="AA9" s="1" t="str">
        <f t="shared" si="4"/>
        <v>part6</v>
      </c>
      <c r="AB9" s="1" t="str">
        <f t="shared" si="5"/>
        <v>invalid</v>
      </c>
    </row>
    <row r="10" spans="1:28" x14ac:dyDescent="0.3">
      <c r="A10" s="1" t="str">
        <f>rnd!A9</f>
        <v>korzet7</v>
      </c>
      <c r="B10" s="1">
        <f>RANK(rnd!U9,rnd!U$3:U$108,oam!B$1)</f>
        <v>88</v>
      </c>
      <c r="C10" s="1">
        <f>RANK(rnd!V9,rnd!V$3:V$108,oam!C$1)</f>
        <v>42</v>
      </c>
      <c r="D10" s="1">
        <f>RANK(rnd!W9,rnd!W$3:W$108,oam!D$1)</f>
        <v>55</v>
      </c>
      <c r="E10" s="1">
        <f>RANK(rnd!X9,rnd!X$3:X$108,oam!E$1)</f>
        <v>75</v>
      </c>
      <c r="F10" s="1">
        <f>RANK(rnd!Y9,rnd!Y$3:Y$108,oam!F$1)</f>
        <v>91</v>
      </c>
      <c r="G10" s="1">
        <f>RANK(rnd!Z9,rnd!Z$3:Z$108,oam!G$1)</f>
        <v>95</v>
      </c>
      <c r="H10" s="1">
        <f>RANK(rnd!AA9,rnd!AA$3:AA$108,oam!H$1)</f>
        <v>103</v>
      </c>
      <c r="I10" s="1">
        <f>rnd!O9*1000</f>
        <v>95000</v>
      </c>
      <c r="J10" s="18">
        <f>modell!I338</f>
        <v>51900.6</v>
      </c>
      <c r="K10" s="18">
        <f t="shared" si="6"/>
        <v>43099.4</v>
      </c>
      <c r="L10" s="19">
        <f t="shared" si="7"/>
        <v>0.43099399999999999</v>
      </c>
      <c r="M10" s="18">
        <f>rnd!R9*100000</f>
        <v>24193.548387096776</v>
      </c>
      <c r="N10" s="19">
        <f t="shared" si="8"/>
        <v>0.70806451612903232</v>
      </c>
      <c r="O10" s="19">
        <f t="shared" si="9"/>
        <v>0.27707051612903233</v>
      </c>
      <c r="Q10" s="1" t="str">
        <f>IF(modell!K338*modell!AD338&lt;=0,"valid","invalid")</f>
        <v>invalid</v>
      </c>
      <c r="R10" s="1" t="str">
        <f>rnd!S9</f>
        <v>part3</v>
      </c>
      <c r="S10" s="1">
        <f t="shared" si="1"/>
        <v>0.43099399999999999</v>
      </c>
      <c r="T10" s="1">
        <f t="shared" si="2"/>
        <v>0.70806451612903232</v>
      </c>
      <c r="U10" s="1">
        <f t="shared" si="3"/>
        <v>0.27707051612903233</v>
      </c>
      <c r="V10" s="1">
        <f t="shared" si="10"/>
        <v>1</v>
      </c>
      <c r="W10" s="1">
        <f t="shared" si="11"/>
        <v>0</v>
      </c>
      <c r="X10" s="1">
        <f t="shared" si="12"/>
        <v>1</v>
      </c>
      <c r="Y10" s="1">
        <f t="shared" si="13"/>
        <v>11</v>
      </c>
      <c r="AA10" s="1" t="str">
        <f t="shared" si="4"/>
        <v>part3</v>
      </c>
      <c r="AB10" s="1" t="str">
        <f t="shared" si="5"/>
        <v>invalid</v>
      </c>
    </row>
    <row r="11" spans="1:28" x14ac:dyDescent="0.3">
      <c r="A11" s="1" t="str">
        <f>rnd!A10</f>
        <v>korzet8</v>
      </c>
      <c r="B11" s="1">
        <f>RANK(rnd!U10,rnd!U$3:U$108,oam!B$1)</f>
        <v>80</v>
      </c>
      <c r="C11" s="1">
        <f>RANK(rnd!V10,rnd!V$3:V$108,oam!C$1)</f>
        <v>56</v>
      </c>
      <c r="D11" s="1">
        <f>RANK(rnd!W10,rnd!W$3:W$108,oam!D$1)</f>
        <v>105</v>
      </c>
      <c r="E11" s="1">
        <f>RANK(rnd!X10,rnd!X$3:X$108,oam!E$1)</f>
        <v>103</v>
      </c>
      <c r="F11" s="1">
        <f>RANK(rnd!Y10,rnd!Y$3:Y$108,oam!F$1)</f>
        <v>70</v>
      </c>
      <c r="G11" s="1">
        <f>RANK(rnd!Z10,rnd!Z$3:Z$108,oam!G$1)</f>
        <v>56</v>
      </c>
      <c r="H11" s="1">
        <f>RANK(rnd!AA10,rnd!AA$3:AA$108,oam!H$1)</f>
        <v>60</v>
      </c>
      <c r="I11" s="1">
        <f>rnd!O10*1000</f>
        <v>53000</v>
      </c>
      <c r="J11" s="18">
        <f>modell!I339</f>
        <v>51900.6</v>
      </c>
      <c r="K11" s="18">
        <f t="shared" si="6"/>
        <v>1099.4000000000015</v>
      </c>
      <c r="L11" s="19">
        <f t="shared" si="7"/>
        <v>1.0994000000000014E-2</v>
      </c>
      <c r="M11" s="18">
        <f>rnd!R10*100000</f>
        <v>25260.416666666668</v>
      </c>
      <c r="N11" s="19">
        <f t="shared" si="8"/>
        <v>0.27739583333333334</v>
      </c>
      <c r="O11" s="19">
        <f t="shared" si="9"/>
        <v>0.26640183333333334</v>
      </c>
      <c r="P11" s="1" t="s">
        <v>398</v>
      </c>
      <c r="Q11" s="1" t="str">
        <f>IF(modell!K339*modell!AD339&lt;=0,"valid","invalid")</f>
        <v>valid</v>
      </c>
      <c r="R11" s="1" t="str">
        <f>rnd!S10</f>
        <v>part4</v>
      </c>
      <c r="S11" s="1">
        <f t="shared" si="1"/>
        <v>1.0994000000000014E-2</v>
      </c>
      <c r="T11" s="1">
        <f t="shared" si="2"/>
        <v>0.27739583333333334</v>
      </c>
      <c r="U11" s="1">
        <f t="shared" si="3"/>
        <v>0.26640183333333334</v>
      </c>
      <c r="V11" s="1">
        <f t="shared" si="10"/>
        <v>1</v>
      </c>
      <c r="W11" s="1">
        <f t="shared" si="11"/>
        <v>0</v>
      </c>
      <c r="X11" s="1">
        <f t="shared" si="12"/>
        <v>1</v>
      </c>
      <c r="Y11" s="1">
        <f t="shared" si="13"/>
        <v>11</v>
      </c>
      <c r="AA11" s="1" t="str">
        <f t="shared" si="4"/>
        <v>part4</v>
      </c>
      <c r="AB11" s="1" t="str">
        <f t="shared" si="5"/>
        <v>valid</v>
      </c>
    </row>
    <row r="12" spans="1:28" x14ac:dyDescent="0.3">
      <c r="A12" s="1" t="str">
        <f>rnd!A11</f>
        <v>korzet9</v>
      </c>
      <c r="B12" s="1">
        <f>RANK(rnd!U11,rnd!U$3:U$108,oam!B$1)</f>
        <v>7</v>
      </c>
      <c r="C12" s="1">
        <f>RANK(rnd!V11,rnd!V$3:V$108,oam!C$1)</f>
        <v>8</v>
      </c>
      <c r="D12" s="1">
        <f>RANK(rnd!W11,rnd!W$3:W$108,oam!D$1)</f>
        <v>5</v>
      </c>
      <c r="E12" s="1">
        <f>RANK(rnd!X11,rnd!X$3:X$108,oam!E$1)</f>
        <v>12</v>
      </c>
      <c r="F12" s="1">
        <f>RANK(rnd!Y11,rnd!Y$3:Y$108,oam!F$1)</f>
        <v>9</v>
      </c>
      <c r="G12" s="1">
        <f>RANK(rnd!Z11,rnd!Z$3:Z$108,oam!G$1)</f>
        <v>8</v>
      </c>
      <c r="H12" s="1">
        <f>RANK(rnd!AA11,rnd!AA$3:AA$108,oam!H$1)</f>
        <v>16</v>
      </c>
      <c r="I12" s="1">
        <f>rnd!O11*1000</f>
        <v>19000</v>
      </c>
      <c r="J12" s="18">
        <f>modell!I340</f>
        <v>59469.4</v>
      </c>
      <c r="K12" s="18">
        <f t="shared" si="6"/>
        <v>-40469.4</v>
      </c>
      <c r="L12" s="19">
        <f t="shared" si="7"/>
        <v>-0.404694</v>
      </c>
      <c r="M12" s="18">
        <f>rnd!R11*100000</f>
        <v>38750</v>
      </c>
      <c r="N12" s="19">
        <f t="shared" si="8"/>
        <v>-0.19750000000000001</v>
      </c>
      <c r="O12" s="19">
        <f t="shared" si="9"/>
        <v>0.20719399999999999</v>
      </c>
      <c r="P12" s="1" t="s">
        <v>399</v>
      </c>
      <c r="Q12" s="1" t="str">
        <f>IF(modell!K340*modell!AD340&lt;=0,"valid","invalid")</f>
        <v>invalid</v>
      </c>
      <c r="R12" s="1" t="str">
        <f>rnd!S11</f>
        <v>part4</v>
      </c>
      <c r="S12" s="1">
        <f t="shared" si="1"/>
        <v>-0.404694</v>
      </c>
      <c r="T12" s="1">
        <f t="shared" si="2"/>
        <v>-0.19750000000000001</v>
      </c>
      <c r="U12" s="1">
        <f t="shared" si="3"/>
        <v>0.20719399999999999</v>
      </c>
      <c r="V12" s="1">
        <f t="shared" si="10"/>
        <v>1</v>
      </c>
      <c r="W12" s="1">
        <f t="shared" si="11"/>
        <v>0</v>
      </c>
      <c r="X12" s="1">
        <f t="shared" si="12"/>
        <v>0</v>
      </c>
      <c r="Y12" s="1">
        <f t="shared" si="13"/>
        <v>10</v>
      </c>
      <c r="Z12" s="1" t="s">
        <v>461</v>
      </c>
      <c r="AA12" s="1" t="str">
        <f t="shared" si="4"/>
        <v>part4</v>
      </c>
      <c r="AB12" s="1" t="str">
        <f t="shared" si="5"/>
        <v>invalid</v>
      </c>
    </row>
    <row r="13" spans="1:28" x14ac:dyDescent="0.3">
      <c r="A13" s="1" t="str">
        <f>rnd!A12</f>
        <v>korzet10</v>
      </c>
      <c r="B13" s="1">
        <f>RANK(rnd!U12,rnd!U$3:U$108,oam!B$1)</f>
        <v>42</v>
      </c>
      <c r="C13" s="1">
        <f>RANK(rnd!V12,rnd!V$3:V$108,oam!C$1)</f>
        <v>85</v>
      </c>
      <c r="D13" s="1">
        <f>RANK(rnd!W12,rnd!W$3:W$108,oam!D$1)</f>
        <v>65</v>
      </c>
      <c r="E13" s="1">
        <f>RANK(rnd!X12,rnd!X$3:X$108,oam!E$1)</f>
        <v>42</v>
      </c>
      <c r="F13" s="1">
        <f>RANK(rnd!Y12,rnd!Y$3:Y$108,oam!F$1)</f>
        <v>19</v>
      </c>
      <c r="G13" s="1">
        <f>RANK(rnd!Z12,rnd!Z$3:Z$108,oam!G$1)</f>
        <v>103</v>
      </c>
      <c r="H13" s="1">
        <f>RANK(rnd!AA12,rnd!AA$3:AA$108,oam!H$1)</f>
        <v>20</v>
      </c>
      <c r="I13" s="1">
        <f>rnd!O12*1000</f>
        <v>62000</v>
      </c>
      <c r="J13" s="18">
        <f>modell!I341</f>
        <v>37303.599999999999</v>
      </c>
      <c r="K13" s="18">
        <f t="shared" si="6"/>
        <v>24696.400000000001</v>
      </c>
      <c r="L13" s="19">
        <f t="shared" si="7"/>
        <v>0.24696400000000002</v>
      </c>
      <c r="M13" s="18">
        <f>rnd!R12*100000</f>
        <v>30597.014925373132</v>
      </c>
      <c r="N13" s="19">
        <f t="shared" si="8"/>
        <v>0.31402985074626866</v>
      </c>
      <c r="O13" s="19">
        <f t="shared" si="9"/>
        <v>6.706585074626864E-2</v>
      </c>
      <c r="Q13" s="1" t="str">
        <f>IF(modell!K341*modell!AD341&lt;=0,"valid","invalid")</f>
        <v>invalid</v>
      </c>
      <c r="R13" s="1" t="str">
        <f>rnd!S12</f>
        <v>part5</v>
      </c>
      <c r="S13" s="1">
        <f t="shared" si="1"/>
        <v>0.24696400000000002</v>
      </c>
      <c r="T13" s="1">
        <f t="shared" si="2"/>
        <v>0.31402985074626866</v>
      </c>
      <c r="U13" s="1">
        <f t="shared" si="3"/>
        <v>6.706585074626864E-2</v>
      </c>
      <c r="V13" s="1">
        <f t="shared" si="10"/>
        <v>0</v>
      </c>
      <c r="W13" s="1">
        <f t="shared" si="11"/>
        <v>0</v>
      </c>
      <c r="X13" s="1">
        <f t="shared" si="12"/>
        <v>1</v>
      </c>
      <c r="Y13" s="1">
        <f t="shared" si="13"/>
        <v>1</v>
      </c>
      <c r="AA13" s="1" t="str">
        <f t="shared" si="4"/>
        <v>part5</v>
      </c>
      <c r="AB13" s="1" t="str">
        <f t="shared" si="5"/>
        <v>invalid</v>
      </c>
    </row>
    <row r="14" spans="1:28" x14ac:dyDescent="0.3">
      <c r="A14" s="1" t="str">
        <f>rnd!A13</f>
        <v>korzet11</v>
      </c>
      <c r="B14" s="1">
        <f>RANK(rnd!U13,rnd!U$3:U$108,oam!B$1)</f>
        <v>37</v>
      </c>
      <c r="C14" s="1">
        <f>RANK(rnd!V13,rnd!V$3:V$108,oam!C$1)</f>
        <v>23</v>
      </c>
      <c r="D14" s="1">
        <f>RANK(rnd!W13,rnd!W$3:W$108,oam!D$1)</f>
        <v>51</v>
      </c>
      <c r="E14" s="1">
        <f>RANK(rnd!X13,rnd!X$3:X$108,oam!E$1)</f>
        <v>25</v>
      </c>
      <c r="F14" s="1">
        <f>RANK(rnd!Y13,rnd!Y$3:Y$108,oam!F$1)</f>
        <v>35</v>
      </c>
      <c r="G14" s="1">
        <f>RANK(rnd!Z13,rnd!Z$3:Z$108,oam!G$1)</f>
        <v>58</v>
      </c>
      <c r="H14" s="1">
        <f>RANK(rnd!AA13,rnd!AA$3:AA$108,oam!H$1)</f>
        <v>44</v>
      </c>
      <c r="I14" s="1">
        <f>rnd!O13*1000</f>
        <v>34000</v>
      </c>
      <c r="J14" s="18">
        <f>modell!I342</f>
        <v>57306.9</v>
      </c>
      <c r="K14" s="18">
        <f t="shared" si="6"/>
        <v>-23306.9</v>
      </c>
      <c r="L14" s="19">
        <f t="shared" si="7"/>
        <v>-0.23306900000000003</v>
      </c>
      <c r="M14" s="18">
        <f>rnd!R13*100000</f>
        <v>31102.36220472441</v>
      </c>
      <c r="N14" s="19">
        <f t="shared" si="8"/>
        <v>2.8976377952755903E-2</v>
      </c>
      <c r="O14" s="19">
        <f t="shared" si="9"/>
        <v>0.26204537795275595</v>
      </c>
      <c r="Q14" s="1" t="str">
        <f>IF(modell!K342*modell!AD342&lt;=0,"valid","invalid")</f>
        <v>invalid</v>
      </c>
      <c r="R14" s="1" t="str">
        <f>rnd!S13</f>
        <v>part2</v>
      </c>
      <c r="S14" s="1">
        <f t="shared" si="1"/>
        <v>-0.23306900000000003</v>
      </c>
      <c r="T14" s="1">
        <f t="shared" si="2"/>
        <v>2.8976377952755903E-2</v>
      </c>
      <c r="U14" s="1">
        <f t="shared" si="3"/>
        <v>0.26204537795275595</v>
      </c>
      <c r="V14" s="1">
        <f t="shared" si="10"/>
        <v>1</v>
      </c>
      <c r="W14" s="1">
        <f t="shared" si="11"/>
        <v>0</v>
      </c>
      <c r="X14" s="1">
        <f t="shared" si="12"/>
        <v>0</v>
      </c>
      <c r="Y14" s="1">
        <f t="shared" si="13"/>
        <v>10</v>
      </c>
      <c r="AA14" s="1" t="str">
        <f t="shared" si="4"/>
        <v>part2</v>
      </c>
      <c r="AB14" s="1" t="str">
        <f t="shared" si="5"/>
        <v>invalid</v>
      </c>
    </row>
    <row r="15" spans="1:28" x14ac:dyDescent="0.3">
      <c r="A15" s="1" t="str">
        <f>rnd!A14</f>
        <v>korzet12</v>
      </c>
      <c r="B15" s="1">
        <f>RANK(rnd!U14,rnd!U$3:U$108,oam!B$1)</f>
        <v>69</v>
      </c>
      <c r="C15" s="1">
        <f>RANK(rnd!V14,rnd!V$3:V$108,oam!C$1)</f>
        <v>61</v>
      </c>
      <c r="D15" s="1">
        <f>RANK(rnd!W14,rnd!W$3:W$108,oam!D$1)</f>
        <v>50</v>
      </c>
      <c r="E15" s="1">
        <f>RANK(rnd!X14,rnd!X$3:X$108,oam!E$1)</f>
        <v>69</v>
      </c>
      <c r="F15" s="1">
        <f>RANK(rnd!Y14,rnd!Y$3:Y$108,oam!F$1)</f>
        <v>71</v>
      </c>
      <c r="G15" s="1">
        <f>RANK(rnd!Z14,rnd!Z$3:Z$108,oam!G$1)</f>
        <v>71</v>
      </c>
      <c r="H15" s="1">
        <f>RANK(rnd!AA14,rnd!AA$3:AA$108,oam!H$1)</f>
        <v>76</v>
      </c>
      <c r="I15" s="1">
        <f>rnd!O14*1000</f>
        <v>3000</v>
      </c>
      <c r="J15" s="18">
        <f>modell!I343</f>
        <v>53522.5</v>
      </c>
      <c r="K15" s="18">
        <f t="shared" si="6"/>
        <v>-50522.5</v>
      </c>
      <c r="L15" s="19">
        <f t="shared" si="7"/>
        <v>-0.50522500000000004</v>
      </c>
      <c r="M15" s="18">
        <f>rnd!R14*100000</f>
        <v>26755.852842809363</v>
      </c>
      <c r="N15" s="19">
        <f t="shared" si="8"/>
        <v>-0.23755852842809363</v>
      </c>
      <c r="O15" s="19">
        <f t="shared" si="9"/>
        <v>0.26766647157190637</v>
      </c>
      <c r="Q15" s="1" t="str">
        <f>IF(modell!K343*modell!AD343&lt;=0,"valid","invalid")</f>
        <v>invalid</v>
      </c>
      <c r="R15" s="1" t="str">
        <f>rnd!S14</f>
        <v>part1</v>
      </c>
      <c r="S15" s="1">
        <f t="shared" si="1"/>
        <v>-0.50522500000000004</v>
      </c>
      <c r="T15" s="1">
        <f t="shared" si="2"/>
        <v>-0.23755852842809363</v>
      </c>
      <c r="U15" s="1">
        <f t="shared" si="3"/>
        <v>0.26766647157190637</v>
      </c>
      <c r="V15" s="1">
        <f t="shared" si="10"/>
        <v>1</v>
      </c>
      <c r="W15" s="1">
        <f t="shared" si="11"/>
        <v>0</v>
      </c>
      <c r="X15" s="1">
        <f t="shared" si="12"/>
        <v>0</v>
      </c>
      <c r="Y15" s="1">
        <f t="shared" si="13"/>
        <v>10</v>
      </c>
      <c r="AA15" s="1" t="str">
        <f t="shared" si="4"/>
        <v>part1</v>
      </c>
      <c r="AB15" s="1" t="str">
        <f t="shared" si="5"/>
        <v>invalid</v>
      </c>
    </row>
    <row r="16" spans="1:28" x14ac:dyDescent="0.3">
      <c r="A16" s="1" t="str">
        <f>rnd!A15</f>
        <v>korzet13</v>
      </c>
      <c r="B16" s="1">
        <f>RANK(rnd!U15,rnd!U$3:U$108,oam!B$1)</f>
        <v>16</v>
      </c>
      <c r="C16" s="1">
        <f>RANK(rnd!V15,rnd!V$3:V$108,oam!C$1)</f>
        <v>5</v>
      </c>
      <c r="D16" s="1">
        <f>RANK(rnd!W15,rnd!W$3:W$108,oam!D$1)</f>
        <v>20</v>
      </c>
      <c r="E16" s="1">
        <f>RANK(rnd!X15,rnd!X$3:X$108,oam!E$1)</f>
        <v>34</v>
      </c>
      <c r="F16" s="1">
        <f>RANK(rnd!Y15,rnd!Y$3:Y$108,oam!F$1)</f>
        <v>45</v>
      </c>
      <c r="G16" s="1">
        <f>RANK(rnd!Z15,rnd!Z$3:Z$108,oam!G$1)</f>
        <v>16</v>
      </c>
      <c r="H16" s="1">
        <f>RANK(rnd!AA15,rnd!AA$3:AA$108,oam!H$1)</f>
        <v>41</v>
      </c>
      <c r="I16" s="1">
        <f>rnd!O15*1000</f>
        <v>12000</v>
      </c>
      <c r="J16" s="18">
        <f>modell!I344</f>
        <v>57306.9</v>
      </c>
      <c r="K16" s="18">
        <f t="shared" si="6"/>
        <v>-45306.9</v>
      </c>
      <c r="L16" s="19">
        <f t="shared" si="7"/>
        <v>-0.453069</v>
      </c>
      <c r="M16" s="18">
        <f>rnd!R15*100000</f>
        <v>34761.904761904763</v>
      </c>
      <c r="N16" s="19">
        <f t="shared" si="8"/>
        <v>-0.22761904761904764</v>
      </c>
      <c r="O16" s="19">
        <f t="shared" si="9"/>
        <v>0.22544995238095236</v>
      </c>
      <c r="Q16" s="1" t="str">
        <f>IF(modell!K344*modell!AD344&lt;=0,"valid","invalid")</f>
        <v>invalid</v>
      </c>
      <c r="R16" s="1" t="str">
        <f>rnd!S15</f>
        <v>part1</v>
      </c>
      <c r="S16" s="1">
        <f t="shared" si="1"/>
        <v>-0.453069</v>
      </c>
      <c r="T16" s="1">
        <f t="shared" si="2"/>
        <v>-0.22761904761904764</v>
      </c>
      <c r="U16" s="1">
        <f t="shared" si="3"/>
        <v>0.22544995238095236</v>
      </c>
      <c r="V16" s="1">
        <f t="shared" si="10"/>
        <v>1</v>
      </c>
      <c r="W16" s="1">
        <f t="shared" si="11"/>
        <v>0</v>
      </c>
      <c r="X16" s="1">
        <f t="shared" si="12"/>
        <v>0</v>
      </c>
      <c r="Y16" s="1">
        <f t="shared" si="13"/>
        <v>10</v>
      </c>
      <c r="AA16" s="1" t="str">
        <f t="shared" si="4"/>
        <v>part1</v>
      </c>
      <c r="AB16" s="1" t="str">
        <f t="shared" si="5"/>
        <v>invalid</v>
      </c>
    </row>
    <row r="17" spans="1:28" x14ac:dyDescent="0.3">
      <c r="A17" s="1" t="str">
        <f>rnd!A16</f>
        <v>korzet14</v>
      </c>
      <c r="B17" s="1">
        <f>RANK(rnd!U16,rnd!U$3:U$108,oam!B$1)</f>
        <v>82</v>
      </c>
      <c r="C17" s="1">
        <f>RANK(rnd!V16,rnd!V$3:V$108,oam!C$1)</f>
        <v>105</v>
      </c>
      <c r="D17" s="1">
        <f>RANK(rnd!W16,rnd!W$3:W$108,oam!D$1)</f>
        <v>81</v>
      </c>
      <c r="E17" s="1">
        <f>RANK(rnd!X16,rnd!X$3:X$108,oam!E$1)</f>
        <v>74</v>
      </c>
      <c r="F17" s="1">
        <f>RANK(rnd!Y16,rnd!Y$3:Y$108,oam!F$1)</f>
        <v>84</v>
      </c>
      <c r="G17" s="1">
        <f>RANK(rnd!Z16,rnd!Z$3:Z$108,oam!G$1)</f>
        <v>62</v>
      </c>
      <c r="H17" s="1">
        <f>RANK(rnd!AA16,rnd!AA$3:AA$108,oam!H$1)</f>
        <v>67</v>
      </c>
      <c r="I17" s="1">
        <f>rnd!O16*1000</f>
        <v>37000</v>
      </c>
      <c r="J17" s="18">
        <f>modell!I345</f>
        <v>53522.5</v>
      </c>
      <c r="K17" s="18">
        <f t="shared" si="6"/>
        <v>-16522.5</v>
      </c>
      <c r="L17" s="19">
        <f t="shared" si="7"/>
        <v>-0.16522500000000001</v>
      </c>
      <c r="M17" s="18">
        <f>rnd!R16*100000</f>
        <v>25000</v>
      </c>
      <c r="N17" s="19">
        <f t="shared" si="8"/>
        <v>0.12</v>
      </c>
      <c r="O17" s="19">
        <f t="shared" si="9"/>
        <v>0.28522500000000001</v>
      </c>
      <c r="Q17" s="1" t="str">
        <f>IF(modell!K345*modell!AD345&lt;=0,"valid","invalid")</f>
        <v>invalid</v>
      </c>
      <c r="R17" s="1" t="str">
        <f>rnd!S16</f>
        <v>part1</v>
      </c>
      <c r="S17" s="1">
        <f t="shared" si="1"/>
        <v>-0.16522500000000001</v>
      </c>
      <c r="T17" s="1">
        <f t="shared" si="2"/>
        <v>0.12</v>
      </c>
      <c r="U17" s="1">
        <f t="shared" si="3"/>
        <v>0.28522500000000001</v>
      </c>
      <c r="V17" s="1">
        <f t="shared" si="10"/>
        <v>1</v>
      </c>
      <c r="W17" s="1">
        <f t="shared" si="11"/>
        <v>0</v>
      </c>
      <c r="X17" s="1">
        <f t="shared" si="12"/>
        <v>0</v>
      </c>
      <c r="Y17" s="1">
        <f t="shared" si="13"/>
        <v>10</v>
      </c>
      <c r="AA17" s="1" t="str">
        <f t="shared" si="4"/>
        <v>part1</v>
      </c>
      <c r="AB17" s="1" t="str">
        <f t="shared" si="5"/>
        <v>invalid</v>
      </c>
    </row>
    <row r="18" spans="1:28" x14ac:dyDescent="0.3">
      <c r="A18" s="1" t="str">
        <f>rnd!A17</f>
        <v>korzet15</v>
      </c>
      <c r="B18" s="1">
        <f>RANK(rnd!U17,rnd!U$3:U$108,oam!B$1)</f>
        <v>21</v>
      </c>
      <c r="C18" s="1">
        <f>RANK(rnd!V17,rnd!V$3:V$108,oam!C$1)</f>
        <v>59</v>
      </c>
      <c r="D18" s="1">
        <f>RANK(rnd!W17,rnd!W$3:W$108,oam!D$1)</f>
        <v>12</v>
      </c>
      <c r="E18" s="1">
        <f>RANK(rnd!X17,rnd!X$3:X$108,oam!E$1)</f>
        <v>23</v>
      </c>
      <c r="F18" s="1">
        <f>RANK(rnd!Y17,rnd!Y$3:Y$108,oam!F$1)</f>
        <v>33</v>
      </c>
      <c r="G18" s="1">
        <f>RANK(rnd!Z17,rnd!Z$3:Z$108,oam!G$1)</f>
        <v>15</v>
      </c>
      <c r="H18" s="1">
        <f>RANK(rnd!AA17,rnd!AA$3:AA$108,oam!H$1)</f>
        <v>22</v>
      </c>
      <c r="I18" s="1">
        <f>rnd!O17*1000</f>
        <v>49000</v>
      </c>
      <c r="J18" s="18">
        <f>modell!I346</f>
        <v>54603.8</v>
      </c>
      <c r="K18" s="18">
        <f t="shared" si="6"/>
        <v>-5603.8000000000029</v>
      </c>
      <c r="L18" s="19">
        <f t="shared" si="7"/>
        <v>-5.6038000000000032E-2</v>
      </c>
      <c r="M18" s="18">
        <f>rnd!R17*100000</f>
        <v>33670.03367003367</v>
      </c>
      <c r="N18" s="19">
        <f t="shared" si="8"/>
        <v>0.1532996632996633</v>
      </c>
      <c r="O18" s="19">
        <f t="shared" si="9"/>
        <v>0.20933766329966333</v>
      </c>
      <c r="Q18" s="1" t="str">
        <f>IF(modell!K346*modell!AD346&lt;=0,"valid","invalid")</f>
        <v>valid</v>
      </c>
      <c r="R18" s="1" t="str">
        <f>rnd!S17</f>
        <v>part1</v>
      </c>
      <c r="S18" s="1">
        <f t="shared" si="1"/>
        <v>-5.6038000000000032E-2</v>
      </c>
      <c r="T18" s="1">
        <f t="shared" si="2"/>
        <v>0.1532996632996633</v>
      </c>
      <c r="U18" s="1">
        <f t="shared" si="3"/>
        <v>0.20933766329966333</v>
      </c>
      <c r="V18" s="1">
        <f t="shared" si="10"/>
        <v>1</v>
      </c>
      <c r="W18" s="1">
        <f t="shared" si="11"/>
        <v>0</v>
      </c>
      <c r="X18" s="1">
        <f t="shared" si="12"/>
        <v>0</v>
      </c>
      <c r="Y18" s="1">
        <f t="shared" si="13"/>
        <v>10</v>
      </c>
      <c r="AA18" s="1" t="str">
        <f t="shared" si="4"/>
        <v>part1</v>
      </c>
      <c r="AB18" s="1" t="str">
        <f t="shared" si="5"/>
        <v>valid</v>
      </c>
    </row>
    <row r="19" spans="1:28" x14ac:dyDescent="0.3">
      <c r="A19" s="1" t="str">
        <f>rnd!A18</f>
        <v>korzet16</v>
      </c>
      <c r="B19" s="1">
        <f>RANK(rnd!U18,rnd!U$3:U$108,oam!B$1)</f>
        <v>33</v>
      </c>
      <c r="C19" s="1">
        <f>RANK(rnd!V18,rnd!V$3:V$108,oam!C$1)</f>
        <v>90</v>
      </c>
      <c r="D19" s="1">
        <f>RANK(rnd!W18,rnd!W$3:W$108,oam!D$1)</f>
        <v>44</v>
      </c>
      <c r="E19" s="1">
        <f>RANK(rnd!X18,rnd!X$3:X$108,oam!E$1)</f>
        <v>19</v>
      </c>
      <c r="F19" s="1">
        <f>RANK(rnd!Y18,rnd!Y$3:Y$108,oam!F$1)</f>
        <v>28</v>
      </c>
      <c r="G19" s="1">
        <f>RANK(rnd!Z18,rnd!Z$3:Z$108,oam!G$1)</f>
        <v>23</v>
      </c>
      <c r="H19" s="1">
        <f>RANK(rnd!AA18,rnd!AA$3:AA$108,oam!H$1)</f>
        <v>17</v>
      </c>
      <c r="I19" s="1">
        <f>rnd!O18*1000</f>
        <v>65000</v>
      </c>
      <c r="J19" s="18">
        <f>modell!I347</f>
        <v>54603.8</v>
      </c>
      <c r="K19" s="18">
        <f t="shared" si="6"/>
        <v>10396.199999999997</v>
      </c>
      <c r="L19" s="19">
        <f t="shared" si="7"/>
        <v>0.10396199999999997</v>
      </c>
      <c r="M19" s="18">
        <f>rnd!R18*100000</f>
        <v>31672.597864768682</v>
      </c>
      <c r="N19" s="19">
        <f t="shared" si="8"/>
        <v>0.33327402135231315</v>
      </c>
      <c r="O19" s="19">
        <f t="shared" si="9"/>
        <v>0.22931202135231318</v>
      </c>
      <c r="Q19" s="1" t="str">
        <f>IF(modell!K347*modell!AD347&lt;=0,"valid","invalid")</f>
        <v>invalid</v>
      </c>
      <c r="R19" s="1" t="str">
        <f>rnd!S18</f>
        <v>part6</v>
      </c>
      <c r="S19" s="1">
        <f t="shared" si="1"/>
        <v>0.10396199999999997</v>
      </c>
      <c r="T19" s="1">
        <f t="shared" si="2"/>
        <v>0.33327402135231315</v>
      </c>
      <c r="U19" s="1">
        <f t="shared" si="3"/>
        <v>0.22931202135231318</v>
      </c>
      <c r="V19" s="1">
        <f t="shared" si="10"/>
        <v>1</v>
      </c>
      <c r="W19" s="1">
        <f t="shared" si="11"/>
        <v>0</v>
      </c>
      <c r="X19" s="1">
        <f t="shared" si="12"/>
        <v>1</v>
      </c>
      <c r="Y19" s="1">
        <f t="shared" si="13"/>
        <v>11</v>
      </c>
      <c r="AA19" s="1" t="str">
        <f t="shared" si="4"/>
        <v>part6</v>
      </c>
      <c r="AB19" s="1" t="str">
        <f t="shared" si="5"/>
        <v>invalid</v>
      </c>
    </row>
    <row r="20" spans="1:28" x14ac:dyDescent="0.3">
      <c r="A20" s="1" t="str">
        <f>rnd!A19</f>
        <v>korzet17</v>
      </c>
      <c r="B20" s="1">
        <f>RANK(rnd!U19,rnd!U$3:U$108,oam!B$1)</f>
        <v>6</v>
      </c>
      <c r="C20" s="1">
        <f>RANK(rnd!V19,rnd!V$3:V$108,oam!C$1)</f>
        <v>50</v>
      </c>
      <c r="D20" s="1">
        <f>RANK(rnd!W19,rnd!W$3:W$108,oam!D$1)</f>
        <v>9</v>
      </c>
      <c r="E20" s="1">
        <f>RANK(rnd!X19,rnd!X$3:X$108,oam!E$1)</f>
        <v>3</v>
      </c>
      <c r="F20" s="1">
        <f>RANK(rnd!Y19,rnd!Y$3:Y$108,oam!F$1)</f>
        <v>4</v>
      </c>
      <c r="G20" s="1">
        <f>RANK(rnd!Z19,rnd!Z$3:Z$108,oam!G$1)</f>
        <v>6</v>
      </c>
      <c r="H20" s="1">
        <f>RANK(rnd!AA19,rnd!AA$3:AA$108,oam!H$1)</f>
        <v>1</v>
      </c>
      <c r="I20" s="1">
        <f>rnd!O19*1000</f>
        <v>13000</v>
      </c>
      <c r="J20" s="18">
        <f>modell!I348</f>
        <v>61091.3</v>
      </c>
      <c r="K20" s="18">
        <f t="shared" si="6"/>
        <v>-48091.3</v>
      </c>
      <c r="L20" s="19">
        <f t="shared" si="7"/>
        <v>-0.48091300000000003</v>
      </c>
      <c r="M20" s="18">
        <f>rnd!R19*100000</f>
        <v>39024.390243902439</v>
      </c>
      <c r="N20" s="19">
        <f t="shared" si="8"/>
        <v>-0.2602439024390244</v>
      </c>
      <c r="O20" s="19">
        <f t="shared" si="9"/>
        <v>0.22066909756097564</v>
      </c>
      <c r="Q20" s="1" t="str">
        <f>IF(modell!K348*modell!AD348&lt;=0,"valid","invalid")</f>
        <v>valid</v>
      </c>
      <c r="R20" s="1" t="str">
        <f>rnd!S19</f>
        <v>part4</v>
      </c>
      <c r="S20" s="1">
        <f t="shared" si="1"/>
        <v>-0.48091300000000003</v>
      </c>
      <c r="T20" s="1">
        <f t="shared" si="2"/>
        <v>-0.2602439024390244</v>
      </c>
      <c r="U20" s="1">
        <f t="shared" si="3"/>
        <v>0.22066909756097564</v>
      </c>
      <c r="V20" s="1">
        <f t="shared" si="10"/>
        <v>1</v>
      </c>
      <c r="W20" s="1">
        <f t="shared" si="11"/>
        <v>0</v>
      </c>
      <c r="X20" s="1">
        <f t="shared" si="12"/>
        <v>0</v>
      </c>
      <c r="Y20" s="1">
        <f t="shared" si="13"/>
        <v>10</v>
      </c>
      <c r="AA20" s="1" t="str">
        <f t="shared" si="4"/>
        <v>part4</v>
      </c>
      <c r="AB20" s="1" t="str">
        <f t="shared" si="5"/>
        <v>valid</v>
      </c>
    </row>
    <row r="21" spans="1:28" x14ac:dyDescent="0.3">
      <c r="A21" s="1" t="str">
        <f>rnd!A20</f>
        <v>korzet18</v>
      </c>
      <c r="B21" s="1">
        <f>RANK(rnd!U20,rnd!U$3:U$108,oam!B$1)</f>
        <v>23</v>
      </c>
      <c r="C21" s="1">
        <f>RANK(rnd!V20,rnd!V$3:V$108,oam!C$1)</f>
        <v>15</v>
      </c>
      <c r="D21" s="1">
        <f>RANK(rnd!W20,rnd!W$3:W$108,oam!D$1)</f>
        <v>30</v>
      </c>
      <c r="E21" s="1">
        <f>RANK(rnd!X20,rnd!X$3:X$108,oam!E$1)</f>
        <v>22</v>
      </c>
      <c r="F21" s="1">
        <f>RANK(rnd!Y20,rnd!Y$3:Y$108,oam!F$1)</f>
        <v>38</v>
      </c>
      <c r="G21" s="1">
        <f>RANK(rnd!Z20,rnd!Z$3:Z$108,oam!G$1)</f>
        <v>19</v>
      </c>
      <c r="H21" s="1">
        <f>RANK(rnd!AA20,rnd!AA$3:AA$108,oam!H$1)</f>
        <v>35</v>
      </c>
      <c r="I21" s="1">
        <f>rnd!O20*1000</f>
        <v>27000</v>
      </c>
      <c r="J21" s="18">
        <f>modell!I349</f>
        <v>57306.9</v>
      </c>
      <c r="K21" s="18">
        <f t="shared" si="6"/>
        <v>-30306.9</v>
      </c>
      <c r="L21" s="19">
        <f t="shared" si="7"/>
        <v>-0.30306900000000003</v>
      </c>
      <c r="M21" s="18">
        <f>rnd!R20*100000</f>
        <v>33453.237410071939</v>
      </c>
      <c r="N21" s="19">
        <f t="shared" si="8"/>
        <v>-6.4532374100719395E-2</v>
      </c>
      <c r="O21" s="19">
        <f t="shared" si="9"/>
        <v>0.23853662589928065</v>
      </c>
      <c r="Q21" s="1" t="str">
        <f>IF(modell!K349*modell!AD349&lt;=0,"valid","invalid")</f>
        <v>invalid</v>
      </c>
      <c r="R21" s="1" t="str">
        <f>rnd!S20</f>
        <v>part1</v>
      </c>
      <c r="S21" s="1">
        <f t="shared" si="1"/>
        <v>-0.30306900000000003</v>
      </c>
      <c r="T21" s="1">
        <f t="shared" si="2"/>
        <v>-6.4532374100719395E-2</v>
      </c>
      <c r="U21" s="1">
        <f t="shared" si="3"/>
        <v>0.23853662589928065</v>
      </c>
      <c r="V21" s="1">
        <f t="shared" si="10"/>
        <v>1</v>
      </c>
      <c r="W21" s="1">
        <f t="shared" si="11"/>
        <v>0</v>
      </c>
      <c r="X21" s="1">
        <f t="shared" si="12"/>
        <v>0</v>
      </c>
      <c r="Y21" s="1">
        <f t="shared" si="13"/>
        <v>10</v>
      </c>
      <c r="AA21" s="1" t="str">
        <f t="shared" si="4"/>
        <v>part1</v>
      </c>
      <c r="AB21" s="1" t="str">
        <f t="shared" si="5"/>
        <v>invalid</v>
      </c>
    </row>
    <row r="22" spans="1:28" x14ac:dyDescent="0.3">
      <c r="A22" s="1" t="str">
        <f>rnd!A21</f>
        <v>korzet19</v>
      </c>
      <c r="B22" s="1">
        <f>RANK(rnd!U21,rnd!U$3:U$108,oam!B$1)</f>
        <v>52</v>
      </c>
      <c r="C22" s="1">
        <f>RANK(rnd!V21,rnd!V$3:V$108,oam!C$1)</f>
        <v>26</v>
      </c>
      <c r="D22" s="1">
        <f>RANK(rnd!W21,rnd!W$3:W$108,oam!D$1)</f>
        <v>35</v>
      </c>
      <c r="E22" s="1">
        <f>RANK(rnd!X21,rnd!X$3:X$108,oam!E$1)</f>
        <v>68</v>
      </c>
      <c r="F22" s="1">
        <f>RANK(rnd!Y21,rnd!Y$3:Y$108,oam!F$1)</f>
        <v>75</v>
      </c>
      <c r="G22" s="1">
        <f>RANK(rnd!Z21,rnd!Z$3:Z$108,oam!G$1)</f>
        <v>34</v>
      </c>
      <c r="H22" s="1">
        <f>RANK(rnd!AA21,rnd!AA$3:AA$108,oam!H$1)</f>
        <v>62</v>
      </c>
      <c r="I22" s="1">
        <f>rnd!O21*1000</f>
        <v>64000</v>
      </c>
      <c r="J22" s="18">
        <f>modell!I350</f>
        <v>54603.8</v>
      </c>
      <c r="K22" s="18">
        <f t="shared" si="6"/>
        <v>9396.1999999999971</v>
      </c>
      <c r="L22" s="19">
        <f t="shared" si="7"/>
        <v>9.3961999999999976E-2</v>
      </c>
      <c r="M22" s="18">
        <f>rnd!R21*100000</f>
        <v>29090.909090909088</v>
      </c>
      <c r="N22" s="19">
        <f t="shared" si="8"/>
        <v>0.34909090909090912</v>
      </c>
      <c r="O22" s="19">
        <f t="shared" si="9"/>
        <v>0.25512890909090913</v>
      </c>
      <c r="Q22" s="1" t="str">
        <f>IF(modell!K350*modell!AD350&lt;=0,"valid","invalid")</f>
        <v>invalid</v>
      </c>
      <c r="R22" s="1" t="str">
        <f>rnd!S21</f>
        <v>part1</v>
      </c>
      <c r="S22" s="1">
        <f t="shared" si="1"/>
        <v>9.3961999999999976E-2</v>
      </c>
      <c r="T22" s="1">
        <f t="shared" si="2"/>
        <v>0.34909090909090912</v>
      </c>
      <c r="U22" s="1">
        <f t="shared" si="3"/>
        <v>0.25512890909090913</v>
      </c>
      <c r="V22" s="1">
        <f t="shared" si="10"/>
        <v>1</v>
      </c>
      <c r="W22" s="1">
        <f t="shared" si="11"/>
        <v>0</v>
      </c>
      <c r="X22" s="1">
        <f t="shared" si="12"/>
        <v>1</v>
      </c>
      <c r="Y22" s="1">
        <f t="shared" si="13"/>
        <v>11</v>
      </c>
      <c r="AA22" s="1" t="str">
        <f t="shared" si="4"/>
        <v>part1</v>
      </c>
      <c r="AB22" s="1" t="str">
        <f t="shared" si="5"/>
        <v>invalid</v>
      </c>
    </row>
    <row r="23" spans="1:28" x14ac:dyDescent="0.3">
      <c r="A23" s="1" t="str">
        <f>rnd!A22</f>
        <v>korzet20</v>
      </c>
      <c r="B23" s="1">
        <f>RANK(rnd!U22,rnd!U$3:U$108,oam!B$1)</f>
        <v>1</v>
      </c>
      <c r="C23" s="1">
        <f>RANK(rnd!V22,rnd!V$3:V$108,oam!C$1)</f>
        <v>1</v>
      </c>
      <c r="D23" s="1">
        <f>RANK(rnd!W22,rnd!W$3:W$108,oam!D$1)</f>
        <v>2</v>
      </c>
      <c r="E23" s="1">
        <f>RANK(rnd!X22,rnd!X$3:X$108,oam!E$1)</f>
        <v>1</v>
      </c>
      <c r="F23" s="1">
        <f>RANK(rnd!Y22,rnd!Y$3:Y$108,oam!F$1)</f>
        <v>1</v>
      </c>
      <c r="G23" s="1">
        <f>RANK(rnd!Z22,rnd!Z$3:Z$108,oam!G$1)</f>
        <v>1</v>
      </c>
      <c r="H23" s="1">
        <f>RANK(rnd!AA22,rnd!AA$3:AA$108,oam!H$1)</f>
        <v>2</v>
      </c>
      <c r="I23" s="1">
        <f>rnd!O22*1000</f>
        <v>93000</v>
      </c>
      <c r="J23" s="18">
        <f>modell!I351</f>
        <v>104341.8</v>
      </c>
      <c r="K23" s="18">
        <f t="shared" si="6"/>
        <v>-11341.800000000003</v>
      </c>
      <c r="L23" s="19">
        <f t="shared" si="7"/>
        <v>-0.11341800000000003</v>
      </c>
      <c r="M23" s="18">
        <f>rnd!R22*100000</f>
        <v>47619.047619047618</v>
      </c>
      <c r="N23" s="19">
        <f t="shared" si="8"/>
        <v>0.45380952380952383</v>
      </c>
      <c r="O23" s="19">
        <f t="shared" si="9"/>
        <v>0.5672275238095239</v>
      </c>
      <c r="P23" s="1" t="s">
        <v>433</v>
      </c>
      <c r="Q23" s="1" t="str">
        <f>IF(modell!K351*modell!AD351&lt;=0,"valid","invalid")</f>
        <v>valid</v>
      </c>
      <c r="R23" s="1" t="str">
        <f>rnd!S22</f>
        <v>part6</v>
      </c>
      <c r="S23" s="1">
        <f t="shared" si="1"/>
        <v>-0.11341800000000003</v>
      </c>
      <c r="T23" s="1">
        <f t="shared" si="2"/>
        <v>0.45380952380952383</v>
      </c>
      <c r="U23" s="1">
        <f t="shared" si="3"/>
        <v>0.5672275238095239</v>
      </c>
      <c r="V23" s="1">
        <f t="shared" si="10"/>
        <v>1</v>
      </c>
      <c r="W23" s="1">
        <f t="shared" si="11"/>
        <v>0</v>
      </c>
      <c r="X23" s="1">
        <f t="shared" si="12"/>
        <v>1</v>
      </c>
      <c r="Y23" s="1">
        <f t="shared" si="13"/>
        <v>11</v>
      </c>
      <c r="AA23" s="1" t="str">
        <f t="shared" si="4"/>
        <v>part6</v>
      </c>
      <c r="AB23" s="1" t="str">
        <f t="shared" si="5"/>
        <v>valid</v>
      </c>
    </row>
    <row r="24" spans="1:28" x14ac:dyDescent="0.3">
      <c r="A24" s="1" t="str">
        <f>rnd!A23</f>
        <v>korzet21</v>
      </c>
      <c r="B24" s="1">
        <f>RANK(rnd!U23,rnd!U$3:U$108,oam!B$1)</f>
        <v>75</v>
      </c>
      <c r="C24" s="1">
        <f>RANK(rnd!V23,rnd!V$3:V$108,oam!C$1)</f>
        <v>87</v>
      </c>
      <c r="D24" s="1">
        <f>RANK(rnd!W23,rnd!W$3:W$108,oam!D$1)</f>
        <v>80</v>
      </c>
      <c r="E24" s="1">
        <f>RANK(rnd!X23,rnd!X$3:X$108,oam!E$1)</f>
        <v>96</v>
      </c>
      <c r="F24" s="1">
        <f>RANK(rnd!Y23,rnd!Y$3:Y$108,oam!F$1)</f>
        <v>47</v>
      </c>
      <c r="G24" s="1">
        <f>RANK(rnd!Z23,rnd!Z$3:Z$108,oam!G$1)</f>
        <v>103</v>
      </c>
      <c r="H24" s="1">
        <f>RANK(rnd!AA23,rnd!AA$3:AA$108,oam!H$1)</f>
        <v>59</v>
      </c>
      <c r="I24" s="1">
        <f>rnd!O23*1000</f>
        <v>4000</v>
      </c>
      <c r="J24" s="18">
        <f>modell!I352</f>
        <v>37303.599999999999</v>
      </c>
      <c r="K24" s="18">
        <f t="shared" si="6"/>
        <v>-33303.599999999999</v>
      </c>
      <c r="L24" s="19">
        <f t="shared" si="7"/>
        <v>-0.333036</v>
      </c>
      <c r="M24" s="18">
        <f>rnd!R23*100000</f>
        <v>25691.699604743084</v>
      </c>
      <c r="N24" s="19">
        <f t="shared" si="8"/>
        <v>-0.21691699604743084</v>
      </c>
      <c r="O24" s="19">
        <f t="shared" si="9"/>
        <v>0.11611900395256916</v>
      </c>
      <c r="Q24" s="1" t="str">
        <f>IF(modell!K352*modell!AD352&lt;=0,"valid","invalid")</f>
        <v>invalid</v>
      </c>
      <c r="R24" s="1" t="str">
        <f>rnd!S23</f>
        <v>part5</v>
      </c>
      <c r="S24" s="1">
        <f t="shared" si="1"/>
        <v>-0.333036</v>
      </c>
      <c r="T24" s="1">
        <f t="shared" si="2"/>
        <v>-0.21691699604743084</v>
      </c>
      <c r="U24" s="1">
        <f t="shared" si="3"/>
        <v>0.11611900395256916</v>
      </c>
      <c r="V24" s="1">
        <f t="shared" si="10"/>
        <v>0</v>
      </c>
      <c r="W24" s="1">
        <f t="shared" si="11"/>
        <v>0</v>
      </c>
      <c r="X24" s="1">
        <f t="shared" si="12"/>
        <v>0</v>
      </c>
      <c r="Y24" s="1">
        <f t="shared" si="13"/>
        <v>0</v>
      </c>
      <c r="AA24" s="1" t="str">
        <f t="shared" si="4"/>
        <v>part5</v>
      </c>
      <c r="AB24" s="1" t="str">
        <f t="shared" si="5"/>
        <v>invalid</v>
      </c>
    </row>
    <row r="25" spans="1:28" x14ac:dyDescent="0.3">
      <c r="A25" s="1" t="str">
        <f>rnd!A24</f>
        <v>korzet22</v>
      </c>
      <c r="B25" s="1">
        <f>RANK(rnd!U24,rnd!U$3:U$108,oam!B$1)</f>
        <v>73</v>
      </c>
      <c r="C25" s="1">
        <f>RANK(rnd!V24,rnd!V$3:V$108,oam!C$1)</f>
        <v>47</v>
      </c>
      <c r="D25" s="1">
        <f>RANK(rnd!W24,rnd!W$3:W$108,oam!D$1)</f>
        <v>53</v>
      </c>
      <c r="E25" s="1">
        <f>RANK(rnd!X24,rnd!X$3:X$108,oam!E$1)</f>
        <v>71</v>
      </c>
      <c r="F25" s="1">
        <f>RANK(rnd!Y24,rnd!Y$3:Y$108,oam!F$1)</f>
        <v>86</v>
      </c>
      <c r="G25" s="1">
        <f>RANK(rnd!Z24,rnd!Z$3:Z$108,oam!G$1)</f>
        <v>72</v>
      </c>
      <c r="H25" s="1">
        <f>RANK(rnd!AA24,rnd!AA$3:AA$108,oam!H$1)</f>
        <v>83</v>
      </c>
      <c r="I25" s="1">
        <f>rnd!O24*1000</f>
        <v>8000</v>
      </c>
      <c r="J25" s="18">
        <f>modell!I353</f>
        <v>51900.6</v>
      </c>
      <c r="K25" s="18">
        <f t="shared" si="6"/>
        <v>-43900.6</v>
      </c>
      <c r="L25" s="19">
        <f t="shared" si="7"/>
        <v>-0.43900600000000001</v>
      </c>
      <c r="M25" s="18">
        <f>rnd!R24*100000</f>
        <v>25889.967637540452</v>
      </c>
      <c r="N25" s="19">
        <f t="shared" si="8"/>
        <v>-0.17889967637540452</v>
      </c>
      <c r="O25" s="19">
        <f t="shared" si="9"/>
        <v>0.26010632362459551</v>
      </c>
      <c r="Q25" s="1" t="str">
        <f>IF(modell!K353*modell!AD353&lt;=0,"valid","invalid")</f>
        <v>invalid</v>
      </c>
      <c r="R25" s="1" t="str">
        <f>rnd!S24</f>
        <v>part1</v>
      </c>
      <c r="S25" s="1">
        <f t="shared" si="1"/>
        <v>-0.43900600000000001</v>
      </c>
      <c r="T25" s="1">
        <f t="shared" si="2"/>
        <v>-0.17889967637540452</v>
      </c>
      <c r="U25" s="1">
        <f t="shared" si="3"/>
        <v>0.26010632362459551</v>
      </c>
      <c r="V25" s="1">
        <f t="shared" si="10"/>
        <v>1</v>
      </c>
      <c r="W25" s="1">
        <f t="shared" si="11"/>
        <v>0</v>
      </c>
      <c r="X25" s="1">
        <f t="shared" si="12"/>
        <v>0</v>
      </c>
      <c r="Y25" s="1">
        <f t="shared" si="13"/>
        <v>10</v>
      </c>
      <c r="AA25" s="1" t="str">
        <f t="shared" si="4"/>
        <v>part1</v>
      </c>
      <c r="AB25" s="1" t="str">
        <f t="shared" si="5"/>
        <v>invalid</v>
      </c>
    </row>
    <row r="26" spans="1:28" x14ac:dyDescent="0.3">
      <c r="A26" s="1" t="str">
        <f>rnd!A25</f>
        <v>korzet23</v>
      </c>
      <c r="B26" s="1">
        <f>RANK(rnd!U25,rnd!U$3:U$108,oam!B$1)</f>
        <v>94</v>
      </c>
      <c r="C26" s="1">
        <f>RANK(rnd!V25,rnd!V$3:V$108,oam!C$1)</f>
        <v>76</v>
      </c>
      <c r="D26" s="1">
        <f>RANK(rnd!W25,rnd!W$3:W$108,oam!D$1)</f>
        <v>64</v>
      </c>
      <c r="E26" s="1">
        <f>RANK(rnd!X25,rnd!X$3:X$108,oam!E$1)</f>
        <v>76</v>
      </c>
      <c r="F26" s="1">
        <f>RANK(rnd!Y25,rnd!Y$3:Y$108,oam!F$1)</f>
        <v>98</v>
      </c>
      <c r="G26" s="1">
        <f>RANK(rnd!Z25,rnd!Z$3:Z$108,oam!G$1)</f>
        <v>96</v>
      </c>
      <c r="H26" s="1">
        <f>RANK(rnd!AA25,rnd!AA$3:AA$108,oam!H$1)</f>
        <v>99</v>
      </c>
      <c r="I26" s="1">
        <f>rnd!O25*1000</f>
        <v>91000</v>
      </c>
      <c r="J26" s="18">
        <f>modell!I354</f>
        <v>49738.1</v>
      </c>
      <c r="K26" s="18">
        <f t="shared" si="6"/>
        <v>41261.9</v>
      </c>
      <c r="L26" s="19">
        <f t="shared" si="7"/>
        <v>0.41261900000000001</v>
      </c>
      <c r="M26" s="18">
        <f>rnd!R25*100000</f>
        <v>23387.096774193546</v>
      </c>
      <c r="N26" s="19">
        <f t="shared" si="8"/>
        <v>0.67612903225806453</v>
      </c>
      <c r="O26" s="19">
        <f t="shared" si="9"/>
        <v>0.26351003225806452</v>
      </c>
      <c r="Q26" s="1" t="str">
        <f>IF(modell!K354*modell!AD354&lt;=0,"valid","invalid")</f>
        <v>invalid</v>
      </c>
      <c r="R26" s="1" t="str">
        <f>rnd!S25</f>
        <v>part1</v>
      </c>
      <c r="S26" s="1">
        <f t="shared" si="1"/>
        <v>0.41261900000000001</v>
      </c>
      <c r="T26" s="1">
        <f t="shared" si="2"/>
        <v>0.67612903225806453</v>
      </c>
      <c r="U26" s="1">
        <f t="shared" si="3"/>
        <v>0.26351003225806452</v>
      </c>
      <c r="V26" s="1">
        <f t="shared" si="10"/>
        <v>0</v>
      </c>
      <c r="W26" s="1">
        <f t="shared" si="11"/>
        <v>0</v>
      </c>
      <c r="X26" s="1">
        <f t="shared" si="12"/>
        <v>1</v>
      </c>
      <c r="Y26" s="1">
        <f t="shared" si="13"/>
        <v>1</v>
      </c>
      <c r="AA26" s="1" t="str">
        <f t="shared" si="4"/>
        <v>part1</v>
      </c>
      <c r="AB26" s="1" t="str">
        <f t="shared" si="5"/>
        <v>invalid</v>
      </c>
    </row>
    <row r="27" spans="1:28" x14ac:dyDescent="0.3">
      <c r="A27" s="1" t="str">
        <f>rnd!A26</f>
        <v>korzet24</v>
      </c>
      <c r="B27" s="1">
        <f>RANK(rnd!U26,rnd!U$3:U$108,oam!B$1)</f>
        <v>64</v>
      </c>
      <c r="C27" s="1">
        <f>RANK(rnd!V26,rnd!V$3:V$108,oam!C$1)</f>
        <v>21</v>
      </c>
      <c r="D27" s="1">
        <f>RANK(rnd!W26,rnd!W$3:W$108,oam!D$1)</f>
        <v>52</v>
      </c>
      <c r="E27" s="1">
        <f>RANK(rnd!X26,rnd!X$3:X$108,oam!E$1)</f>
        <v>67</v>
      </c>
      <c r="F27" s="1">
        <f>RANK(rnd!Y26,rnd!Y$3:Y$108,oam!F$1)</f>
        <v>85</v>
      </c>
      <c r="G27" s="1">
        <f>RANK(rnd!Z26,rnd!Z$3:Z$108,oam!G$1)</f>
        <v>63</v>
      </c>
      <c r="H27" s="1">
        <f>RANK(rnd!AA26,rnd!AA$3:AA$108,oam!H$1)</f>
        <v>80</v>
      </c>
      <c r="I27" s="1">
        <f>rnd!O26*1000</f>
        <v>61000</v>
      </c>
      <c r="J27" s="18">
        <f>modell!I355</f>
        <v>54603.8</v>
      </c>
      <c r="K27" s="18">
        <f t="shared" si="6"/>
        <v>6396.1999999999971</v>
      </c>
      <c r="L27" s="19">
        <f t="shared" si="7"/>
        <v>6.3961999999999977E-2</v>
      </c>
      <c r="M27" s="18">
        <f>rnd!R26*100000</f>
        <v>27325.581395348836</v>
      </c>
      <c r="N27" s="19">
        <f t="shared" si="8"/>
        <v>0.33674418604651163</v>
      </c>
      <c r="O27" s="19">
        <f t="shared" si="9"/>
        <v>0.27278218604651167</v>
      </c>
      <c r="Q27" s="1" t="str">
        <f>IF(modell!K355*modell!AD355&lt;=0,"valid","invalid")</f>
        <v>invalid</v>
      </c>
      <c r="R27" s="1" t="str">
        <f>rnd!S26</f>
        <v>part1</v>
      </c>
      <c r="S27" s="1">
        <f t="shared" si="1"/>
        <v>6.3961999999999977E-2</v>
      </c>
      <c r="T27" s="1">
        <f t="shared" si="2"/>
        <v>0.33674418604651163</v>
      </c>
      <c r="U27" s="1">
        <f t="shared" si="3"/>
        <v>0.27278218604651167</v>
      </c>
      <c r="V27" s="1">
        <f t="shared" si="10"/>
        <v>1</v>
      </c>
      <c r="W27" s="1">
        <f t="shared" si="11"/>
        <v>0</v>
      </c>
      <c r="X27" s="1">
        <f t="shared" si="12"/>
        <v>1</v>
      </c>
      <c r="Y27" s="1">
        <f t="shared" si="13"/>
        <v>11</v>
      </c>
      <c r="AA27" s="1" t="str">
        <f t="shared" si="4"/>
        <v>part1</v>
      </c>
      <c r="AB27" s="1" t="str">
        <f t="shared" si="5"/>
        <v>invalid</v>
      </c>
    </row>
    <row r="28" spans="1:28" x14ac:dyDescent="0.3">
      <c r="A28" s="1" t="str">
        <f>rnd!A27</f>
        <v>korzet25</v>
      </c>
      <c r="B28" s="1">
        <f>RANK(rnd!U27,rnd!U$3:U$108,oam!B$1)</f>
        <v>8</v>
      </c>
      <c r="C28" s="1">
        <f>RANK(rnd!V27,rnd!V$3:V$108,oam!C$1)</f>
        <v>3</v>
      </c>
      <c r="D28" s="1">
        <f>RANK(rnd!W27,rnd!W$3:W$108,oam!D$1)</f>
        <v>10</v>
      </c>
      <c r="E28" s="1">
        <f>RANK(rnd!X27,rnd!X$3:X$108,oam!E$1)</f>
        <v>17</v>
      </c>
      <c r="F28" s="1">
        <f>RANK(rnd!Y27,rnd!Y$3:Y$108,oam!F$1)</f>
        <v>14</v>
      </c>
      <c r="G28" s="1">
        <f>RANK(rnd!Z27,rnd!Z$3:Z$108,oam!G$1)</f>
        <v>5</v>
      </c>
      <c r="H28" s="1">
        <f>RANK(rnd!AA27,rnd!AA$3:AA$108,oam!H$1)</f>
        <v>23</v>
      </c>
      <c r="I28" s="1">
        <f>rnd!O27*1000</f>
        <v>66000</v>
      </c>
      <c r="J28" s="18">
        <f>modell!I356</f>
        <v>59469.4</v>
      </c>
      <c r="K28" s="18">
        <f t="shared" si="6"/>
        <v>6530.5999999999985</v>
      </c>
      <c r="L28" s="19">
        <f t="shared" si="7"/>
        <v>6.5305999999999989E-2</v>
      </c>
      <c r="M28" s="18">
        <f>rnd!R27*100000</f>
        <v>38317.757009345791</v>
      </c>
      <c r="N28" s="19">
        <f t="shared" si="8"/>
        <v>0.2768224299065421</v>
      </c>
      <c r="O28" s="19">
        <f t="shared" si="9"/>
        <v>0.21151642990654212</v>
      </c>
      <c r="Q28" s="1" t="str">
        <f>IF(modell!K356*modell!AD356&lt;=0,"valid","invalid")</f>
        <v>invalid</v>
      </c>
      <c r="R28" s="1" t="str">
        <f>rnd!S27</f>
        <v>part1</v>
      </c>
      <c r="S28" s="1">
        <f t="shared" si="1"/>
        <v>6.5305999999999989E-2</v>
      </c>
      <c r="T28" s="1">
        <f t="shared" si="2"/>
        <v>0.2768224299065421</v>
      </c>
      <c r="U28" s="1">
        <f t="shared" si="3"/>
        <v>0.21151642990654212</v>
      </c>
      <c r="V28" s="1">
        <f t="shared" si="10"/>
        <v>1</v>
      </c>
      <c r="W28" s="1">
        <f t="shared" si="11"/>
        <v>0</v>
      </c>
      <c r="X28" s="1">
        <f t="shared" si="12"/>
        <v>1</v>
      </c>
      <c r="Y28" s="1">
        <f t="shared" si="13"/>
        <v>11</v>
      </c>
      <c r="AA28" s="1" t="str">
        <f t="shared" si="4"/>
        <v>part1</v>
      </c>
      <c r="AB28" s="1" t="str">
        <f t="shared" si="5"/>
        <v>invalid</v>
      </c>
    </row>
    <row r="29" spans="1:28" x14ac:dyDescent="0.3">
      <c r="A29" s="1" t="str">
        <f>rnd!A28</f>
        <v>korzet26</v>
      </c>
      <c r="B29" s="1">
        <f>RANK(rnd!U28,rnd!U$3:U$108,oam!B$1)</f>
        <v>18</v>
      </c>
      <c r="C29" s="1">
        <f>RANK(rnd!V28,rnd!V$3:V$108,oam!C$1)</f>
        <v>33</v>
      </c>
      <c r="D29" s="1">
        <f>RANK(rnd!W28,rnd!W$3:W$108,oam!D$1)</f>
        <v>11</v>
      </c>
      <c r="E29" s="1">
        <f>RANK(rnd!X28,rnd!X$3:X$108,oam!E$1)</f>
        <v>27</v>
      </c>
      <c r="F29" s="1">
        <f>RANK(rnd!Y28,rnd!Y$3:Y$108,oam!F$1)</f>
        <v>18</v>
      </c>
      <c r="G29" s="1">
        <f>RANK(rnd!Z28,rnd!Z$3:Z$108,oam!G$1)</f>
        <v>30</v>
      </c>
      <c r="H29" s="1">
        <f>RANK(rnd!AA28,rnd!AA$3:AA$108,oam!H$1)</f>
        <v>25</v>
      </c>
      <c r="I29" s="1">
        <f>rnd!O28*1000</f>
        <v>70000</v>
      </c>
      <c r="J29" s="18">
        <f>modell!I357</f>
        <v>54603.8</v>
      </c>
      <c r="K29" s="18">
        <f t="shared" si="6"/>
        <v>15396.199999999997</v>
      </c>
      <c r="L29" s="19">
        <f t="shared" si="7"/>
        <v>0.15396199999999996</v>
      </c>
      <c r="M29" s="18">
        <f>rnd!R28*100000</f>
        <v>34615.384615384617</v>
      </c>
      <c r="N29" s="19">
        <f t="shared" si="8"/>
        <v>0.35384615384615381</v>
      </c>
      <c r="O29" s="19">
        <f t="shared" si="9"/>
        <v>0.19988415384615385</v>
      </c>
      <c r="Q29" s="1" t="str">
        <f>IF(modell!K357*modell!AD357&lt;=0,"valid","invalid")</f>
        <v>invalid</v>
      </c>
      <c r="R29" s="1" t="str">
        <f>rnd!S28</f>
        <v>part3</v>
      </c>
      <c r="S29" s="1">
        <f t="shared" si="1"/>
        <v>0.15396199999999996</v>
      </c>
      <c r="T29" s="1">
        <f t="shared" si="2"/>
        <v>0.35384615384615381</v>
      </c>
      <c r="U29" s="1">
        <f t="shared" si="3"/>
        <v>0.19988415384615385</v>
      </c>
      <c r="V29" s="1">
        <f t="shared" si="10"/>
        <v>1</v>
      </c>
      <c r="W29" s="1">
        <f t="shared" si="11"/>
        <v>0</v>
      </c>
      <c r="X29" s="1">
        <f t="shared" si="12"/>
        <v>1</v>
      </c>
      <c r="Y29" s="1">
        <f t="shared" si="13"/>
        <v>11</v>
      </c>
      <c r="AA29" s="1" t="str">
        <f t="shared" si="4"/>
        <v>part3</v>
      </c>
      <c r="AB29" s="1" t="str">
        <f t="shared" si="5"/>
        <v>invalid</v>
      </c>
    </row>
    <row r="30" spans="1:28" x14ac:dyDescent="0.3">
      <c r="A30" s="1" t="str">
        <f>rnd!A29</f>
        <v>korzet27</v>
      </c>
      <c r="B30" s="1">
        <f>RANK(rnd!U29,rnd!U$3:U$108,oam!B$1)</f>
        <v>56</v>
      </c>
      <c r="C30" s="1">
        <f>RANK(rnd!V29,rnd!V$3:V$108,oam!C$1)</f>
        <v>55</v>
      </c>
      <c r="D30" s="1">
        <f>RANK(rnd!W29,rnd!W$3:W$108,oam!D$1)</f>
        <v>49</v>
      </c>
      <c r="E30" s="1">
        <f>RANK(rnd!X29,rnd!X$3:X$108,oam!E$1)</f>
        <v>57</v>
      </c>
      <c r="F30" s="1">
        <f>RANK(rnd!Y29,rnd!Y$3:Y$108,oam!F$1)</f>
        <v>55</v>
      </c>
      <c r="G30" s="1">
        <f>RANK(rnd!Z29,rnd!Z$3:Z$108,oam!G$1)</f>
        <v>50</v>
      </c>
      <c r="H30" s="1">
        <f>RANK(rnd!AA29,rnd!AA$3:AA$108,oam!H$1)</f>
        <v>58</v>
      </c>
      <c r="I30" s="1">
        <f>rnd!O29*1000</f>
        <v>52000</v>
      </c>
      <c r="J30" s="18">
        <f>modell!I358</f>
        <v>54603.8</v>
      </c>
      <c r="K30" s="18">
        <f t="shared" si="6"/>
        <v>-2603.8000000000029</v>
      </c>
      <c r="L30" s="19">
        <f t="shared" si="7"/>
        <v>-2.603800000000003E-2</v>
      </c>
      <c r="M30" s="18">
        <f>rnd!R29*100000</f>
        <v>28445.747800586512</v>
      </c>
      <c r="N30" s="19">
        <f t="shared" si="8"/>
        <v>0.23554252199413489</v>
      </c>
      <c r="O30" s="19">
        <f t="shared" si="9"/>
        <v>0.2615805219941349</v>
      </c>
      <c r="Q30" s="1" t="str">
        <f>IF(modell!K358*modell!AD358&lt;=0,"valid","invalid")</f>
        <v>valid</v>
      </c>
      <c r="R30" s="1" t="str">
        <f>rnd!S29</f>
        <v>part1</v>
      </c>
      <c r="S30" s="1">
        <f t="shared" si="1"/>
        <v>-2.603800000000003E-2</v>
      </c>
      <c r="T30" s="1">
        <f t="shared" si="2"/>
        <v>0.23554252199413489</v>
      </c>
      <c r="U30" s="1">
        <f t="shared" si="3"/>
        <v>0.2615805219941349</v>
      </c>
      <c r="V30" s="1">
        <f t="shared" si="10"/>
        <v>1</v>
      </c>
      <c r="W30" s="1">
        <f t="shared" si="11"/>
        <v>0</v>
      </c>
      <c r="X30" s="1">
        <f t="shared" si="12"/>
        <v>1</v>
      </c>
      <c r="Y30" s="1">
        <f t="shared" si="13"/>
        <v>11</v>
      </c>
      <c r="AA30" s="1" t="str">
        <f t="shared" si="4"/>
        <v>part1</v>
      </c>
      <c r="AB30" s="1" t="str">
        <f t="shared" si="5"/>
        <v>valid</v>
      </c>
    </row>
    <row r="31" spans="1:28" x14ac:dyDescent="0.3">
      <c r="A31" s="1" t="str">
        <f>rnd!A30</f>
        <v>korzet28</v>
      </c>
      <c r="B31" s="1">
        <f>RANK(rnd!U30,rnd!U$3:U$108,oam!B$1)</f>
        <v>35</v>
      </c>
      <c r="C31" s="1">
        <f>RANK(rnd!V30,rnd!V$3:V$108,oam!C$1)</f>
        <v>82</v>
      </c>
      <c r="D31" s="1">
        <f>RANK(rnd!W30,rnd!W$3:W$108,oam!D$1)</f>
        <v>45</v>
      </c>
      <c r="E31" s="1">
        <f>RANK(rnd!X30,rnd!X$3:X$108,oam!E$1)</f>
        <v>44</v>
      </c>
      <c r="F31" s="1">
        <f>RANK(rnd!Y30,rnd!Y$3:Y$108,oam!F$1)</f>
        <v>11</v>
      </c>
      <c r="G31" s="1">
        <f>RANK(rnd!Z30,rnd!Z$3:Z$108,oam!G$1)</f>
        <v>22</v>
      </c>
      <c r="H31" s="1">
        <f>RANK(rnd!AA30,rnd!AA$3:AA$108,oam!H$1)</f>
        <v>14</v>
      </c>
      <c r="I31" s="1">
        <f>rnd!O30*1000</f>
        <v>58000</v>
      </c>
      <c r="J31" s="18">
        <f>modell!I359</f>
        <v>54603.8</v>
      </c>
      <c r="K31" s="18">
        <f t="shared" si="6"/>
        <v>3396.1999999999971</v>
      </c>
      <c r="L31" s="19">
        <f t="shared" si="7"/>
        <v>3.3961999999999971E-2</v>
      </c>
      <c r="M31" s="18">
        <f>rnd!R30*100000</f>
        <v>31501.831501831501</v>
      </c>
      <c r="N31" s="19">
        <f t="shared" si="8"/>
        <v>0.26498168498168501</v>
      </c>
      <c r="O31" s="19">
        <f t="shared" si="9"/>
        <v>0.23101968498168504</v>
      </c>
      <c r="Q31" s="1" t="str">
        <f>IF(modell!K359*modell!AD359&lt;=0,"valid","invalid")</f>
        <v>invalid</v>
      </c>
      <c r="R31" s="1" t="str">
        <f>rnd!S30</f>
        <v>part1</v>
      </c>
      <c r="S31" s="1">
        <f t="shared" si="1"/>
        <v>3.3961999999999971E-2</v>
      </c>
      <c r="T31" s="1">
        <f t="shared" si="2"/>
        <v>0.26498168498168501</v>
      </c>
      <c r="U31" s="1">
        <f t="shared" si="3"/>
        <v>0.23101968498168504</v>
      </c>
      <c r="V31" s="1">
        <f t="shared" si="10"/>
        <v>1</v>
      </c>
      <c r="W31" s="1">
        <f t="shared" si="11"/>
        <v>0</v>
      </c>
      <c r="X31" s="1">
        <f t="shared" si="12"/>
        <v>1</v>
      </c>
      <c r="Y31" s="1">
        <f t="shared" si="13"/>
        <v>11</v>
      </c>
      <c r="AA31" s="1" t="str">
        <f t="shared" si="4"/>
        <v>part1</v>
      </c>
      <c r="AB31" s="1" t="str">
        <f t="shared" si="5"/>
        <v>invalid</v>
      </c>
    </row>
    <row r="32" spans="1:28" x14ac:dyDescent="0.3">
      <c r="A32" s="1" t="str">
        <f>rnd!A31</f>
        <v>korzet29</v>
      </c>
      <c r="B32" s="1">
        <f>RANK(rnd!U31,rnd!U$3:U$108,oam!B$1)</f>
        <v>50</v>
      </c>
      <c r="C32" s="1">
        <f>RANK(rnd!V31,rnd!V$3:V$108,oam!C$1)</f>
        <v>80</v>
      </c>
      <c r="D32" s="1">
        <f>RANK(rnd!W31,rnd!W$3:W$108,oam!D$1)</f>
        <v>67</v>
      </c>
      <c r="E32" s="1">
        <f>RANK(rnd!X31,rnd!X$3:X$108,oam!E$1)</f>
        <v>41</v>
      </c>
      <c r="F32" s="1">
        <f>RANK(rnd!Y31,rnd!Y$3:Y$108,oam!F$1)</f>
        <v>32</v>
      </c>
      <c r="G32" s="1">
        <f>RANK(rnd!Z31,rnd!Z$3:Z$108,oam!G$1)</f>
        <v>55</v>
      </c>
      <c r="H32" s="1">
        <f>RANK(rnd!AA31,rnd!AA$3:AA$108,oam!H$1)</f>
        <v>34</v>
      </c>
      <c r="I32" s="1">
        <f>rnd!O31*1000</f>
        <v>65000</v>
      </c>
      <c r="J32" s="18">
        <f>modell!I360</f>
        <v>54603.8</v>
      </c>
      <c r="K32" s="18">
        <f t="shared" si="6"/>
        <v>10396.199999999997</v>
      </c>
      <c r="L32" s="19">
        <f t="shared" si="7"/>
        <v>0.10396199999999997</v>
      </c>
      <c r="M32" s="18">
        <f>rnd!R31*100000</f>
        <v>29393.939393939396</v>
      </c>
      <c r="N32" s="19">
        <f t="shared" si="8"/>
        <v>0.35606060606060608</v>
      </c>
      <c r="O32" s="19">
        <f t="shared" si="9"/>
        <v>0.25209860606060608</v>
      </c>
      <c r="Q32" s="1" t="str">
        <f>IF(modell!K360*modell!AD360&lt;=0,"valid","invalid")</f>
        <v>invalid</v>
      </c>
      <c r="R32" s="1" t="str">
        <f>rnd!S31</f>
        <v>part3</v>
      </c>
      <c r="S32" s="1">
        <f t="shared" si="1"/>
        <v>0.10396199999999997</v>
      </c>
      <c r="T32" s="1">
        <f t="shared" si="2"/>
        <v>0.35606060606060608</v>
      </c>
      <c r="U32" s="1">
        <f t="shared" si="3"/>
        <v>0.25209860606060608</v>
      </c>
      <c r="V32" s="1">
        <f t="shared" si="10"/>
        <v>1</v>
      </c>
      <c r="W32" s="1">
        <f t="shared" si="11"/>
        <v>0</v>
      </c>
      <c r="X32" s="1">
        <f t="shared" si="12"/>
        <v>1</v>
      </c>
      <c r="Y32" s="1">
        <f t="shared" si="13"/>
        <v>11</v>
      </c>
      <c r="AA32" s="1" t="str">
        <f t="shared" si="4"/>
        <v>part3</v>
      </c>
      <c r="AB32" s="1" t="str">
        <f t="shared" si="5"/>
        <v>invalid</v>
      </c>
    </row>
    <row r="33" spans="1:28" x14ac:dyDescent="0.3">
      <c r="A33" s="1" t="str">
        <f>rnd!A32</f>
        <v>korzet30</v>
      </c>
      <c r="B33" s="1">
        <f>RANK(rnd!U32,rnd!U$3:U$108,oam!B$1)</f>
        <v>101</v>
      </c>
      <c r="C33" s="1">
        <f>RANK(rnd!V32,rnd!V$3:V$108,oam!C$1)</f>
        <v>79</v>
      </c>
      <c r="D33" s="1">
        <f>RANK(rnd!W32,rnd!W$3:W$108,oam!D$1)</f>
        <v>99</v>
      </c>
      <c r="E33" s="1">
        <f>RANK(rnd!X32,rnd!X$3:X$108,oam!E$1)</f>
        <v>98</v>
      </c>
      <c r="F33" s="1">
        <f>RANK(rnd!Y32,rnd!Y$3:Y$108,oam!F$1)</f>
        <v>101</v>
      </c>
      <c r="G33" s="1">
        <f>RANK(rnd!Z32,rnd!Z$3:Z$108,oam!G$1)</f>
        <v>86</v>
      </c>
      <c r="H33" s="1">
        <f>RANK(rnd!AA32,rnd!AA$3:AA$108,oam!H$1)</f>
        <v>93</v>
      </c>
      <c r="I33" s="1">
        <f>rnd!O32*1000</f>
        <v>75000</v>
      </c>
      <c r="J33" s="18">
        <f>modell!I361</f>
        <v>49738.1</v>
      </c>
      <c r="K33" s="18">
        <f t="shared" si="6"/>
        <v>25261.9</v>
      </c>
      <c r="L33" s="19">
        <f t="shared" si="7"/>
        <v>0.25261900000000004</v>
      </c>
      <c r="M33" s="18">
        <f>rnd!R32*100000</f>
        <v>22102.42587601078</v>
      </c>
      <c r="N33" s="19">
        <f t="shared" si="8"/>
        <v>0.52897574123989222</v>
      </c>
      <c r="O33" s="19">
        <f t="shared" si="9"/>
        <v>0.27635674123989218</v>
      </c>
      <c r="Q33" s="1" t="str">
        <f>IF(modell!K361*modell!AD361&lt;=0,"valid","invalid")</f>
        <v>valid</v>
      </c>
      <c r="R33" s="1" t="str">
        <f>rnd!S32</f>
        <v>part3</v>
      </c>
      <c r="S33" s="1">
        <f t="shared" si="1"/>
        <v>0.25261900000000004</v>
      </c>
      <c r="T33" s="1">
        <f t="shared" si="2"/>
        <v>0.52897574123989222</v>
      </c>
      <c r="U33" s="1">
        <f t="shared" si="3"/>
        <v>0.27635674123989218</v>
      </c>
      <c r="V33" s="1">
        <f t="shared" si="10"/>
        <v>0</v>
      </c>
      <c r="W33" s="1">
        <f t="shared" si="11"/>
        <v>0</v>
      </c>
      <c r="X33" s="1">
        <f t="shared" si="12"/>
        <v>1</v>
      </c>
      <c r="Y33" s="1">
        <f t="shared" si="13"/>
        <v>1</v>
      </c>
      <c r="AA33" s="1" t="str">
        <f t="shared" si="4"/>
        <v>part3</v>
      </c>
      <c r="AB33" s="1" t="str">
        <f t="shared" si="5"/>
        <v>valid</v>
      </c>
    </row>
    <row r="34" spans="1:28" x14ac:dyDescent="0.3">
      <c r="A34" s="1" t="str">
        <f>rnd!A33</f>
        <v>korzet31</v>
      </c>
      <c r="B34" s="1">
        <f>RANK(rnd!U33,rnd!U$3:U$108,oam!B$1)</f>
        <v>47</v>
      </c>
      <c r="C34" s="1">
        <f>RANK(rnd!V33,rnd!V$3:V$108,oam!C$1)</f>
        <v>27</v>
      </c>
      <c r="D34" s="1">
        <f>RANK(rnd!W33,rnd!W$3:W$108,oam!D$1)</f>
        <v>47</v>
      </c>
      <c r="E34" s="1">
        <f>RANK(rnd!X33,rnd!X$3:X$108,oam!E$1)</f>
        <v>51</v>
      </c>
      <c r="F34" s="1">
        <f>RANK(rnd!Y33,rnd!Y$3:Y$108,oam!F$1)</f>
        <v>50</v>
      </c>
      <c r="G34" s="1">
        <f>RANK(rnd!Z33,rnd!Z$3:Z$108,oam!G$1)</f>
        <v>39</v>
      </c>
      <c r="H34" s="1">
        <f>RANK(rnd!AA33,rnd!AA$3:AA$108,oam!H$1)</f>
        <v>54</v>
      </c>
      <c r="I34" s="1">
        <f>rnd!O33*1000</f>
        <v>1000</v>
      </c>
      <c r="J34" s="18">
        <f>modell!I362</f>
        <v>54603.8</v>
      </c>
      <c r="K34" s="18">
        <f t="shared" si="6"/>
        <v>-53603.8</v>
      </c>
      <c r="L34" s="19">
        <f t="shared" si="7"/>
        <v>-0.53603800000000001</v>
      </c>
      <c r="M34" s="18">
        <f>rnd!R33*100000</f>
        <v>29754.601226993866</v>
      </c>
      <c r="N34" s="19">
        <f t="shared" si="8"/>
        <v>-0.28754601226993864</v>
      </c>
      <c r="O34" s="19">
        <f t="shared" si="9"/>
        <v>0.24849198773006137</v>
      </c>
      <c r="Q34" s="1" t="str">
        <f>IF(modell!K362*modell!AD362&lt;=0,"valid","invalid")</f>
        <v>invalid</v>
      </c>
      <c r="R34" s="1" t="str">
        <f>rnd!S33</f>
        <v>part5</v>
      </c>
      <c r="S34" s="1">
        <f t="shared" si="1"/>
        <v>-0.53603800000000001</v>
      </c>
      <c r="T34" s="1">
        <f t="shared" si="2"/>
        <v>-0.28754601226993864</v>
      </c>
      <c r="U34" s="1">
        <f t="shared" si="3"/>
        <v>0.24849198773006137</v>
      </c>
      <c r="V34" s="1">
        <f t="shared" si="10"/>
        <v>1</v>
      </c>
      <c r="W34" s="1">
        <f t="shared" si="11"/>
        <v>0</v>
      </c>
      <c r="X34" s="1">
        <f t="shared" si="12"/>
        <v>0</v>
      </c>
      <c r="Y34" s="1">
        <f t="shared" si="13"/>
        <v>10</v>
      </c>
      <c r="AA34" s="1" t="str">
        <f t="shared" si="4"/>
        <v>part5</v>
      </c>
      <c r="AB34" s="1" t="str">
        <f t="shared" si="5"/>
        <v>invalid</v>
      </c>
    </row>
    <row r="35" spans="1:28" x14ac:dyDescent="0.3">
      <c r="A35" s="1" t="str">
        <f>rnd!A34</f>
        <v>korzet32</v>
      </c>
      <c r="B35" s="1">
        <f>RANK(rnd!U34,rnd!U$3:U$108,oam!B$1)</f>
        <v>45</v>
      </c>
      <c r="C35" s="1">
        <f>RANK(rnd!V34,rnd!V$3:V$108,oam!C$1)</f>
        <v>38</v>
      </c>
      <c r="D35" s="1">
        <f>RANK(rnd!W34,rnd!W$3:W$108,oam!D$1)</f>
        <v>31</v>
      </c>
      <c r="E35" s="1">
        <f>RANK(rnd!X34,rnd!X$3:X$108,oam!E$1)</f>
        <v>57</v>
      </c>
      <c r="F35" s="1">
        <f>RANK(rnd!Y34,rnd!Y$3:Y$108,oam!F$1)</f>
        <v>59</v>
      </c>
      <c r="G35" s="1">
        <f>RANK(rnd!Z34,rnd!Z$3:Z$108,oam!G$1)</f>
        <v>35</v>
      </c>
      <c r="H35" s="1">
        <f>RANK(rnd!AA34,rnd!AA$3:AA$108,oam!H$1)</f>
        <v>50</v>
      </c>
      <c r="I35" s="1">
        <f>rnd!O34*1000</f>
        <v>96000</v>
      </c>
      <c r="J35" s="18">
        <f>modell!I363</f>
        <v>54603.8</v>
      </c>
      <c r="K35" s="18">
        <f t="shared" si="6"/>
        <v>41396.199999999997</v>
      </c>
      <c r="L35" s="19">
        <f t="shared" si="7"/>
        <v>0.413962</v>
      </c>
      <c r="M35" s="18">
        <f>rnd!R34*100000</f>
        <v>29838.709677419356</v>
      </c>
      <c r="N35" s="19">
        <f t="shared" si="8"/>
        <v>0.66161290322580635</v>
      </c>
      <c r="O35" s="19">
        <f t="shared" si="9"/>
        <v>0.24765090322580635</v>
      </c>
      <c r="Q35" s="1" t="str">
        <f>IF(modell!K363*modell!AD363&lt;=0,"valid","invalid")</f>
        <v>invalid</v>
      </c>
      <c r="R35" s="1" t="str">
        <f>rnd!S34</f>
        <v>part2</v>
      </c>
      <c r="S35" s="1">
        <f t="shared" si="1"/>
        <v>0.413962</v>
      </c>
      <c r="T35" s="1">
        <f t="shared" si="2"/>
        <v>0.66161290322580635</v>
      </c>
      <c r="U35" s="1">
        <f t="shared" si="3"/>
        <v>0.24765090322580635</v>
      </c>
      <c r="V35" s="1">
        <f t="shared" si="10"/>
        <v>1</v>
      </c>
      <c r="W35" s="1">
        <f t="shared" si="11"/>
        <v>0</v>
      </c>
      <c r="X35" s="1">
        <f t="shared" si="12"/>
        <v>1</v>
      </c>
      <c r="Y35" s="1">
        <f t="shared" si="13"/>
        <v>11</v>
      </c>
      <c r="AA35" s="1" t="str">
        <f t="shared" si="4"/>
        <v>part2</v>
      </c>
      <c r="AB35" s="1" t="str">
        <f t="shared" si="5"/>
        <v>invalid</v>
      </c>
    </row>
    <row r="36" spans="1:28" x14ac:dyDescent="0.3">
      <c r="A36" s="1" t="str">
        <f>rnd!A35</f>
        <v>korzet33</v>
      </c>
      <c r="B36" s="1">
        <f>RANK(rnd!U35,rnd!U$3:U$108,oam!B$1)</f>
        <v>11</v>
      </c>
      <c r="C36" s="1">
        <f>RANK(rnd!V35,rnd!V$3:V$108,oam!C$1)</f>
        <v>9</v>
      </c>
      <c r="D36" s="1">
        <f>RANK(rnd!W35,rnd!W$3:W$108,oam!D$1)</f>
        <v>14</v>
      </c>
      <c r="E36" s="1">
        <f>RANK(rnd!X35,rnd!X$3:X$108,oam!E$1)</f>
        <v>20</v>
      </c>
      <c r="F36" s="1">
        <f>RANK(rnd!Y35,rnd!Y$3:Y$108,oam!F$1)</f>
        <v>24</v>
      </c>
      <c r="G36" s="1">
        <f>RANK(rnd!Z35,rnd!Z$3:Z$108,oam!G$1)</f>
        <v>11</v>
      </c>
      <c r="H36" s="1">
        <f>RANK(rnd!AA35,rnd!AA$3:AA$108,oam!H$1)</f>
        <v>27</v>
      </c>
      <c r="I36" s="1">
        <f>rnd!O35*1000</f>
        <v>98000</v>
      </c>
      <c r="J36" s="18">
        <f>modell!I364</f>
        <v>57306.9</v>
      </c>
      <c r="K36" s="18">
        <f t="shared" si="6"/>
        <v>40693.1</v>
      </c>
      <c r="L36" s="19">
        <f t="shared" si="7"/>
        <v>0.40693099999999999</v>
      </c>
      <c r="M36" s="18">
        <f>rnd!R35*100000</f>
        <v>36283.185840707964</v>
      </c>
      <c r="N36" s="19">
        <f t="shared" si="8"/>
        <v>0.61716814159292033</v>
      </c>
      <c r="O36" s="19">
        <f t="shared" si="9"/>
        <v>0.21023714159292034</v>
      </c>
      <c r="Q36" s="1" t="str">
        <f>IF(modell!K364*modell!AD364&lt;=0,"valid","invalid")</f>
        <v>invalid</v>
      </c>
      <c r="R36" s="1" t="str">
        <f>rnd!S35</f>
        <v>part5</v>
      </c>
      <c r="S36" s="1">
        <f t="shared" si="1"/>
        <v>0.40693099999999999</v>
      </c>
      <c r="T36" s="1">
        <f t="shared" si="2"/>
        <v>0.61716814159292033</v>
      </c>
      <c r="U36" s="1">
        <f t="shared" si="3"/>
        <v>0.21023714159292034</v>
      </c>
      <c r="V36" s="1">
        <f t="shared" si="10"/>
        <v>1</v>
      </c>
      <c r="W36" s="1">
        <f t="shared" si="11"/>
        <v>0</v>
      </c>
      <c r="X36" s="1">
        <f t="shared" si="12"/>
        <v>1</v>
      </c>
      <c r="Y36" s="1">
        <f t="shared" si="13"/>
        <v>11</v>
      </c>
      <c r="AA36" s="1" t="str">
        <f t="shared" si="4"/>
        <v>part5</v>
      </c>
      <c r="AB36" s="1" t="str">
        <f t="shared" si="5"/>
        <v>invalid</v>
      </c>
    </row>
    <row r="37" spans="1:28" x14ac:dyDescent="0.3">
      <c r="A37" s="1" t="str">
        <f>rnd!A36</f>
        <v>korzet34</v>
      </c>
      <c r="B37" s="1">
        <f>RANK(rnd!U36,rnd!U$3:U$108,oam!B$1)</f>
        <v>24</v>
      </c>
      <c r="C37" s="1">
        <f>RANK(rnd!V36,rnd!V$3:V$108,oam!C$1)</f>
        <v>35</v>
      </c>
      <c r="D37" s="1">
        <f>RANK(rnd!W36,rnd!W$3:W$108,oam!D$1)</f>
        <v>62</v>
      </c>
      <c r="E37" s="1">
        <f>RANK(rnd!X36,rnd!X$3:X$108,oam!E$1)</f>
        <v>16</v>
      </c>
      <c r="F37" s="1">
        <f>RANK(rnd!Y36,rnd!Y$3:Y$108,oam!F$1)</f>
        <v>17</v>
      </c>
      <c r="G37" s="1">
        <f>RANK(rnd!Z36,rnd!Z$3:Z$108,oam!G$1)</f>
        <v>16</v>
      </c>
      <c r="H37" s="1">
        <f>RANK(rnd!AA36,rnd!AA$3:AA$108,oam!H$1)</f>
        <v>12</v>
      </c>
      <c r="I37" s="1">
        <f>rnd!O36*1000</f>
        <v>84000</v>
      </c>
      <c r="J37" s="18">
        <f>modell!I365</f>
        <v>54603.8</v>
      </c>
      <c r="K37" s="18">
        <f t="shared" si="6"/>
        <v>29396.199999999997</v>
      </c>
      <c r="L37" s="19">
        <f t="shared" si="7"/>
        <v>0.29396199999999995</v>
      </c>
      <c r="M37" s="18">
        <f>rnd!R36*100000</f>
        <v>33333.333333333328</v>
      </c>
      <c r="N37" s="19">
        <f t="shared" si="8"/>
        <v>0.50666666666666671</v>
      </c>
      <c r="O37" s="19">
        <f t="shared" si="9"/>
        <v>0.21270466666666676</v>
      </c>
      <c r="Q37" s="1" t="str">
        <f>IF(modell!K365*modell!AD365&lt;=0,"valid","invalid")</f>
        <v>invalid</v>
      </c>
      <c r="R37" s="1" t="str">
        <f>rnd!S36</f>
        <v>part3</v>
      </c>
      <c r="S37" s="1">
        <f t="shared" si="1"/>
        <v>0.29396199999999995</v>
      </c>
      <c r="T37" s="1">
        <f t="shared" si="2"/>
        <v>0.50666666666666671</v>
      </c>
      <c r="U37" s="1">
        <f t="shared" si="3"/>
        <v>0.21270466666666676</v>
      </c>
      <c r="V37" s="1">
        <f t="shared" si="10"/>
        <v>1</v>
      </c>
      <c r="W37" s="1">
        <f t="shared" si="11"/>
        <v>0</v>
      </c>
      <c r="X37" s="1">
        <f t="shared" si="12"/>
        <v>1</v>
      </c>
      <c r="Y37" s="1">
        <f t="shared" si="13"/>
        <v>11</v>
      </c>
      <c r="AA37" s="1" t="str">
        <f t="shared" si="4"/>
        <v>part3</v>
      </c>
      <c r="AB37" s="1" t="str">
        <f t="shared" si="5"/>
        <v>invalid</v>
      </c>
    </row>
    <row r="38" spans="1:28" x14ac:dyDescent="0.3">
      <c r="A38" s="1" t="str">
        <f>rnd!A37</f>
        <v>korzet35</v>
      </c>
      <c r="B38" s="1">
        <f>RANK(rnd!U37,rnd!U$3:U$108,oam!B$1)</f>
        <v>65</v>
      </c>
      <c r="C38" s="1">
        <f>RANK(rnd!V37,rnd!V$3:V$108,oam!C$1)</f>
        <v>43</v>
      </c>
      <c r="D38" s="1">
        <f>RANK(rnd!W37,rnd!W$3:W$108,oam!D$1)</f>
        <v>70</v>
      </c>
      <c r="E38" s="1">
        <f>RANK(rnd!X37,rnd!X$3:X$108,oam!E$1)</f>
        <v>72</v>
      </c>
      <c r="F38" s="1">
        <f>RANK(rnd!Y37,rnd!Y$3:Y$108,oam!F$1)</f>
        <v>66</v>
      </c>
      <c r="G38" s="1">
        <f>RANK(rnd!Z37,rnd!Z$3:Z$108,oam!G$1)</f>
        <v>47</v>
      </c>
      <c r="H38" s="1">
        <f>RANK(rnd!AA37,rnd!AA$3:AA$108,oam!H$1)</f>
        <v>66</v>
      </c>
      <c r="I38" s="1">
        <f>rnd!O37*1000</f>
        <v>14000</v>
      </c>
      <c r="J38" s="18">
        <f>modell!I366</f>
        <v>53522.5</v>
      </c>
      <c r="K38" s="18">
        <f t="shared" si="6"/>
        <v>-39522.5</v>
      </c>
      <c r="L38" s="19">
        <f t="shared" si="7"/>
        <v>-0.39522499999999999</v>
      </c>
      <c r="M38" s="18">
        <f>rnd!R37*100000</f>
        <v>27108.433734939757</v>
      </c>
      <c r="N38" s="19">
        <f t="shared" si="8"/>
        <v>-0.13108433734939756</v>
      </c>
      <c r="O38" s="19">
        <f t="shared" si="9"/>
        <v>0.26414066265060243</v>
      </c>
      <c r="Q38" s="1" t="str">
        <f>IF(modell!K366*modell!AD366&lt;=0,"valid","invalid")</f>
        <v>invalid</v>
      </c>
      <c r="R38" s="1" t="str">
        <f>rnd!S37</f>
        <v>part6</v>
      </c>
      <c r="S38" s="1">
        <f t="shared" si="1"/>
        <v>-0.39522499999999999</v>
      </c>
      <c r="T38" s="1">
        <f t="shared" si="2"/>
        <v>-0.13108433734939756</v>
      </c>
      <c r="U38" s="1">
        <f t="shared" si="3"/>
        <v>0.26414066265060243</v>
      </c>
      <c r="V38" s="1">
        <f t="shared" si="10"/>
        <v>1</v>
      </c>
      <c r="W38" s="1">
        <f t="shared" si="11"/>
        <v>0</v>
      </c>
      <c r="X38" s="1">
        <f t="shared" si="12"/>
        <v>0</v>
      </c>
      <c r="Y38" s="1">
        <f t="shared" si="13"/>
        <v>10</v>
      </c>
      <c r="AA38" s="1" t="str">
        <f t="shared" si="4"/>
        <v>part6</v>
      </c>
      <c r="AB38" s="1" t="str">
        <f t="shared" si="5"/>
        <v>invalid</v>
      </c>
    </row>
    <row r="39" spans="1:28" x14ac:dyDescent="0.3">
      <c r="A39" s="1" t="str">
        <f>rnd!A38</f>
        <v>korzet36</v>
      </c>
      <c r="B39" s="1">
        <f>RANK(rnd!U38,rnd!U$3:U$108,oam!B$1)</f>
        <v>39</v>
      </c>
      <c r="C39" s="1">
        <f>RANK(rnd!V38,rnd!V$3:V$108,oam!C$1)</f>
        <v>96</v>
      </c>
      <c r="D39" s="1">
        <f>RANK(rnd!W38,rnd!W$3:W$108,oam!D$1)</f>
        <v>24</v>
      </c>
      <c r="E39" s="1">
        <f>RANK(rnd!X38,rnd!X$3:X$108,oam!E$1)</f>
        <v>31</v>
      </c>
      <c r="F39" s="1">
        <f>RANK(rnd!Y38,rnd!Y$3:Y$108,oam!F$1)</f>
        <v>105</v>
      </c>
      <c r="G39" s="1">
        <f>RANK(rnd!Z38,rnd!Z$3:Z$108,oam!G$1)</f>
        <v>36</v>
      </c>
      <c r="H39" s="1">
        <f>RANK(rnd!AA38,rnd!AA$3:AA$108,oam!H$1)</f>
        <v>29</v>
      </c>
      <c r="I39" s="1">
        <f>rnd!O38*1000</f>
        <v>28000</v>
      </c>
      <c r="J39" s="18">
        <f>modell!I367</f>
        <v>25409.7</v>
      </c>
      <c r="K39" s="18">
        <f t="shared" si="6"/>
        <v>2590.2999999999993</v>
      </c>
      <c r="L39" s="19">
        <f t="shared" si="7"/>
        <v>2.5902999999999992E-2</v>
      </c>
      <c r="M39" s="18">
        <f>rnd!R38*100000</f>
        <v>30877.192982456141</v>
      </c>
      <c r="N39" s="19">
        <f t="shared" si="8"/>
        <v>-2.877192982456141E-2</v>
      </c>
      <c r="O39" s="19">
        <f t="shared" si="9"/>
        <v>-5.4674929824561402E-2</v>
      </c>
      <c r="P39" s="1" t="s">
        <v>402</v>
      </c>
      <c r="Q39" s="1" t="str">
        <f>IF(modell!K367*modell!AD367&lt;=0,"valid","invalid")</f>
        <v>valid</v>
      </c>
      <c r="R39" s="1" t="str">
        <f>rnd!S38</f>
        <v>part4</v>
      </c>
      <c r="S39" s="1">
        <f t="shared" si="1"/>
        <v>2.5902999999999992E-2</v>
      </c>
      <c r="T39" s="1">
        <f t="shared" si="2"/>
        <v>-2.877192982456141E-2</v>
      </c>
      <c r="U39" s="1">
        <f t="shared" si="3"/>
        <v>-5.4674929824561402E-2</v>
      </c>
      <c r="V39" s="1">
        <f t="shared" si="10"/>
        <v>0</v>
      </c>
      <c r="W39" s="1">
        <f t="shared" si="11"/>
        <v>0</v>
      </c>
      <c r="X39" s="1">
        <f t="shared" si="12"/>
        <v>0</v>
      </c>
      <c r="Y39" s="1">
        <f t="shared" si="13"/>
        <v>0</v>
      </c>
      <c r="AA39" s="1" t="str">
        <f t="shared" si="4"/>
        <v>part4</v>
      </c>
      <c r="AB39" s="1" t="str">
        <f t="shared" si="5"/>
        <v>valid</v>
      </c>
    </row>
    <row r="40" spans="1:28" x14ac:dyDescent="0.3">
      <c r="A40" s="1" t="str">
        <f>rnd!A39</f>
        <v>korzet37</v>
      </c>
      <c r="B40" s="1">
        <f>RANK(rnd!U39,rnd!U$3:U$108,oam!B$1)</f>
        <v>104</v>
      </c>
      <c r="C40" s="1">
        <f>RANK(rnd!V39,rnd!V$3:V$108,oam!C$1)</f>
        <v>95</v>
      </c>
      <c r="D40" s="1">
        <f>RANK(rnd!W39,rnd!W$3:W$108,oam!D$1)</f>
        <v>102</v>
      </c>
      <c r="E40" s="1">
        <f>RANK(rnd!X39,rnd!X$3:X$108,oam!E$1)</f>
        <v>105</v>
      </c>
      <c r="F40" s="1">
        <f>RANK(rnd!Y39,rnd!Y$3:Y$108,oam!F$1)</f>
        <v>104</v>
      </c>
      <c r="G40" s="1">
        <f>RANK(rnd!Z39,rnd!Z$3:Z$108,oam!G$1)</f>
        <v>73</v>
      </c>
      <c r="H40" s="1">
        <f>RANK(rnd!AA39,rnd!AA$3:AA$108,oam!H$1)</f>
        <v>75</v>
      </c>
      <c r="I40" s="1">
        <f>rnd!O39*1000</f>
        <v>68000</v>
      </c>
      <c r="J40" s="18">
        <f>modell!I368</f>
        <v>37303.599999999999</v>
      </c>
      <c r="K40" s="18">
        <f t="shared" si="6"/>
        <v>30696.400000000001</v>
      </c>
      <c r="L40" s="19">
        <f t="shared" si="7"/>
        <v>0.30696400000000001</v>
      </c>
      <c r="M40" s="18">
        <f>rnd!R39*100000</f>
        <v>21707.317073170732</v>
      </c>
      <c r="N40" s="19">
        <f t="shared" si="8"/>
        <v>0.46292682926829265</v>
      </c>
      <c r="O40" s="19">
        <f t="shared" si="9"/>
        <v>0.15596282926829264</v>
      </c>
      <c r="Q40" s="1" t="str">
        <f>IF(modell!K368*modell!AD368&lt;=0,"valid","invalid")</f>
        <v>valid</v>
      </c>
      <c r="R40" s="1" t="str">
        <f>rnd!S39</f>
        <v>part6</v>
      </c>
      <c r="S40" s="1">
        <f t="shared" si="1"/>
        <v>0.30696400000000001</v>
      </c>
      <c r="T40" s="1">
        <f t="shared" si="2"/>
        <v>0.46292682926829265</v>
      </c>
      <c r="U40" s="1">
        <f t="shared" si="3"/>
        <v>0.15596282926829264</v>
      </c>
      <c r="V40" s="1">
        <f t="shared" si="10"/>
        <v>0</v>
      </c>
      <c r="W40" s="1">
        <f t="shared" si="11"/>
        <v>0</v>
      </c>
      <c r="X40" s="1">
        <f t="shared" si="12"/>
        <v>1</v>
      </c>
      <c r="Y40" s="1">
        <f t="shared" si="13"/>
        <v>1</v>
      </c>
      <c r="AA40" s="1" t="str">
        <f t="shared" si="4"/>
        <v>part6</v>
      </c>
      <c r="AB40" s="1" t="str">
        <f t="shared" si="5"/>
        <v>valid</v>
      </c>
    </row>
    <row r="41" spans="1:28" x14ac:dyDescent="0.3">
      <c r="A41" s="1" t="str">
        <f>rnd!A40</f>
        <v>korzet38</v>
      </c>
      <c r="B41" s="1">
        <f>RANK(rnd!U40,rnd!U$3:U$108,oam!B$1)</f>
        <v>96</v>
      </c>
      <c r="C41" s="1">
        <f>RANK(rnd!V40,rnd!V$3:V$108,oam!C$1)</f>
        <v>70</v>
      </c>
      <c r="D41" s="1">
        <f>RANK(rnd!W40,rnd!W$3:W$108,oam!D$1)</f>
        <v>87</v>
      </c>
      <c r="E41" s="1">
        <f>RANK(rnd!X40,rnd!X$3:X$108,oam!E$1)</f>
        <v>97</v>
      </c>
      <c r="F41" s="1">
        <f>RANK(rnd!Y40,rnd!Y$3:Y$108,oam!F$1)</f>
        <v>87</v>
      </c>
      <c r="G41" s="1">
        <f>RANK(rnd!Z40,rnd!Z$3:Z$108,oam!G$1)</f>
        <v>99</v>
      </c>
      <c r="H41" s="1">
        <f>RANK(rnd!AA40,rnd!AA$3:AA$108,oam!H$1)</f>
        <v>102</v>
      </c>
      <c r="I41" s="1">
        <f>rnd!O40*1000</f>
        <v>41000</v>
      </c>
      <c r="J41" s="18">
        <f>modell!I369</f>
        <v>49738.1</v>
      </c>
      <c r="K41" s="18">
        <f t="shared" si="6"/>
        <v>-8738.0999999999985</v>
      </c>
      <c r="L41" s="19">
        <f t="shared" si="7"/>
        <v>-8.7380999999999986E-2</v>
      </c>
      <c r="M41" s="18">
        <f>rnd!R40*100000</f>
        <v>22602.739726027397</v>
      </c>
      <c r="N41" s="19">
        <f t="shared" si="8"/>
        <v>0.18397260273972602</v>
      </c>
      <c r="O41" s="19">
        <f t="shared" si="9"/>
        <v>0.27135360273972597</v>
      </c>
      <c r="Q41" s="1" t="str">
        <f>IF(modell!K369*modell!AD369&lt;=0,"valid","invalid")</f>
        <v>invalid</v>
      </c>
      <c r="R41" s="1" t="str">
        <f>rnd!S40</f>
        <v>part1</v>
      </c>
      <c r="S41" s="1">
        <f t="shared" si="1"/>
        <v>-8.7380999999999986E-2</v>
      </c>
      <c r="T41" s="1">
        <f t="shared" si="2"/>
        <v>0.18397260273972602</v>
      </c>
      <c r="U41" s="1">
        <f t="shared" si="3"/>
        <v>0.27135360273972597</v>
      </c>
      <c r="V41" s="1">
        <f t="shared" si="10"/>
        <v>0</v>
      </c>
      <c r="W41" s="1">
        <f t="shared" si="11"/>
        <v>0</v>
      </c>
      <c r="X41" s="1">
        <f t="shared" si="12"/>
        <v>0</v>
      </c>
      <c r="Y41" s="1">
        <f t="shared" si="13"/>
        <v>0</v>
      </c>
      <c r="AA41" s="1" t="str">
        <f t="shared" si="4"/>
        <v>part1</v>
      </c>
      <c r="AB41" s="1" t="str">
        <f t="shared" si="5"/>
        <v>invalid</v>
      </c>
    </row>
    <row r="42" spans="1:28" x14ac:dyDescent="0.3">
      <c r="A42" s="1" t="str">
        <f>rnd!A41</f>
        <v>korzet39</v>
      </c>
      <c r="B42" s="1">
        <f>RANK(rnd!U41,rnd!U$3:U$108,oam!B$1)</f>
        <v>5</v>
      </c>
      <c r="C42" s="1">
        <f>RANK(rnd!V41,rnd!V$3:V$108,oam!C$1)</f>
        <v>46</v>
      </c>
      <c r="D42" s="1">
        <f>RANK(rnd!W41,rnd!W$3:W$108,oam!D$1)</f>
        <v>3</v>
      </c>
      <c r="E42" s="1">
        <f>RANK(rnd!X41,rnd!X$3:X$108,oam!E$1)</f>
        <v>5</v>
      </c>
      <c r="F42" s="1">
        <f>RANK(rnd!Y41,rnd!Y$3:Y$108,oam!F$1)</f>
        <v>6</v>
      </c>
      <c r="G42" s="1">
        <f>RANK(rnd!Z41,rnd!Z$3:Z$108,oam!G$1)</f>
        <v>10</v>
      </c>
      <c r="H42" s="1">
        <f>RANK(rnd!AA41,rnd!AA$3:AA$108,oam!H$1)</f>
        <v>4</v>
      </c>
      <c r="I42" s="1">
        <f>rnd!O41*1000</f>
        <v>1000</v>
      </c>
      <c r="J42" s="18">
        <f>modell!I370</f>
        <v>54603.8</v>
      </c>
      <c r="K42" s="18">
        <f t="shared" si="6"/>
        <v>-53603.8</v>
      </c>
      <c r="L42" s="19">
        <f t="shared" si="7"/>
        <v>-0.53603800000000001</v>
      </c>
      <c r="M42" s="18">
        <f>rnd!R41*100000</f>
        <v>39336.492890995265</v>
      </c>
      <c r="N42" s="19">
        <f t="shared" si="8"/>
        <v>-0.38336492890995266</v>
      </c>
      <c r="O42" s="19">
        <f t="shared" si="9"/>
        <v>0.15267307109004735</v>
      </c>
      <c r="Q42" s="1" t="str">
        <f>IF(modell!K370*modell!AD370&lt;=0,"valid","invalid")</f>
        <v>invalid</v>
      </c>
      <c r="R42" s="1" t="str">
        <f>rnd!S41</f>
        <v>part5</v>
      </c>
      <c r="S42" s="1">
        <f t="shared" si="1"/>
        <v>-0.53603800000000001</v>
      </c>
      <c r="T42" s="1">
        <f t="shared" si="2"/>
        <v>-0.38336492890995266</v>
      </c>
      <c r="U42" s="1">
        <f t="shared" si="3"/>
        <v>0.15267307109004735</v>
      </c>
      <c r="V42" s="1">
        <f t="shared" si="10"/>
        <v>1</v>
      </c>
      <c r="W42" s="1">
        <f t="shared" si="11"/>
        <v>0</v>
      </c>
      <c r="X42" s="1">
        <f t="shared" si="12"/>
        <v>0</v>
      </c>
      <c r="Y42" s="1">
        <f t="shared" si="13"/>
        <v>10</v>
      </c>
      <c r="AA42" s="1" t="str">
        <f t="shared" si="4"/>
        <v>part5</v>
      </c>
      <c r="AB42" s="1" t="str">
        <f t="shared" si="5"/>
        <v>invalid</v>
      </c>
    </row>
    <row r="43" spans="1:28" x14ac:dyDescent="0.3">
      <c r="A43" s="1" t="str">
        <f>rnd!A42</f>
        <v>korzet40</v>
      </c>
      <c r="B43" s="1">
        <f>RANK(rnd!U42,rnd!U$3:U$108,oam!B$1)</f>
        <v>82</v>
      </c>
      <c r="C43" s="1">
        <f>RANK(rnd!V42,rnd!V$3:V$108,oam!C$1)</f>
        <v>57</v>
      </c>
      <c r="D43" s="1">
        <f>RANK(rnd!W42,rnd!W$3:W$108,oam!D$1)</f>
        <v>74</v>
      </c>
      <c r="E43" s="1">
        <f>RANK(rnd!X42,rnd!X$3:X$108,oam!E$1)</f>
        <v>83</v>
      </c>
      <c r="F43" s="1">
        <f>RANK(rnd!Y42,rnd!Y$3:Y$108,oam!F$1)</f>
        <v>77</v>
      </c>
      <c r="G43" s="1">
        <f>RANK(rnd!Z42,rnd!Z$3:Z$108,oam!G$1)</f>
        <v>81</v>
      </c>
      <c r="H43" s="1">
        <f>RANK(rnd!AA42,rnd!AA$3:AA$108,oam!H$1)</f>
        <v>85</v>
      </c>
      <c r="I43" s="1">
        <f>rnd!O42*1000</f>
        <v>63000</v>
      </c>
      <c r="J43" s="18">
        <f>modell!I371</f>
        <v>51900.6</v>
      </c>
      <c r="K43" s="18">
        <f t="shared" si="6"/>
        <v>11099.400000000001</v>
      </c>
      <c r="L43" s="19">
        <f t="shared" si="7"/>
        <v>0.11099400000000001</v>
      </c>
      <c r="M43" s="18">
        <f>rnd!R42*100000</f>
        <v>25000</v>
      </c>
      <c r="N43" s="19">
        <f t="shared" si="8"/>
        <v>0.38</v>
      </c>
      <c r="O43" s="19">
        <f t="shared" si="9"/>
        <v>0.26900599999999997</v>
      </c>
      <c r="Q43" s="1" t="str">
        <f>IF(modell!K371*modell!AD371&lt;=0,"valid","invalid")</f>
        <v>invalid</v>
      </c>
      <c r="R43" s="1" t="str">
        <f>rnd!S42</f>
        <v>part6</v>
      </c>
      <c r="S43" s="1">
        <f t="shared" si="1"/>
        <v>0.11099400000000001</v>
      </c>
      <c r="T43" s="1">
        <f t="shared" si="2"/>
        <v>0.38</v>
      </c>
      <c r="U43" s="1">
        <f t="shared" si="3"/>
        <v>0.26900599999999997</v>
      </c>
      <c r="V43" s="1">
        <f t="shared" si="10"/>
        <v>1</v>
      </c>
      <c r="W43" s="1">
        <f t="shared" si="11"/>
        <v>0</v>
      </c>
      <c r="X43" s="1">
        <f t="shared" si="12"/>
        <v>1</v>
      </c>
      <c r="Y43" s="1">
        <f t="shared" si="13"/>
        <v>11</v>
      </c>
      <c r="AA43" s="1" t="str">
        <f t="shared" si="4"/>
        <v>part6</v>
      </c>
      <c r="AB43" s="1" t="str">
        <f t="shared" si="5"/>
        <v>invalid</v>
      </c>
    </row>
    <row r="44" spans="1:28" x14ac:dyDescent="0.3">
      <c r="A44" s="1" t="str">
        <f>rnd!A43</f>
        <v>korzet41</v>
      </c>
      <c r="B44" s="1">
        <f>RANK(rnd!U43,rnd!U$3:U$108,oam!B$1)</f>
        <v>32</v>
      </c>
      <c r="C44" s="1">
        <f>RANK(rnd!V43,rnd!V$3:V$108,oam!C$1)</f>
        <v>63</v>
      </c>
      <c r="D44" s="1">
        <f>RANK(rnd!W43,rnd!W$3:W$108,oam!D$1)</f>
        <v>60</v>
      </c>
      <c r="E44" s="1">
        <f>RANK(rnd!X43,rnd!X$3:X$108,oam!E$1)</f>
        <v>13</v>
      </c>
      <c r="F44" s="1">
        <f>RANK(rnd!Y43,rnd!Y$3:Y$108,oam!F$1)</f>
        <v>25</v>
      </c>
      <c r="G44" s="1">
        <f>RANK(rnd!Z43,rnd!Z$3:Z$108,oam!G$1)</f>
        <v>32</v>
      </c>
      <c r="H44" s="1">
        <f>RANK(rnd!AA43,rnd!AA$3:AA$108,oam!H$1)</f>
        <v>18</v>
      </c>
      <c r="I44" s="1">
        <f>rnd!O43*1000</f>
        <v>66000</v>
      </c>
      <c r="J44" s="18">
        <f>modell!I372</f>
        <v>54603.8</v>
      </c>
      <c r="K44" s="18">
        <f t="shared" si="6"/>
        <v>11396.199999999997</v>
      </c>
      <c r="L44" s="19">
        <f t="shared" si="7"/>
        <v>0.11396199999999997</v>
      </c>
      <c r="M44" s="18">
        <f>rnd!R43*100000</f>
        <v>32057.416267942586</v>
      </c>
      <c r="N44" s="19">
        <f t="shared" si="8"/>
        <v>0.33942583732057413</v>
      </c>
      <c r="O44" s="19">
        <f t="shared" si="9"/>
        <v>0.22546383732057418</v>
      </c>
      <c r="Q44" s="1" t="str">
        <f>IF(modell!K372*modell!AD372&lt;=0,"valid","invalid")</f>
        <v>invalid</v>
      </c>
      <c r="R44" s="1" t="str">
        <f>rnd!S43</f>
        <v>part6</v>
      </c>
      <c r="S44" s="1">
        <f t="shared" si="1"/>
        <v>0.11396199999999997</v>
      </c>
      <c r="T44" s="1">
        <f t="shared" si="2"/>
        <v>0.33942583732057413</v>
      </c>
      <c r="U44" s="1">
        <f t="shared" si="3"/>
        <v>0.22546383732057418</v>
      </c>
      <c r="V44" s="1">
        <f t="shared" si="10"/>
        <v>1</v>
      </c>
      <c r="W44" s="1">
        <f t="shared" si="11"/>
        <v>0</v>
      </c>
      <c r="X44" s="1">
        <f t="shared" si="12"/>
        <v>1</v>
      </c>
      <c r="Y44" s="1">
        <f t="shared" si="13"/>
        <v>11</v>
      </c>
      <c r="AA44" s="1" t="str">
        <f t="shared" si="4"/>
        <v>part6</v>
      </c>
      <c r="AB44" s="1" t="str">
        <f t="shared" si="5"/>
        <v>invalid</v>
      </c>
    </row>
    <row r="45" spans="1:28" x14ac:dyDescent="0.3">
      <c r="A45" s="1" t="str">
        <f>rnd!A44</f>
        <v>korzet42</v>
      </c>
      <c r="B45" s="1">
        <f>RANK(rnd!U44,rnd!U$3:U$108,oam!B$1)</f>
        <v>74</v>
      </c>
      <c r="C45" s="1">
        <f>RANK(rnd!V44,rnd!V$3:V$108,oam!C$1)</f>
        <v>84</v>
      </c>
      <c r="D45" s="1">
        <f>RANK(rnd!W44,rnd!W$3:W$108,oam!D$1)</f>
        <v>89</v>
      </c>
      <c r="E45" s="1">
        <f>RANK(rnd!X44,rnd!X$3:X$108,oam!E$1)</f>
        <v>92</v>
      </c>
      <c r="F45" s="1">
        <f>RANK(rnd!Y44,rnd!Y$3:Y$108,oam!F$1)</f>
        <v>62</v>
      </c>
      <c r="G45" s="1">
        <f>RANK(rnd!Z44,rnd!Z$3:Z$108,oam!G$1)</f>
        <v>51</v>
      </c>
      <c r="H45" s="1">
        <f>RANK(rnd!AA44,rnd!AA$3:AA$108,oam!H$1)</f>
        <v>46</v>
      </c>
      <c r="I45" s="1">
        <f>rnd!O44*1000</f>
        <v>89000</v>
      </c>
      <c r="J45" s="18">
        <f>modell!I373</f>
        <v>54603.8</v>
      </c>
      <c r="K45" s="18">
        <f t="shared" si="6"/>
        <v>34396.199999999997</v>
      </c>
      <c r="L45" s="19">
        <f t="shared" si="7"/>
        <v>0.34396199999999999</v>
      </c>
      <c r="M45" s="18">
        <f>rnd!R44*100000</f>
        <v>25872.093023255817</v>
      </c>
      <c r="N45" s="19">
        <f t="shared" si="8"/>
        <v>0.63127906976744186</v>
      </c>
      <c r="O45" s="19">
        <f t="shared" si="9"/>
        <v>0.28731706976744187</v>
      </c>
      <c r="Q45" s="1" t="str">
        <f>IF(modell!K373*modell!AD373&lt;=0,"valid","invalid")</f>
        <v>invalid</v>
      </c>
      <c r="R45" s="1" t="str">
        <f>rnd!S44</f>
        <v>part2</v>
      </c>
      <c r="S45" s="1">
        <f t="shared" si="1"/>
        <v>0.34396199999999999</v>
      </c>
      <c r="T45" s="1">
        <f t="shared" si="2"/>
        <v>0.63127906976744186</v>
      </c>
      <c r="U45" s="1">
        <f t="shared" si="3"/>
        <v>0.28731706976744187</v>
      </c>
      <c r="V45" s="1">
        <f t="shared" si="10"/>
        <v>1</v>
      </c>
      <c r="W45" s="1">
        <f t="shared" si="11"/>
        <v>0</v>
      </c>
      <c r="X45" s="1">
        <f t="shared" si="12"/>
        <v>1</v>
      </c>
      <c r="Y45" s="1">
        <f t="shared" si="13"/>
        <v>11</v>
      </c>
      <c r="AA45" s="1" t="str">
        <f t="shared" si="4"/>
        <v>part2</v>
      </c>
      <c r="AB45" s="1" t="str">
        <f t="shared" si="5"/>
        <v>invalid</v>
      </c>
    </row>
    <row r="46" spans="1:28" x14ac:dyDescent="0.3">
      <c r="A46" s="1" t="str">
        <f>rnd!A45</f>
        <v>korzet43</v>
      </c>
      <c r="B46" s="1">
        <f>RANK(rnd!U45,rnd!U$3:U$108,oam!B$1)</f>
        <v>72</v>
      </c>
      <c r="C46" s="1">
        <f>RANK(rnd!V45,rnd!V$3:V$108,oam!C$1)</f>
        <v>98</v>
      </c>
      <c r="D46" s="1">
        <f>RANK(rnd!W45,rnd!W$3:W$108,oam!D$1)</f>
        <v>37</v>
      </c>
      <c r="E46" s="1">
        <f>RANK(rnd!X45,rnd!X$3:X$108,oam!E$1)</f>
        <v>55</v>
      </c>
      <c r="F46" s="1">
        <f>RANK(rnd!Y45,rnd!Y$3:Y$108,oam!F$1)</f>
        <v>83</v>
      </c>
      <c r="G46" s="1">
        <f>RANK(rnd!Z45,rnd!Z$3:Z$108,oam!G$1)</f>
        <v>82</v>
      </c>
      <c r="H46" s="1">
        <f>RANK(rnd!AA45,rnd!AA$3:AA$108,oam!H$1)</f>
        <v>84</v>
      </c>
      <c r="I46" s="1">
        <f>rnd!O45*1000</f>
        <v>46000</v>
      </c>
      <c r="J46" s="18">
        <f>modell!I374</f>
        <v>51900.6</v>
      </c>
      <c r="K46" s="18">
        <f t="shared" si="6"/>
        <v>-5900.5999999999985</v>
      </c>
      <c r="L46" s="19">
        <f t="shared" si="7"/>
        <v>-5.9005999999999982E-2</v>
      </c>
      <c r="M46" s="18">
        <f>rnd!R45*100000</f>
        <v>26045.016077170418</v>
      </c>
      <c r="N46" s="19">
        <f t="shared" si="8"/>
        <v>0.19954983922829583</v>
      </c>
      <c r="O46" s="19">
        <f t="shared" si="9"/>
        <v>0.25855583922829584</v>
      </c>
      <c r="Q46" s="1" t="str">
        <f>IF(modell!K374*modell!AD374&lt;=0,"valid","invalid")</f>
        <v>invalid</v>
      </c>
      <c r="R46" s="1" t="str">
        <f>rnd!S45</f>
        <v>part4</v>
      </c>
      <c r="S46" s="1">
        <f t="shared" si="1"/>
        <v>-5.9005999999999982E-2</v>
      </c>
      <c r="T46" s="1">
        <f t="shared" si="2"/>
        <v>0.19954983922829583</v>
      </c>
      <c r="U46" s="1">
        <f t="shared" si="3"/>
        <v>0.25855583922829584</v>
      </c>
      <c r="V46" s="1">
        <f t="shared" si="10"/>
        <v>1</v>
      </c>
      <c r="W46" s="1">
        <f t="shared" si="11"/>
        <v>0</v>
      </c>
      <c r="X46" s="1">
        <f t="shared" si="12"/>
        <v>0</v>
      </c>
      <c r="Y46" s="1">
        <f t="shared" si="13"/>
        <v>10</v>
      </c>
      <c r="AA46" s="1" t="str">
        <f t="shared" si="4"/>
        <v>part4</v>
      </c>
      <c r="AB46" s="1" t="str">
        <f t="shared" si="5"/>
        <v>invalid</v>
      </c>
    </row>
    <row r="47" spans="1:28" x14ac:dyDescent="0.3">
      <c r="A47" s="1" t="str">
        <f>rnd!A46</f>
        <v>korzet44</v>
      </c>
      <c r="B47" s="1">
        <f>RANK(rnd!U46,rnd!U$3:U$108,oam!B$1)</f>
        <v>46</v>
      </c>
      <c r="C47" s="1">
        <f>RANK(rnd!V46,rnd!V$3:V$108,oam!C$1)</f>
        <v>44</v>
      </c>
      <c r="D47" s="1">
        <f>RANK(rnd!W46,rnd!W$3:W$108,oam!D$1)</f>
        <v>46</v>
      </c>
      <c r="E47" s="1">
        <f>RANK(rnd!X46,rnd!X$3:X$108,oam!E$1)</f>
        <v>39</v>
      </c>
      <c r="F47" s="1">
        <f>RANK(rnd!Y46,rnd!Y$3:Y$108,oam!F$1)</f>
        <v>54</v>
      </c>
      <c r="G47" s="1">
        <f>RANK(rnd!Z46,rnd!Z$3:Z$108,oam!G$1)</f>
        <v>46</v>
      </c>
      <c r="H47" s="1">
        <f>RANK(rnd!AA46,rnd!AA$3:AA$108,oam!H$1)</f>
        <v>51</v>
      </c>
      <c r="I47" s="1">
        <f>rnd!O46*1000</f>
        <v>33000</v>
      </c>
      <c r="J47" s="18">
        <f>modell!I375</f>
        <v>54603.8</v>
      </c>
      <c r="K47" s="18">
        <f t="shared" si="6"/>
        <v>-21603.800000000003</v>
      </c>
      <c r="L47" s="19">
        <f t="shared" si="7"/>
        <v>-0.21603800000000004</v>
      </c>
      <c r="M47" s="18">
        <f>rnd!R46*100000</f>
        <v>29807.692307692309</v>
      </c>
      <c r="N47" s="19">
        <f t="shared" si="8"/>
        <v>3.1923076923076915E-2</v>
      </c>
      <c r="O47" s="19">
        <f t="shared" si="9"/>
        <v>0.24796107692307695</v>
      </c>
      <c r="Q47" s="1" t="str">
        <f>IF(modell!K375*modell!AD375&lt;=0,"valid","invalid")</f>
        <v>invalid</v>
      </c>
      <c r="R47" s="1" t="str">
        <f>rnd!S46</f>
        <v>part3</v>
      </c>
      <c r="S47" s="1">
        <f t="shared" si="1"/>
        <v>-0.21603800000000004</v>
      </c>
      <c r="T47" s="1">
        <f t="shared" si="2"/>
        <v>3.1923076923076915E-2</v>
      </c>
      <c r="U47" s="1">
        <f t="shared" si="3"/>
        <v>0.24796107692307695</v>
      </c>
      <c r="V47" s="1">
        <f t="shared" si="10"/>
        <v>1</v>
      </c>
      <c r="W47" s="1">
        <f t="shared" si="11"/>
        <v>0</v>
      </c>
      <c r="X47" s="1">
        <f t="shared" si="12"/>
        <v>0</v>
      </c>
      <c r="Y47" s="1">
        <f t="shared" si="13"/>
        <v>10</v>
      </c>
      <c r="AA47" s="1" t="str">
        <f t="shared" si="4"/>
        <v>part3</v>
      </c>
      <c r="AB47" s="1" t="str">
        <f t="shared" si="5"/>
        <v>invalid</v>
      </c>
    </row>
    <row r="48" spans="1:28" x14ac:dyDescent="0.3">
      <c r="A48" s="1" t="str">
        <f>rnd!A47</f>
        <v>korzet45</v>
      </c>
      <c r="B48" s="1">
        <f>RANK(rnd!U47,rnd!U$3:U$108,oam!B$1)</f>
        <v>48</v>
      </c>
      <c r="C48" s="1">
        <f>RANK(rnd!V47,rnd!V$3:V$108,oam!C$1)</f>
        <v>81</v>
      </c>
      <c r="D48" s="1">
        <f>RANK(rnd!W47,rnd!W$3:W$108,oam!D$1)</f>
        <v>41</v>
      </c>
      <c r="E48" s="1">
        <f>RANK(rnd!X47,rnd!X$3:X$108,oam!E$1)</f>
        <v>52</v>
      </c>
      <c r="F48" s="1">
        <f>RANK(rnd!Y47,rnd!Y$3:Y$108,oam!F$1)</f>
        <v>40</v>
      </c>
      <c r="G48" s="1">
        <f>RANK(rnd!Z47,rnd!Z$3:Z$108,oam!G$1)</f>
        <v>41</v>
      </c>
      <c r="H48" s="1">
        <f>RANK(rnd!AA47,rnd!AA$3:AA$108,oam!H$1)</f>
        <v>38</v>
      </c>
      <c r="I48" s="1">
        <f>rnd!O47*1000</f>
        <v>93000</v>
      </c>
      <c r="J48" s="18">
        <f>modell!I376</f>
        <v>54603.8</v>
      </c>
      <c r="K48" s="18">
        <f t="shared" si="6"/>
        <v>38396.199999999997</v>
      </c>
      <c r="L48" s="19">
        <f t="shared" si="7"/>
        <v>0.38396199999999997</v>
      </c>
      <c r="M48" s="18">
        <f>rnd!R47*100000</f>
        <v>29464.285714285714</v>
      </c>
      <c r="N48" s="19">
        <f t="shared" si="8"/>
        <v>0.63535714285714295</v>
      </c>
      <c r="O48" s="19">
        <f t="shared" si="9"/>
        <v>0.25139514285714298</v>
      </c>
      <c r="Q48" s="1" t="str">
        <f>IF(modell!K376*modell!AD376&lt;=0,"valid","invalid")</f>
        <v>invalid</v>
      </c>
      <c r="R48" s="1" t="str">
        <f>rnd!S47</f>
        <v>part4</v>
      </c>
      <c r="S48" s="1">
        <f t="shared" si="1"/>
        <v>0.38396199999999997</v>
      </c>
      <c r="T48" s="1">
        <f t="shared" si="2"/>
        <v>0.63535714285714295</v>
      </c>
      <c r="U48" s="1">
        <f t="shared" si="3"/>
        <v>0.25139514285714298</v>
      </c>
      <c r="V48" s="1">
        <f t="shared" si="10"/>
        <v>1</v>
      </c>
      <c r="W48" s="1">
        <f t="shared" si="11"/>
        <v>0</v>
      </c>
      <c r="X48" s="1">
        <f t="shared" si="12"/>
        <v>1</v>
      </c>
      <c r="Y48" s="1">
        <f t="shared" si="13"/>
        <v>11</v>
      </c>
      <c r="AA48" s="1" t="str">
        <f t="shared" si="4"/>
        <v>part4</v>
      </c>
      <c r="AB48" s="1" t="str">
        <f t="shared" si="5"/>
        <v>invalid</v>
      </c>
    </row>
    <row r="49" spans="1:28" x14ac:dyDescent="0.3">
      <c r="A49" s="1" t="str">
        <f>rnd!A48</f>
        <v>korzet46</v>
      </c>
      <c r="B49" s="1">
        <f>RANK(rnd!U48,rnd!U$3:U$108,oam!B$1)</f>
        <v>66</v>
      </c>
      <c r="C49" s="1">
        <f>RANK(rnd!V48,rnd!V$3:V$108,oam!C$1)</f>
        <v>75</v>
      </c>
      <c r="D49" s="1">
        <f>RANK(rnd!W48,rnd!W$3:W$108,oam!D$1)</f>
        <v>77</v>
      </c>
      <c r="E49" s="1">
        <f>RANK(rnd!X48,rnd!X$3:X$108,oam!E$1)</f>
        <v>80</v>
      </c>
      <c r="F49" s="1">
        <f>RANK(rnd!Y48,rnd!Y$3:Y$108,oam!F$1)</f>
        <v>46</v>
      </c>
      <c r="G49" s="1">
        <f>RANK(rnd!Z48,rnd!Z$3:Z$108,oam!G$1)</f>
        <v>54</v>
      </c>
      <c r="H49" s="1">
        <f>RANK(rnd!AA48,rnd!AA$3:AA$108,oam!H$1)</f>
        <v>43</v>
      </c>
      <c r="I49" s="1">
        <f>rnd!O48*1000</f>
        <v>39000</v>
      </c>
      <c r="J49" s="18">
        <f>modell!I377</f>
        <v>54603.8</v>
      </c>
      <c r="K49" s="18">
        <f t="shared" si="6"/>
        <v>-15603.800000000003</v>
      </c>
      <c r="L49" s="19">
        <f t="shared" si="7"/>
        <v>-0.15603800000000004</v>
      </c>
      <c r="M49" s="18">
        <f>rnd!R48*100000</f>
        <v>27070.063694267516</v>
      </c>
      <c r="N49" s="19">
        <f t="shared" si="8"/>
        <v>0.11929936305732484</v>
      </c>
      <c r="O49" s="19">
        <f t="shared" si="9"/>
        <v>0.27533736305732487</v>
      </c>
      <c r="Q49" s="1" t="str">
        <f>IF(modell!K377*modell!AD377&lt;=0,"valid","invalid")</f>
        <v>invalid</v>
      </c>
      <c r="R49" s="1" t="str">
        <f>rnd!S48</f>
        <v>part5</v>
      </c>
      <c r="S49" s="1">
        <f t="shared" si="1"/>
        <v>-0.15603800000000004</v>
      </c>
      <c r="T49" s="1">
        <f t="shared" si="2"/>
        <v>0.11929936305732484</v>
      </c>
      <c r="U49" s="1">
        <f t="shared" si="3"/>
        <v>0.27533736305732487</v>
      </c>
      <c r="V49" s="1">
        <f t="shared" si="10"/>
        <v>1</v>
      </c>
      <c r="W49" s="1">
        <f t="shared" si="11"/>
        <v>0</v>
      </c>
      <c r="X49" s="1">
        <f t="shared" si="12"/>
        <v>0</v>
      </c>
      <c r="Y49" s="1">
        <f t="shared" si="13"/>
        <v>10</v>
      </c>
      <c r="AA49" s="1" t="str">
        <f t="shared" si="4"/>
        <v>part5</v>
      </c>
      <c r="AB49" s="1" t="str">
        <f t="shared" si="5"/>
        <v>invalid</v>
      </c>
    </row>
    <row r="50" spans="1:28" x14ac:dyDescent="0.3">
      <c r="A50" s="1" t="str">
        <f>rnd!A49</f>
        <v>korzet47</v>
      </c>
      <c r="B50" s="1">
        <f>RANK(rnd!U49,rnd!U$3:U$108,oam!B$1)</f>
        <v>54</v>
      </c>
      <c r="C50" s="1">
        <f>RANK(rnd!V49,rnd!V$3:V$108,oam!C$1)</f>
        <v>30</v>
      </c>
      <c r="D50" s="1">
        <f>RANK(rnd!W49,rnd!W$3:W$108,oam!D$1)</f>
        <v>57</v>
      </c>
      <c r="E50" s="1">
        <f>RANK(rnd!X49,rnd!X$3:X$108,oam!E$1)</f>
        <v>45</v>
      </c>
      <c r="F50" s="1">
        <f>RANK(rnd!Y49,rnd!Y$3:Y$108,oam!F$1)</f>
        <v>69</v>
      </c>
      <c r="G50" s="1">
        <f>RANK(rnd!Z49,rnd!Z$3:Z$108,oam!G$1)</f>
        <v>40</v>
      </c>
      <c r="H50" s="1">
        <f>RANK(rnd!AA49,rnd!AA$3:AA$108,oam!H$1)</f>
        <v>65</v>
      </c>
      <c r="I50" s="1">
        <f>rnd!O49*1000</f>
        <v>8000</v>
      </c>
      <c r="J50" s="18">
        <f>modell!I378</f>
        <v>53522.5</v>
      </c>
      <c r="K50" s="18">
        <f t="shared" si="6"/>
        <v>-45522.5</v>
      </c>
      <c r="L50" s="19">
        <f t="shared" si="7"/>
        <v>-0.45522499999999999</v>
      </c>
      <c r="M50" s="18">
        <f>rnd!R49*100000</f>
        <v>28957.528957528953</v>
      </c>
      <c r="N50" s="19">
        <f t="shared" si="8"/>
        <v>-0.20957528957528954</v>
      </c>
      <c r="O50" s="19">
        <f t="shared" si="9"/>
        <v>0.24564971042471045</v>
      </c>
      <c r="Q50" s="1" t="str">
        <f>IF(modell!K378*modell!AD378&lt;=0,"valid","invalid")</f>
        <v>invalid</v>
      </c>
      <c r="R50" s="1" t="str">
        <f>rnd!S49</f>
        <v>part4</v>
      </c>
      <c r="S50" s="1">
        <f t="shared" si="1"/>
        <v>-0.45522499999999999</v>
      </c>
      <c r="T50" s="1">
        <f t="shared" si="2"/>
        <v>-0.20957528957528954</v>
      </c>
      <c r="U50" s="1">
        <f t="shared" si="3"/>
        <v>0.24564971042471045</v>
      </c>
      <c r="V50" s="1">
        <f t="shared" si="10"/>
        <v>1</v>
      </c>
      <c r="W50" s="1">
        <f t="shared" si="11"/>
        <v>0</v>
      </c>
      <c r="X50" s="1">
        <f t="shared" si="12"/>
        <v>0</v>
      </c>
      <c r="Y50" s="1">
        <f t="shared" si="13"/>
        <v>10</v>
      </c>
      <c r="AA50" s="1" t="str">
        <f t="shared" si="4"/>
        <v>part4</v>
      </c>
      <c r="AB50" s="1" t="str">
        <f t="shared" si="5"/>
        <v>invalid</v>
      </c>
    </row>
    <row r="51" spans="1:28" x14ac:dyDescent="0.3">
      <c r="A51" s="1" t="str">
        <f>rnd!A50</f>
        <v>korzet48</v>
      </c>
      <c r="B51" s="1">
        <f>RANK(rnd!U50,rnd!U$3:U$108,oam!B$1)</f>
        <v>95</v>
      </c>
      <c r="C51" s="1">
        <f>RANK(rnd!V50,rnd!V$3:V$108,oam!C$1)</f>
        <v>105</v>
      </c>
      <c r="D51" s="1">
        <f>RANK(rnd!W50,rnd!W$3:W$108,oam!D$1)</f>
        <v>76</v>
      </c>
      <c r="E51" s="1">
        <f>RANK(rnd!X50,rnd!X$3:X$108,oam!E$1)</f>
        <v>81</v>
      </c>
      <c r="F51" s="1">
        <f>RANK(rnd!Y50,rnd!Y$3:Y$108,oam!F$1)</f>
        <v>92</v>
      </c>
      <c r="G51" s="1">
        <f>RANK(rnd!Z50,rnd!Z$3:Z$108,oam!G$1)</f>
        <v>93</v>
      </c>
      <c r="H51" s="1">
        <f>RANK(rnd!AA50,rnd!AA$3:AA$108,oam!H$1)</f>
        <v>95</v>
      </c>
      <c r="I51" s="1">
        <f>rnd!O50*1000</f>
        <v>9000</v>
      </c>
      <c r="J51" s="18">
        <f>modell!I379</f>
        <v>49738.1</v>
      </c>
      <c r="K51" s="18">
        <f t="shared" si="6"/>
        <v>-40738.1</v>
      </c>
      <c r="L51" s="19">
        <f t="shared" si="7"/>
        <v>-0.40738099999999999</v>
      </c>
      <c r="M51" s="18">
        <f>rnd!R50*100000</f>
        <v>23037.974683544304</v>
      </c>
      <c r="N51" s="19">
        <f t="shared" si="8"/>
        <v>-0.14037974683544305</v>
      </c>
      <c r="O51" s="19">
        <f t="shared" si="9"/>
        <v>0.26700125316455692</v>
      </c>
      <c r="Q51" s="1" t="str">
        <f>IF(modell!K379*modell!AD379&lt;=0,"valid","invalid")</f>
        <v>invalid</v>
      </c>
      <c r="R51" s="1" t="str">
        <f>rnd!S50</f>
        <v>part1</v>
      </c>
      <c r="S51" s="1">
        <f t="shared" si="1"/>
        <v>-0.40738099999999999</v>
      </c>
      <c r="T51" s="1">
        <f t="shared" si="2"/>
        <v>-0.14037974683544305</v>
      </c>
      <c r="U51" s="1">
        <f t="shared" si="3"/>
        <v>0.26700125316455692</v>
      </c>
      <c r="V51" s="1">
        <f t="shared" si="10"/>
        <v>0</v>
      </c>
      <c r="W51" s="1">
        <f t="shared" si="11"/>
        <v>0</v>
      </c>
      <c r="X51" s="1">
        <f t="shared" si="12"/>
        <v>0</v>
      </c>
      <c r="Y51" s="1">
        <f t="shared" si="13"/>
        <v>0</v>
      </c>
      <c r="AA51" s="1" t="str">
        <f t="shared" si="4"/>
        <v>part1</v>
      </c>
      <c r="AB51" s="1" t="str">
        <f t="shared" si="5"/>
        <v>invalid</v>
      </c>
    </row>
    <row r="52" spans="1:28" x14ac:dyDescent="0.3">
      <c r="A52" s="1" t="str">
        <f>rnd!A51</f>
        <v>korzet49</v>
      </c>
      <c r="B52" s="1">
        <f>RANK(rnd!U51,rnd!U$3:U$108,oam!B$1)</f>
        <v>100</v>
      </c>
      <c r="C52" s="1">
        <f>RANK(rnd!V51,rnd!V$3:V$108,oam!C$1)</f>
        <v>103</v>
      </c>
      <c r="D52" s="1">
        <f>RANK(rnd!W51,rnd!W$3:W$108,oam!D$1)</f>
        <v>100</v>
      </c>
      <c r="E52" s="1">
        <f>RANK(rnd!X51,rnd!X$3:X$108,oam!E$1)</f>
        <v>88</v>
      </c>
      <c r="F52" s="1">
        <f>RANK(rnd!Y51,rnd!Y$3:Y$108,oam!F$1)</f>
        <v>99</v>
      </c>
      <c r="G52" s="1">
        <f>RANK(rnd!Z51,rnd!Z$3:Z$108,oam!G$1)</f>
        <v>89</v>
      </c>
      <c r="H52" s="1">
        <f>RANK(rnd!AA51,rnd!AA$3:AA$108,oam!H$1)</f>
        <v>92</v>
      </c>
      <c r="I52" s="1">
        <f>rnd!O51*1000</f>
        <v>73000</v>
      </c>
      <c r="J52" s="18">
        <f>modell!I380</f>
        <v>49738.1</v>
      </c>
      <c r="K52" s="18">
        <f t="shared" si="6"/>
        <v>23261.9</v>
      </c>
      <c r="L52" s="19">
        <f t="shared" si="7"/>
        <v>0.23261900000000002</v>
      </c>
      <c r="M52" s="18">
        <f>rnd!R51*100000</f>
        <v>22139.303482587064</v>
      </c>
      <c r="N52" s="19">
        <f t="shared" si="8"/>
        <v>0.5086069651741294</v>
      </c>
      <c r="O52" s="19">
        <f t="shared" si="9"/>
        <v>0.27598796517412938</v>
      </c>
      <c r="Q52" s="1" t="str">
        <f>IF(modell!K380*modell!AD380&lt;=0,"valid","invalid")</f>
        <v>valid</v>
      </c>
      <c r="R52" s="1" t="str">
        <f>rnd!S51</f>
        <v>part2</v>
      </c>
      <c r="S52" s="1">
        <f t="shared" si="1"/>
        <v>0.23261900000000002</v>
      </c>
      <c r="T52" s="1">
        <f t="shared" si="2"/>
        <v>0.5086069651741294</v>
      </c>
      <c r="U52" s="1">
        <f t="shared" si="3"/>
        <v>0.27598796517412938</v>
      </c>
      <c r="V52" s="1">
        <f t="shared" si="10"/>
        <v>0</v>
      </c>
      <c r="W52" s="1">
        <f t="shared" si="11"/>
        <v>0</v>
      </c>
      <c r="X52" s="1">
        <f t="shared" si="12"/>
        <v>1</v>
      </c>
      <c r="Y52" s="1">
        <f t="shared" si="13"/>
        <v>1</v>
      </c>
      <c r="AA52" s="1" t="str">
        <f t="shared" si="4"/>
        <v>part2</v>
      </c>
      <c r="AB52" s="1" t="str">
        <f t="shared" si="5"/>
        <v>valid</v>
      </c>
    </row>
    <row r="53" spans="1:28" x14ac:dyDescent="0.3">
      <c r="A53" s="1" t="str">
        <f>rnd!A52</f>
        <v>korzet50</v>
      </c>
      <c r="B53" s="1">
        <f>RANK(rnd!U52,rnd!U$3:U$108,oam!B$1)</f>
        <v>60</v>
      </c>
      <c r="C53" s="1">
        <f>RANK(rnd!V52,rnd!V$3:V$108,oam!C$1)</f>
        <v>34</v>
      </c>
      <c r="D53" s="1">
        <f>RANK(rnd!W52,rnd!W$3:W$108,oam!D$1)</f>
        <v>54</v>
      </c>
      <c r="E53" s="1">
        <f>RANK(rnd!X52,rnd!X$3:X$108,oam!E$1)</f>
        <v>46</v>
      </c>
      <c r="F53" s="1">
        <f>RANK(rnd!Y52,rnd!Y$3:Y$108,oam!F$1)</f>
        <v>73</v>
      </c>
      <c r="G53" s="1">
        <f>RANK(rnd!Z52,rnd!Z$3:Z$108,oam!G$1)</f>
        <v>66</v>
      </c>
      <c r="H53" s="1">
        <f>RANK(rnd!AA52,rnd!AA$3:AA$108,oam!H$1)</f>
        <v>74</v>
      </c>
      <c r="I53" s="1">
        <f>rnd!O52*1000</f>
        <v>97000</v>
      </c>
      <c r="J53" s="18">
        <f>modell!I381</f>
        <v>53522.5</v>
      </c>
      <c r="K53" s="18">
        <f t="shared" si="6"/>
        <v>43477.5</v>
      </c>
      <c r="L53" s="19">
        <f t="shared" si="7"/>
        <v>0.43477500000000002</v>
      </c>
      <c r="M53" s="18">
        <f>rnd!R52*100000</f>
        <v>27932.960893854746</v>
      </c>
      <c r="N53" s="19">
        <f t="shared" si="8"/>
        <v>0.69067039106145256</v>
      </c>
      <c r="O53" s="19">
        <f t="shared" si="9"/>
        <v>0.25589539106145254</v>
      </c>
      <c r="Q53" s="1" t="str">
        <f>IF(modell!K381*modell!AD381&lt;=0,"valid","invalid")</f>
        <v>invalid</v>
      </c>
      <c r="R53" s="1" t="str">
        <f>rnd!S52</f>
        <v>part2</v>
      </c>
      <c r="S53" s="1">
        <f t="shared" si="1"/>
        <v>0.43477500000000002</v>
      </c>
      <c r="T53" s="1">
        <f t="shared" si="2"/>
        <v>0.69067039106145256</v>
      </c>
      <c r="U53" s="1">
        <f t="shared" si="3"/>
        <v>0.25589539106145254</v>
      </c>
      <c r="V53" s="1">
        <f t="shared" si="10"/>
        <v>1</v>
      </c>
      <c r="W53" s="1">
        <f t="shared" si="11"/>
        <v>0</v>
      </c>
      <c r="X53" s="1">
        <f t="shared" si="12"/>
        <v>1</v>
      </c>
      <c r="Y53" s="1">
        <f t="shared" si="13"/>
        <v>11</v>
      </c>
      <c r="AA53" s="1" t="str">
        <f t="shared" si="4"/>
        <v>part2</v>
      </c>
      <c r="AB53" s="1" t="str">
        <f t="shared" si="5"/>
        <v>invalid</v>
      </c>
    </row>
    <row r="54" spans="1:28" x14ac:dyDescent="0.3">
      <c r="A54" s="1" t="str">
        <f>rnd!A53</f>
        <v>korzet51</v>
      </c>
      <c r="B54" s="1">
        <f>RANK(rnd!U53,rnd!U$3:U$108,oam!B$1)</f>
        <v>44</v>
      </c>
      <c r="C54" s="1">
        <f>RANK(rnd!V53,rnd!V$3:V$108,oam!C$1)</f>
        <v>45</v>
      </c>
      <c r="D54" s="1">
        <f>RANK(rnd!W53,rnd!W$3:W$108,oam!D$1)</f>
        <v>28</v>
      </c>
      <c r="E54" s="1">
        <f>RANK(rnd!X53,rnd!X$3:X$108,oam!E$1)</f>
        <v>48</v>
      </c>
      <c r="F54" s="1">
        <f>RANK(rnd!Y53,rnd!Y$3:Y$108,oam!F$1)</f>
        <v>49</v>
      </c>
      <c r="G54" s="1">
        <f>RANK(rnd!Z53,rnd!Z$3:Z$108,oam!G$1)</f>
        <v>42</v>
      </c>
      <c r="H54" s="1">
        <f>RANK(rnd!AA53,rnd!AA$3:AA$108,oam!H$1)</f>
        <v>53</v>
      </c>
      <c r="I54" s="1">
        <f>rnd!O53*1000</f>
        <v>91000</v>
      </c>
      <c r="J54" s="18">
        <f>modell!I382</f>
        <v>54603.8</v>
      </c>
      <c r="K54" s="18">
        <f t="shared" si="6"/>
        <v>36396.199999999997</v>
      </c>
      <c r="L54" s="19">
        <f t="shared" si="7"/>
        <v>0.36396199999999995</v>
      </c>
      <c r="M54" s="18">
        <f>rnd!R53*100000</f>
        <v>30158.730158730155</v>
      </c>
      <c r="N54" s="19">
        <f t="shared" si="8"/>
        <v>0.60841269841269841</v>
      </c>
      <c r="O54" s="19">
        <f t="shared" si="9"/>
        <v>0.24445069841269845</v>
      </c>
      <c r="Q54" s="1" t="str">
        <f>IF(modell!K382*modell!AD382&lt;=0,"valid","invalid")</f>
        <v>invalid</v>
      </c>
      <c r="R54" s="1" t="str">
        <f>rnd!S53</f>
        <v>part3</v>
      </c>
      <c r="S54" s="1">
        <f t="shared" si="1"/>
        <v>0.36396199999999995</v>
      </c>
      <c r="T54" s="1">
        <f t="shared" si="2"/>
        <v>0.60841269841269841</v>
      </c>
      <c r="U54" s="1">
        <f t="shared" si="3"/>
        <v>0.24445069841269845</v>
      </c>
      <c r="V54" s="1">
        <f t="shared" si="10"/>
        <v>1</v>
      </c>
      <c r="W54" s="1">
        <f t="shared" si="11"/>
        <v>0</v>
      </c>
      <c r="X54" s="1">
        <f t="shared" si="12"/>
        <v>1</v>
      </c>
      <c r="Y54" s="1">
        <f t="shared" si="13"/>
        <v>11</v>
      </c>
      <c r="AA54" s="1" t="str">
        <f t="shared" si="4"/>
        <v>part3</v>
      </c>
      <c r="AB54" s="1" t="str">
        <f t="shared" si="5"/>
        <v>invalid</v>
      </c>
    </row>
    <row r="55" spans="1:28" x14ac:dyDescent="0.3">
      <c r="A55" s="1" t="str">
        <f>rnd!A54</f>
        <v>korzet52</v>
      </c>
      <c r="B55" s="1">
        <f>RANK(rnd!U54,rnd!U$3:U$108,oam!B$1)</f>
        <v>79</v>
      </c>
      <c r="C55" s="1">
        <f>RANK(rnd!V54,rnd!V$3:V$108,oam!C$1)</f>
        <v>78</v>
      </c>
      <c r="D55" s="1">
        <f>RANK(rnd!W54,rnd!W$3:W$108,oam!D$1)</f>
        <v>98</v>
      </c>
      <c r="E55" s="1">
        <f>RANK(rnd!X54,rnd!X$3:X$108,oam!E$1)</f>
        <v>91</v>
      </c>
      <c r="F55" s="1">
        <f>RANK(rnd!Y54,rnd!Y$3:Y$108,oam!F$1)</f>
        <v>58</v>
      </c>
      <c r="G55" s="1">
        <f>RANK(rnd!Z54,rnd!Z$3:Z$108,oam!G$1)</f>
        <v>67</v>
      </c>
      <c r="H55" s="1">
        <f>RANK(rnd!AA54,rnd!AA$3:AA$108,oam!H$1)</f>
        <v>63</v>
      </c>
      <c r="I55" s="1">
        <f>rnd!O54*1000</f>
        <v>29000</v>
      </c>
      <c r="J55" s="18">
        <f>modell!I383</f>
        <v>53522.5</v>
      </c>
      <c r="K55" s="18">
        <f t="shared" si="6"/>
        <v>-24522.5</v>
      </c>
      <c r="L55" s="19">
        <f t="shared" si="7"/>
        <v>-0.245225</v>
      </c>
      <c r="M55" s="18">
        <f>rnd!R54*100000</f>
        <v>25384.615384615383</v>
      </c>
      <c r="N55" s="19">
        <f t="shared" si="8"/>
        <v>3.6153846153846168E-2</v>
      </c>
      <c r="O55" s="19">
        <f t="shared" si="9"/>
        <v>0.28137884615384617</v>
      </c>
      <c r="Q55" s="1" t="str">
        <f>IF(modell!K383*modell!AD383&lt;=0,"valid","invalid")</f>
        <v>invalid</v>
      </c>
      <c r="R55" s="1" t="str">
        <f>rnd!S54</f>
        <v>part1</v>
      </c>
      <c r="S55" s="1">
        <f t="shared" si="1"/>
        <v>-0.245225</v>
      </c>
      <c r="T55" s="1">
        <f t="shared" si="2"/>
        <v>3.6153846153846168E-2</v>
      </c>
      <c r="U55" s="1">
        <f t="shared" si="3"/>
        <v>0.28137884615384617</v>
      </c>
      <c r="V55" s="1">
        <f t="shared" si="10"/>
        <v>1</v>
      </c>
      <c r="W55" s="1">
        <f t="shared" si="11"/>
        <v>0</v>
      </c>
      <c r="X55" s="1">
        <f t="shared" si="12"/>
        <v>0</v>
      </c>
      <c r="Y55" s="1">
        <f t="shared" si="13"/>
        <v>10</v>
      </c>
      <c r="AA55" s="1" t="str">
        <f t="shared" si="4"/>
        <v>part1</v>
      </c>
      <c r="AB55" s="1" t="str">
        <f t="shared" si="5"/>
        <v>invalid</v>
      </c>
    </row>
    <row r="56" spans="1:28" x14ac:dyDescent="0.3">
      <c r="A56" s="1" t="str">
        <f>rnd!A55</f>
        <v>korzet53</v>
      </c>
      <c r="B56" s="1">
        <f>RANK(rnd!U55,rnd!U$3:U$108,oam!B$1)</f>
        <v>77</v>
      </c>
      <c r="C56" s="1">
        <f>RANK(rnd!V55,rnd!V$3:V$108,oam!C$1)</f>
        <v>68</v>
      </c>
      <c r="D56" s="1">
        <f>RANK(rnd!W55,rnd!W$3:W$108,oam!D$1)</f>
        <v>61</v>
      </c>
      <c r="E56" s="1">
        <f>RANK(rnd!X55,rnd!X$3:X$108,oam!E$1)</f>
        <v>78</v>
      </c>
      <c r="F56" s="1">
        <f>RANK(rnd!Y55,rnd!Y$3:Y$108,oam!F$1)</f>
        <v>78</v>
      </c>
      <c r="G56" s="1">
        <f>RANK(rnd!Z55,rnd!Z$3:Z$108,oam!G$1)</f>
        <v>74</v>
      </c>
      <c r="H56" s="1">
        <f>RANK(rnd!AA55,rnd!AA$3:AA$108,oam!H$1)</f>
        <v>82</v>
      </c>
      <c r="I56" s="1">
        <f>rnd!O55*1000</f>
        <v>52000</v>
      </c>
      <c r="J56" s="18">
        <f>modell!I384</f>
        <v>51900.6</v>
      </c>
      <c r="K56" s="18">
        <f t="shared" si="6"/>
        <v>99.400000000001455</v>
      </c>
      <c r="L56" s="19">
        <f t="shared" si="7"/>
        <v>9.9400000000001462E-4</v>
      </c>
      <c r="M56" s="18">
        <f>rnd!R55*100000</f>
        <v>25474.254742547426</v>
      </c>
      <c r="N56" s="19">
        <f t="shared" si="8"/>
        <v>0.26525745257452576</v>
      </c>
      <c r="O56" s="19">
        <f t="shared" si="9"/>
        <v>0.26426345257452577</v>
      </c>
      <c r="Q56" s="1" t="str">
        <f>IF(modell!K384*modell!AD384&lt;=0,"valid","invalid")</f>
        <v>invalid</v>
      </c>
      <c r="R56" s="1" t="str">
        <f>rnd!S55</f>
        <v>part5</v>
      </c>
      <c r="S56" s="1">
        <f t="shared" si="1"/>
        <v>9.9400000000001462E-4</v>
      </c>
      <c r="T56" s="1">
        <f t="shared" si="2"/>
        <v>0.26525745257452576</v>
      </c>
      <c r="U56" s="1">
        <f t="shared" si="3"/>
        <v>0.26426345257452577</v>
      </c>
      <c r="V56" s="1">
        <f t="shared" si="10"/>
        <v>1</v>
      </c>
      <c r="W56" s="1">
        <f t="shared" si="11"/>
        <v>0</v>
      </c>
      <c r="X56" s="1">
        <f t="shared" si="12"/>
        <v>1</v>
      </c>
      <c r="Y56" s="1">
        <f t="shared" si="13"/>
        <v>11</v>
      </c>
      <c r="AA56" s="1" t="str">
        <f t="shared" si="4"/>
        <v>part5</v>
      </c>
      <c r="AB56" s="1" t="str">
        <f t="shared" si="5"/>
        <v>invalid</v>
      </c>
    </row>
    <row r="57" spans="1:28" x14ac:dyDescent="0.3">
      <c r="A57" s="1" t="str">
        <f>rnd!A56</f>
        <v>korzet54</v>
      </c>
      <c r="B57" s="1">
        <f>RANK(rnd!U56,rnd!U$3:U$108,oam!B$1)</f>
        <v>87</v>
      </c>
      <c r="C57" s="1">
        <f>RANK(rnd!V56,rnd!V$3:V$108,oam!C$1)</f>
        <v>94</v>
      </c>
      <c r="D57" s="1">
        <f>RANK(rnd!W56,rnd!W$3:W$108,oam!D$1)</f>
        <v>103</v>
      </c>
      <c r="E57" s="1">
        <f>RANK(rnd!X56,rnd!X$3:X$108,oam!E$1)</f>
        <v>49</v>
      </c>
      <c r="F57" s="1">
        <f>RANK(rnd!Y56,rnd!Y$3:Y$108,oam!F$1)</f>
        <v>105</v>
      </c>
      <c r="G57" s="1">
        <f>RANK(rnd!Z56,rnd!Z$3:Z$108,oam!G$1)</f>
        <v>90</v>
      </c>
      <c r="H57" s="1">
        <f>RANK(rnd!AA56,rnd!AA$3:AA$108,oam!H$1)</f>
        <v>73</v>
      </c>
      <c r="I57" s="1">
        <f>rnd!O56*1000</f>
        <v>25000</v>
      </c>
      <c r="J57" s="18">
        <f>modell!I385</f>
        <v>24328.400000000001</v>
      </c>
      <c r="K57" s="18">
        <f t="shared" si="6"/>
        <v>671.59999999999854</v>
      </c>
      <c r="L57" s="19">
        <f t="shared" si="7"/>
        <v>6.7159999999999859E-3</v>
      </c>
      <c r="M57" s="18">
        <f>rnd!R56*100000</f>
        <v>24561.403508771928</v>
      </c>
      <c r="N57" s="19">
        <f t="shared" si="8"/>
        <v>4.3859649122807241E-3</v>
      </c>
      <c r="O57" s="19">
        <f t="shared" si="9"/>
        <v>-2.3300350877192618E-3</v>
      </c>
      <c r="P57" s="1" t="s">
        <v>400</v>
      </c>
      <c r="Q57" s="1" t="str">
        <f>IF(modell!K385*modell!AD385&lt;=0,"valid","invalid")</f>
        <v>valid</v>
      </c>
      <c r="R57" s="1" t="str">
        <f>rnd!S56</f>
        <v>part4</v>
      </c>
      <c r="S57" s="1">
        <f t="shared" si="1"/>
        <v>6.7159999999999859E-3</v>
      </c>
      <c r="T57" s="1">
        <f t="shared" si="2"/>
        <v>4.3859649122807241E-3</v>
      </c>
      <c r="U57" s="1">
        <f t="shared" si="3"/>
        <v>-2.3300350877192618E-3</v>
      </c>
      <c r="V57" s="1">
        <f t="shared" si="10"/>
        <v>0</v>
      </c>
      <c r="W57" s="1">
        <f t="shared" si="11"/>
        <v>0</v>
      </c>
      <c r="X57" s="1">
        <f t="shared" si="12"/>
        <v>0</v>
      </c>
      <c r="Y57" s="1">
        <f t="shared" si="13"/>
        <v>0</v>
      </c>
      <c r="AA57" s="1" t="str">
        <f t="shared" si="4"/>
        <v>part4</v>
      </c>
      <c r="AB57" s="1" t="str">
        <f t="shared" si="5"/>
        <v>valid</v>
      </c>
    </row>
    <row r="58" spans="1:28" x14ac:dyDescent="0.3">
      <c r="A58" s="1" t="str">
        <f>rnd!A57</f>
        <v>korzet55</v>
      </c>
      <c r="B58" s="1">
        <f>RANK(rnd!U57,rnd!U$3:U$108,oam!B$1)</f>
        <v>31</v>
      </c>
      <c r="C58" s="1">
        <f>RANK(rnd!V57,rnd!V$3:V$108,oam!C$1)</f>
        <v>14</v>
      </c>
      <c r="D58" s="1">
        <f>RANK(rnd!W57,rnd!W$3:W$108,oam!D$1)</f>
        <v>34</v>
      </c>
      <c r="E58" s="1">
        <f>RANK(rnd!X57,rnd!X$3:X$108,oam!E$1)</f>
        <v>21</v>
      </c>
      <c r="F58" s="1">
        <f>RANK(rnd!Y57,rnd!Y$3:Y$108,oam!F$1)</f>
        <v>42</v>
      </c>
      <c r="G58" s="1">
        <f>RANK(rnd!Z57,rnd!Z$3:Z$108,oam!G$1)</f>
        <v>49</v>
      </c>
      <c r="H58" s="1">
        <f>RANK(rnd!AA57,rnd!AA$3:AA$108,oam!H$1)</f>
        <v>55</v>
      </c>
      <c r="I58" s="1">
        <f>rnd!O57*1000</f>
        <v>42000</v>
      </c>
      <c r="J58" s="18">
        <f>modell!I386</f>
        <v>57306.9</v>
      </c>
      <c r="K58" s="18">
        <f t="shared" si="6"/>
        <v>-15306.900000000001</v>
      </c>
      <c r="L58" s="19">
        <f t="shared" si="7"/>
        <v>-0.15306900000000001</v>
      </c>
      <c r="M58" s="18">
        <f>rnd!R57*100000</f>
        <v>32244.897959183672</v>
      </c>
      <c r="N58" s="19">
        <f t="shared" si="8"/>
        <v>9.7551020408163283E-2</v>
      </c>
      <c r="O58" s="19">
        <f t="shared" si="9"/>
        <v>0.25062002040816328</v>
      </c>
      <c r="Q58" s="1" t="str">
        <f>IF(modell!K386*modell!AD386&lt;=0,"valid","invalid")</f>
        <v>invalid</v>
      </c>
      <c r="R58" s="1" t="str">
        <f>rnd!S57</f>
        <v>part6</v>
      </c>
      <c r="S58" s="1">
        <f t="shared" si="1"/>
        <v>-0.15306900000000001</v>
      </c>
      <c r="T58" s="1">
        <f t="shared" si="2"/>
        <v>9.7551020408163283E-2</v>
      </c>
      <c r="U58" s="1">
        <f t="shared" si="3"/>
        <v>0.25062002040816328</v>
      </c>
      <c r="V58" s="1">
        <f t="shared" si="10"/>
        <v>1</v>
      </c>
      <c r="W58" s="1">
        <f t="shared" si="11"/>
        <v>0</v>
      </c>
      <c r="X58" s="1">
        <f t="shared" si="12"/>
        <v>0</v>
      </c>
      <c r="Y58" s="1">
        <f t="shared" si="13"/>
        <v>10</v>
      </c>
      <c r="AA58" s="1" t="str">
        <f t="shared" si="4"/>
        <v>part6</v>
      </c>
      <c r="AB58" s="1" t="str">
        <f t="shared" si="5"/>
        <v>invalid</v>
      </c>
    </row>
    <row r="59" spans="1:28" x14ac:dyDescent="0.3">
      <c r="A59" s="1" t="str">
        <f>rnd!A58</f>
        <v>korzet56</v>
      </c>
      <c r="B59" s="1">
        <f>RANK(rnd!U58,rnd!U$3:U$108,oam!B$1)</f>
        <v>15</v>
      </c>
      <c r="C59" s="1">
        <f>RANK(rnd!V58,rnd!V$3:V$108,oam!C$1)</f>
        <v>4</v>
      </c>
      <c r="D59" s="1">
        <f>RANK(rnd!W58,rnd!W$3:W$108,oam!D$1)</f>
        <v>16</v>
      </c>
      <c r="E59" s="1">
        <f>RANK(rnd!X58,rnd!X$3:X$108,oam!E$1)</f>
        <v>28</v>
      </c>
      <c r="F59" s="1">
        <f>RANK(rnd!Y58,rnd!Y$3:Y$108,oam!F$1)</f>
        <v>41</v>
      </c>
      <c r="G59" s="1">
        <f>RANK(rnd!Z58,rnd!Z$3:Z$108,oam!G$1)</f>
        <v>27</v>
      </c>
      <c r="H59" s="1">
        <f>RANK(rnd!AA58,rnd!AA$3:AA$108,oam!H$1)</f>
        <v>52</v>
      </c>
      <c r="I59" s="1">
        <f>rnd!O58*1000</f>
        <v>6000</v>
      </c>
      <c r="J59" s="18">
        <f>modell!I387</f>
        <v>57306.9</v>
      </c>
      <c r="K59" s="18">
        <f t="shared" si="6"/>
        <v>-51306.9</v>
      </c>
      <c r="L59" s="19">
        <f t="shared" si="7"/>
        <v>-0.513069</v>
      </c>
      <c r="M59" s="18">
        <f>rnd!R58*100000</f>
        <v>34909.090909090912</v>
      </c>
      <c r="N59" s="19">
        <f t="shared" si="8"/>
        <v>-0.28909090909090912</v>
      </c>
      <c r="O59" s="19">
        <f t="shared" si="9"/>
        <v>0.22397809090909088</v>
      </c>
      <c r="Q59" s="1" t="str">
        <f>IF(modell!K387*modell!AD387&lt;=0,"valid","invalid")</f>
        <v>invalid</v>
      </c>
      <c r="R59" s="1" t="str">
        <f>rnd!S58</f>
        <v>part5</v>
      </c>
      <c r="S59" s="1">
        <f t="shared" si="1"/>
        <v>-0.513069</v>
      </c>
      <c r="T59" s="1">
        <f t="shared" si="2"/>
        <v>-0.28909090909090912</v>
      </c>
      <c r="U59" s="1">
        <f t="shared" si="3"/>
        <v>0.22397809090909088</v>
      </c>
      <c r="V59" s="1">
        <f t="shared" si="10"/>
        <v>1</v>
      </c>
      <c r="W59" s="1">
        <f t="shared" si="11"/>
        <v>0</v>
      </c>
      <c r="X59" s="1">
        <f t="shared" si="12"/>
        <v>0</v>
      </c>
      <c r="Y59" s="1">
        <f t="shared" si="13"/>
        <v>10</v>
      </c>
      <c r="AA59" s="1" t="str">
        <f t="shared" si="4"/>
        <v>part5</v>
      </c>
      <c r="AB59" s="1" t="str">
        <f t="shared" si="5"/>
        <v>invalid</v>
      </c>
    </row>
    <row r="60" spans="1:28" x14ac:dyDescent="0.3">
      <c r="A60" s="1" t="str">
        <f>rnd!A59</f>
        <v>korzet57</v>
      </c>
      <c r="B60" s="1">
        <f>RANK(rnd!U59,rnd!U$3:U$108,oam!B$1)</f>
        <v>105</v>
      </c>
      <c r="C60" s="1">
        <f>RANK(rnd!V59,rnd!V$3:V$108,oam!C$1)</f>
        <v>86</v>
      </c>
      <c r="D60" s="1">
        <f>RANK(rnd!W59,rnd!W$3:W$108,oam!D$1)</f>
        <v>96</v>
      </c>
      <c r="E60" s="1">
        <f>RANK(rnd!X59,rnd!X$3:X$108,oam!E$1)</f>
        <v>101</v>
      </c>
      <c r="F60" s="1">
        <f>RANK(rnd!Y59,rnd!Y$3:Y$108,oam!F$1)</f>
        <v>103</v>
      </c>
      <c r="G60" s="1">
        <f>RANK(rnd!Z59,rnd!Z$3:Z$108,oam!G$1)</f>
        <v>88</v>
      </c>
      <c r="H60" s="1">
        <f>RANK(rnd!AA59,rnd!AA$3:AA$108,oam!H$1)</f>
        <v>94</v>
      </c>
      <c r="I60" s="1">
        <f>rnd!O59*1000</f>
        <v>56000</v>
      </c>
      <c r="J60" s="18">
        <f>modell!I388</f>
        <v>35681.699999999997</v>
      </c>
      <c r="K60" s="18">
        <f t="shared" si="6"/>
        <v>20318.300000000003</v>
      </c>
      <c r="L60" s="19">
        <f t="shared" si="7"/>
        <v>0.20318300000000003</v>
      </c>
      <c r="M60" s="18">
        <f>rnd!R59*100000</f>
        <v>21487.603305785124</v>
      </c>
      <c r="N60" s="19">
        <f t="shared" si="8"/>
        <v>0.34512396694214875</v>
      </c>
      <c r="O60" s="19">
        <f t="shared" si="9"/>
        <v>0.14194096694214872</v>
      </c>
      <c r="Q60" s="1" t="str">
        <f>IF(modell!K388*modell!AD388&lt;=0,"valid","invalid")</f>
        <v>valid</v>
      </c>
      <c r="R60" s="1" t="str">
        <f>rnd!S59</f>
        <v>part2</v>
      </c>
      <c r="S60" s="1">
        <f t="shared" si="1"/>
        <v>0.20318300000000003</v>
      </c>
      <c r="T60" s="1">
        <f t="shared" si="2"/>
        <v>0.34512396694214875</v>
      </c>
      <c r="U60" s="1">
        <f t="shared" si="3"/>
        <v>0.14194096694214872</v>
      </c>
      <c r="V60" s="1">
        <f t="shared" si="10"/>
        <v>0</v>
      </c>
      <c r="W60" s="1">
        <f t="shared" si="11"/>
        <v>0</v>
      </c>
      <c r="X60" s="1">
        <f t="shared" si="12"/>
        <v>1</v>
      </c>
      <c r="Y60" s="1">
        <f t="shared" si="13"/>
        <v>1</v>
      </c>
      <c r="AA60" s="1" t="str">
        <f t="shared" si="4"/>
        <v>part2</v>
      </c>
      <c r="AB60" s="1" t="str">
        <f t="shared" si="5"/>
        <v>valid</v>
      </c>
    </row>
    <row r="61" spans="1:28" x14ac:dyDescent="0.3">
      <c r="A61" s="1" t="str">
        <f>rnd!A60</f>
        <v>korzet58</v>
      </c>
      <c r="B61" s="1">
        <f>RANK(rnd!U60,rnd!U$3:U$108,oam!B$1)</f>
        <v>49</v>
      </c>
      <c r="C61" s="1">
        <f>RANK(rnd!V60,rnd!V$3:V$108,oam!C$1)</f>
        <v>54</v>
      </c>
      <c r="D61" s="1">
        <f>RANK(rnd!W60,rnd!W$3:W$108,oam!D$1)</f>
        <v>73</v>
      </c>
      <c r="E61" s="1">
        <f>RANK(rnd!X60,rnd!X$3:X$108,oam!E$1)</f>
        <v>64</v>
      </c>
      <c r="F61" s="1">
        <f>RANK(rnd!Y60,rnd!Y$3:Y$108,oam!F$1)</f>
        <v>27</v>
      </c>
      <c r="G61" s="1">
        <f>RANK(rnd!Z60,rnd!Z$3:Z$108,oam!G$1)</f>
        <v>38</v>
      </c>
      <c r="H61" s="1">
        <f>RANK(rnd!AA60,rnd!AA$3:AA$108,oam!H$1)</f>
        <v>28</v>
      </c>
      <c r="I61" s="1">
        <f>rnd!O60*1000</f>
        <v>59000</v>
      </c>
      <c r="J61" s="18">
        <f>modell!I389</f>
        <v>54603.8</v>
      </c>
      <c r="K61" s="18">
        <f t="shared" si="6"/>
        <v>4396.1999999999971</v>
      </c>
      <c r="L61" s="19">
        <f t="shared" si="7"/>
        <v>4.3961999999999973E-2</v>
      </c>
      <c r="M61" s="18">
        <f>rnd!R60*100000</f>
        <v>29449.838187702266</v>
      </c>
      <c r="N61" s="19">
        <f t="shared" si="8"/>
        <v>0.29550161812297732</v>
      </c>
      <c r="O61" s="19">
        <f t="shared" si="9"/>
        <v>0.25153961812297732</v>
      </c>
      <c r="Q61" s="1" t="str">
        <f>IF(modell!K389*modell!AD389&lt;=0,"valid","invalid")</f>
        <v>invalid</v>
      </c>
      <c r="R61" s="1" t="str">
        <f>rnd!S60</f>
        <v>part2</v>
      </c>
      <c r="S61" s="1">
        <f t="shared" si="1"/>
        <v>4.3961999999999973E-2</v>
      </c>
      <c r="T61" s="1">
        <f t="shared" si="2"/>
        <v>0.29550161812297732</v>
      </c>
      <c r="U61" s="1">
        <f t="shared" si="3"/>
        <v>0.25153961812297732</v>
      </c>
      <c r="V61" s="1">
        <f t="shared" si="10"/>
        <v>1</v>
      </c>
      <c r="W61" s="1">
        <f t="shared" si="11"/>
        <v>0</v>
      </c>
      <c r="X61" s="1">
        <f t="shared" si="12"/>
        <v>1</v>
      </c>
      <c r="Y61" s="1">
        <f t="shared" si="13"/>
        <v>11</v>
      </c>
      <c r="AA61" s="1" t="str">
        <f t="shared" si="4"/>
        <v>part2</v>
      </c>
      <c r="AB61" s="1" t="str">
        <f t="shared" si="5"/>
        <v>invalid</v>
      </c>
    </row>
    <row r="62" spans="1:28" x14ac:dyDescent="0.3">
      <c r="A62" s="1" t="str">
        <f>rnd!A61</f>
        <v>korzet59</v>
      </c>
      <c r="B62" s="1">
        <f>RANK(rnd!U61,rnd!U$3:U$108,oam!B$1)</f>
        <v>58</v>
      </c>
      <c r="C62" s="1">
        <f>RANK(rnd!V61,rnd!V$3:V$108,oam!C$1)</f>
        <v>58</v>
      </c>
      <c r="D62" s="1">
        <f>RANK(rnd!W61,rnd!W$3:W$108,oam!D$1)</f>
        <v>68</v>
      </c>
      <c r="E62" s="1">
        <f>RANK(rnd!X61,rnd!X$3:X$108,oam!E$1)</f>
        <v>66</v>
      </c>
      <c r="F62" s="1">
        <f>RANK(rnd!Y61,rnd!Y$3:Y$108,oam!F$1)</f>
        <v>56</v>
      </c>
      <c r="G62" s="1">
        <f>RANK(rnd!Z61,rnd!Z$3:Z$108,oam!G$1)</f>
        <v>43</v>
      </c>
      <c r="H62" s="1">
        <f>RANK(rnd!AA61,rnd!AA$3:AA$108,oam!H$1)</f>
        <v>47</v>
      </c>
      <c r="I62" s="1">
        <f>rnd!O61*1000</f>
        <v>97000</v>
      </c>
      <c r="J62" s="18">
        <f>modell!I390</f>
        <v>54603.8</v>
      </c>
      <c r="K62" s="18">
        <f t="shared" si="6"/>
        <v>42396.2</v>
      </c>
      <c r="L62" s="19">
        <f t="shared" si="7"/>
        <v>0.42396199999999995</v>
      </c>
      <c r="M62" s="18">
        <f>rnd!R61*100000</f>
        <v>28164.556962025315</v>
      </c>
      <c r="N62" s="19">
        <f t="shared" si="8"/>
        <v>0.68835443037974675</v>
      </c>
      <c r="O62" s="19">
        <f t="shared" si="9"/>
        <v>0.2643924303797468</v>
      </c>
      <c r="Q62" s="1" t="str">
        <f>IF(modell!K390*modell!AD390&lt;=0,"valid","invalid")</f>
        <v>invalid</v>
      </c>
      <c r="R62" s="1" t="str">
        <f>rnd!S61</f>
        <v>part2</v>
      </c>
      <c r="S62" s="1">
        <f t="shared" si="1"/>
        <v>0.42396199999999995</v>
      </c>
      <c r="T62" s="1">
        <f t="shared" si="2"/>
        <v>0.68835443037974675</v>
      </c>
      <c r="U62" s="1">
        <f t="shared" si="3"/>
        <v>0.2643924303797468</v>
      </c>
      <c r="V62" s="1">
        <f t="shared" si="10"/>
        <v>1</v>
      </c>
      <c r="W62" s="1">
        <f t="shared" si="11"/>
        <v>0</v>
      </c>
      <c r="X62" s="1">
        <f t="shared" si="12"/>
        <v>1</v>
      </c>
      <c r="Y62" s="1">
        <f t="shared" si="13"/>
        <v>11</v>
      </c>
      <c r="AA62" s="1" t="str">
        <f t="shared" si="4"/>
        <v>part2</v>
      </c>
      <c r="AB62" s="1" t="str">
        <f t="shared" si="5"/>
        <v>invalid</v>
      </c>
    </row>
    <row r="63" spans="1:28" x14ac:dyDescent="0.3">
      <c r="A63" s="1" t="str">
        <f>rnd!A62</f>
        <v>korzet60</v>
      </c>
      <c r="B63" s="1">
        <f>RANK(rnd!U62,rnd!U$3:U$108,oam!B$1)</f>
        <v>55</v>
      </c>
      <c r="C63" s="1">
        <f>RANK(rnd!V62,rnd!V$3:V$108,oam!C$1)</f>
        <v>37</v>
      </c>
      <c r="D63" s="1">
        <f>RANK(rnd!W62,rnd!W$3:W$108,oam!D$1)</f>
        <v>38</v>
      </c>
      <c r="E63" s="1">
        <f>RANK(rnd!X62,rnd!X$3:X$108,oam!E$1)</f>
        <v>47</v>
      </c>
      <c r="F63" s="1">
        <f>RANK(rnd!Y62,rnd!Y$3:Y$108,oam!F$1)</f>
        <v>57</v>
      </c>
      <c r="G63" s="1">
        <f>RANK(rnd!Z62,rnd!Z$3:Z$108,oam!G$1)</f>
        <v>75</v>
      </c>
      <c r="H63" s="1">
        <f>RANK(rnd!AA62,rnd!AA$3:AA$108,oam!H$1)</f>
        <v>79</v>
      </c>
      <c r="I63" s="1">
        <f>rnd!O62*1000</f>
        <v>74000</v>
      </c>
      <c r="J63" s="18">
        <f>modell!I391</f>
        <v>51900.6</v>
      </c>
      <c r="K63" s="18">
        <f t="shared" si="6"/>
        <v>22099.4</v>
      </c>
      <c r="L63" s="19">
        <f t="shared" si="7"/>
        <v>0.22099400000000002</v>
      </c>
      <c r="M63" s="18">
        <f>rnd!R62*100000</f>
        <v>28525.641025641024</v>
      </c>
      <c r="N63" s="19">
        <f t="shared" si="8"/>
        <v>0.45474358974358975</v>
      </c>
      <c r="O63" s="19">
        <f t="shared" si="9"/>
        <v>0.23374958974358973</v>
      </c>
      <c r="Q63" s="1" t="str">
        <f>IF(modell!K391*modell!AD391&lt;=0,"valid","invalid")</f>
        <v>invalid</v>
      </c>
      <c r="R63" s="1" t="str">
        <f>rnd!S62</f>
        <v>part3</v>
      </c>
      <c r="S63" s="1">
        <f t="shared" si="1"/>
        <v>0.22099400000000002</v>
      </c>
      <c r="T63" s="1">
        <f t="shared" si="2"/>
        <v>0.45474358974358975</v>
      </c>
      <c r="U63" s="1">
        <f t="shared" si="3"/>
        <v>0.23374958974358973</v>
      </c>
      <c r="V63" s="1">
        <f t="shared" si="10"/>
        <v>1</v>
      </c>
      <c r="W63" s="1">
        <f t="shared" si="11"/>
        <v>0</v>
      </c>
      <c r="X63" s="1">
        <f t="shared" si="12"/>
        <v>1</v>
      </c>
      <c r="Y63" s="1">
        <f t="shared" si="13"/>
        <v>11</v>
      </c>
      <c r="AA63" s="1" t="str">
        <f t="shared" si="4"/>
        <v>part3</v>
      </c>
      <c r="AB63" s="1" t="str">
        <f t="shared" si="5"/>
        <v>invalid</v>
      </c>
    </row>
    <row r="64" spans="1:28" x14ac:dyDescent="0.3">
      <c r="A64" s="1" t="str">
        <f>rnd!A63</f>
        <v>korzet61</v>
      </c>
      <c r="B64" s="1">
        <f>RANK(rnd!U63,rnd!U$3:U$108,oam!B$1)</f>
        <v>85</v>
      </c>
      <c r="C64" s="1">
        <f>RANK(rnd!V63,rnd!V$3:V$108,oam!C$1)</f>
        <v>77</v>
      </c>
      <c r="D64" s="1">
        <f>RANK(rnd!W63,rnd!W$3:W$108,oam!D$1)</f>
        <v>84</v>
      </c>
      <c r="E64" s="1">
        <f>RANK(rnd!X63,rnd!X$3:X$108,oam!E$1)</f>
        <v>94</v>
      </c>
      <c r="F64" s="1">
        <f>RANK(rnd!Y63,rnd!Y$3:Y$108,oam!F$1)</f>
        <v>63</v>
      </c>
      <c r="G64" s="1">
        <f>RANK(rnd!Z63,rnd!Z$3:Z$108,oam!G$1)</f>
        <v>80</v>
      </c>
      <c r="H64" s="1">
        <f>RANK(rnd!AA63,rnd!AA$3:AA$108,oam!H$1)</f>
        <v>78</v>
      </c>
      <c r="I64" s="1">
        <f>rnd!O63*1000</f>
        <v>88000</v>
      </c>
      <c r="J64" s="18">
        <f>modell!I392</f>
        <v>51900.6</v>
      </c>
      <c r="K64" s="18">
        <f t="shared" si="6"/>
        <v>36099.4</v>
      </c>
      <c r="L64" s="19">
        <f t="shared" si="7"/>
        <v>0.36099400000000004</v>
      </c>
      <c r="M64" s="18">
        <f>rnd!R63*100000</f>
        <v>24664.879356568363</v>
      </c>
      <c r="N64" s="19">
        <f t="shared" si="8"/>
        <v>0.63335120643431642</v>
      </c>
      <c r="O64" s="19">
        <f t="shared" si="9"/>
        <v>0.27235720643431638</v>
      </c>
      <c r="Q64" s="1" t="str">
        <f>IF(modell!K392*modell!AD392&lt;=0,"valid","invalid")</f>
        <v>invalid</v>
      </c>
      <c r="R64" s="1" t="str">
        <f>rnd!S63</f>
        <v>part3</v>
      </c>
      <c r="S64" s="1">
        <f t="shared" si="1"/>
        <v>0.36099400000000004</v>
      </c>
      <c r="T64" s="1">
        <f t="shared" si="2"/>
        <v>0.63335120643431642</v>
      </c>
      <c r="U64" s="1">
        <f t="shared" si="3"/>
        <v>0.27235720643431638</v>
      </c>
      <c r="V64" s="1">
        <f t="shared" si="10"/>
        <v>1</v>
      </c>
      <c r="W64" s="1">
        <f t="shared" si="11"/>
        <v>0</v>
      </c>
      <c r="X64" s="1">
        <f t="shared" si="12"/>
        <v>1</v>
      </c>
      <c r="Y64" s="1">
        <f t="shared" si="13"/>
        <v>11</v>
      </c>
      <c r="AA64" s="1" t="str">
        <f t="shared" si="4"/>
        <v>part3</v>
      </c>
      <c r="AB64" s="1" t="str">
        <f t="shared" si="5"/>
        <v>invalid</v>
      </c>
    </row>
    <row r="65" spans="1:28" x14ac:dyDescent="0.3">
      <c r="A65" s="1" t="str">
        <f>rnd!A64</f>
        <v>korzet62</v>
      </c>
      <c r="B65" s="1">
        <f>RANK(rnd!U64,rnd!U$3:U$108,oam!B$1)</f>
        <v>90</v>
      </c>
      <c r="C65" s="1">
        <f>RANK(rnd!V64,rnd!V$3:V$108,oam!C$1)</f>
        <v>104</v>
      </c>
      <c r="D65" s="1">
        <f>RANK(rnd!W64,rnd!W$3:W$108,oam!D$1)</f>
        <v>104</v>
      </c>
      <c r="E65" s="1">
        <f>RANK(rnd!X64,rnd!X$3:X$108,oam!E$1)</f>
        <v>102</v>
      </c>
      <c r="F65" s="1">
        <f>RANK(rnd!Y64,rnd!Y$3:Y$108,oam!F$1)</f>
        <v>65</v>
      </c>
      <c r="G65" s="1">
        <f>RANK(rnd!Z64,rnd!Z$3:Z$108,oam!G$1)</f>
        <v>70</v>
      </c>
      <c r="H65" s="1">
        <f>RANK(rnd!AA64,rnd!AA$3:AA$108,oam!H$1)</f>
        <v>61</v>
      </c>
      <c r="I65" s="1">
        <f>rnd!O64*1000</f>
        <v>100000</v>
      </c>
      <c r="J65" s="18">
        <f>modell!I393</f>
        <v>54603.8</v>
      </c>
      <c r="K65" s="18">
        <f t="shared" si="6"/>
        <v>45396.2</v>
      </c>
      <c r="L65" s="19">
        <f t="shared" si="7"/>
        <v>0.45396199999999998</v>
      </c>
      <c r="M65" s="18">
        <f>rnd!R64*100000</f>
        <v>23980.815347721822</v>
      </c>
      <c r="N65" s="19">
        <f t="shared" si="8"/>
        <v>0.76019184652278171</v>
      </c>
      <c r="O65" s="19">
        <f t="shared" si="9"/>
        <v>0.30622984652278173</v>
      </c>
      <c r="Q65" s="1" t="str">
        <f>IF(modell!K393*modell!AD393&lt;=0,"valid","invalid")</f>
        <v>invalid</v>
      </c>
      <c r="R65" s="1" t="str">
        <f>rnd!S64</f>
        <v>part3</v>
      </c>
      <c r="S65" s="1">
        <f t="shared" si="1"/>
        <v>0.45396199999999998</v>
      </c>
      <c r="T65" s="1">
        <f t="shared" si="2"/>
        <v>0.76019184652278171</v>
      </c>
      <c r="U65" s="1">
        <f t="shared" si="3"/>
        <v>0.30622984652278173</v>
      </c>
      <c r="V65" s="1">
        <f t="shared" si="10"/>
        <v>1</v>
      </c>
      <c r="W65" s="1">
        <f t="shared" si="11"/>
        <v>0</v>
      </c>
      <c r="X65" s="1">
        <f t="shared" si="12"/>
        <v>1</v>
      </c>
      <c r="Y65" s="1">
        <f t="shared" si="13"/>
        <v>11</v>
      </c>
      <c r="AA65" s="1" t="str">
        <f t="shared" si="4"/>
        <v>part3</v>
      </c>
      <c r="AB65" s="1" t="str">
        <f t="shared" si="5"/>
        <v>invalid</v>
      </c>
    </row>
    <row r="66" spans="1:28" x14ac:dyDescent="0.3">
      <c r="A66" s="1" t="str">
        <f>rnd!A65</f>
        <v>korzet63</v>
      </c>
      <c r="B66" s="1">
        <f>RANK(rnd!U65,rnd!U$3:U$108,oam!B$1)</f>
        <v>40</v>
      </c>
      <c r="C66" s="1">
        <f>RANK(rnd!V65,rnd!V$3:V$108,oam!C$1)</f>
        <v>83</v>
      </c>
      <c r="D66" s="1">
        <f>RANK(rnd!W65,rnd!W$3:W$108,oam!D$1)</f>
        <v>17</v>
      </c>
      <c r="E66" s="1">
        <f>RANK(rnd!X65,rnd!X$3:X$108,oam!E$1)</f>
        <v>37</v>
      </c>
      <c r="F66" s="1">
        <f>RANK(rnd!Y65,rnd!Y$3:Y$108,oam!F$1)</f>
        <v>53</v>
      </c>
      <c r="G66" s="1">
        <f>RANK(rnd!Z65,rnd!Z$3:Z$108,oam!G$1)</f>
        <v>45</v>
      </c>
      <c r="H66" s="1">
        <f>RANK(rnd!AA65,rnd!AA$3:AA$108,oam!H$1)</f>
        <v>40</v>
      </c>
      <c r="I66" s="1">
        <f>rnd!O65*1000</f>
        <v>62000</v>
      </c>
      <c r="J66" s="18">
        <f>modell!I394</f>
        <v>54603.8</v>
      </c>
      <c r="K66" s="18">
        <f t="shared" si="6"/>
        <v>7396.1999999999971</v>
      </c>
      <c r="L66" s="19">
        <f t="shared" si="7"/>
        <v>7.3961999999999972E-2</v>
      </c>
      <c r="M66" s="18">
        <f>rnd!R65*100000</f>
        <v>30769.23076923077</v>
      </c>
      <c r="N66" s="19">
        <f t="shared" si="8"/>
        <v>0.31230769230769229</v>
      </c>
      <c r="O66" s="19">
        <f t="shared" si="9"/>
        <v>0.23834569230769231</v>
      </c>
      <c r="Q66" s="1" t="str">
        <f>IF(modell!K394*modell!AD394&lt;=0,"valid","invalid")</f>
        <v>invalid</v>
      </c>
      <c r="R66" s="1" t="str">
        <f>rnd!S65</f>
        <v>part6</v>
      </c>
      <c r="S66" s="1">
        <f t="shared" si="1"/>
        <v>7.3961999999999972E-2</v>
      </c>
      <c r="T66" s="1">
        <f t="shared" si="2"/>
        <v>0.31230769230769229</v>
      </c>
      <c r="U66" s="1">
        <f t="shared" si="3"/>
        <v>0.23834569230769231</v>
      </c>
      <c r="V66" s="1">
        <f t="shared" si="10"/>
        <v>1</v>
      </c>
      <c r="W66" s="1">
        <f t="shared" si="11"/>
        <v>0</v>
      </c>
      <c r="X66" s="1">
        <f t="shared" si="12"/>
        <v>1</v>
      </c>
      <c r="Y66" s="1">
        <f t="shared" si="13"/>
        <v>11</v>
      </c>
      <c r="AA66" s="1" t="str">
        <f t="shared" si="4"/>
        <v>part6</v>
      </c>
      <c r="AB66" s="1" t="str">
        <f t="shared" si="5"/>
        <v>invalid</v>
      </c>
    </row>
    <row r="67" spans="1:28" x14ac:dyDescent="0.3">
      <c r="A67" s="1" t="str">
        <f>rnd!A66</f>
        <v>korzet64</v>
      </c>
      <c r="B67" s="1">
        <f>RANK(rnd!U66,rnd!U$3:U$108,oam!B$1)</f>
        <v>99</v>
      </c>
      <c r="C67" s="1">
        <f>RANK(rnd!V66,rnd!V$3:V$108,oam!C$1)</f>
        <v>60</v>
      </c>
      <c r="D67" s="1">
        <f>RANK(rnd!W66,rnd!W$3:W$108,oam!D$1)</f>
        <v>94</v>
      </c>
      <c r="E67" s="1">
        <f>RANK(rnd!X66,rnd!X$3:X$108,oam!E$1)</f>
        <v>89</v>
      </c>
      <c r="F67" s="1">
        <f>RANK(rnd!Y66,rnd!Y$3:Y$108,oam!F$1)</f>
        <v>90</v>
      </c>
      <c r="G67" s="1">
        <f>RANK(rnd!Z66,rnd!Z$3:Z$108,oam!G$1)</f>
        <v>101</v>
      </c>
      <c r="H67" s="1">
        <f>RANK(rnd!AA66,rnd!AA$3:AA$108,oam!H$1)</f>
        <v>105</v>
      </c>
      <c r="I67" s="1">
        <f>rnd!O66*1000</f>
        <v>50000</v>
      </c>
      <c r="J67" s="18">
        <f>modell!I395</f>
        <v>49738.1</v>
      </c>
      <c r="K67" s="18">
        <f t="shared" si="6"/>
        <v>261.90000000000146</v>
      </c>
      <c r="L67" s="19">
        <f t="shared" si="7"/>
        <v>2.6190000000000145E-3</v>
      </c>
      <c r="M67" s="18">
        <f>rnd!R66*100000</f>
        <v>22273.781902552204</v>
      </c>
      <c r="N67" s="19">
        <f t="shared" si="8"/>
        <v>0.27726218097447797</v>
      </c>
      <c r="O67" s="19">
        <f t="shared" si="9"/>
        <v>0.27464318097447793</v>
      </c>
      <c r="Q67" s="1" t="str">
        <f>IF(modell!K395*modell!AD395&lt;=0,"valid","invalid")</f>
        <v>valid</v>
      </c>
      <c r="R67" s="1" t="str">
        <f>rnd!S66</f>
        <v>part1</v>
      </c>
      <c r="S67" s="1">
        <f t="shared" si="1"/>
        <v>2.6190000000000145E-3</v>
      </c>
      <c r="T67" s="1">
        <f t="shared" si="2"/>
        <v>0.27726218097447797</v>
      </c>
      <c r="U67" s="1">
        <f t="shared" si="3"/>
        <v>0.27464318097447793</v>
      </c>
      <c r="V67" s="1">
        <f t="shared" si="10"/>
        <v>0</v>
      </c>
      <c r="W67" s="1">
        <f t="shared" si="11"/>
        <v>0</v>
      </c>
      <c r="X67" s="1">
        <f t="shared" si="12"/>
        <v>0</v>
      </c>
      <c r="Y67" s="1">
        <f t="shared" si="13"/>
        <v>0</v>
      </c>
      <c r="AA67" s="1" t="str">
        <f t="shared" si="4"/>
        <v>part1</v>
      </c>
      <c r="AB67" s="1" t="str">
        <f t="shared" si="5"/>
        <v>valid</v>
      </c>
    </row>
    <row r="68" spans="1:28" x14ac:dyDescent="0.3">
      <c r="A68" s="1" t="str">
        <f>rnd!A67</f>
        <v>korzet65</v>
      </c>
      <c r="B68" s="1">
        <f>RANK(rnd!U67,rnd!U$3:U$108,oam!B$1)</f>
        <v>89</v>
      </c>
      <c r="C68" s="1">
        <f>RANK(rnd!V67,rnd!V$3:V$108,oam!C$1)</f>
        <v>48</v>
      </c>
      <c r="D68" s="1">
        <f>RANK(rnd!W67,rnd!W$3:W$108,oam!D$1)</f>
        <v>72</v>
      </c>
      <c r="E68" s="1">
        <f>RANK(rnd!X67,rnd!X$3:X$108,oam!E$1)</f>
        <v>73</v>
      </c>
      <c r="F68" s="1">
        <f>RANK(rnd!Y67,rnd!Y$3:Y$108,oam!F$1)</f>
        <v>94</v>
      </c>
      <c r="G68" s="1">
        <f>RANK(rnd!Z67,rnd!Z$3:Z$108,oam!G$1)</f>
        <v>91</v>
      </c>
      <c r="H68" s="1">
        <f>RANK(rnd!AA67,rnd!AA$3:AA$108,oam!H$1)</f>
        <v>98</v>
      </c>
      <c r="I68" s="1">
        <f>rnd!O67*1000</f>
        <v>5000</v>
      </c>
      <c r="J68" s="18">
        <f>modell!I396</f>
        <v>51900.6</v>
      </c>
      <c r="K68" s="18">
        <f t="shared" si="6"/>
        <v>-46900.6</v>
      </c>
      <c r="L68" s="19">
        <f t="shared" si="7"/>
        <v>-0.46900599999999998</v>
      </c>
      <c r="M68" s="18">
        <f>rnd!R67*100000</f>
        <v>24089.635854341737</v>
      </c>
      <c r="N68" s="19">
        <f t="shared" si="8"/>
        <v>-0.19089635854341738</v>
      </c>
      <c r="O68" s="19">
        <f t="shared" si="9"/>
        <v>0.27810964145658257</v>
      </c>
      <c r="Q68" s="1" t="str">
        <f>IF(modell!K396*modell!AD396&lt;=0,"valid","invalid")</f>
        <v>invalid</v>
      </c>
      <c r="R68" s="1" t="str">
        <f>rnd!S67</f>
        <v>part5</v>
      </c>
      <c r="S68" s="1">
        <f t="shared" ref="S68:S109" si="14">L68</f>
        <v>-0.46900599999999998</v>
      </c>
      <c r="T68" s="1">
        <f t="shared" ref="T68:T109" si="15">N68</f>
        <v>-0.19089635854341738</v>
      </c>
      <c r="U68" s="1">
        <f t="shared" ref="U68:U109" si="16">O68</f>
        <v>0.27810964145658257</v>
      </c>
      <c r="V68" s="1">
        <f t="shared" si="10"/>
        <v>1</v>
      </c>
      <c r="W68" s="1">
        <f t="shared" si="11"/>
        <v>0</v>
      </c>
      <c r="X68" s="1">
        <f t="shared" si="12"/>
        <v>0</v>
      </c>
      <c r="Y68" s="1">
        <f t="shared" si="13"/>
        <v>10</v>
      </c>
      <c r="AA68" s="1" t="str">
        <f t="shared" ref="AA68:AA109" si="17">R68</f>
        <v>part5</v>
      </c>
      <c r="AB68" s="1" t="str">
        <f t="shared" ref="AB68:AB109" si="18">Q68</f>
        <v>invalid</v>
      </c>
    </row>
    <row r="69" spans="1:28" x14ac:dyDescent="0.3">
      <c r="A69" s="1" t="str">
        <f>rnd!A68</f>
        <v>korzet66</v>
      </c>
      <c r="B69" s="1">
        <f>RANK(rnd!U68,rnd!U$3:U$108,oam!B$1)</f>
        <v>2</v>
      </c>
      <c r="C69" s="1">
        <f>RANK(rnd!V68,rnd!V$3:V$108,oam!C$1)</f>
        <v>2</v>
      </c>
      <c r="D69" s="1">
        <f>RANK(rnd!W68,rnd!W$3:W$108,oam!D$1)</f>
        <v>1</v>
      </c>
      <c r="E69" s="1">
        <f>RANK(rnd!X68,rnd!X$3:X$108,oam!E$1)</f>
        <v>2</v>
      </c>
      <c r="F69" s="1">
        <f>RANK(rnd!Y68,rnd!Y$3:Y$108,oam!F$1)</f>
        <v>2</v>
      </c>
      <c r="G69" s="1">
        <f>RANK(rnd!Z68,rnd!Z$3:Z$108,oam!G$1)</f>
        <v>2</v>
      </c>
      <c r="H69" s="1">
        <f>RANK(rnd!AA68,rnd!AA$3:AA$108,oam!H$1)</f>
        <v>5</v>
      </c>
      <c r="I69" s="1">
        <f>rnd!O68*1000</f>
        <v>10000</v>
      </c>
      <c r="J69" s="18">
        <f>modell!I397</f>
        <v>59469.4</v>
      </c>
      <c r="K69" s="18">
        <f t="shared" ref="K69:K109" si="19">I69-J69</f>
        <v>-49469.4</v>
      </c>
      <c r="L69" s="19">
        <f t="shared" ref="L69:L109" si="20">K69/100000</f>
        <v>-0.49469400000000002</v>
      </c>
      <c r="M69" s="18">
        <f>rnd!R68*100000</f>
        <v>47058.823529411762</v>
      </c>
      <c r="N69" s="19">
        <f t="shared" ref="N69:N109" si="21">(I69-M69)/100000</f>
        <v>-0.37058823529411761</v>
      </c>
      <c r="O69" s="19">
        <f t="shared" ref="O69:O109" si="22">N69-L69</f>
        <v>0.12410576470588242</v>
      </c>
      <c r="Q69" s="1" t="str">
        <f>IF(modell!K397*modell!AD397&lt;=0,"valid","invalid")</f>
        <v>invalid</v>
      </c>
      <c r="R69" s="1" t="str">
        <f>rnd!S68</f>
        <v>part6</v>
      </c>
      <c r="S69" s="1">
        <f t="shared" si="14"/>
        <v>-0.49469400000000002</v>
      </c>
      <c r="T69" s="1">
        <f t="shared" si="15"/>
        <v>-0.37058823529411761</v>
      </c>
      <c r="U69" s="1">
        <f t="shared" si="16"/>
        <v>0.12410576470588242</v>
      </c>
      <c r="V69" s="1">
        <f t="shared" ref="V69:V109" si="23">IF(J69&gt;50000,1,0)</f>
        <v>1</v>
      </c>
      <c r="W69" s="1">
        <f t="shared" ref="W69:W109" si="24">IF(M69&gt;50000,1,0)</f>
        <v>0</v>
      </c>
      <c r="X69" s="1">
        <f t="shared" ref="X69:X109" si="25">IF(I69&gt;50000,1,0)</f>
        <v>0</v>
      </c>
      <c r="Y69" s="1">
        <f t="shared" ref="Y69:Y109" si="26">VALUE(V69&amp;X69)</f>
        <v>10</v>
      </c>
      <c r="AA69" s="1" t="str">
        <f t="shared" si="17"/>
        <v>part6</v>
      </c>
      <c r="AB69" s="1" t="str">
        <f t="shared" si="18"/>
        <v>invalid</v>
      </c>
    </row>
    <row r="70" spans="1:28" x14ac:dyDescent="0.3">
      <c r="A70" s="1" t="str">
        <f>rnd!A69</f>
        <v>korzet67</v>
      </c>
      <c r="B70" s="1">
        <f>RANK(rnd!U69,rnd!U$3:U$108,oam!B$1)</f>
        <v>43</v>
      </c>
      <c r="C70" s="1">
        <f>RANK(rnd!V69,rnd!V$3:V$108,oam!C$1)</f>
        <v>99</v>
      </c>
      <c r="D70" s="1">
        <f>RANK(rnd!W69,rnd!W$3:W$108,oam!D$1)</f>
        <v>33</v>
      </c>
      <c r="E70" s="1">
        <f>RANK(rnd!X69,rnd!X$3:X$108,oam!E$1)</f>
        <v>65</v>
      </c>
      <c r="F70" s="1">
        <f>RANK(rnd!Y69,rnd!Y$3:Y$108,oam!F$1)</f>
        <v>20</v>
      </c>
      <c r="G70" s="1">
        <f>RANK(rnd!Z69,rnd!Z$3:Z$108,oam!G$1)</f>
        <v>28</v>
      </c>
      <c r="H70" s="1">
        <f>RANK(rnd!AA69,rnd!AA$3:AA$108,oam!H$1)</f>
        <v>19</v>
      </c>
      <c r="I70" s="1">
        <f>rnd!O69*1000</f>
        <v>4000</v>
      </c>
      <c r="J70" s="18">
        <f>modell!I398</f>
        <v>54603.8</v>
      </c>
      <c r="K70" s="18">
        <f t="shared" si="19"/>
        <v>-50603.8</v>
      </c>
      <c r="L70" s="19">
        <f t="shared" si="20"/>
        <v>-0.50603799999999999</v>
      </c>
      <c r="M70" s="18">
        <f>rnd!R69*100000</f>
        <v>30476.190476190481</v>
      </c>
      <c r="N70" s="19">
        <f t="shared" si="21"/>
        <v>-0.26476190476190481</v>
      </c>
      <c r="O70" s="19">
        <f t="shared" si="22"/>
        <v>0.24127609523809518</v>
      </c>
      <c r="Q70" s="1" t="str">
        <f>IF(modell!K398*modell!AD398&lt;=0,"valid","invalid")</f>
        <v>invalid</v>
      </c>
      <c r="R70" s="1" t="str">
        <f>rnd!S69</f>
        <v>part4</v>
      </c>
      <c r="S70" s="1">
        <f t="shared" si="14"/>
        <v>-0.50603799999999999</v>
      </c>
      <c r="T70" s="1">
        <f t="shared" si="15"/>
        <v>-0.26476190476190481</v>
      </c>
      <c r="U70" s="1">
        <f t="shared" si="16"/>
        <v>0.24127609523809518</v>
      </c>
      <c r="V70" s="1">
        <f t="shared" si="23"/>
        <v>1</v>
      </c>
      <c r="W70" s="1">
        <f t="shared" si="24"/>
        <v>0</v>
      </c>
      <c r="X70" s="1">
        <f t="shared" si="25"/>
        <v>0</v>
      </c>
      <c r="Y70" s="1">
        <f t="shared" si="26"/>
        <v>10</v>
      </c>
      <c r="AA70" s="1" t="str">
        <f t="shared" si="17"/>
        <v>part4</v>
      </c>
      <c r="AB70" s="1" t="str">
        <f t="shared" si="18"/>
        <v>invalid</v>
      </c>
    </row>
    <row r="71" spans="1:28" x14ac:dyDescent="0.3">
      <c r="A71" s="1" t="str">
        <f>rnd!A70</f>
        <v>korzet68</v>
      </c>
      <c r="B71" s="1">
        <f>RANK(rnd!U70,rnd!U$3:U$108,oam!B$1)</f>
        <v>63</v>
      </c>
      <c r="C71" s="1">
        <f>RANK(rnd!V70,rnd!V$3:V$108,oam!C$1)</f>
        <v>20</v>
      </c>
      <c r="D71" s="1">
        <f>RANK(rnd!W70,rnd!W$3:W$108,oam!D$1)</f>
        <v>48</v>
      </c>
      <c r="E71" s="1">
        <f>RANK(rnd!X70,rnd!X$3:X$108,oam!E$1)</f>
        <v>54</v>
      </c>
      <c r="F71" s="1">
        <f>RANK(rnd!Y70,rnd!Y$3:Y$108,oam!F$1)</f>
        <v>74</v>
      </c>
      <c r="G71" s="1">
        <f>RANK(rnd!Z70,rnd!Z$3:Z$108,oam!G$1)</f>
        <v>78</v>
      </c>
      <c r="H71" s="1">
        <f>RANK(rnd!AA70,rnd!AA$3:AA$108,oam!H$1)</f>
        <v>87</v>
      </c>
      <c r="I71" s="1">
        <f>rnd!O70*1000</f>
        <v>35000</v>
      </c>
      <c r="J71" s="18">
        <f>modell!I399</f>
        <v>54603.8</v>
      </c>
      <c r="K71" s="18">
        <f t="shared" si="19"/>
        <v>-19603.800000000003</v>
      </c>
      <c r="L71" s="19">
        <f t="shared" si="20"/>
        <v>-0.19603800000000002</v>
      </c>
      <c r="M71" s="18">
        <f>rnd!R70*100000</f>
        <v>27547.169811320753</v>
      </c>
      <c r="N71" s="19">
        <f t="shared" si="21"/>
        <v>7.4528301886792464E-2</v>
      </c>
      <c r="O71" s="19">
        <f t="shared" si="22"/>
        <v>0.27056630188679248</v>
      </c>
      <c r="P71" s="1" t="s">
        <v>401</v>
      </c>
      <c r="Q71" s="1" t="str">
        <f>IF(modell!K399*modell!AD399&lt;=0,"valid","invalid")</f>
        <v>invalid</v>
      </c>
      <c r="R71" s="1" t="str">
        <f>rnd!S70</f>
        <v>part1</v>
      </c>
      <c r="S71" s="1">
        <f t="shared" si="14"/>
        <v>-0.19603800000000002</v>
      </c>
      <c r="T71" s="1">
        <f t="shared" si="15"/>
        <v>7.4528301886792464E-2</v>
      </c>
      <c r="U71" s="1">
        <f t="shared" si="16"/>
        <v>0.27056630188679248</v>
      </c>
      <c r="V71" s="1">
        <f t="shared" si="23"/>
        <v>1</v>
      </c>
      <c r="W71" s="1">
        <f t="shared" si="24"/>
        <v>0</v>
      </c>
      <c r="X71" s="1">
        <f t="shared" si="25"/>
        <v>0</v>
      </c>
      <c r="Y71" s="1">
        <f t="shared" si="26"/>
        <v>10</v>
      </c>
      <c r="AA71" s="1" t="str">
        <f t="shared" si="17"/>
        <v>part1</v>
      </c>
      <c r="AB71" s="1" t="str">
        <f t="shared" si="18"/>
        <v>invalid</v>
      </c>
    </row>
    <row r="72" spans="1:28" x14ac:dyDescent="0.3">
      <c r="A72" s="1" t="str">
        <f>rnd!A71</f>
        <v>korzet69</v>
      </c>
      <c r="B72" s="1">
        <f>RANK(rnd!U71,rnd!U$3:U$108,oam!B$1)</f>
        <v>102</v>
      </c>
      <c r="C72" s="1">
        <f>RANK(rnd!V71,rnd!V$3:V$108,oam!C$1)</f>
        <v>102</v>
      </c>
      <c r="D72" s="1">
        <f>RANK(rnd!W71,rnd!W$3:W$108,oam!D$1)</f>
        <v>90</v>
      </c>
      <c r="E72" s="1">
        <f>RANK(rnd!X71,rnd!X$3:X$108,oam!E$1)</f>
        <v>93</v>
      </c>
      <c r="F72" s="1">
        <f>RANK(rnd!Y71,rnd!Y$3:Y$108,oam!F$1)</f>
        <v>95</v>
      </c>
      <c r="G72" s="1">
        <f>RANK(rnd!Z71,rnd!Z$3:Z$108,oam!G$1)</f>
        <v>97</v>
      </c>
      <c r="H72" s="1">
        <f>RANK(rnd!AA71,rnd!AA$3:AA$108,oam!H$1)</f>
        <v>100</v>
      </c>
      <c r="I72" s="1">
        <f>rnd!O71*1000</f>
        <v>78000</v>
      </c>
      <c r="J72" s="18">
        <f>modell!I400</f>
        <v>49738.1</v>
      </c>
      <c r="K72" s="18">
        <f t="shared" si="19"/>
        <v>28261.9</v>
      </c>
      <c r="L72" s="19">
        <f t="shared" si="20"/>
        <v>0.28261900000000001</v>
      </c>
      <c r="M72" s="18">
        <f>rnd!R71*100000</f>
        <v>22020.725388601037</v>
      </c>
      <c r="N72" s="19">
        <f t="shared" si="21"/>
        <v>0.55979274611398966</v>
      </c>
      <c r="O72" s="19">
        <f t="shared" si="22"/>
        <v>0.27717374611398965</v>
      </c>
      <c r="Q72" s="1" t="str">
        <f>IF(modell!K400*modell!AD400&lt;=0,"valid","invalid")</f>
        <v>valid</v>
      </c>
      <c r="R72" s="1" t="str">
        <f>rnd!S71</f>
        <v>part2</v>
      </c>
      <c r="S72" s="1">
        <f t="shared" si="14"/>
        <v>0.28261900000000001</v>
      </c>
      <c r="T72" s="1">
        <f t="shared" si="15"/>
        <v>0.55979274611398966</v>
      </c>
      <c r="U72" s="1">
        <f t="shared" si="16"/>
        <v>0.27717374611398965</v>
      </c>
      <c r="V72" s="1">
        <f t="shared" si="23"/>
        <v>0</v>
      </c>
      <c r="W72" s="1">
        <f t="shared" si="24"/>
        <v>0</v>
      </c>
      <c r="X72" s="1">
        <f t="shared" si="25"/>
        <v>1</v>
      </c>
      <c r="Y72" s="1">
        <f t="shared" si="26"/>
        <v>1</v>
      </c>
      <c r="AA72" s="1" t="str">
        <f t="shared" si="17"/>
        <v>part2</v>
      </c>
      <c r="AB72" s="1" t="str">
        <f t="shared" si="18"/>
        <v>valid</v>
      </c>
    </row>
    <row r="73" spans="1:28" x14ac:dyDescent="0.3">
      <c r="A73" s="1" t="str">
        <f>rnd!A72</f>
        <v>korzet70</v>
      </c>
      <c r="B73" s="1">
        <f>RANK(rnd!U72,rnd!U$3:U$108,oam!B$1)</f>
        <v>59</v>
      </c>
      <c r="C73" s="1">
        <f>RANK(rnd!V72,rnd!V$3:V$108,oam!C$1)</f>
        <v>17</v>
      </c>
      <c r="D73" s="1">
        <f>RANK(rnd!W72,rnd!W$3:W$108,oam!D$1)</f>
        <v>40</v>
      </c>
      <c r="E73" s="1">
        <f>RANK(rnd!X72,rnd!X$3:X$108,oam!E$1)</f>
        <v>50</v>
      </c>
      <c r="F73" s="1">
        <f>RANK(rnd!Y72,rnd!Y$3:Y$108,oam!F$1)</f>
        <v>68</v>
      </c>
      <c r="G73" s="1">
        <f>RANK(rnd!Z72,rnd!Z$3:Z$108,oam!G$1)</f>
        <v>84</v>
      </c>
      <c r="H73" s="1">
        <f>RANK(rnd!AA72,rnd!AA$3:AA$108,oam!H$1)</f>
        <v>91</v>
      </c>
      <c r="I73" s="1">
        <f>rnd!O72*1000</f>
        <v>6000</v>
      </c>
      <c r="J73" s="18">
        <f>modell!I401</f>
        <v>54603.8</v>
      </c>
      <c r="K73" s="18">
        <f t="shared" si="19"/>
        <v>-48603.8</v>
      </c>
      <c r="L73" s="19">
        <f t="shared" si="20"/>
        <v>-0.48603800000000003</v>
      </c>
      <c r="M73" s="18">
        <f>rnd!R72*100000</f>
        <v>27966.101694915251</v>
      </c>
      <c r="N73" s="19">
        <f t="shared" si="21"/>
        <v>-0.21966101694915252</v>
      </c>
      <c r="O73" s="19">
        <f t="shared" si="22"/>
        <v>0.2663769830508475</v>
      </c>
      <c r="Q73" s="1" t="str">
        <f>IF(modell!K401*modell!AD401&lt;=0,"valid","invalid")</f>
        <v>invalid</v>
      </c>
      <c r="R73" s="1" t="str">
        <f>rnd!S72</f>
        <v>part5</v>
      </c>
      <c r="S73" s="1">
        <f t="shared" si="14"/>
        <v>-0.48603800000000003</v>
      </c>
      <c r="T73" s="1">
        <f t="shared" si="15"/>
        <v>-0.21966101694915252</v>
      </c>
      <c r="U73" s="1">
        <f t="shared" si="16"/>
        <v>0.2663769830508475</v>
      </c>
      <c r="V73" s="1">
        <f t="shared" si="23"/>
        <v>1</v>
      </c>
      <c r="W73" s="1">
        <f t="shared" si="24"/>
        <v>0</v>
      </c>
      <c r="X73" s="1">
        <f t="shared" si="25"/>
        <v>0</v>
      </c>
      <c r="Y73" s="1">
        <f t="shared" si="26"/>
        <v>10</v>
      </c>
      <c r="AA73" s="1" t="str">
        <f t="shared" si="17"/>
        <v>part5</v>
      </c>
      <c r="AB73" s="1" t="str">
        <f t="shared" si="18"/>
        <v>invalid</v>
      </c>
    </row>
    <row r="74" spans="1:28" x14ac:dyDescent="0.3">
      <c r="A74" s="1" t="str">
        <f>rnd!A73</f>
        <v>korzet71</v>
      </c>
      <c r="B74" s="1">
        <f>RANK(rnd!U73,rnd!U$3:U$108,oam!B$1)</f>
        <v>76</v>
      </c>
      <c r="C74" s="1">
        <f>RANK(rnd!V73,rnd!V$3:V$108,oam!C$1)</f>
        <v>64</v>
      </c>
      <c r="D74" s="1">
        <f>RANK(rnd!W73,rnd!W$3:W$108,oam!D$1)</f>
        <v>86</v>
      </c>
      <c r="E74" s="1">
        <f>RANK(rnd!X73,rnd!X$3:X$108,oam!E$1)</f>
        <v>70</v>
      </c>
      <c r="F74" s="1">
        <f>RANK(rnd!Y73,rnd!Y$3:Y$108,oam!F$1)</f>
        <v>79</v>
      </c>
      <c r="G74" s="1">
        <f>RANK(rnd!Z73,rnd!Z$3:Z$108,oam!G$1)</f>
        <v>68</v>
      </c>
      <c r="H74" s="1">
        <f>RANK(rnd!AA73,rnd!AA$3:AA$108,oam!H$1)</f>
        <v>72</v>
      </c>
      <c r="I74" s="1">
        <f>rnd!O73*1000</f>
        <v>10000</v>
      </c>
      <c r="J74" s="18">
        <f>modell!I402</f>
        <v>53522.5</v>
      </c>
      <c r="K74" s="18">
        <f t="shared" si="19"/>
        <v>-43522.5</v>
      </c>
      <c r="L74" s="19">
        <f t="shared" si="20"/>
        <v>-0.43522499999999997</v>
      </c>
      <c r="M74" s="18">
        <f>rnd!R73*100000</f>
        <v>25647.668393782387</v>
      </c>
      <c r="N74" s="19">
        <f t="shared" si="21"/>
        <v>-0.15647668393782388</v>
      </c>
      <c r="O74" s="19">
        <f t="shared" si="22"/>
        <v>0.27874831606217609</v>
      </c>
      <c r="Q74" s="1" t="str">
        <f>IF(modell!K402*modell!AD402&lt;=0,"valid","invalid")</f>
        <v>invalid</v>
      </c>
      <c r="R74" s="1" t="str">
        <f>rnd!S73</f>
        <v>part4</v>
      </c>
      <c r="S74" s="1">
        <f t="shared" si="14"/>
        <v>-0.43522499999999997</v>
      </c>
      <c r="T74" s="1">
        <f t="shared" si="15"/>
        <v>-0.15647668393782388</v>
      </c>
      <c r="U74" s="1">
        <f t="shared" si="16"/>
        <v>0.27874831606217609</v>
      </c>
      <c r="V74" s="1">
        <f t="shared" si="23"/>
        <v>1</v>
      </c>
      <c r="W74" s="1">
        <f t="shared" si="24"/>
        <v>0</v>
      </c>
      <c r="X74" s="1">
        <f t="shared" si="25"/>
        <v>0</v>
      </c>
      <c r="Y74" s="1">
        <f t="shared" si="26"/>
        <v>10</v>
      </c>
      <c r="AA74" s="1" t="str">
        <f t="shared" si="17"/>
        <v>part4</v>
      </c>
      <c r="AB74" s="1" t="str">
        <f t="shared" si="18"/>
        <v>invalid</v>
      </c>
    </row>
    <row r="75" spans="1:28" x14ac:dyDescent="0.3">
      <c r="A75" s="1" t="str">
        <f>rnd!A74</f>
        <v>korzet72</v>
      </c>
      <c r="B75" s="1">
        <f>RANK(rnd!U74,rnd!U$3:U$108,oam!B$1)</f>
        <v>22</v>
      </c>
      <c r="C75" s="1">
        <f>RANK(rnd!V74,rnd!V$3:V$108,oam!C$1)</f>
        <v>66</v>
      </c>
      <c r="D75" s="1">
        <f>RANK(rnd!W74,rnd!W$3:W$108,oam!D$1)</f>
        <v>13</v>
      </c>
      <c r="E75" s="1">
        <f>RANK(rnd!X74,rnd!X$3:X$108,oam!E$1)</f>
        <v>18</v>
      </c>
      <c r="F75" s="1">
        <f>RANK(rnd!Y74,rnd!Y$3:Y$108,oam!F$1)</f>
        <v>29</v>
      </c>
      <c r="G75" s="1">
        <f>RANK(rnd!Z74,rnd!Z$3:Z$108,oam!G$1)</f>
        <v>25</v>
      </c>
      <c r="H75" s="1">
        <f>RANK(rnd!AA74,rnd!AA$3:AA$108,oam!H$1)</f>
        <v>24</v>
      </c>
      <c r="I75" s="1">
        <f>rnd!O74*1000</f>
        <v>100000</v>
      </c>
      <c r="J75" s="18">
        <f>modell!I403</f>
        <v>54603.8</v>
      </c>
      <c r="K75" s="18">
        <f t="shared" si="19"/>
        <v>45396.2</v>
      </c>
      <c r="L75" s="19">
        <f t="shared" si="20"/>
        <v>0.45396199999999998</v>
      </c>
      <c r="M75" s="18">
        <f>rnd!R74*100000</f>
        <v>33568.904593639578</v>
      </c>
      <c r="N75" s="19">
        <f t="shared" si="21"/>
        <v>0.6643109540636043</v>
      </c>
      <c r="O75" s="19">
        <f t="shared" si="22"/>
        <v>0.21034895406360432</v>
      </c>
      <c r="Q75" s="1" t="str">
        <f>IF(modell!K403*modell!AD403&lt;=0,"valid","invalid")</f>
        <v>invalid</v>
      </c>
      <c r="R75" s="1" t="str">
        <f>rnd!S74</f>
        <v>part5</v>
      </c>
      <c r="S75" s="1">
        <f t="shared" si="14"/>
        <v>0.45396199999999998</v>
      </c>
      <c r="T75" s="1">
        <f t="shared" si="15"/>
        <v>0.6643109540636043</v>
      </c>
      <c r="U75" s="1">
        <f t="shared" si="16"/>
        <v>0.21034895406360432</v>
      </c>
      <c r="V75" s="1">
        <f t="shared" si="23"/>
        <v>1</v>
      </c>
      <c r="W75" s="1">
        <f t="shared" si="24"/>
        <v>0</v>
      </c>
      <c r="X75" s="1">
        <f t="shared" si="25"/>
        <v>1</v>
      </c>
      <c r="Y75" s="1">
        <f t="shared" si="26"/>
        <v>11</v>
      </c>
      <c r="AA75" s="1" t="str">
        <f t="shared" si="17"/>
        <v>part5</v>
      </c>
      <c r="AB75" s="1" t="str">
        <f t="shared" si="18"/>
        <v>invalid</v>
      </c>
    </row>
    <row r="76" spans="1:28" x14ac:dyDescent="0.3">
      <c r="A76" s="1" t="str">
        <f>rnd!A75</f>
        <v>korzet73</v>
      </c>
      <c r="B76" s="1">
        <f>RANK(rnd!U75,rnd!U$3:U$108,oam!B$1)</f>
        <v>91</v>
      </c>
      <c r="C76" s="1">
        <f>RANK(rnd!V75,rnd!V$3:V$108,oam!C$1)</f>
        <v>67</v>
      </c>
      <c r="D76" s="1">
        <f>RANK(rnd!W75,rnd!W$3:W$108,oam!D$1)</f>
        <v>85</v>
      </c>
      <c r="E76" s="1">
        <f>RANK(rnd!X75,rnd!X$3:X$108,oam!E$1)</f>
        <v>99</v>
      </c>
      <c r="F76" s="1">
        <f>RANK(rnd!Y75,rnd!Y$3:Y$108,oam!F$1)</f>
        <v>81</v>
      </c>
      <c r="G76" s="1">
        <f>RANK(rnd!Z75,rnd!Z$3:Z$108,oam!G$1)</f>
        <v>87</v>
      </c>
      <c r="H76" s="1">
        <f>RANK(rnd!AA75,rnd!AA$3:AA$108,oam!H$1)</f>
        <v>88</v>
      </c>
      <c r="I76" s="1">
        <f>rnd!O75*1000</f>
        <v>49000</v>
      </c>
      <c r="J76" s="18">
        <f>modell!I404</f>
        <v>49738.1</v>
      </c>
      <c r="K76" s="18">
        <f t="shared" si="19"/>
        <v>-738.09999999999854</v>
      </c>
      <c r="L76" s="19">
        <f t="shared" si="20"/>
        <v>-7.3809999999999857E-3</v>
      </c>
      <c r="M76" s="18">
        <f>rnd!R75*100000</f>
        <v>23821.339950372207</v>
      </c>
      <c r="N76" s="19">
        <f t="shared" si="21"/>
        <v>0.25178660049627793</v>
      </c>
      <c r="O76" s="19">
        <f t="shared" si="22"/>
        <v>0.25916760049627791</v>
      </c>
      <c r="Q76" s="1" t="str">
        <f>IF(modell!K404*modell!AD404&lt;=0,"valid","invalid")</f>
        <v>invalid</v>
      </c>
      <c r="R76" s="1" t="str">
        <f>rnd!S75</f>
        <v>part3</v>
      </c>
      <c r="S76" s="1">
        <f t="shared" si="14"/>
        <v>-7.3809999999999857E-3</v>
      </c>
      <c r="T76" s="1">
        <f t="shared" si="15"/>
        <v>0.25178660049627793</v>
      </c>
      <c r="U76" s="1">
        <f t="shared" si="16"/>
        <v>0.25916760049627791</v>
      </c>
      <c r="V76" s="1">
        <f t="shared" si="23"/>
        <v>0</v>
      </c>
      <c r="W76" s="1">
        <f t="shared" si="24"/>
        <v>0</v>
      </c>
      <c r="X76" s="1">
        <f t="shared" si="25"/>
        <v>0</v>
      </c>
      <c r="Y76" s="1">
        <f t="shared" si="26"/>
        <v>0</v>
      </c>
      <c r="AA76" s="1" t="str">
        <f t="shared" si="17"/>
        <v>part3</v>
      </c>
      <c r="AB76" s="1" t="str">
        <f t="shared" si="18"/>
        <v>invalid</v>
      </c>
    </row>
    <row r="77" spans="1:28" x14ac:dyDescent="0.3">
      <c r="A77" s="1" t="str">
        <f>rnd!A76</f>
        <v>korzet74</v>
      </c>
      <c r="B77" s="1">
        <f>RANK(rnd!U76,rnd!U$3:U$108,oam!B$1)</f>
        <v>27</v>
      </c>
      <c r="C77" s="1">
        <f>RANK(rnd!V76,rnd!V$3:V$108,oam!C$1)</f>
        <v>40</v>
      </c>
      <c r="D77" s="1">
        <f>RANK(rnd!W76,rnd!W$3:W$108,oam!D$1)</f>
        <v>75</v>
      </c>
      <c r="E77" s="1">
        <f>RANK(rnd!X76,rnd!X$3:X$108,oam!E$1)</f>
        <v>10</v>
      </c>
      <c r="F77" s="1">
        <f>RANK(rnd!Y76,rnd!Y$3:Y$108,oam!F$1)</f>
        <v>15</v>
      </c>
      <c r="G77" s="1">
        <f>RANK(rnd!Z76,rnd!Z$3:Z$108,oam!G$1)</f>
        <v>24</v>
      </c>
      <c r="H77" s="1">
        <f>RANK(rnd!AA76,rnd!AA$3:AA$108,oam!H$1)</f>
        <v>11</v>
      </c>
      <c r="I77" s="1">
        <f>rnd!O76*1000</f>
        <v>76000</v>
      </c>
      <c r="J77" s="18">
        <f>modell!I405</f>
        <v>54603.8</v>
      </c>
      <c r="K77" s="18">
        <f t="shared" si="19"/>
        <v>21396.199999999997</v>
      </c>
      <c r="L77" s="19">
        <f t="shared" si="20"/>
        <v>0.21396199999999996</v>
      </c>
      <c r="M77" s="18">
        <f>rnd!R76*100000</f>
        <v>33031.674208144796</v>
      </c>
      <c r="N77" s="19">
        <f t="shared" si="21"/>
        <v>0.42968325791855205</v>
      </c>
      <c r="O77" s="19">
        <f t="shared" si="22"/>
        <v>0.2157212579185521</v>
      </c>
      <c r="Q77" s="1" t="str">
        <f>IF(modell!K405*modell!AD405&lt;=0,"valid","invalid")</f>
        <v>invalid</v>
      </c>
      <c r="R77" s="1" t="str">
        <f>rnd!S76</f>
        <v>part2</v>
      </c>
      <c r="S77" s="1">
        <f t="shared" si="14"/>
        <v>0.21396199999999996</v>
      </c>
      <c r="T77" s="1">
        <f t="shared" si="15"/>
        <v>0.42968325791855205</v>
      </c>
      <c r="U77" s="1">
        <f t="shared" si="16"/>
        <v>0.2157212579185521</v>
      </c>
      <c r="V77" s="1">
        <f t="shared" si="23"/>
        <v>1</v>
      </c>
      <c r="W77" s="1">
        <f t="shared" si="24"/>
        <v>0</v>
      </c>
      <c r="X77" s="1">
        <f t="shared" si="25"/>
        <v>1</v>
      </c>
      <c r="Y77" s="1">
        <f t="shared" si="26"/>
        <v>11</v>
      </c>
      <c r="AA77" s="1" t="str">
        <f t="shared" si="17"/>
        <v>part2</v>
      </c>
      <c r="AB77" s="1" t="str">
        <f t="shared" si="18"/>
        <v>invalid</v>
      </c>
    </row>
    <row r="78" spans="1:28" x14ac:dyDescent="0.3">
      <c r="A78" s="1" t="str">
        <f>rnd!A77</f>
        <v>korzet75</v>
      </c>
      <c r="B78" s="1">
        <f>RANK(rnd!U77,rnd!U$3:U$108,oam!B$1)</f>
        <v>17</v>
      </c>
      <c r="C78" s="1">
        <f>RANK(rnd!V77,rnd!V$3:V$108,oam!C$1)</f>
        <v>74</v>
      </c>
      <c r="D78" s="1">
        <f>RANK(rnd!W77,rnd!W$3:W$108,oam!D$1)</f>
        <v>25</v>
      </c>
      <c r="E78" s="1">
        <f>RANK(rnd!X77,rnd!X$3:X$108,oam!E$1)</f>
        <v>8</v>
      </c>
      <c r="F78" s="1">
        <f>RANK(rnd!Y77,rnd!Y$3:Y$108,oam!F$1)</f>
        <v>12</v>
      </c>
      <c r="G78" s="1">
        <f>RANK(rnd!Z77,rnd!Z$3:Z$108,oam!G$1)</f>
        <v>26</v>
      </c>
      <c r="H78" s="1">
        <f>RANK(rnd!AA77,rnd!AA$3:AA$108,oam!H$1)</f>
        <v>10</v>
      </c>
      <c r="I78" s="1">
        <f>rnd!O77*1000</f>
        <v>33000</v>
      </c>
      <c r="J78" s="18">
        <f>modell!I406</f>
        <v>54603.8</v>
      </c>
      <c r="K78" s="18">
        <f t="shared" si="19"/>
        <v>-21603.800000000003</v>
      </c>
      <c r="L78" s="19">
        <f t="shared" si="20"/>
        <v>-0.21603800000000004</v>
      </c>
      <c r="M78" s="18">
        <f>rnd!R77*100000</f>
        <v>34645.669291338585</v>
      </c>
      <c r="N78" s="19">
        <f t="shared" si="21"/>
        <v>-1.6456692913385852E-2</v>
      </c>
      <c r="O78" s="19">
        <f t="shared" si="22"/>
        <v>0.19958130708661417</v>
      </c>
      <c r="Q78" s="1" t="str">
        <f>IF(modell!K406*modell!AD406&lt;=0,"valid","invalid")</f>
        <v>invalid</v>
      </c>
      <c r="R78" s="1" t="str">
        <f>rnd!S77</f>
        <v>part5</v>
      </c>
      <c r="S78" s="1">
        <f t="shared" si="14"/>
        <v>-0.21603800000000004</v>
      </c>
      <c r="T78" s="1">
        <f t="shared" si="15"/>
        <v>-1.6456692913385852E-2</v>
      </c>
      <c r="U78" s="1">
        <f t="shared" si="16"/>
        <v>0.19958130708661417</v>
      </c>
      <c r="V78" s="1">
        <f t="shared" si="23"/>
        <v>1</v>
      </c>
      <c r="W78" s="1">
        <f t="shared" si="24"/>
        <v>0</v>
      </c>
      <c r="X78" s="1">
        <f t="shared" si="25"/>
        <v>0</v>
      </c>
      <c r="Y78" s="1">
        <f t="shared" si="26"/>
        <v>10</v>
      </c>
      <c r="AA78" s="1" t="str">
        <f t="shared" si="17"/>
        <v>part5</v>
      </c>
      <c r="AB78" s="1" t="str">
        <f t="shared" si="18"/>
        <v>invalid</v>
      </c>
    </row>
    <row r="79" spans="1:28" x14ac:dyDescent="0.3">
      <c r="A79" s="1" t="str">
        <f>rnd!A78</f>
        <v>korzet76</v>
      </c>
      <c r="B79" s="1">
        <f>RANK(rnd!U78,rnd!U$3:U$108,oam!B$1)</f>
        <v>36</v>
      </c>
      <c r="C79" s="1">
        <f>RANK(rnd!V78,rnd!V$3:V$108,oam!C$1)</f>
        <v>49</v>
      </c>
      <c r="D79" s="1">
        <f>RANK(rnd!W78,rnd!W$3:W$108,oam!D$1)</f>
        <v>21</v>
      </c>
      <c r="E79" s="1">
        <f>RANK(rnd!X78,rnd!X$3:X$108,oam!E$1)</f>
        <v>35</v>
      </c>
      <c r="F79" s="1">
        <f>RANK(rnd!Y78,rnd!Y$3:Y$108,oam!F$1)</f>
        <v>43</v>
      </c>
      <c r="G79" s="1">
        <f>RANK(rnd!Z78,rnd!Z$3:Z$108,oam!G$1)</f>
        <v>59</v>
      </c>
      <c r="H79" s="1">
        <f>RANK(rnd!AA78,rnd!AA$3:AA$108,oam!H$1)</f>
        <v>49</v>
      </c>
      <c r="I79" s="1">
        <f>rnd!O78*1000</f>
        <v>11000</v>
      </c>
      <c r="J79" s="18">
        <f>modell!I407</f>
        <v>54603.8</v>
      </c>
      <c r="K79" s="18">
        <f t="shared" si="19"/>
        <v>-43603.8</v>
      </c>
      <c r="L79" s="19">
        <f t="shared" si="20"/>
        <v>-0.43603800000000004</v>
      </c>
      <c r="M79" s="18">
        <f>rnd!R78*100000</f>
        <v>31404.958677685951</v>
      </c>
      <c r="N79" s="19">
        <f t="shared" si="21"/>
        <v>-0.2040495867768595</v>
      </c>
      <c r="O79" s="19">
        <f t="shared" si="22"/>
        <v>0.23198841322314054</v>
      </c>
      <c r="Q79" s="1" t="str">
        <f>IF(modell!K407*modell!AD407&lt;=0,"valid","invalid")</f>
        <v>invalid</v>
      </c>
      <c r="R79" s="1" t="str">
        <f>rnd!S78</f>
        <v>part1</v>
      </c>
      <c r="S79" s="1">
        <f t="shared" si="14"/>
        <v>-0.43603800000000004</v>
      </c>
      <c r="T79" s="1">
        <f t="shared" si="15"/>
        <v>-0.2040495867768595</v>
      </c>
      <c r="U79" s="1">
        <f t="shared" si="16"/>
        <v>0.23198841322314054</v>
      </c>
      <c r="V79" s="1">
        <f t="shared" si="23"/>
        <v>1</v>
      </c>
      <c r="W79" s="1">
        <f t="shared" si="24"/>
        <v>0</v>
      </c>
      <c r="X79" s="1">
        <f t="shared" si="25"/>
        <v>0</v>
      </c>
      <c r="Y79" s="1">
        <f t="shared" si="26"/>
        <v>10</v>
      </c>
      <c r="AA79" s="1" t="str">
        <f t="shared" si="17"/>
        <v>part1</v>
      </c>
      <c r="AB79" s="1" t="str">
        <f t="shared" si="18"/>
        <v>invalid</v>
      </c>
    </row>
    <row r="80" spans="1:28" x14ac:dyDescent="0.3">
      <c r="A80" s="1" t="str">
        <f>rnd!A79</f>
        <v>korzet77</v>
      </c>
      <c r="B80" s="1">
        <f>RANK(rnd!U79,rnd!U$3:U$108,oam!B$1)</f>
        <v>10</v>
      </c>
      <c r="C80" s="1">
        <f>RANK(rnd!V79,rnd!V$3:V$108,oam!C$1)</f>
        <v>12</v>
      </c>
      <c r="D80" s="1">
        <f>RANK(rnd!W79,rnd!W$3:W$108,oam!D$1)</f>
        <v>23</v>
      </c>
      <c r="E80" s="1">
        <f>RANK(rnd!X79,rnd!X$3:X$108,oam!E$1)</f>
        <v>11</v>
      </c>
      <c r="F80" s="1">
        <f>RANK(rnd!Y79,rnd!Y$3:Y$108,oam!F$1)</f>
        <v>10</v>
      </c>
      <c r="G80" s="1">
        <f>RANK(rnd!Z79,rnd!Z$3:Z$108,oam!G$1)</f>
        <v>9</v>
      </c>
      <c r="H80" s="1">
        <f>RANK(rnd!AA79,rnd!AA$3:AA$108,oam!H$1)</f>
        <v>13</v>
      </c>
      <c r="I80" s="1">
        <f>rnd!O79*1000</f>
        <v>85000</v>
      </c>
      <c r="J80" s="18">
        <f>modell!I408</f>
        <v>59469.4</v>
      </c>
      <c r="K80" s="18">
        <f t="shared" si="19"/>
        <v>25530.6</v>
      </c>
      <c r="L80" s="19">
        <f t="shared" si="20"/>
        <v>0.25530599999999998</v>
      </c>
      <c r="M80" s="18">
        <f>rnd!R79*100000</f>
        <v>37065.637065637064</v>
      </c>
      <c r="N80" s="19">
        <f t="shared" si="21"/>
        <v>0.47934362934362934</v>
      </c>
      <c r="O80" s="19">
        <f t="shared" si="22"/>
        <v>0.22403762934362936</v>
      </c>
      <c r="Q80" s="1" t="str">
        <f>IF(modell!K408*modell!AD408&lt;=0,"valid","invalid")</f>
        <v>invalid</v>
      </c>
      <c r="R80" s="1" t="str">
        <f>rnd!S79</f>
        <v>part5</v>
      </c>
      <c r="S80" s="1">
        <f t="shared" si="14"/>
        <v>0.25530599999999998</v>
      </c>
      <c r="T80" s="1">
        <f t="shared" si="15"/>
        <v>0.47934362934362934</v>
      </c>
      <c r="U80" s="1">
        <f t="shared" si="16"/>
        <v>0.22403762934362936</v>
      </c>
      <c r="V80" s="1">
        <f t="shared" si="23"/>
        <v>1</v>
      </c>
      <c r="W80" s="1">
        <f t="shared" si="24"/>
        <v>0</v>
      </c>
      <c r="X80" s="1">
        <f t="shared" si="25"/>
        <v>1</v>
      </c>
      <c r="Y80" s="1">
        <f t="shared" si="26"/>
        <v>11</v>
      </c>
      <c r="AA80" s="1" t="str">
        <f t="shared" si="17"/>
        <v>part5</v>
      </c>
      <c r="AB80" s="1" t="str">
        <f t="shared" si="18"/>
        <v>invalid</v>
      </c>
    </row>
    <row r="81" spans="1:28" x14ac:dyDescent="0.3">
      <c r="A81" s="1" t="str">
        <f>rnd!A80</f>
        <v>korzet78</v>
      </c>
      <c r="B81" s="1">
        <f>RANK(rnd!U80,rnd!U$3:U$108,oam!B$1)</f>
        <v>71</v>
      </c>
      <c r="C81" s="1">
        <f>RANK(rnd!V80,rnd!V$3:V$108,oam!C$1)</f>
        <v>71</v>
      </c>
      <c r="D81" s="1">
        <f>RANK(rnd!W80,rnd!W$3:W$108,oam!D$1)</f>
        <v>88</v>
      </c>
      <c r="E81" s="1">
        <f>RANK(rnd!X80,rnd!X$3:X$108,oam!E$1)</f>
        <v>63</v>
      </c>
      <c r="F81" s="1">
        <f>RANK(rnd!Y80,rnd!Y$3:Y$108,oam!F$1)</f>
        <v>67</v>
      </c>
      <c r="G81" s="1">
        <f>RANK(rnd!Z80,rnd!Z$3:Z$108,oam!G$1)</f>
        <v>69</v>
      </c>
      <c r="H81" s="1">
        <f>RANK(rnd!AA80,rnd!AA$3:AA$108,oam!H$1)</f>
        <v>69</v>
      </c>
      <c r="I81" s="1">
        <f>rnd!O80*1000</f>
        <v>75000</v>
      </c>
      <c r="J81" s="18">
        <f>modell!I409</f>
        <v>53522.5</v>
      </c>
      <c r="K81" s="18">
        <f t="shared" si="19"/>
        <v>21477.5</v>
      </c>
      <c r="L81" s="19">
        <f t="shared" si="20"/>
        <v>0.21477499999999999</v>
      </c>
      <c r="M81" s="18">
        <f>rnd!R80*100000</f>
        <v>26229.508196721312</v>
      </c>
      <c r="N81" s="19">
        <f t="shared" si="21"/>
        <v>0.48770491803278687</v>
      </c>
      <c r="O81" s="19">
        <f t="shared" si="22"/>
        <v>0.27292991803278688</v>
      </c>
      <c r="Q81" s="1" t="str">
        <f>IF(modell!K409*modell!AD409&lt;=0,"valid","invalid")</f>
        <v>invalid</v>
      </c>
      <c r="R81" s="1" t="str">
        <f>rnd!S80</f>
        <v>part4</v>
      </c>
      <c r="S81" s="1">
        <f t="shared" si="14"/>
        <v>0.21477499999999999</v>
      </c>
      <c r="T81" s="1">
        <f t="shared" si="15"/>
        <v>0.48770491803278687</v>
      </c>
      <c r="U81" s="1">
        <f t="shared" si="16"/>
        <v>0.27292991803278688</v>
      </c>
      <c r="V81" s="1">
        <f t="shared" si="23"/>
        <v>1</v>
      </c>
      <c r="W81" s="1">
        <f t="shared" si="24"/>
        <v>0</v>
      </c>
      <c r="X81" s="1">
        <f t="shared" si="25"/>
        <v>1</v>
      </c>
      <c r="Y81" s="1">
        <f t="shared" si="26"/>
        <v>11</v>
      </c>
      <c r="AA81" s="1" t="str">
        <f t="shared" si="17"/>
        <v>part4</v>
      </c>
      <c r="AB81" s="1" t="str">
        <f t="shared" si="18"/>
        <v>invalid</v>
      </c>
    </row>
    <row r="82" spans="1:28" x14ac:dyDescent="0.3">
      <c r="A82" s="1" t="str">
        <f>rnd!A81</f>
        <v>korzet79</v>
      </c>
      <c r="B82" s="1">
        <f>RANK(rnd!U81,rnd!U$3:U$108,oam!B$1)</f>
        <v>24</v>
      </c>
      <c r="C82" s="1">
        <f>RANK(rnd!V81,rnd!V$3:V$108,oam!C$1)</f>
        <v>24</v>
      </c>
      <c r="D82" s="1">
        <f>RANK(rnd!W81,rnd!W$3:W$108,oam!D$1)</f>
        <v>19</v>
      </c>
      <c r="E82" s="1">
        <f>RANK(rnd!X81,rnd!X$3:X$108,oam!E$1)</f>
        <v>40</v>
      </c>
      <c r="F82" s="1">
        <f>RANK(rnd!Y81,rnd!Y$3:Y$108,oam!F$1)</f>
        <v>22</v>
      </c>
      <c r="G82" s="1">
        <f>RANK(rnd!Z81,rnd!Z$3:Z$108,oam!G$1)</f>
        <v>31</v>
      </c>
      <c r="H82" s="1">
        <f>RANK(rnd!AA81,rnd!AA$3:AA$108,oam!H$1)</f>
        <v>36</v>
      </c>
      <c r="I82" s="1">
        <f>rnd!O81*1000</f>
        <v>3000</v>
      </c>
      <c r="J82" s="18">
        <f>modell!I410</f>
        <v>55685</v>
      </c>
      <c r="K82" s="18">
        <f t="shared" si="19"/>
        <v>-52685</v>
      </c>
      <c r="L82" s="19">
        <f t="shared" si="20"/>
        <v>-0.52685000000000004</v>
      </c>
      <c r="M82" s="18">
        <f>rnd!R81*100000</f>
        <v>33333.333333333328</v>
      </c>
      <c r="N82" s="19">
        <f t="shared" si="21"/>
        <v>-0.30333333333333329</v>
      </c>
      <c r="O82" s="19">
        <f t="shared" si="22"/>
        <v>0.22351666666666675</v>
      </c>
      <c r="Q82" s="1" t="str">
        <f>IF(modell!K410*modell!AD410&lt;=0,"valid","invalid")</f>
        <v>invalid</v>
      </c>
      <c r="R82" s="1" t="str">
        <f>rnd!S81</f>
        <v>part4</v>
      </c>
      <c r="S82" s="1">
        <f t="shared" si="14"/>
        <v>-0.52685000000000004</v>
      </c>
      <c r="T82" s="1">
        <f t="shared" si="15"/>
        <v>-0.30333333333333329</v>
      </c>
      <c r="U82" s="1">
        <f t="shared" si="16"/>
        <v>0.22351666666666675</v>
      </c>
      <c r="V82" s="1">
        <f t="shared" si="23"/>
        <v>1</v>
      </c>
      <c r="W82" s="1">
        <f t="shared" si="24"/>
        <v>0</v>
      </c>
      <c r="X82" s="1">
        <f t="shared" si="25"/>
        <v>0</v>
      </c>
      <c r="Y82" s="1">
        <f t="shared" si="26"/>
        <v>10</v>
      </c>
      <c r="AA82" s="1" t="str">
        <f t="shared" si="17"/>
        <v>part4</v>
      </c>
      <c r="AB82" s="1" t="str">
        <f t="shared" si="18"/>
        <v>invalid</v>
      </c>
    </row>
    <row r="83" spans="1:28" x14ac:dyDescent="0.3">
      <c r="A83" s="1" t="str">
        <f>rnd!A82</f>
        <v>korzet80</v>
      </c>
      <c r="B83" s="1">
        <f>RANK(rnd!U82,rnd!U$3:U$108,oam!B$1)</f>
        <v>106</v>
      </c>
      <c r="C83" s="1">
        <f>RANK(rnd!V82,rnd!V$3:V$108,oam!C$1)</f>
        <v>91</v>
      </c>
      <c r="D83" s="1">
        <f>RANK(rnd!W82,rnd!W$3:W$108,oam!D$1)</f>
        <v>93</v>
      </c>
      <c r="E83" s="1">
        <f>RANK(rnd!X82,rnd!X$3:X$108,oam!E$1)</f>
        <v>100</v>
      </c>
      <c r="F83" s="1">
        <f>RANK(rnd!Y82,rnd!Y$3:Y$108,oam!F$1)</f>
        <v>102</v>
      </c>
      <c r="G83" s="1">
        <f>RANK(rnd!Z82,rnd!Z$3:Z$108,oam!G$1)</f>
        <v>102</v>
      </c>
      <c r="H83" s="1">
        <f>RANK(rnd!AA82,rnd!AA$3:AA$108,oam!H$1)</f>
        <v>106</v>
      </c>
      <c r="I83" s="1">
        <f>rnd!O82*1000</f>
        <v>91000</v>
      </c>
      <c r="J83" s="18">
        <f>modell!I411</f>
        <v>49738.1</v>
      </c>
      <c r="K83" s="18">
        <f t="shared" si="19"/>
        <v>41261.9</v>
      </c>
      <c r="L83" s="19">
        <f t="shared" si="20"/>
        <v>0.41261900000000001</v>
      </c>
      <c r="M83" s="18">
        <f>rnd!R82*100000</f>
        <v>20588.235294117647</v>
      </c>
      <c r="N83" s="19">
        <f t="shared" si="21"/>
        <v>0.70411764705882351</v>
      </c>
      <c r="O83" s="19">
        <f t="shared" si="22"/>
        <v>0.2914986470588235</v>
      </c>
      <c r="Q83" s="1" t="str">
        <f>IF(modell!K411*modell!AD411&lt;=0,"valid","invalid")</f>
        <v>valid</v>
      </c>
      <c r="R83" s="1" t="str">
        <f>rnd!S82</f>
        <v>part2</v>
      </c>
      <c r="S83" s="1">
        <f t="shared" si="14"/>
        <v>0.41261900000000001</v>
      </c>
      <c r="T83" s="1">
        <f t="shared" si="15"/>
        <v>0.70411764705882351</v>
      </c>
      <c r="U83" s="1">
        <f t="shared" si="16"/>
        <v>0.2914986470588235</v>
      </c>
      <c r="V83" s="1">
        <f t="shared" si="23"/>
        <v>0</v>
      </c>
      <c r="W83" s="1">
        <f t="shared" si="24"/>
        <v>0</v>
      </c>
      <c r="X83" s="1">
        <f t="shared" si="25"/>
        <v>1</v>
      </c>
      <c r="Y83" s="1">
        <f t="shared" si="26"/>
        <v>1</v>
      </c>
      <c r="AA83" s="1" t="str">
        <f t="shared" si="17"/>
        <v>part2</v>
      </c>
      <c r="AB83" s="1" t="str">
        <f t="shared" si="18"/>
        <v>valid</v>
      </c>
    </row>
    <row r="84" spans="1:28" x14ac:dyDescent="0.3">
      <c r="A84" s="1" t="str">
        <f>rnd!A83</f>
        <v>korzet81</v>
      </c>
      <c r="B84" s="1">
        <f>RANK(rnd!U83,rnd!U$3:U$108,oam!B$1)</f>
        <v>61</v>
      </c>
      <c r="C84" s="1">
        <f>RANK(rnd!V83,rnd!V$3:V$108,oam!C$1)</f>
        <v>31</v>
      </c>
      <c r="D84" s="1">
        <f>RANK(rnd!W83,rnd!W$3:W$108,oam!D$1)</f>
        <v>63</v>
      </c>
      <c r="E84" s="1">
        <f>RANK(rnd!X83,rnd!X$3:X$108,oam!E$1)</f>
        <v>62</v>
      </c>
      <c r="F84" s="1">
        <f>RANK(rnd!Y83,rnd!Y$3:Y$108,oam!F$1)</f>
        <v>80</v>
      </c>
      <c r="G84" s="1">
        <f>RANK(rnd!Z83,rnd!Z$3:Z$108,oam!G$1)</f>
        <v>52</v>
      </c>
      <c r="H84" s="1">
        <f>RANK(rnd!AA83,rnd!AA$3:AA$108,oam!H$1)</f>
        <v>70</v>
      </c>
      <c r="I84" s="1">
        <f>rnd!O83*1000</f>
        <v>84000</v>
      </c>
      <c r="J84" s="18">
        <f>modell!I412</f>
        <v>53522.5</v>
      </c>
      <c r="K84" s="18">
        <f t="shared" si="19"/>
        <v>30477.5</v>
      </c>
      <c r="L84" s="19">
        <f t="shared" si="20"/>
        <v>0.30477500000000002</v>
      </c>
      <c r="M84" s="18">
        <f>rnd!R83*100000</f>
        <v>27653.631284916202</v>
      </c>
      <c r="N84" s="19">
        <f t="shared" si="21"/>
        <v>0.56346368715083794</v>
      </c>
      <c r="O84" s="19">
        <f t="shared" si="22"/>
        <v>0.25868868715083793</v>
      </c>
      <c r="Q84" s="1" t="str">
        <f>IF(modell!K412*modell!AD412&lt;=0,"valid","invalid")</f>
        <v>invalid</v>
      </c>
      <c r="R84" s="1" t="str">
        <f>rnd!S83</f>
        <v>part1</v>
      </c>
      <c r="S84" s="1">
        <f t="shared" si="14"/>
        <v>0.30477500000000002</v>
      </c>
      <c r="T84" s="1">
        <f t="shared" si="15"/>
        <v>0.56346368715083794</v>
      </c>
      <c r="U84" s="1">
        <f t="shared" si="16"/>
        <v>0.25868868715083793</v>
      </c>
      <c r="V84" s="1">
        <f t="shared" si="23"/>
        <v>1</v>
      </c>
      <c r="W84" s="1">
        <f t="shared" si="24"/>
        <v>0</v>
      </c>
      <c r="X84" s="1">
        <f t="shared" si="25"/>
        <v>1</v>
      </c>
      <c r="Y84" s="1">
        <f t="shared" si="26"/>
        <v>11</v>
      </c>
      <c r="AA84" s="1" t="str">
        <f t="shared" si="17"/>
        <v>part1</v>
      </c>
      <c r="AB84" s="1" t="str">
        <f t="shared" si="18"/>
        <v>invalid</v>
      </c>
    </row>
    <row r="85" spans="1:28" x14ac:dyDescent="0.3">
      <c r="A85" s="1" t="str">
        <f>rnd!A84</f>
        <v>korzet82</v>
      </c>
      <c r="B85" s="1">
        <f>RANK(rnd!U84,rnd!U$3:U$108,oam!B$1)</f>
        <v>12</v>
      </c>
      <c r="C85" s="1">
        <f>RANK(rnd!V84,rnd!V$3:V$108,oam!C$1)</f>
        <v>89</v>
      </c>
      <c r="D85" s="1">
        <f>RANK(rnd!W84,rnd!W$3:W$108,oam!D$1)</f>
        <v>8</v>
      </c>
      <c r="E85" s="1">
        <f>RANK(rnd!X84,rnd!X$3:X$108,oam!E$1)</f>
        <v>7</v>
      </c>
      <c r="F85" s="1">
        <f>RANK(rnd!Y84,rnd!Y$3:Y$108,oam!F$1)</f>
        <v>13</v>
      </c>
      <c r="G85" s="1">
        <f>RANK(rnd!Z84,rnd!Z$3:Z$108,oam!G$1)</f>
        <v>14</v>
      </c>
      <c r="H85" s="1">
        <f>RANK(rnd!AA84,rnd!AA$3:AA$108,oam!H$1)</f>
        <v>8</v>
      </c>
      <c r="I85" s="1">
        <f>rnd!O84*1000</f>
        <v>16000</v>
      </c>
      <c r="J85" s="18">
        <f>modell!I413</f>
        <v>54603.8</v>
      </c>
      <c r="K85" s="18">
        <f t="shared" si="19"/>
        <v>-38603.800000000003</v>
      </c>
      <c r="L85" s="19">
        <f t="shared" si="20"/>
        <v>-0.38603800000000005</v>
      </c>
      <c r="M85" s="18">
        <f>rnd!R84*100000</f>
        <v>35869.565217391304</v>
      </c>
      <c r="N85" s="19">
        <f t="shared" si="21"/>
        <v>-0.19869565217391305</v>
      </c>
      <c r="O85" s="19">
        <f t="shared" si="22"/>
        <v>0.187342347826087</v>
      </c>
      <c r="Q85" s="1" t="str">
        <f>IF(modell!K413*modell!AD413&lt;=0,"valid","invalid")</f>
        <v>invalid</v>
      </c>
      <c r="R85" s="1" t="str">
        <f>rnd!S84</f>
        <v>part4</v>
      </c>
      <c r="S85" s="1">
        <f t="shared" si="14"/>
        <v>-0.38603800000000005</v>
      </c>
      <c r="T85" s="1">
        <f t="shared" si="15"/>
        <v>-0.19869565217391305</v>
      </c>
      <c r="U85" s="1">
        <f t="shared" si="16"/>
        <v>0.187342347826087</v>
      </c>
      <c r="V85" s="1">
        <f t="shared" si="23"/>
        <v>1</v>
      </c>
      <c r="W85" s="1">
        <f t="shared" si="24"/>
        <v>0</v>
      </c>
      <c r="X85" s="1">
        <f t="shared" si="25"/>
        <v>0</v>
      </c>
      <c r="Y85" s="1">
        <f t="shared" si="26"/>
        <v>10</v>
      </c>
      <c r="AA85" s="1" t="str">
        <f t="shared" si="17"/>
        <v>part4</v>
      </c>
      <c r="AB85" s="1" t="str">
        <f t="shared" si="18"/>
        <v>invalid</v>
      </c>
    </row>
    <row r="86" spans="1:28" x14ac:dyDescent="0.3">
      <c r="A86" s="1" t="str">
        <f>rnd!A85</f>
        <v>korzet83</v>
      </c>
      <c r="B86" s="1">
        <f>RANK(rnd!U85,rnd!U$3:U$108,oam!B$1)</f>
        <v>9</v>
      </c>
      <c r="C86" s="1">
        <f>RANK(rnd!V85,rnd!V$3:V$108,oam!C$1)</f>
        <v>10</v>
      </c>
      <c r="D86" s="1">
        <f>RANK(rnd!W85,rnd!W$3:W$108,oam!D$1)</f>
        <v>27</v>
      </c>
      <c r="E86" s="1">
        <f>RANK(rnd!X85,rnd!X$3:X$108,oam!E$1)</f>
        <v>15</v>
      </c>
      <c r="F86" s="1">
        <f>RANK(rnd!Y85,rnd!Y$3:Y$108,oam!F$1)</f>
        <v>5</v>
      </c>
      <c r="G86" s="1">
        <f>RANK(rnd!Z85,rnd!Z$3:Z$108,oam!G$1)</f>
        <v>7</v>
      </c>
      <c r="H86" s="1">
        <f>RANK(rnd!AA85,rnd!AA$3:AA$108,oam!H$1)</f>
        <v>9</v>
      </c>
      <c r="I86" s="1">
        <f>rnd!O85*1000</f>
        <v>21000</v>
      </c>
      <c r="J86" s="18">
        <f>modell!I414</f>
        <v>59469.4</v>
      </c>
      <c r="K86" s="18">
        <f t="shared" si="19"/>
        <v>-38469.4</v>
      </c>
      <c r="L86" s="19">
        <f t="shared" si="20"/>
        <v>-0.38469400000000004</v>
      </c>
      <c r="M86" s="18">
        <f>rnd!R85*100000</f>
        <v>37198.067632850238</v>
      </c>
      <c r="N86" s="19">
        <f t="shared" si="21"/>
        <v>-0.16198067632850238</v>
      </c>
      <c r="O86" s="19">
        <f t="shared" si="22"/>
        <v>0.22271332367149765</v>
      </c>
      <c r="Q86" s="1" t="str">
        <f>IF(modell!K414*modell!AD414&lt;=0,"valid","invalid")</f>
        <v>invalid</v>
      </c>
      <c r="R86" s="1" t="str">
        <f>rnd!S85</f>
        <v>part1</v>
      </c>
      <c r="S86" s="1">
        <f t="shared" si="14"/>
        <v>-0.38469400000000004</v>
      </c>
      <c r="T86" s="1">
        <f t="shared" si="15"/>
        <v>-0.16198067632850238</v>
      </c>
      <c r="U86" s="1">
        <f t="shared" si="16"/>
        <v>0.22271332367149765</v>
      </c>
      <c r="V86" s="1">
        <f t="shared" si="23"/>
        <v>1</v>
      </c>
      <c r="W86" s="1">
        <f t="shared" si="24"/>
        <v>0</v>
      </c>
      <c r="X86" s="1">
        <f t="shared" si="25"/>
        <v>0</v>
      </c>
      <c r="Y86" s="1">
        <f t="shared" si="26"/>
        <v>10</v>
      </c>
      <c r="AA86" s="1" t="str">
        <f t="shared" si="17"/>
        <v>part1</v>
      </c>
      <c r="AB86" s="1" t="str">
        <f t="shared" si="18"/>
        <v>invalid</v>
      </c>
    </row>
    <row r="87" spans="1:28" x14ac:dyDescent="0.3">
      <c r="A87" s="1" t="str">
        <f>rnd!A86</f>
        <v>korzet84</v>
      </c>
      <c r="B87" s="1">
        <f>RANK(rnd!U86,rnd!U$3:U$108,oam!B$1)</f>
        <v>78</v>
      </c>
      <c r="C87" s="1">
        <f>RANK(rnd!V86,rnd!V$3:V$108,oam!C$1)</f>
        <v>28</v>
      </c>
      <c r="D87" s="1">
        <f>RANK(rnd!W86,rnd!W$3:W$108,oam!D$1)</f>
        <v>56</v>
      </c>
      <c r="E87" s="1">
        <f>RANK(rnd!X86,rnd!X$3:X$108,oam!E$1)</f>
        <v>77</v>
      </c>
      <c r="F87" s="1">
        <f>RANK(rnd!Y86,rnd!Y$3:Y$108,oam!F$1)</f>
        <v>88</v>
      </c>
      <c r="G87" s="1">
        <f>RANK(rnd!Z86,rnd!Z$3:Z$108,oam!G$1)</f>
        <v>76</v>
      </c>
      <c r="H87" s="1">
        <f>RANK(rnd!AA86,rnd!AA$3:AA$108,oam!H$1)</f>
        <v>90</v>
      </c>
      <c r="I87" s="1">
        <f>rnd!O86*1000</f>
        <v>71000</v>
      </c>
      <c r="J87" s="18">
        <f>modell!I415</f>
        <v>51900.6</v>
      </c>
      <c r="K87" s="18">
        <f t="shared" si="19"/>
        <v>19099.400000000001</v>
      </c>
      <c r="L87" s="19">
        <f t="shared" si="20"/>
        <v>0.19099400000000002</v>
      </c>
      <c r="M87" s="18">
        <f>rnd!R86*100000</f>
        <v>25469.168900804289</v>
      </c>
      <c r="N87" s="19">
        <f t="shared" si="21"/>
        <v>0.45530831099195712</v>
      </c>
      <c r="O87" s="19">
        <f t="shared" si="22"/>
        <v>0.26431431099195712</v>
      </c>
      <c r="Q87" s="1" t="str">
        <f>IF(modell!K415*modell!AD415&lt;=0,"valid","invalid")</f>
        <v>invalid</v>
      </c>
      <c r="R87" s="1" t="str">
        <f>rnd!S86</f>
        <v>part4</v>
      </c>
      <c r="S87" s="1">
        <f t="shared" si="14"/>
        <v>0.19099400000000002</v>
      </c>
      <c r="T87" s="1">
        <f t="shared" si="15"/>
        <v>0.45530831099195712</v>
      </c>
      <c r="U87" s="1">
        <f t="shared" si="16"/>
        <v>0.26431431099195712</v>
      </c>
      <c r="V87" s="1">
        <f t="shared" si="23"/>
        <v>1</v>
      </c>
      <c r="W87" s="1">
        <f t="shared" si="24"/>
        <v>0</v>
      </c>
      <c r="X87" s="1">
        <f t="shared" si="25"/>
        <v>1</v>
      </c>
      <c r="Y87" s="1">
        <f t="shared" si="26"/>
        <v>11</v>
      </c>
      <c r="AA87" s="1" t="str">
        <f t="shared" si="17"/>
        <v>part4</v>
      </c>
      <c r="AB87" s="1" t="str">
        <f t="shared" si="18"/>
        <v>invalid</v>
      </c>
    </row>
    <row r="88" spans="1:28" x14ac:dyDescent="0.3">
      <c r="A88" s="1" t="str">
        <f>rnd!A87</f>
        <v>korzet85</v>
      </c>
      <c r="B88" s="1">
        <f>RANK(rnd!U87,rnd!U$3:U$108,oam!B$1)</f>
        <v>51</v>
      </c>
      <c r="C88" s="1">
        <f>RANK(rnd!V87,rnd!V$3:V$108,oam!C$1)</f>
        <v>29</v>
      </c>
      <c r="D88" s="1">
        <f>RANK(rnd!W87,rnd!W$3:W$108,oam!D$1)</f>
        <v>66</v>
      </c>
      <c r="E88" s="1">
        <f>RANK(rnd!X87,rnd!X$3:X$108,oam!E$1)</f>
        <v>61</v>
      </c>
      <c r="F88" s="1">
        <f>RANK(rnd!Y87,rnd!Y$3:Y$108,oam!F$1)</f>
        <v>60</v>
      </c>
      <c r="G88" s="1">
        <f>RANK(rnd!Z87,rnd!Z$3:Z$108,oam!G$1)</f>
        <v>33</v>
      </c>
      <c r="H88" s="1">
        <f>RANK(rnd!AA87,rnd!AA$3:AA$108,oam!H$1)</f>
        <v>48</v>
      </c>
      <c r="I88" s="1">
        <f>rnd!O87*1000</f>
        <v>2000</v>
      </c>
      <c r="J88" s="18">
        <f>modell!I416</f>
        <v>54603.8</v>
      </c>
      <c r="K88" s="18">
        <f t="shared" si="19"/>
        <v>-52603.8</v>
      </c>
      <c r="L88" s="19">
        <f t="shared" si="20"/>
        <v>-0.52603800000000001</v>
      </c>
      <c r="M88" s="18">
        <f>rnd!R87*100000</f>
        <v>29122.807017543862</v>
      </c>
      <c r="N88" s="19">
        <f t="shared" si="21"/>
        <v>-0.27122807017543865</v>
      </c>
      <c r="O88" s="19">
        <f t="shared" si="22"/>
        <v>0.25480992982456135</v>
      </c>
      <c r="Q88" s="1" t="str">
        <f>IF(modell!K416*modell!AD416&lt;=0,"valid","invalid")</f>
        <v>invalid</v>
      </c>
      <c r="R88" s="1" t="str">
        <f>rnd!S87</f>
        <v>part6</v>
      </c>
      <c r="S88" s="1">
        <f t="shared" si="14"/>
        <v>-0.52603800000000001</v>
      </c>
      <c r="T88" s="1">
        <f t="shared" si="15"/>
        <v>-0.27122807017543865</v>
      </c>
      <c r="U88" s="1">
        <f t="shared" si="16"/>
        <v>0.25480992982456135</v>
      </c>
      <c r="V88" s="1">
        <f t="shared" si="23"/>
        <v>1</v>
      </c>
      <c r="W88" s="1">
        <f t="shared" si="24"/>
        <v>0</v>
      </c>
      <c r="X88" s="1">
        <f t="shared" si="25"/>
        <v>0</v>
      </c>
      <c r="Y88" s="1">
        <f t="shared" si="26"/>
        <v>10</v>
      </c>
      <c r="AA88" s="1" t="str">
        <f t="shared" si="17"/>
        <v>part6</v>
      </c>
      <c r="AB88" s="1" t="str">
        <f t="shared" si="18"/>
        <v>invalid</v>
      </c>
    </row>
    <row r="89" spans="1:28" x14ac:dyDescent="0.3">
      <c r="A89" s="1" t="str">
        <f>rnd!A88</f>
        <v>korzet86</v>
      </c>
      <c r="B89" s="1">
        <f>RANK(rnd!U88,rnd!U$3:U$108,oam!B$1)</f>
        <v>20</v>
      </c>
      <c r="C89" s="1">
        <f>RANK(rnd!V88,rnd!V$3:V$108,oam!C$1)</f>
        <v>11</v>
      </c>
      <c r="D89" s="1">
        <f>RANK(rnd!W88,rnd!W$3:W$108,oam!D$1)</f>
        <v>7</v>
      </c>
      <c r="E89" s="1">
        <f>RANK(rnd!X88,rnd!X$3:X$108,oam!E$1)</f>
        <v>24</v>
      </c>
      <c r="F89" s="1">
        <f>RANK(rnd!Y88,rnd!Y$3:Y$108,oam!F$1)</f>
        <v>39</v>
      </c>
      <c r="G89" s="1">
        <f>RANK(rnd!Z88,rnd!Z$3:Z$108,oam!G$1)</f>
        <v>53</v>
      </c>
      <c r="H89" s="1">
        <f>RANK(rnd!AA88,rnd!AA$3:AA$108,oam!H$1)</f>
        <v>64</v>
      </c>
      <c r="I89" s="1">
        <f>rnd!O88*1000</f>
        <v>44000</v>
      </c>
      <c r="J89" s="18">
        <f>modell!I417</f>
        <v>56225.7</v>
      </c>
      <c r="K89" s="18">
        <f t="shared" si="19"/>
        <v>-12225.699999999997</v>
      </c>
      <c r="L89" s="19">
        <f t="shared" si="20"/>
        <v>-0.12225699999999998</v>
      </c>
      <c r="M89" s="18">
        <f>rnd!R88*100000</f>
        <v>33936.651583710409</v>
      </c>
      <c r="N89" s="19">
        <f t="shared" si="21"/>
        <v>0.10063348416289591</v>
      </c>
      <c r="O89" s="19">
        <f t="shared" si="22"/>
        <v>0.22289048416289589</v>
      </c>
      <c r="Q89" s="1" t="str">
        <f>IF(modell!K417*modell!AD417&lt;=0,"valid","invalid")</f>
        <v>invalid</v>
      </c>
      <c r="R89" s="1" t="str">
        <f>rnd!S88</f>
        <v>part2</v>
      </c>
      <c r="S89" s="1">
        <f t="shared" si="14"/>
        <v>-0.12225699999999998</v>
      </c>
      <c r="T89" s="1">
        <f t="shared" si="15"/>
        <v>0.10063348416289591</v>
      </c>
      <c r="U89" s="1">
        <f t="shared" si="16"/>
        <v>0.22289048416289589</v>
      </c>
      <c r="V89" s="1">
        <f t="shared" si="23"/>
        <v>1</v>
      </c>
      <c r="W89" s="1">
        <f t="shared" si="24"/>
        <v>0</v>
      </c>
      <c r="X89" s="1">
        <f t="shared" si="25"/>
        <v>0</v>
      </c>
      <c r="Y89" s="1">
        <f t="shared" si="26"/>
        <v>10</v>
      </c>
      <c r="AA89" s="1" t="str">
        <f t="shared" si="17"/>
        <v>part2</v>
      </c>
      <c r="AB89" s="1" t="str">
        <f t="shared" si="18"/>
        <v>invalid</v>
      </c>
    </row>
    <row r="90" spans="1:28" x14ac:dyDescent="0.3">
      <c r="A90" s="1" t="str">
        <f>rnd!A89</f>
        <v>korzet87</v>
      </c>
      <c r="B90" s="1">
        <f>RANK(rnd!U89,rnd!U$3:U$108,oam!B$1)</f>
        <v>70</v>
      </c>
      <c r="C90" s="1">
        <f>RANK(rnd!V89,rnd!V$3:V$108,oam!C$1)</f>
        <v>62</v>
      </c>
      <c r="D90" s="1">
        <f>RANK(rnd!W89,rnd!W$3:W$108,oam!D$1)</f>
        <v>92</v>
      </c>
      <c r="E90" s="1">
        <f>RANK(rnd!X89,rnd!X$3:X$108,oam!E$1)</f>
        <v>82</v>
      </c>
      <c r="F90" s="1">
        <f>RANK(rnd!Y89,rnd!Y$3:Y$108,oam!F$1)</f>
        <v>48</v>
      </c>
      <c r="G90" s="1">
        <f>RANK(rnd!Z89,rnd!Z$3:Z$108,oam!G$1)</f>
        <v>61</v>
      </c>
      <c r="H90" s="1">
        <f>RANK(rnd!AA89,rnd!AA$3:AA$108,oam!H$1)</f>
        <v>57</v>
      </c>
      <c r="I90" s="1">
        <f>rnd!O89*1000</f>
        <v>35000</v>
      </c>
      <c r="J90" s="18">
        <f>modell!I418</f>
        <v>54603.8</v>
      </c>
      <c r="K90" s="18">
        <f t="shared" si="19"/>
        <v>-19603.800000000003</v>
      </c>
      <c r="L90" s="19">
        <f t="shared" si="20"/>
        <v>-0.19603800000000002</v>
      </c>
      <c r="M90" s="18">
        <f>rnd!R89*100000</f>
        <v>26337.448559670785</v>
      </c>
      <c r="N90" s="19">
        <f t="shared" si="21"/>
        <v>8.662551440329215E-2</v>
      </c>
      <c r="O90" s="19">
        <f t="shared" si="22"/>
        <v>0.28266351440329218</v>
      </c>
      <c r="Q90" s="1" t="str">
        <f>IF(modell!K418*modell!AD418&lt;=0,"valid","invalid")</f>
        <v>invalid</v>
      </c>
      <c r="R90" s="1" t="str">
        <f>rnd!S89</f>
        <v>part2</v>
      </c>
      <c r="S90" s="1">
        <f t="shared" si="14"/>
        <v>-0.19603800000000002</v>
      </c>
      <c r="T90" s="1">
        <f t="shared" si="15"/>
        <v>8.662551440329215E-2</v>
      </c>
      <c r="U90" s="1">
        <f t="shared" si="16"/>
        <v>0.28266351440329218</v>
      </c>
      <c r="V90" s="1">
        <f t="shared" si="23"/>
        <v>1</v>
      </c>
      <c r="W90" s="1">
        <f t="shared" si="24"/>
        <v>0</v>
      </c>
      <c r="X90" s="1">
        <f t="shared" si="25"/>
        <v>0</v>
      </c>
      <c r="Y90" s="1">
        <f t="shared" si="26"/>
        <v>10</v>
      </c>
      <c r="AA90" s="1" t="str">
        <f t="shared" si="17"/>
        <v>part2</v>
      </c>
      <c r="AB90" s="1" t="str">
        <f t="shared" si="18"/>
        <v>invalid</v>
      </c>
    </row>
    <row r="91" spans="1:28" x14ac:dyDescent="0.3">
      <c r="A91" s="1" t="str">
        <f>rnd!A90</f>
        <v>korzet88</v>
      </c>
      <c r="B91" s="1">
        <f>RANK(rnd!U90,rnd!U$3:U$108,oam!B$1)</f>
        <v>57</v>
      </c>
      <c r="C91" s="1">
        <f>RANK(rnd!V90,rnd!V$3:V$108,oam!C$1)</f>
        <v>41</v>
      </c>
      <c r="D91" s="1">
        <f>RANK(rnd!W90,rnd!W$3:W$108,oam!D$1)</f>
        <v>36</v>
      </c>
      <c r="E91" s="1">
        <f>RANK(rnd!X90,rnd!X$3:X$108,oam!E$1)</f>
        <v>56</v>
      </c>
      <c r="F91" s="1">
        <f>RANK(rnd!Y90,rnd!Y$3:Y$108,oam!F$1)</f>
        <v>61</v>
      </c>
      <c r="G91" s="1">
        <f>RANK(rnd!Z90,rnd!Z$3:Z$108,oam!G$1)</f>
        <v>65</v>
      </c>
      <c r="H91" s="1">
        <f>RANK(rnd!AA90,rnd!AA$3:AA$108,oam!H$1)</f>
        <v>71</v>
      </c>
      <c r="I91" s="1">
        <f>rnd!O90*1000</f>
        <v>33000</v>
      </c>
      <c r="J91" s="18">
        <f>modell!I419</f>
        <v>53522.5</v>
      </c>
      <c r="K91" s="18">
        <f t="shared" si="19"/>
        <v>-20522.5</v>
      </c>
      <c r="L91" s="19">
        <f t="shared" si="20"/>
        <v>-0.20522499999999999</v>
      </c>
      <c r="M91" s="18">
        <f>rnd!R90*100000</f>
        <v>28366.762177650427</v>
      </c>
      <c r="N91" s="19">
        <f t="shared" si="21"/>
        <v>4.6332378223495722E-2</v>
      </c>
      <c r="O91" s="19">
        <f t="shared" si="22"/>
        <v>0.25155737822349572</v>
      </c>
      <c r="Q91" s="1" t="str">
        <f>IF(modell!K419*modell!AD419&lt;=0,"valid","invalid")</f>
        <v>invalid</v>
      </c>
      <c r="R91" s="1" t="str">
        <f>rnd!S90</f>
        <v>part1</v>
      </c>
      <c r="S91" s="1">
        <f t="shared" si="14"/>
        <v>-0.20522499999999999</v>
      </c>
      <c r="T91" s="1">
        <f t="shared" si="15"/>
        <v>4.6332378223495722E-2</v>
      </c>
      <c r="U91" s="1">
        <f t="shared" si="16"/>
        <v>0.25155737822349572</v>
      </c>
      <c r="V91" s="1">
        <f t="shared" si="23"/>
        <v>1</v>
      </c>
      <c r="W91" s="1">
        <f t="shared" si="24"/>
        <v>0</v>
      </c>
      <c r="X91" s="1">
        <f t="shared" si="25"/>
        <v>0</v>
      </c>
      <c r="Y91" s="1">
        <f t="shared" si="26"/>
        <v>10</v>
      </c>
      <c r="AA91" s="1" t="str">
        <f t="shared" si="17"/>
        <v>part1</v>
      </c>
      <c r="AB91" s="1" t="str">
        <f t="shared" si="18"/>
        <v>invalid</v>
      </c>
    </row>
    <row r="92" spans="1:28" x14ac:dyDescent="0.3">
      <c r="A92" s="1" t="str">
        <f>rnd!A91</f>
        <v>korzet89</v>
      </c>
      <c r="B92" s="1">
        <f>RANK(rnd!U91,rnd!U$3:U$108,oam!B$1)</f>
        <v>41</v>
      </c>
      <c r="C92" s="1">
        <f>RANK(rnd!V91,rnd!V$3:V$108,oam!C$1)</f>
        <v>69</v>
      </c>
      <c r="D92" s="1">
        <f>RANK(rnd!W91,rnd!W$3:W$108,oam!D$1)</f>
        <v>82</v>
      </c>
      <c r="E92" s="1">
        <f>RANK(rnd!X91,rnd!X$3:X$108,oam!E$1)</f>
        <v>43</v>
      </c>
      <c r="F92" s="1">
        <f>RANK(rnd!Y91,rnd!Y$3:Y$108,oam!F$1)</f>
        <v>16</v>
      </c>
      <c r="G92" s="1">
        <f>RANK(rnd!Z91,rnd!Z$3:Z$108,oam!G$1)</f>
        <v>103</v>
      </c>
      <c r="H92" s="1">
        <f>RANK(rnd!AA91,rnd!AA$3:AA$108,oam!H$1)</f>
        <v>15</v>
      </c>
      <c r="I92" s="1">
        <f>rnd!O91*1000</f>
        <v>53000</v>
      </c>
      <c r="J92" s="18">
        <f>modell!I420</f>
        <v>37303.599999999999</v>
      </c>
      <c r="K92" s="18">
        <f t="shared" si="19"/>
        <v>15696.400000000001</v>
      </c>
      <c r="L92" s="19">
        <f t="shared" si="20"/>
        <v>0.15696400000000002</v>
      </c>
      <c r="M92" s="18">
        <f>rnd!R91*100000</f>
        <v>30660.377358490565</v>
      </c>
      <c r="N92" s="19">
        <f t="shared" si="21"/>
        <v>0.22339622641509435</v>
      </c>
      <c r="O92" s="19">
        <f t="shared" si="22"/>
        <v>6.6432226415094331E-2</v>
      </c>
      <c r="Q92" s="1" t="str">
        <f>IF(modell!K420*modell!AD420&lt;=0,"valid","invalid")</f>
        <v>invalid</v>
      </c>
      <c r="R92" s="1" t="str">
        <f>rnd!S91</f>
        <v>part2</v>
      </c>
      <c r="S92" s="1">
        <f t="shared" si="14"/>
        <v>0.15696400000000002</v>
      </c>
      <c r="T92" s="1">
        <f t="shared" si="15"/>
        <v>0.22339622641509435</v>
      </c>
      <c r="U92" s="1">
        <f t="shared" si="16"/>
        <v>6.6432226415094331E-2</v>
      </c>
      <c r="V92" s="1">
        <f t="shared" si="23"/>
        <v>0</v>
      </c>
      <c r="W92" s="1">
        <f t="shared" si="24"/>
        <v>0</v>
      </c>
      <c r="X92" s="1">
        <f t="shared" si="25"/>
        <v>1</v>
      </c>
      <c r="Y92" s="1">
        <f t="shared" si="26"/>
        <v>1</v>
      </c>
      <c r="AA92" s="1" t="str">
        <f t="shared" si="17"/>
        <v>part2</v>
      </c>
      <c r="AB92" s="1" t="str">
        <f t="shared" si="18"/>
        <v>invalid</v>
      </c>
    </row>
    <row r="93" spans="1:28" x14ac:dyDescent="0.3">
      <c r="A93" s="1" t="str">
        <f>rnd!A92</f>
        <v>korzet90</v>
      </c>
      <c r="B93" s="1">
        <f>RANK(rnd!U92,rnd!U$3:U$108,oam!B$1)</f>
        <v>62</v>
      </c>
      <c r="C93" s="1">
        <f>RANK(rnd!V92,rnd!V$3:V$108,oam!C$1)</f>
        <v>53</v>
      </c>
      <c r="D93" s="1">
        <f>RANK(rnd!W92,rnd!W$3:W$108,oam!D$1)</f>
        <v>58</v>
      </c>
      <c r="E93" s="1">
        <f>RANK(rnd!X92,rnd!X$3:X$108,oam!E$1)</f>
        <v>60</v>
      </c>
      <c r="F93" s="1">
        <f>RANK(rnd!Y92,rnd!Y$3:Y$108,oam!F$1)</f>
        <v>64</v>
      </c>
      <c r="G93" s="1">
        <f>RANK(rnd!Z92,rnd!Z$3:Z$108,oam!G$1)</f>
        <v>60</v>
      </c>
      <c r="H93" s="1">
        <f>RANK(rnd!AA92,rnd!AA$3:AA$108,oam!H$1)</f>
        <v>68</v>
      </c>
      <c r="I93" s="1">
        <f>rnd!O92*1000</f>
        <v>24000</v>
      </c>
      <c r="J93" s="18">
        <f>modell!I421</f>
        <v>53522.5</v>
      </c>
      <c r="K93" s="18">
        <f t="shared" si="19"/>
        <v>-29522.5</v>
      </c>
      <c r="L93" s="19">
        <f t="shared" si="20"/>
        <v>-0.29522500000000002</v>
      </c>
      <c r="M93" s="18">
        <f>rnd!R92*100000</f>
        <v>27573.529411764706</v>
      </c>
      <c r="N93" s="19">
        <f t="shared" si="21"/>
        <v>-3.5735294117647066E-2</v>
      </c>
      <c r="O93" s="19">
        <f t="shared" si="22"/>
        <v>0.25948970588235293</v>
      </c>
      <c r="Q93" s="1" t="str">
        <f>IF(modell!K421*modell!AD421&lt;=0,"valid","invalid")</f>
        <v>invalid</v>
      </c>
      <c r="R93" s="1" t="str">
        <f>rnd!S92</f>
        <v>part5</v>
      </c>
      <c r="S93" s="1">
        <f t="shared" si="14"/>
        <v>-0.29522500000000002</v>
      </c>
      <c r="T93" s="1">
        <f t="shared" si="15"/>
        <v>-3.5735294117647066E-2</v>
      </c>
      <c r="U93" s="1">
        <f t="shared" si="16"/>
        <v>0.25948970588235293</v>
      </c>
      <c r="V93" s="1">
        <f t="shared" si="23"/>
        <v>1</v>
      </c>
      <c r="W93" s="1">
        <f t="shared" si="24"/>
        <v>0</v>
      </c>
      <c r="X93" s="1">
        <f t="shared" si="25"/>
        <v>0</v>
      </c>
      <c r="Y93" s="1">
        <f t="shared" si="26"/>
        <v>10</v>
      </c>
      <c r="AA93" s="1" t="str">
        <f t="shared" si="17"/>
        <v>part5</v>
      </c>
      <c r="AB93" s="1" t="str">
        <f t="shared" si="18"/>
        <v>invalid</v>
      </c>
    </row>
    <row r="94" spans="1:28" x14ac:dyDescent="0.3">
      <c r="A94" s="1" t="str">
        <f>rnd!A93</f>
        <v>korzet91</v>
      </c>
      <c r="B94" s="1">
        <f>RANK(rnd!U93,rnd!U$3:U$108,oam!B$1)</f>
        <v>28</v>
      </c>
      <c r="C94" s="1">
        <f>RANK(rnd!V93,rnd!V$3:V$108,oam!C$1)</f>
        <v>13</v>
      </c>
      <c r="D94" s="1">
        <f>RANK(rnd!W93,rnd!W$3:W$108,oam!D$1)</f>
        <v>18</v>
      </c>
      <c r="E94" s="1">
        <f>RANK(rnd!X93,rnd!X$3:X$108,oam!E$1)</f>
        <v>36</v>
      </c>
      <c r="F94" s="1">
        <f>RANK(rnd!Y93,rnd!Y$3:Y$108,oam!F$1)</f>
        <v>44</v>
      </c>
      <c r="G94" s="1">
        <f>RANK(rnd!Z93,rnd!Z$3:Z$108,oam!G$1)</f>
        <v>37</v>
      </c>
      <c r="H94" s="1">
        <f>RANK(rnd!AA93,rnd!AA$3:AA$108,oam!H$1)</f>
        <v>56</v>
      </c>
      <c r="I94" s="1">
        <f>rnd!O93*1000</f>
        <v>66000</v>
      </c>
      <c r="J94" s="18">
        <f>modell!I422</f>
        <v>57306.9</v>
      </c>
      <c r="K94" s="18">
        <f t="shared" si="19"/>
        <v>8693.0999999999985</v>
      </c>
      <c r="L94" s="19">
        <f t="shared" si="20"/>
        <v>8.6930999999999981E-2</v>
      </c>
      <c r="M94" s="18">
        <f>rnd!R93*100000</f>
        <v>32936.507936507936</v>
      </c>
      <c r="N94" s="19">
        <f t="shared" si="21"/>
        <v>0.33063492063492061</v>
      </c>
      <c r="O94" s="19">
        <f t="shared" si="22"/>
        <v>0.24370392063492063</v>
      </c>
      <c r="Q94" s="1" t="str">
        <f>IF(modell!K422*modell!AD422&lt;=0,"valid","invalid")</f>
        <v>invalid</v>
      </c>
      <c r="R94" s="1" t="str">
        <f>rnd!S93</f>
        <v>part3</v>
      </c>
      <c r="S94" s="1">
        <f t="shared" si="14"/>
        <v>8.6930999999999981E-2</v>
      </c>
      <c r="T94" s="1">
        <f t="shared" si="15"/>
        <v>0.33063492063492061</v>
      </c>
      <c r="U94" s="1">
        <f t="shared" si="16"/>
        <v>0.24370392063492063</v>
      </c>
      <c r="V94" s="1">
        <f t="shared" si="23"/>
        <v>1</v>
      </c>
      <c r="W94" s="1">
        <f t="shared" si="24"/>
        <v>0</v>
      </c>
      <c r="X94" s="1">
        <f t="shared" si="25"/>
        <v>1</v>
      </c>
      <c r="Y94" s="1">
        <f t="shared" si="26"/>
        <v>11</v>
      </c>
      <c r="AA94" s="1" t="str">
        <f t="shared" si="17"/>
        <v>part3</v>
      </c>
      <c r="AB94" s="1" t="str">
        <f t="shared" si="18"/>
        <v>invalid</v>
      </c>
    </row>
    <row r="95" spans="1:28" x14ac:dyDescent="0.3">
      <c r="A95" s="1" t="str">
        <f>rnd!A94</f>
        <v>korzet92</v>
      </c>
      <c r="B95" s="1">
        <f>RANK(rnd!U94,rnd!U$3:U$108,oam!B$1)</f>
        <v>38</v>
      </c>
      <c r="C95" s="1">
        <f>RANK(rnd!V94,rnd!V$3:V$108,oam!C$1)</f>
        <v>32</v>
      </c>
      <c r="D95" s="1">
        <f>RANK(rnd!W94,rnd!W$3:W$108,oam!D$1)</f>
        <v>59</v>
      </c>
      <c r="E95" s="1">
        <f>RANK(rnd!X94,rnd!X$3:X$108,oam!E$1)</f>
        <v>29</v>
      </c>
      <c r="F95" s="1">
        <f>RANK(rnd!Y94,rnd!Y$3:Y$108,oam!F$1)</f>
        <v>31</v>
      </c>
      <c r="G95" s="1">
        <f>RANK(rnd!Z94,rnd!Z$3:Z$108,oam!G$1)</f>
        <v>44</v>
      </c>
      <c r="H95" s="1">
        <f>RANK(rnd!AA94,rnd!AA$3:AA$108,oam!H$1)</f>
        <v>39</v>
      </c>
      <c r="I95" s="1">
        <f>rnd!O94*1000</f>
        <v>85000</v>
      </c>
      <c r="J95" s="18">
        <f>modell!I423</f>
        <v>54603.8</v>
      </c>
      <c r="K95" s="18">
        <f t="shared" si="19"/>
        <v>30396.199999999997</v>
      </c>
      <c r="L95" s="19">
        <f t="shared" si="20"/>
        <v>0.30396199999999995</v>
      </c>
      <c r="M95" s="18">
        <f>rnd!R94*100000</f>
        <v>30990.415335463254</v>
      </c>
      <c r="N95" s="19">
        <f t="shared" si="21"/>
        <v>0.54009584664536747</v>
      </c>
      <c r="O95" s="19">
        <f t="shared" si="22"/>
        <v>0.23613384664536752</v>
      </c>
      <c r="Q95" s="1" t="str">
        <f>IF(modell!K423*modell!AD423&lt;=0,"valid","invalid")</f>
        <v>invalid</v>
      </c>
      <c r="R95" s="1" t="str">
        <f>rnd!S94</f>
        <v>part3</v>
      </c>
      <c r="S95" s="1">
        <f t="shared" si="14"/>
        <v>0.30396199999999995</v>
      </c>
      <c r="T95" s="1">
        <f t="shared" si="15"/>
        <v>0.54009584664536747</v>
      </c>
      <c r="U95" s="1">
        <f t="shared" si="16"/>
        <v>0.23613384664536752</v>
      </c>
      <c r="V95" s="1">
        <f t="shared" si="23"/>
        <v>1</v>
      </c>
      <c r="W95" s="1">
        <f t="shared" si="24"/>
        <v>0</v>
      </c>
      <c r="X95" s="1">
        <f t="shared" si="25"/>
        <v>1</v>
      </c>
      <c r="Y95" s="1">
        <f t="shared" si="26"/>
        <v>11</v>
      </c>
      <c r="AA95" s="1" t="str">
        <f t="shared" si="17"/>
        <v>part3</v>
      </c>
      <c r="AB95" s="1" t="str">
        <f t="shared" si="18"/>
        <v>invalid</v>
      </c>
    </row>
    <row r="96" spans="1:28" x14ac:dyDescent="0.3">
      <c r="A96" s="1" t="str">
        <f>rnd!A95</f>
        <v>korzet93</v>
      </c>
      <c r="B96" s="1">
        <f>RANK(rnd!U95,rnd!U$3:U$108,oam!B$1)</f>
        <v>3</v>
      </c>
      <c r="C96" s="1">
        <f>RANK(rnd!V95,rnd!V$3:V$108,oam!C$1)</f>
        <v>6</v>
      </c>
      <c r="D96" s="1">
        <f>RANK(rnd!W95,rnd!W$3:W$108,oam!D$1)</f>
        <v>6</v>
      </c>
      <c r="E96" s="1">
        <f>RANK(rnd!X95,rnd!X$3:X$108,oam!E$1)</f>
        <v>6</v>
      </c>
      <c r="F96" s="1">
        <f>RANK(rnd!Y95,rnd!Y$3:Y$108,oam!F$1)</f>
        <v>3</v>
      </c>
      <c r="G96" s="1">
        <f>RANK(rnd!Z95,rnd!Z$3:Z$108,oam!G$1)</f>
        <v>3</v>
      </c>
      <c r="H96" s="1">
        <f>RANK(rnd!AA95,rnd!AA$3:AA$108,oam!H$1)</f>
        <v>7</v>
      </c>
      <c r="I96" s="1">
        <f>rnd!O95*1000</f>
        <v>64000</v>
      </c>
      <c r="J96" s="18">
        <f>modell!I424</f>
        <v>59469.4</v>
      </c>
      <c r="K96" s="18">
        <f t="shared" si="19"/>
        <v>4530.5999999999985</v>
      </c>
      <c r="L96" s="19">
        <f t="shared" si="20"/>
        <v>4.5305999999999985E-2</v>
      </c>
      <c r="M96" s="18">
        <f>rnd!R95*100000</f>
        <v>41007.194244604318</v>
      </c>
      <c r="N96" s="19">
        <f t="shared" si="21"/>
        <v>0.22992805755395682</v>
      </c>
      <c r="O96" s="19">
        <f t="shared" si="22"/>
        <v>0.18462205755395683</v>
      </c>
      <c r="Q96" s="1" t="str">
        <f>IF(modell!K424*modell!AD424&lt;=0,"valid","invalid")</f>
        <v>invalid</v>
      </c>
      <c r="R96" s="1" t="str">
        <f>rnd!S95</f>
        <v>part3</v>
      </c>
      <c r="S96" s="1">
        <f t="shared" si="14"/>
        <v>4.5305999999999985E-2</v>
      </c>
      <c r="T96" s="1">
        <f t="shared" si="15"/>
        <v>0.22992805755395682</v>
      </c>
      <c r="U96" s="1">
        <f t="shared" si="16"/>
        <v>0.18462205755395683</v>
      </c>
      <c r="V96" s="1">
        <f t="shared" si="23"/>
        <v>1</v>
      </c>
      <c r="W96" s="1">
        <f t="shared" si="24"/>
        <v>0</v>
      </c>
      <c r="X96" s="1">
        <f t="shared" si="25"/>
        <v>1</v>
      </c>
      <c r="Y96" s="1">
        <f t="shared" si="26"/>
        <v>11</v>
      </c>
      <c r="AA96" s="1" t="str">
        <f t="shared" si="17"/>
        <v>part3</v>
      </c>
      <c r="AB96" s="1" t="str">
        <f t="shared" si="18"/>
        <v>invalid</v>
      </c>
    </row>
    <row r="97" spans="1:28" x14ac:dyDescent="0.3">
      <c r="A97" s="1" t="str">
        <f>rnd!A96</f>
        <v>korzet94</v>
      </c>
      <c r="B97" s="1">
        <f>RANK(rnd!U96,rnd!U$3:U$108,oam!B$1)</f>
        <v>19</v>
      </c>
      <c r="C97" s="1">
        <f>RANK(rnd!V96,rnd!V$3:V$108,oam!C$1)</f>
        <v>7</v>
      </c>
      <c r="D97" s="1">
        <f>RANK(rnd!W96,rnd!W$3:W$108,oam!D$1)</f>
        <v>22</v>
      </c>
      <c r="E97" s="1">
        <f>RANK(rnd!X96,rnd!X$3:X$108,oam!E$1)</f>
        <v>33</v>
      </c>
      <c r="F97" s="1">
        <f>RANK(rnd!Y96,rnd!Y$3:Y$108,oam!F$1)</f>
        <v>52</v>
      </c>
      <c r="G97" s="1">
        <f>RANK(rnd!Z96,rnd!Z$3:Z$108,oam!G$1)</f>
        <v>16</v>
      </c>
      <c r="H97" s="1">
        <f>RANK(rnd!AA96,rnd!AA$3:AA$108,oam!H$1)</f>
        <v>42</v>
      </c>
      <c r="I97" s="1">
        <f>rnd!O96*1000</f>
        <v>23000</v>
      </c>
      <c r="J97" s="18">
        <f>modell!I425</f>
        <v>57306.9</v>
      </c>
      <c r="K97" s="18">
        <f t="shared" si="19"/>
        <v>-34306.9</v>
      </c>
      <c r="L97" s="19">
        <f t="shared" si="20"/>
        <v>-0.34306900000000001</v>
      </c>
      <c r="M97" s="18">
        <f>rnd!R96*100000</f>
        <v>34013.605442176871</v>
      </c>
      <c r="N97" s="19">
        <f t="shared" si="21"/>
        <v>-0.11013605442176871</v>
      </c>
      <c r="O97" s="19">
        <f t="shared" si="22"/>
        <v>0.2329329455782313</v>
      </c>
      <c r="Q97" s="1" t="str">
        <f>IF(modell!K425*modell!AD425&lt;=0,"valid","invalid")</f>
        <v>invalid</v>
      </c>
      <c r="R97" s="1" t="str">
        <f>rnd!S96</f>
        <v>part3</v>
      </c>
      <c r="S97" s="1">
        <f t="shared" si="14"/>
        <v>-0.34306900000000001</v>
      </c>
      <c r="T97" s="1">
        <f t="shared" si="15"/>
        <v>-0.11013605442176871</v>
      </c>
      <c r="U97" s="1">
        <f t="shared" si="16"/>
        <v>0.2329329455782313</v>
      </c>
      <c r="V97" s="1">
        <f t="shared" si="23"/>
        <v>1</v>
      </c>
      <c r="W97" s="1">
        <f t="shared" si="24"/>
        <v>0</v>
      </c>
      <c r="X97" s="1">
        <f t="shared" si="25"/>
        <v>0</v>
      </c>
      <c r="Y97" s="1">
        <f t="shared" si="26"/>
        <v>10</v>
      </c>
      <c r="AA97" s="1" t="str">
        <f t="shared" si="17"/>
        <v>part3</v>
      </c>
      <c r="AB97" s="1" t="str">
        <f t="shared" si="18"/>
        <v>invalid</v>
      </c>
    </row>
    <row r="98" spans="1:28" x14ac:dyDescent="0.3">
      <c r="A98" s="1" t="str">
        <f>rnd!A97</f>
        <v>korzet95</v>
      </c>
      <c r="B98" s="1">
        <f>RANK(rnd!U97,rnd!U$3:U$108,oam!B$1)</f>
        <v>34</v>
      </c>
      <c r="C98" s="1">
        <f>RANK(rnd!V97,rnd!V$3:V$108,oam!C$1)</f>
        <v>22</v>
      </c>
      <c r="D98" s="1">
        <f>RANK(rnd!W97,rnd!W$3:W$108,oam!D$1)</f>
        <v>32</v>
      </c>
      <c r="E98" s="1">
        <f>RANK(rnd!X97,rnd!X$3:X$108,oam!E$1)</f>
        <v>106</v>
      </c>
      <c r="F98" s="1">
        <f>RANK(rnd!Y97,rnd!Y$3:Y$108,oam!F$1)</f>
        <v>21</v>
      </c>
      <c r="G98" s="1">
        <f>RANK(rnd!Z97,rnd!Z$3:Z$108,oam!G$1)</f>
        <v>103</v>
      </c>
      <c r="H98" s="1">
        <f>RANK(rnd!AA97,rnd!AA$3:AA$108,oam!H$1)</f>
        <v>37</v>
      </c>
      <c r="I98" s="1">
        <f>rnd!O97*1000</f>
        <v>68000</v>
      </c>
      <c r="J98" s="18">
        <f>modell!I426</f>
        <v>40006.699999999997</v>
      </c>
      <c r="K98" s="18">
        <f t="shared" si="19"/>
        <v>27993.300000000003</v>
      </c>
      <c r="L98" s="19">
        <f t="shared" si="20"/>
        <v>0.27993300000000004</v>
      </c>
      <c r="M98" s="18">
        <f>rnd!R97*100000</f>
        <v>31506.849315068492</v>
      </c>
      <c r="N98" s="19">
        <f t="shared" si="21"/>
        <v>0.36493150684931502</v>
      </c>
      <c r="O98" s="19">
        <f t="shared" si="22"/>
        <v>8.4998506849314981E-2</v>
      </c>
      <c r="Q98" s="1" t="str">
        <f>IF(modell!K426*modell!AD426&lt;=0,"valid","invalid")</f>
        <v>valid</v>
      </c>
      <c r="R98" s="1" t="str">
        <f>rnd!S97</f>
        <v>part4</v>
      </c>
      <c r="S98" s="1">
        <f t="shared" si="14"/>
        <v>0.27993300000000004</v>
      </c>
      <c r="T98" s="1">
        <f t="shared" si="15"/>
        <v>0.36493150684931502</v>
      </c>
      <c r="U98" s="1">
        <f t="shared" si="16"/>
        <v>8.4998506849314981E-2</v>
      </c>
      <c r="V98" s="1">
        <f t="shared" si="23"/>
        <v>0</v>
      </c>
      <c r="W98" s="1">
        <f t="shared" si="24"/>
        <v>0</v>
      </c>
      <c r="X98" s="1">
        <f t="shared" si="25"/>
        <v>1</v>
      </c>
      <c r="Y98" s="1">
        <f t="shared" si="26"/>
        <v>1</v>
      </c>
      <c r="AA98" s="1" t="str">
        <f t="shared" si="17"/>
        <v>part4</v>
      </c>
      <c r="AB98" s="1" t="str">
        <f t="shared" si="18"/>
        <v>valid</v>
      </c>
    </row>
    <row r="99" spans="1:28" x14ac:dyDescent="0.3">
      <c r="A99" s="1" t="str">
        <f>rnd!A98</f>
        <v>korzet96</v>
      </c>
      <c r="B99" s="1">
        <f>RANK(rnd!U98,rnd!U$3:U$108,oam!B$1)</f>
        <v>97</v>
      </c>
      <c r="C99" s="1">
        <f>RANK(rnd!V98,rnd!V$3:V$108,oam!C$1)</f>
        <v>88</v>
      </c>
      <c r="D99" s="1">
        <f>RANK(rnd!W98,rnd!W$3:W$108,oam!D$1)</f>
        <v>79</v>
      </c>
      <c r="E99" s="1">
        <f>RANK(rnd!X98,rnd!X$3:X$108,oam!E$1)</f>
        <v>95</v>
      </c>
      <c r="F99" s="1">
        <f>RANK(rnd!Y98,rnd!Y$3:Y$108,oam!F$1)</f>
        <v>100</v>
      </c>
      <c r="G99" s="1">
        <f>RANK(rnd!Z98,rnd!Z$3:Z$108,oam!G$1)</f>
        <v>92</v>
      </c>
      <c r="H99" s="1">
        <f>RANK(rnd!AA98,rnd!AA$3:AA$108,oam!H$1)</f>
        <v>97</v>
      </c>
      <c r="I99" s="1">
        <f>rnd!O98*1000</f>
        <v>25000</v>
      </c>
      <c r="J99" s="18">
        <f>modell!I427</f>
        <v>49738.1</v>
      </c>
      <c r="K99" s="18">
        <f t="shared" si="19"/>
        <v>-24738.1</v>
      </c>
      <c r="L99" s="19">
        <f t="shared" si="20"/>
        <v>-0.24738099999999999</v>
      </c>
      <c r="M99" s="18">
        <f>rnd!R98*100000</f>
        <v>22439.024390243903</v>
      </c>
      <c r="N99" s="19">
        <f t="shared" si="21"/>
        <v>2.5609756097560967E-2</v>
      </c>
      <c r="O99" s="19">
        <f t="shared" si="22"/>
        <v>0.27299075609756096</v>
      </c>
      <c r="Q99" s="1" t="str">
        <f>IF(modell!K427*modell!AD427&lt;=0,"valid","invalid")</f>
        <v>invalid</v>
      </c>
      <c r="R99" s="1" t="str">
        <f>rnd!S98</f>
        <v>part6</v>
      </c>
      <c r="S99" s="1">
        <f t="shared" si="14"/>
        <v>-0.24738099999999999</v>
      </c>
      <c r="T99" s="1">
        <f t="shared" si="15"/>
        <v>2.5609756097560967E-2</v>
      </c>
      <c r="U99" s="1">
        <f t="shared" si="16"/>
        <v>0.27299075609756096</v>
      </c>
      <c r="V99" s="1">
        <f t="shared" si="23"/>
        <v>0</v>
      </c>
      <c r="W99" s="1">
        <f t="shared" si="24"/>
        <v>0</v>
      </c>
      <c r="X99" s="1">
        <f t="shared" si="25"/>
        <v>0</v>
      </c>
      <c r="Y99" s="1">
        <f t="shared" si="26"/>
        <v>0</v>
      </c>
      <c r="AA99" s="1" t="str">
        <f t="shared" si="17"/>
        <v>part6</v>
      </c>
      <c r="AB99" s="1" t="str">
        <f t="shared" si="18"/>
        <v>invalid</v>
      </c>
    </row>
    <row r="100" spans="1:28" x14ac:dyDescent="0.3">
      <c r="A100" s="1" t="str">
        <f>rnd!A99</f>
        <v>korzet97</v>
      </c>
      <c r="B100" s="1">
        <f>RANK(rnd!U99,rnd!U$3:U$108,oam!B$1)</f>
        <v>29</v>
      </c>
      <c r="C100" s="1">
        <f>RANK(rnd!V99,rnd!V$3:V$108,oam!C$1)</f>
        <v>25</v>
      </c>
      <c r="D100" s="1">
        <f>RANK(rnd!W99,rnd!W$3:W$108,oam!D$1)</f>
        <v>29</v>
      </c>
      <c r="E100" s="1">
        <f>RANK(rnd!X99,rnd!X$3:X$108,oam!E$1)</f>
        <v>26</v>
      </c>
      <c r="F100" s="1">
        <f>RANK(rnd!Y99,rnd!Y$3:Y$108,oam!F$1)</f>
        <v>37</v>
      </c>
      <c r="G100" s="1">
        <f>RANK(rnd!Z99,rnd!Z$3:Z$108,oam!G$1)</f>
        <v>21</v>
      </c>
      <c r="H100" s="1">
        <f>RANK(rnd!AA99,rnd!AA$3:AA$108,oam!H$1)</f>
        <v>31</v>
      </c>
      <c r="I100" s="1">
        <f>rnd!O99*1000</f>
        <v>60000</v>
      </c>
      <c r="J100" s="18">
        <f>modell!I428</f>
        <v>55685</v>
      </c>
      <c r="K100" s="18">
        <f t="shared" si="19"/>
        <v>4315</v>
      </c>
      <c r="L100" s="19">
        <f t="shared" si="20"/>
        <v>4.3150000000000001E-2</v>
      </c>
      <c r="M100" s="18">
        <f>rnd!R99*100000</f>
        <v>32812.5</v>
      </c>
      <c r="N100" s="19">
        <f t="shared" si="21"/>
        <v>0.27187499999999998</v>
      </c>
      <c r="O100" s="19">
        <f t="shared" si="22"/>
        <v>0.22872499999999998</v>
      </c>
      <c r="Q100" s="1" t="str">
        <f>IF(modell!K428*modell!AD428&lt;=0,"valid","invalid")</f>
        <v>invalid</v>
      </c>
      <c r="R100" s="1" t="str">
        <f>rnd!S99</f>
        <v>part6</v>
      </c>
      <c r="S100" s="1">
        <f t="shared" si="14"/>
        <v>4.3150000000000001E-2</v>
      </c>
      <c r="T100" s="1">
        <f t="shared" si="15"/>
        <v>0.27187499999999998</v>
      </c>
      <c r="U100" s="1">
        <f t="shared" si="16"/>
        <v>0.22872499999999998</v>
      </c>
      <c r="V100" s="1">
        <f t="shared" si="23"/>
        <v>1</v>
      </c>
      <c r="W100" s="1">
        <f t="shared" si="24"/>
        <v>0</v>
      </c>
      <c r="X100" s="1">
        <f t="shared" si="25"/>
        <v>1</v>
      </c>
      <c r="Y100" s="1">
        <f t="shared" si="26"/>
        <v>11</v>
      </c>
      <c r="AA100" s="1" t="str">
        <f t="shared" si="17"/>
        <v>part6</v>
      </c>
      <c r="AB100" s="1" t="str">
        <f t="shared" si="18"/>
        <v>invalid</v>
      </c>
    </row>
    <row r="101" spans="1:28" x14ac:dyDescent="0.3">
      <c r="A101" s="1" t="str">
        <f>rnd!A100</f>
        <v>korzet98</v>
      </c>
      <c r="B101" s="1">
        <f>RANK(rnd!U100,rnd!U$3:U$108,oam!B$1)</f>
        <v>53</v>
      </c>
      <c r="C101" s="1">
        <f>RANK(rnd!V100,rnd!V$3:V$108,oam!C$1)</f>
        <v>92</v>
      </c>
      <c r="D101" s="1">
        <f>RANK(rnd!W100,rnd!W$3:W$108,oam!D$1)</f>
        <v>95</v>
      </c>
      <c r="E101" s="1">
        <f>RANK(rnd!X100,rnd!X$3:X$108,oam!E$1)</f>
        <v>32</v>
      </c>
      <c r="F101" s="1">
        <f>RANK(rnd!Y100,rnd!Y$3:Y$108,oam!F$1)</f>
        <v>36</v>
      </c>
      <c r="G101" s="1">
        <f>RANK(rnd!Z100,rnd!Z$3:Z$108,oam!G$1)</f>
        <v>48</v>
      </c>
      <c r="H101" s="1">
        <f>RANK(rnd!AA100,rnd!AA$3:AA$108,oam!H$1)</f>
        <v>26</v>
      </c>
      <c r="I101" s="1">
        <f>rnd!O100*1000</f>
        <v>92000</v>
      </c>
      <c r="J101" s="18">
        <f>modell!I429</f>
        <v>54603.8</v>
      </c>
      <c r="K101" s="18">
        <f t="shared" si="19"/>
        <v>37396.199999999997</v>
      </c>
      <c r="L101" s="19">
        <f t="shared" si="20"/>
        <v>0.37396199999999996</v>
      </c>
      <c r="M101" s="18">
        <f>rnd!R100*100000</f>
        <v>28971.962616822428</v>
      </c>
      <c r="N101" s="19">
        <f t="shared" si="21"/>
        <v>0.63028037383177571</v>
      </c>
      <c r="O101" s="19">
        <f t="shared" si="22"/>
        <v>0.25631837383177575</v>
      </c>
      <c r="Q101" s="1" t="str">
        <f>IF(modell!K429*modell!AD429&lt;=0,"valid","invalid")</f>
        <v>invalid</v>
      </c>
      <c r="R101" s="1" t="str">
        <f>rnd!S100</f>
        <v>part5</v>
      </c>
      <c r="S101" s="1">
        <f t="shared" si="14"/>
        <v>0.37396199999999996</v>
      </c>
      <c r="T101" s="1">
        <f t="shared" si="15"/>
        <v>0.63028037383177571</v>
      </c>
      <c r="U101" s="1">
        <f t="shared" si="16"/>
        <v>0.25631837383177575</v>
      </c>
      <c r="V101" s="1">
        <f t="shared" si="23"/>
        <v>1</v>
      </c>
      <c r="W101" s="1">
        <f t="shared" si="24"/>
        <v>0</v>
      </c>
      <c r="X101" s="1">
        <f t="shared" si="25"/>
        <v>1</v>
      </c>
      <c r="Y101" s="1">
        <f t="shared" si="26"/>
        <v>11</v>
      </c>
      <c r="AA101" s="1" t="str">
        <f t="shared" si="17"/>
        <v>part5</v>
      </c>
      <c r="AB101" s="1" t="str">
        <f t="shared" si="18"/>
        <v>invalid</v>
      </c>
    </row>
    <row r="102" spans="1:28" x14ac:dyDescent="0.3">
      <c r="A102" s="1" t="str">
        <f>rnd!A101</f>
        <v>korzet99</v>
      </c>
      <c r="B102" s="1">
        <f>RANK(rnd!U101,rnd!U$3:U$108,oam!B$1)</f>
        <v>103</v>
      </c>
      <c r="C102" s="1">
        <f>RANK(rnd!V101,rnd!V$3:V$108,oam!C$1)</f>
        <v>97</v>
      </c>
      <c r="D102" s="1">
        <f>RANK(rnd!W101,rnd!W$3:W$108,oam!D$1)</f>
        <v>105</v>
      </c>
      <c r="E102" s="1">
        <f>RANK(rnd!X101,rnd!X$3:X$108,oam!E$1)</f>
        <v>86</v>
      </c>
      <c r="F102" s="1">
        <f>RANK(rnd!Y101,rnd!Y$3:Y$108,oam!F$1)</f>
        <v>89</v>
      </c>
      <c r="G102" s="1">
        <f>RANK(rnd!Z101,rnd!Z$3:Z$108,oam!G$1)</f>
        <v>98</v>
      </c>
      <c r="H102" s="1">
        <f>RANK(rnd!AA101,rnd!AA$3:AA$108,oam!H$1)</f>
        <v>96</v>
      </c>
      <c r="I102" s="1">
        <f>rnd!O101*1000</f>
        <v>86000</v>
      </c>
      <c r="J102" s="18">
        <f>modell!I430</f>
        <v>47034.9</v>
      </c>
      <c r="K102" s="18">
        <f t="shared" si="19"/>
        <v>38965.1</v>
      </c>
      <c r="L102" s="19">
        <f t="shared" si="20"/>
        <v>0.38965099999999997</v>
      </c>
      <c r="M102" s="18">
        <f>rnd!R101*100000</f>
        <v>21885.521885521885</v>
      </c>
      <c r="N102" s="19">
        <f t="shared" si="21"/>
        <v>0.64114478114478113</v>
      </c>
      <c r="O102" s="19">
        <f t="shared" si="22"/>
        <v>0.25149378114478116</v>
      </c>
      <c r="Q102" s="1" t="str">
        <f>IF(modell!K430*modell!AD430&lt;=0,"valid","invalid")</f>
        <v>valid</v>
      </c>
      <c r="R102" s="1" t="str">
        <f>rnd!S101</f>
        <v>part1</v>
      </c>
      <c r="S102" s="1">
        <f t="shared" si="14"/>
        <v>0.38965099999999997</v>
      </c>
      <c r="T102" s="1">
        <f t="shared" si="15"/>
        <v>0.64114478114478113</v>
      </c>
      <c r="U102" s="1">
        <f t="shared" si="16"/>
        <v>0.25149378114478116</v>
      </c>
      <c r="V102" s="1">
        <f t="shared" si="23"/>
        <v>0</v>
      </c>
      <c r="W102" s="1">
        <f t="shared" si="24"/>
        <v>0</v>
      </c>
      <c r="X102" s="1">
        <f t="shared" si="25"/>
        <v>1</v>
      </c>
      <c r="Y102" s="1">
        <f t="shared" si="26"/>
        <v>1</v>
      </c>
      <c r="AA102" s="1" t="str">
        <f t="shared" si="17"/>
        <v>part1</v>
      </c>
      <c r="AB102" s="1" t="str">
        <f t="shared" si="18"/>
        <v>valid</v>
      </c>
    </row>
    <row r="103" spans="1:28" x14ac:dyDescent="0.3">
      <c r="A103" s="1" t="str">
        <f>rnd!A102</f>
        <v>korzet100</v>
      </c>
      <c r="B103" s="1">
        <f>RANK(rnd!U102,rnd!U$3:U$108,oam!B$1)</f>
        <v>13</v>
      </c>
      <c r="C103" s="1">
        <f>RANK(rnd!V102,rnd!V$3:V$108,oam!C$1)</f>
        <v>19</v>
      </c>
      <c r="D103" s="1">
        <f>RANK(rnd!W102,rnd!W$3:W$108,oam!D$1)</f>
        <v>15</v>
      </c>
      <c r="E103" s="1">
        <f>RANK(rnd!X102,rnd!X$3:X$108,oam!E$1)</f>
        <v>14</v>
      </c>
      <c r="F103" s="1">
        <f>RANK(rnd!Y102,rnd!Y$3:Y$108,oam!F$1)</f>
        <v>23</v>
      </c>
      <c r="G103" s="1">
        <f>RANK(rnd!Z102,rnd!Z$3:Z$108,oam!G$1)</f>
        <v>12</v>
      </c>
      <c r="H103" s="1">
        <f>RANK(rnd!AA102,rnd!AA$3:AA$108,oam!H$1)</f>
        <v>21</v>
      </c>
      <c r="I103" s="1">
        <f>rnd!O102*1000</f>
        <v>90000</v>
      </c>
      <c r="J103" s="18">
        <f>modell!I431</f>
        <v>57306.9</v>
      </c>
      <c r="K103" s="18">
        <f t="shared" si="19"/>
        <v>32693.1</v>
      </c>
      <c r="L103" s="19">
        <f t="shared" si="20"/>
        <v>0.32693099999999997</v>
      </c>
      <c r="M103" s="18">
        <f>rnd!R102*100000</f>
        <v>35686.274509803923</v>
      </c>
      <c r="N103" s="19">
        <f t="shared" si="21"/>
        <v>0.54313725490196074</v>
      </c>
      <c r="O103" s="19">
        <f t="shared" si="22"/>
        <v>0.21620625490196077</v>
      </c>
      <c r="Q103" s="1" t="str">
        <f>IF(modell!K431*modell!AD431&lt;=0,"valid","invalid")</f>
        <v>invalid</v>
      </c>
      <c r="R103" s="1" t="str">
        <f>rnd!S102</f>
        <v>part2</v>
      </c>
      <c r="S103" s="1">
        <f t="shared" si="14"/>
        <v>0.32693099999999997</v>
      </c>
      <c r="T103" s="1">
        <f t="shared" si="15"/>
        <v>0.54313725490196074</v>
      </c>
      <c r="U103" s="1">
        <f t="shared" si="16"/>
        <v>0.21620625490196077</v>
      </c>
      <c r="V103" s="1">
        <f t="shared" si="23"/>
        <v>1</v>
      </c>
      <c r="W103" s="1">
        <f t="shared" si="24"/>
        <v>0</v>
      </c>
      <c r="X103" s="1">
        <f t="shared" si="25"/>
        <v>1</v>
      </c>
      <c r="Y103" s="1">
        <f t="shared" si="26"/>
        <v>11</v>
      </c>
      <c r="AA103" s="1" t="str">
        <f t="shared" si="17"/>
        <v>part2</v>
      </c>
      <c r="AB103" s="1" t="str">
        <f t="shared" si="18"/>
        <v>invalid</v>
      </c>
    </row>
    <row r="104" spans="1:28" x14ac:dyDescent="0.3">
      <c r="A104" s="1" t="str">
        <f>rnd!A103</f>
        <v>korzet101</v>
      </c>
      <c r="B104" s="1">
        <f>RANK(rnd!U103,rnd!U$3:U$108,oam!B$1)</f>
        <v>14</v>
      </c>
      <c r="C104" s="1">
        <f>RANK(rnd!V103,rnd!V$3:V$108,oam!C$1)</f>
        <v>52</v>
      </c>
      <c r="D104" s="1">
        <f>RANK(rnd!W103,rnd!W$3:W$108,oam!D$1)</f>
        <v>43</v>
      </c>
      <c r="E104" s="1">
        <f>RANK(rnd!X103,rnd!X$3:X$108,oam!E$1)</f>
        <v>9</v>
      </c>
      <c r="F104" s="1">
        <f>RANK(rnd!Y103,rnd!Y$3:Y$108,oam!F$1)</f>
        <v>7</v>
      </c>
      <c r="G104" s="1">
        <f>RANK(rnd!Z103,rnd!Z$3:Z$108,oam!G$1)</f>
        <v>13</v>
      </c>
      <c r="H104" s="1">
        <f>RANK(rnd!AA103,rnd!AA$3:AA$108,oam!H$1)</f>
        <v>6</v>
      </c>
      <c r="I104" s="1">
        <f>rnd!O103*1000</f>
        <v>92000</v>
      </c>
      <c r="J104" s="18">
        <f>modell!I432</f>
        <v>54603.8</v>
      </c>
      <c r="K104" s="18">
        <f t="shared" si="19"/>
        <v>37396.199999999997</v>
      </c>
      <c r="L104" s="19">
        <f t="shared" si="20"/>
        <v>0.37396199999999996</v>
      </c>
      <c r="M104" s="18">
        <f>rnd!R103*100000</f>
        <v>35269.709543568468</v>
      </c>
      <c r="N104" s="19">
        <f t="shared" si="21"/>
        <v>0.56730290456431531</v>
      </c>
      <c r="O104" s="19">
        <f t="shared" si="22"/>
        <v>0.19334090456431535</v>
      </c>
      <c r="Q104" s="1" t="str">
        <f>IF(modell!K432*modell!AD432&lt;=0,"valid","invalid")</f>
        <v>invalid</v>
      </c>
      <c r="R104" s="1" t="str">
        <f>rnd!S103</f>
        <v>part3</v>
      </c>
      <c r="S104" s="1">
        <f t="shared" si="14"/>
        <v>0.37396199999999996</v>
      </c>
      <c r="T104" s="1">
        <f t="shared" si="15"/>
        <v>0.56730290456431531</v>
      </c>
      <c r="U104" s="1">
        <f t="shared" si="16"/>
        <v>0.19334090456431535</v>
      </c>
      <c r="V104" s="1">
        <f t="shared" si="23"/>
        <v>1</v>
      </c>
      <c r="W104" s="1">
        <f t="shared" si="24"/>
        <v>0</v>
      </c>
      <c r="X104" s="1">
        <f t="shared" si="25"/>
        <v>1</v>
      </c>
      <c r="Y104" s="1">
        <f t="shared" si="26"/>
        <v>11</v>
      </c>
      <c r="AA104" s="1" t="str">
        <f t="shared" si="17"/>
        <v>part3</v>
      </c>
      <c r="AB104" s="1" t="str">
        <f t="shared" si="18"/>
        <v>invalid</v>
      </c>
    </row>
    <row r="105" spans="1:28" x14ac:dyDescent="0.3">
      <c r="A105" s="1" t="str">
        <f>rnd!A104</f>
        <v>korzet102</v>
      </c>
      <c r="B105" s="1">
        <f>RANK(rnd!U104,rnd!U$3:U$108,oam!B$1)</f>
        <v>4</v>
      </c>
      <c r="C105" s="1">
        <f>RANK(rnd!V104,rnd!V$3:V$108,oam!C$1)</f>
        <v>36</v>
      </c>
      <c r="D105" s="1">
        <f>RANK(rnd!W104,rnd!W$3:W$108,oam!D$1)</f>
        <v>4</v>
      </c>
      <c r="E105" s="1">
        <f>RANK(rnd!X104,rnd!X$3:X$108,oam!E$1)</f>
        <v>4</v>
      </c>
      <c r="F105" s="1">
        <f>RANK(rnd!Y104,rnd!Y$3:Y$108,oam!F$1)</f>
        <v>8</v>
      </c>
      <c r="G105" s="1">
        <f>RANK(rnd!Z104,rnd!Z$3:Z$108,oam!G$1)</f>
        <v>4</v>
      </c>
      <c r="H105" s="1">
        <f>RANK(rnd!AA104,rnd!AA$3:AA$108,oam!H$1)</f>
        <v>3</v>
      </c>
      <c r="I105" s="1">
        <f>rnd!O104*1000</f>
        <v>75000</v>
      </c>
      <c r="J105" s="18">
        <f>modell!I433</f>
        <v>61091.3</v>
      </c>
      <c r="K105" s="18">
        <f t="shared" si="19"/>
        <v>13908.699999999997</v>
      </c>
      <c r="L105" s="19">
        <f t="shared" si="20"/>
        <v>0.13908699999999996</v>
      </c>
      <c r="M105" s="18">
        <f>rnd!R104*100000</f>
        <v>39840.637450199203</v>
      </c>
      <c r="N105" s="19">
        <f t="shared" si="21"/>
        <v>0.35159362549800799</v>
      </c>
      <c r="O105" s="19">
        <f t="shared" si="22"/>
        <v>0.21250662549800803</v>
      </c>
      <c r="Q105" s="1" t="str">
        <f>IF(modell!K433*modell!AD433&lt;=0,"valid","invalid")</f>
        <v>invalid</v>
      </c>
      <c r="R105" s="1" t="str">
        <f>rnd!S104</f>
        <v>part3</v>
      </c>
      <c r="S105" s="1">
        <f t="shared" si="14"/>
        <v>0.13908699999999996</v>
      </c>
      <c r="T105" s="1">
        <f t="shared" si="15"/>
        <v>0.35159362549800799</v>
      </c>
      <c r="U105" s="1">
        <f t="shared" si="16"/>
        <v>0.21250662549800803</v>
      </c>
      <c r="V105" s="1">
        <f t="shared" si="23"/>
        <v>1</v>
      </c>
      <c r="W105" s="1">
        <f t="shared" si="24"/>
        <v>0</v>
      </c>
      <c r="X105" s="1">
        <f t="shared" si="25"/>
        <v>1</v>
      </c>
      <c r="Y105" s="1">
        <f t="shared" si="26"/>
        <v>11</v>
      </c>
      <c r="AA105" s="1" t="str">
        <f t="shared" si="17"/>
        <v>part3</v>
      </c>
      <c r="AB105" s="1" t="str">
        <f t="shared" si="18"/>
        <v>invalid</v>
      </c>
    </row>
    <row r="106" spans="1:28" x14ac:dyDescent="0.3">
      <c r="A106" s="1" t="str">
        <f>rnd!A105</f>
        <v>korzet103</v>
      </c>
      <c r="B106" s="1">
        <f>RANK(rnd!U105,rnd!U$3:U$108,oam!B$1)</f>
        <v>93</v>
      </c>
      <c r="C106" s="1">
        <f>RANK(rnd!V105,rnd!V$3:V$108,oam!C$1)</f>
        <v>51</v>
      </c>
      <c r="D106" s="1">
        <f>RANK(rnd!W105,rnd!W$3:W$108,oam!D$1)</f>
        <v>71</v>
      </c>
      <c r="E106" s="1">
        <f>RANK(rnd!X105,rnd!X$3:X$108,oam!E$1)</f>
        <v>79</v>
      </c>
      <c r="F106" s="1">
        <f>RANK(rnd!Y105,rnd!Y$3:Y$108,oam!F$1)</f>
        <v>93</v>
      </c>
      <c r="G106" s="1">
        <f>RANK(rnd!Z105,rnd!Z$3:Z$108,oam!G$1)</f>
        <v>94</v>
      </c>
      <c r="H106" s="1">
        <f>RANK(rnd!AA105,rnd!AA$3:AA$108,oam!H$1)</f>
        <v>101</v>
      </c>
      <c r="I106" s="1">
        <f>rnd!O105*1000</f>
        <v>70000</v>
      </c>
      <c r="J106" s="18">
        <f>modell!I434</f>
        <v>49738.1</v>
      </c>
      <c r="K106" s="18">
        <f t="shared" si="19"/>
        <v>20261.900000000001</v>
      </c>
      <c r="L106" s="19">
        <f t="shared" si="20"/>
        <v>0.20261900000000002</v>
      </c>
      <c r="M106" s="18">
        <f>rnd!R105*100000</f>
        <v>23728.813559322036</v>
      </c>
      <c r="N106" s="19">
        <f t="shared" si="21"/>
        <v>0.46271186440677964</v>
      </c>
      <c r="O106" s="19">
        <f t="shared" si="22"/>
        <v>0.26009286440677959</v>
      </c>
      <c r="Q106" s="1" t="str">
        <f>IF(modell!K434*modell!AD434&lt;=0,"valid","invalid")</f>
        <v>invalid</v>
      </c>
      <c r="R106" s="1" t="str">
        <f>rnd!S105</f>
        <v>part4</v>
      </c>
      <c r="S106" s="1">
        <f t="shared" si="14"/>
        <v>0.20261900000000002</v>
      </c>
      <c r="T106" s="1">
        <f t="shared" si="15"/>
        <v>0.46271186440677964</v>
      </c>
      <c r="U106" s="1">
        <f t="shared" si="16"/>
        <v>0.26009286440677959</v>
      </c>
      <c r="V106" s="1">
        <f t="shared" si="23"/>
        <v>0</v>
      </c>
      <c r="W106" s="1">
        <f t="shared" si="24"/>
        <v>0</v>
      </c>
      <c r="X106" s="1">
        <f t="shared" si="25"/>
        <v>1</v>
      </c>
      <c r="Y106" s="1">
        <f t="shared" si="26"/>
        <v>1</v>
      </c>
      <c r="AA106" s="1" t="str">
        <f t="shared" si="17"/>
        <v>part4</v>
      </c>
      <c r="AB106" s="1" t="str">
        <f t="shared" si="18"/>
        <v>invalid</v>
      </c>
    </row>
    <row r="107" spans="1:28" x14ac:dyDescent="0.3">
      <c r="A107" s="1" t="str">
        <f>rnd!A106</f>
        <v>korzet104</v>
      </c>
      <c r="B107" s="1">
        <f>RANK(rnd!U106,rnd!U$3:U$108,oam!B$1)</f>
        <v>30</v>
      </c>
      <c r="C107" s="1">
        <f>RANK(rnd!V106,rnd!V$3:V$108,oam!C$1)</f>
        <v>18</v>
      </c>
      <c r="D107" s="1">
        <f>RANK(rnd!W106,rnd!W$3:W$108,oam!D$1)</f>
        <v>42</v>
      </c>
      <c r="E107" s="1">
        <f>RANK(rnd!X106,rnd!X$3:X$108,oam!E$1)</f>
        <v>30</v>
      </c>
      <c r="F107" s="1">
        <f>RANK(rnd!Y106,rnd!Y$3:Y$108,oam!F$1)</f>
        <v>26</v>
      </c>
      <c r="G107" s="1">
        <f>RANK(rnd!Z106,rnd!Z$3:Z$108,oam!G$1)</f>
        <v>29</v>
      </c>
      <c r="H107" s="1">
        <f>RANK(rnd!AA106,rnd!AA$3:AA$108,oam!H$1)</f>
        <v>30</v>
      </c>
      <c r="I107" s="1">
        <f>rnd!O106*1000</f>
        <v>42000</v>
      </c>
      <c r="J107" s="18">
        <f>modell!I435</f>
        <v>57306.9</v>
      </c>
      <c r="K107" s="18">
        <f t="shared" si="19"/>
        <v>-15306.900000000001</v>
      </c>
      <c r="L107" s="19">
        <f t="shared" si="20"/>
        <v>-0.15306900000000001</v>
      </c>
      <c r="M107" s="18">
        <f>rnd!R106*100000</f>
        <v>32692.307692307691</v>
      </c>
      <c r="N107" s="19">
        <f t="shared" si="21"/>
        <v>9.3076923076923085E-2</v>
      </c>
      <c r="O107" s="19">
        <f t="shared" si="22"/>
        <v>0.2461459230769231</v>
      </c>
      <c r="Q107" s="1" t="str">
        <f>IF(modell!K435*modell!AD435&lt;=0,"valid","invalid")</f>
        <v>invalid</v>
      </c>
      <c r="R107" s="1" t="str">
        <f>rnd!S106</f>
        <v>part3</v>
      </c>
      <c r="S107" s="1">
        <f t="shared" si="14"/>
        <v>-0.15306900000000001</v>
      </c>
      <c r="T107" s="1">
        <f t="shared" si="15"/>
        <v>9.3076923076923085E-2</v>
      </c>
      <c r="U107" s="1">
        <f t="shared" si="16"/>
        <v>0.2461459230769231</v>
      </c>
      <c r="V107" s="1">
        <f t="shared" si="23"/>
        <v>1</v>
      </c>
      <c r="W107" s="1">
        <f t="shared" si="24"/>
        <v>0</v>
      </c>
      <c r="X107" s="1">
        <f t="shared" si="25"/>
        <v>0</v>
      </c>
      <c r="Y107" s="1">
        <f t="shared" si="26"/>
        <v>10</v>
      </c>
      <c r="AA107" s="1" t="str">
        <f t="shared" si="17"/>
        <v>part3</v>
      </c>
      <c r="AB107" s="1" t="str">
        <f t="shared" si="18"/>
        <v>invalid</v>
      </c>
    </row>
    <row r="108" spans="1:28" x14ac:dyDescent="0.3">
      <c r="A108" s="1" t="str">
        <f>rnd!A107</f>
        <v>korzet105</v>
      </c>
      <c r="B108" s="1">
        <f>RANK(rnd!U107,rnd!U$3:U$108,oam!B$1)</f>
        <v>86</v>
      </c>
      <c r="C108" s="1">
        <f>RANK(rnd!V107,rnd!V$3:V$108,oam!C$1)</f>
        <v>93</v>
      </c>
      <c r="D108" s="1">
        <f>RANK(rnd!W107,rnd!W$3:W$108,oam!D$1)</f>
        <v>101</v>
      </c>
      <c r="E108" s="1">
        <f>RANK(rnd!X107,rnd!X$3:X$108,oam!E$1)</f>
        <v>59</v>
      </c>
      <c r="F108" s="1">
        <f>RANK(rnd!Y107,rnd!Y$3:Y$108,oam!F$1)</f>
        <v>76</v>
      </c>
      <c r="G108" s="1">
        <f>RANK(rnd!Z107,rnd!Z$3:Z$108,oam!G$1)</f>
        <v>85</v>
      </c>
      <c r="H108" s="1">
        <f>RANK(rnd!AA107,rnd!AA$3:AA$108,oam!H$1)</f>
        <v>77</v>
      </c>
      <c r="I108" s="1">
        <f>rnd!O107*1000</f>
        <v>98000</v>
      </c>
      <c r="J108" s="18">
        <f>modell!I436</f>
        <v>53522.5</v>
      </c>
      <c r="K108" s="18">
        <f t="shared" si="19"/>
        <v>44477.5</v>
      </c>
      <c r="L108" s="19">
        <f t="shared" si="20"/>
        <v>0.44477499999999998</v>
      </c>
      <c r="M108" s="18">
        <f>rnd!R107*100000</f>
        <v>24657.534246575342</v>
      </c>
      <c r="N108" s="19">
        <f t="shared" si="21"/>
        <v>0.73342465753424646</v>
      </c>
      <c r="O108" s="19">
        <f t="shared" si="22"/>
        <v>0.28864965753424648</v>
      </c>
      <c r="Q108" s="1" t="str">
        <f>IF(modell!K436*modell!AD436&lt;=0,"valid","invalid")</f>
        <v>invalid</v>
      </c>
      <c r="R108" s="1" t="str">
        <f>rnd!S107</f>
        <v>part3</v>
      </c>
      <c r="S108" s="1">
        <f t="shared" si="14"/>
        <v>0.44477499999999998</v>
      </c>
      <c r="T108" s="1">
        <f t="shared" si="15"/>
        <v>0.73342465753424646</v>
      </c>
      <c r="U108" s="1">
        <f t="shared" si="16"/>
        <v>0.28864965753424648</v>
      </c>
      <c r="V108" s="1">
        <f t="shared" si="23"/>
        <v>1</v>
      </c>
      <c r="W108" s="1">
        <f t="shared" si="24"/>
        <v>0</v>
      </c>
      <c r="X108" s="1">
        <f t="shared" si="25"/>
        <v>1</v>
      </c>
      <c r="Y108" s="1">
        <f t="shared" si="26"/>
        <v>11</v>
      </c>
      <c r="AA108" s="1" t="str">
        <f t="shared" si="17"/>
        <v>part3</v>
      </c>
      <c r="AB108" s="1" t="str">
        <f t="shared" si="18"/>
        <v>invalid</v>
      </c>
    </row>
    <row r="109" spans="1:28" x14ac:dyDescent="0.3">
      <c r="A109" s="1" t="str">
        <f>rnd!A108</f>
        <v>korzet106</v>
      </c>
      <c r="B109" s="1">
        <f>RANK(rnd!U108,rnd!U$3:U$108,oam!B$1)</f>
        <v>68</v>
      </c>
      <c r="C109" s="1">
        <f>RANK(rnd!V108,rnd!V$3:V$108,oam!C$1)</f>
        <v>39</v>
      </c>
      <c r="D109" s="1">
        <f>RANK(rnd!W108,rnd!W$3:W$108,oam!D$1)</f>
        <v>39</v>
      </c>
      <c r="E109" s="1">
        <f>RANK(rnd!X108,rnd!X$3:X$108,oam!E$1)</f>
        <v>53</v>
      </c>
      <c r="F109" s="1">
        <f>RANK(rnd!Y108,rnd!Y$3:Y$108,oam!F$1)</f>
        <v>82</v>
      </c>
      <c r="G109" s="1">
        <f>RANK(rnd!Z108,rnd!Z$3:Z$108,oam!G$1)</f>
        <v>83</v>
      </c>
      <c r="H109" s="1">
        <f>RANK(rnd!AA108,rnd!AA$3:AA$108,oam!H$1)</f>
        <v>89</v>
      </c>
      <c r="I109" s="1">
        <f>rnd!O108*1000</f>
        <v>92000</v>
      </c>
      <c r="J109" s="18">
        <f>modell!I437</f>
        <v>51900.6</v>
      </c>
      <c r="K109" s="18">
        <f t="shared" si="19"/>
        <v>40099.4</v>
      </c>
      <c r="L109" s="19">
        <f t="shared" si="20"/>
        <v>0.40099400000000002</v>
      </c>
      <c r="M109" s="18">
        <f>rnd!R108*100000</f>
        <v>26865.671641791043</v>
      </c>
      <c r="N109" s="19">
        <f t="shared" si="21"/>
        <v>0.65134328358208959</v>
      </c>
      <c r="O109" s="19">
        <f t="shared" si="22"/>
        <v>0.25034928358208958</v>
      </c>
      <c r="Q109" s="1" t="str">
        <f>IF(modell!K437*modell!AD437&lt;=0,"valid","invalid")</f>
        <v>invalid</v>
      </c>
      <c r="R109" s="1" t="str">
        <f>rnd!S108</f>
        <v>part4</v>
      </c>
      <c r="S109" s="1">
        <f t="shared" si="14"/>
        <v>0.40099400000000002</v>
      </c>
      <c r="T109" s="1">
        <f t="shared" si="15"/>
        <v>0.65134328358208959</v>
      </c>
      <c r="U109" s="1">
        <f t="shared" si="16"/>
        <v>0.25034928358208958</v>
      </c>
      <c r="V109" s="1">
        <f t="shared" si="23"/>
        <v>1</v>
      </c>
      <c r="W109" s="1">
        <f t="shared" si="24"/>
        <v>0</v>
      </c>
      <c r="X109" s="1">
        <f t="shared" si="25"/>
        <v>1</v>
      </c>
      <c r="Y109" s="1">
        <f t="shared" si="26"/>
        <v>11</v>
      </c>
      <c r="AA109" s="1" t="str">
        <f t="shared" si="17"/>
        <v>part4</v>
      </c>
      <c r="AB109" s="1" t="str">
        <f t="shared" si="18"/>
        <v>invalid</v>
      </c>
    </row>
  </sheetData>
  <conditionalFormatting sqref="L4:L10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4:O10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4:O10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451"/>
  <sheetViews>
    <sheetView zoomScale="40" zoomScaleNormal="40" workbookViewId="0"/>
  </sheetViews>
  <sheetFormatPr defaultRowHeight="14.4" x14ac:dyDescent="0.3"/>
  <cols>
    <col min="2" max="2" width="13.77734375" bestFit="1" customWidth="1"/>
    <col min="9" max="9" width="9" bestFit="1" customWidth="1"/>
    <col min="10" max="10" width="10.33203125" bestFit="1" customWidth="1"/>
  </cols>
  <sheetData>
    <row r="1" spans="1:31" ht="18" x14ac:dyDescent="0.3">
      <c r="A1" s="7"/>
      <c r="T1" s="7"/>
    </row>
    <row r="2" spans="1:31" x14ac:dyDescent="0.3">
      <c r="A2" s="8"/>
      <c r="T2" s="8"/>
    </row>
    <row r="5" spans="1:31" ht="30.6" x14ac:dyDescent="0.3">
      <c r="A5" s="9" t="s">
        <v>132</v>
      </c>
      <c r="B5" s="10">
        <v>7294706</v>
      </c>
      <c r="C5" s="9" t="s">
        <v>133</v>
      </c>
      <c r="D5" s="10">
        <v>106</v>
      </c>
      <c r="E5" s="9" t="s">
        <v>134</v>
      </c>
      <c r="F5" s="10">
        <v>7</v>
      </c>
      <c r="G5" s="9" t="s">
        <v>135</v>
      </c>
      <c r="H5" s="10">
        <v>106</v>
      </c>
      <c r="I5" s="9" t="s">
        <v>136</v>
      </c>
      <c r="J5" s="10">
        <v>0</v>
      </c>
      <c r="K5" s="9" t="s">
        <v>137</v>
      </c>
      <c r="L5" s="10" t="s">
        <v>138</v>
      </c>
      <c r="T5" s="9" t="s">
        <v>132</v>
      </c>
      <c r="U5" s="10">
        <v>6440344</v>
      </c>
      <c r="V5" s="9" t="s">
        <v>133</v>
      </c>
      <c r="W5" s="10">
        <v>106</v>
      </c>
      <c r="X5" s="9" t="s">
        <v>134</v>
      </c>
      <c r="Y5" s="10">
        <v>7</v>
      </c>
      <c r="Z5" s="9" t="s">
        <v>135</v>
      </c>
      <c r="AA5" s="10">
        <v>106</v>
      </c>
      <c r="AB5" s="9" t="s">
        <v>136</v>
      </c>
      <c r="AC5" s="10">
        <v>0</v>
      </c>
      <c r="AD5" s="9" t="s">
        <v>137</v>
      </c>
      <c r="AE5" s="10" t="s">
        <v>403</v>
      </c>
    </row>
    <row r="6" spans="1:31" ht="18.600000000000001" thickBot="1" x14ac:dyDescent="0.35">
      <c r="A6" s="7"/>
      <c r="T6" s="7"/>
    </row>
    <row r="7" spans="1:31" ht="15" thickBot="1" x14ac:dyDescent="0.35">
      <c r="A7" s="11" t="s">
        <v>139</v>
      </c>
      <c r="B7" s="11" t="s">
        <v>140</v>
      </c>
      <c r="C7" s="11" t="s">
        <v>141</v>
      </c>
      <c r="D7" s="11" t="s">
        <v>142</v>
      </c>
      <c r="E7" s="11" t="s">
        <v>143</v>
      </c>
      <c r="F7" s="11" t="s">
        <v>144</v>
      </c>
      <c r="G7" s="11" t="s">
        <v>145</v>
      </c>
      <c r="H7" s="11" t="s">
        <v>146</v>
      </c>
      <c r="I7" s="11" t="s">
        <v>147</v>
      </c>
      <c r="K7" t="str">
        <f>B7</f>
        <v>X(A1)</v>
      </c>
      <c r="L7" t="str">
        <f t="shared" ref="L7:R22" si="0">C7</f>
        <v>X(A2)</v>
      </c>
      <c r="M7" t="str">
        <f t="shared" si="0"/>
        <v>X(A3)</v>
      </c>
      <c r="N7" t="str">
        <f t="shared" si="0"/>
        <v>X(A4)</v>
      </c>
      <c r="O7" t="str">
        <f t="shared" si="0"/>
        <v>X(A5)</v>
      </c>
      <c r="P7" t="str">
        <f t="shared" si="0"/>
        <v>X(A6)</v>
      </c>
      <c r="Q7" t="str">
        <f t="shared" si="0"/>
        <v>X(A7)</v>
      </c>
      <c r="R7" t="str">
        <f t="shared" si="0"/>
        <v>Y(A8)</v>
      </c>
      <c r="T7" s="11" t="s">
        <v>139</v>
      </c>
      <c r="U7" s="11" t="s">
        <v>140</v>
      </c>
      <c r="V7" s="11" t="s">
        <v>141</v>
      </c>
      <c r="W7" s="11" t="s">
        <v>142</v>
      </c>
      <c r="X7" s="11" t="s">
        <v>143</v>
      </c>
      <c r="Y7" s="11" t="s">
        <v>144</v>
      </c>
      <c r="Z7" s="11" t="s">
        <v>145</v>
      </c>
      <c r="AA7" s="11" t="s">
        <v>146</v>
      </c>
      <c r="AB7" s="11" t="s">
        <v>147</v>
      </c>
    </row>
    <row r="8" spans="1:31" ht="15" thickBot="1" x14ac:dyDescent="0.35">
      <c r="A8" s="11" t="s">
        <v>148</v>
      </c>
      <c r="B8" s="12">
        <v>84</v>
      </c>
      <c r="C8" s="12">
        <v>100</v>
      </c>
      <c r="D8" s="12">
        <v>97</v>
      </c>
      <c r="E8" s="12">
        <v>104</v>
      </c>
      <c r="F8" s="12">
        <v>51</v>
      </c>
      <c r="G8" s="12">
        <v>64</v>
      </c>
      <c r="H8" s="12">
        <v>45</v>
      </c>
      <c r="I8" s="12">
        <v>60000</v>
      </c>
      <c r="K8">
        <f>107-B8</f>
        <v>23</v>
      </c>
      <c r="L8">
        <f t="shared" ref="L8:Q8" si="1">107-C8</f>
        <v>7</v>
      </c>
      <c r="M8">
        <f t="shared" si="1"/>
        <v>10</v>
      </c>
      <c r="N8">
        <f t="shared" si="1"/>
        <v>3</v>
      </c>
      <c r="O8">
        <f t="shared" si="1"/>
        <v>56</v>
      </c>
      <c r="P8">
        <f t="shared" si="1"/>
        <v>43</v>
      </c>
      <c r="Q8">
        <f t="shared" si="1"/>
        <v>62</v>
      </c>
      <c r="R8">
        <f t="shared" si="0"/>
        <v>60000</v>
      </c>
      <c r="T8" s="11" t="s">
        <v>148</v>
      </c>
      <c r="U8" s="12">
        <v>23</v>
      </c>
      <c r="V8" s="12">
        <v>7</v>
      </c>
      <c r="W8" s="12">
        <v>10</v>
      </c>
      <c r="X8" s="12">
        <v>3</v>
      </c>
      <c r="Y8" s="12">
        <v>56</v>
      </c>
      <c r="Z8" s="12">
        <v>43</v>
      </c>
      <c r="AA8" s="12">
        <v>62</v>
      </c>
      <c r="AB8" s="12">
        <v>60000</v>
      </c>
    </row>
    <row r="9" spans="1:31" ht="15" thickBot="1" x14ac:dyDescent="0.35">
      <c r="A9" s="11" t="s">
        <v>149</v>
      </c>
      <c r="B9" s="12">
        <v>24</v>
      </c>
      <c r="C9" s="12">
        <v>16</v>
      </c>
      <c r="D9" s="12">
        <v>26</v>
      </c>
      <c r="E9" s="12">
        <v>38</v>
      </c>
      <c r="F9" s="12">
        <v>30</v>
      </c>
      <c r="G9" s="12">
        <v>20</v>
      </c>
      <c r="H9" s="12">
        <v>33</v>
      </c>
      <c r="I9" s="12">
        <v>90000</v>
      </c>
      <c r="K9">
        <f t="shared" ref="K9:K72" si="2">107-B9</f>
        <v>83</v>
      </c>
      <c r="L9">
        <f t="shared" ref="L9:L72" si="3">107-C9</f>
        <v>91</v>
      </c>
      <c r="M9">
        <f t="shared" ref="M9:M72" si="4">107-D9</f>
        <v>81</v>
      </c>
      <c r="N9">
        <f t="shared" ref="N9:N72" si="5">107-E9</f>
        <v>69</v>
      </c>
      <c r="O9">
        <f t="shared" ref="O9:O72" si="6">107-F9</f>
        <v>77</v>
      </c>
      <c r="P9">
        <f t="shared" ref="P9:P72" si="7">107-G9</f>
        <v>87</v>
      </c>
      <c r="Q9">
        <f t="shared" ref="Q9:Q72" si="8">107-H9</f>
        <v>74</v>
      </c>
      <c r="R9">
        <f t="shared" si="0"/>
        <v>90000</v>
      </c>
      <c r="T9" s="11" t="s">
        <v>149</v>
      </c>
      <c r="U9" s="12">
        <v>83</v>
      </c>
      <c r="V9" s="12">
        <v>91</v>
      </c>
      <c r="W9" s="12">
        <v>81</v>
      </c>
      <c r="X9" s="12">
        <v>69</v>
      </c>
      <c r="Y9" s="12">
        <v>77</v>
      </c>
      <c r="Z9" s="12">
        <v>87</v>
      </c>
      <c r="AA9" s="12">
        <v>74</v>
      </c>
      <c r="AB9" s="12">
        <v>90000</v>
      </c>
    </row>
    <row r="10" spans="1:31" ht="15" thickBot="1" x14ac:dyDescent="0.35">
      <c r="A10" s="11" t="s">
        <v>150</v>
      </c>
      <c r="B10" s="12">
        <v>98</v>
      </c>
      <c r="C10" s="12">
        <v>65</v>
      </c>
      <c r="D10" s="12">
        <v>91</v>
      </c>
      <c r="E10" s="12">
        <v>84</v>
      </c>
      <c r="F10" s="12">
        <v>96</v>
      </c>
      <c r="G10" s="12">
        <v>100</v>
      </c>
      <c r="H10" s="12">
        <v>104</v>
      </c>
      <c r="I10" s="12">
        <v>53000</v>
      </c>
      <c r="K10">
        <f t="shared" si="2"/>
        <v>9</v>
      </c>
      <c r="L10">
        <f t="shared" si="3"/>
        <v>42</v>
      </c>
      <c r="M10">
        <f t="shared" si="4"/>
        <v>16</v>
      </c>
      <c r="N10">
        <f t="shared" si="5"/>
        <v>23</v>
      </c>
      <c r="O10">
        <f t="shared" si="6"/>
        <v>11</v>
      </c>
      <c r="P10">
        <f t="shared" si="7"/>
        <v>7</v>
      </c>
      <c r="Q10">
        <f t="shared" si="8"/>
        <v>3</v>
      </c>
      <c r="R10">
        <f t="shared" si="0"/>
        <v>53000</v>
      </c>
      <c r="T10" s="11" t="s">
        <v>150</v>
      </c>
      <c r="U10" s="12">
        <v>9</v>
      </c>
      <c r="V10" s="12">
        <v>42</v>
      </c>
      <c r="W10" s="12">
        <v>16</v>
      </c>
      <c r="X10" s="12">
        <v>23</v>
      </c>
      <c r="Y10" s="12">
        <v>11</v>
      </c>
      <c r="Z10" s="12">
        <v>7</v>
      </c>
      <c r="AA10" s="12">
        <v>3</v>
      </c>
      <c r="AB10" s="12">
        <v>53000</v>
      </c>
    </row>
    <row r="11" spans="1:31" ht="15" thickBot="1" x14ac:dyDescent="0.35">
      <c r="A11" s="11" t="s">
        <v>151</v>
      </c>
      <c r="B11" s="12">
        <v>67</v>
      </c>
      <c r="C11" s="12">
        <v>101</v>
      </c>
      <c r="D11" s="12">
        <v>83</v>
      </c>
      <c r="E11" s="12">
        <v>85</v>
      </c>
      <c r="F11" s="12">
        <v>34</v>
      </c>
      <c r="G11" s="12">
        <v>56</v>
      </c>
      <c r="H11" s="12">
        <v>32</v>
      </c>
      <c r="I11" s="12">
        <v>67000</v>
      </c>
      <c r="K11">
        <f t="shared" si="2"/>
        <v>40</v>
      </c>
      <c r="L11">
        <f t="shared" si="3"/>
        <v>6</v>
      </c>
      <c r="M11">
        <f t="shared" si="4"/>
        <v>24</v>
      </c>
      <c r="N11">
        <f t="shared" si="5"/>
        <v>22</v>
      </c>
      <c r="O11">
        <f t="shared" si="6"/>
        <v>73</v>
      </c>
      <c r="P11">
        <f t="shared" si="7"/>
        <v>51</v>
      </c>
      <c r="Q11">
        <f t="shared" si="8"/>
        <v>75</v>
      </c>
      <c r="R11">
        <f t="shared" si="0"/>
        <v>67000</v>
      </c>
      <c r="T11" s="11" t="s">
        <v>151</v>
      </c>
      <c r="U11" s="12">
        <v>40</v>
      </c>
      <c r="V11" s="12">
        <v>6</v>
      </c>
      <c r="W11" s="12">
        <v>24</v>
      </c>
      <c r="X11" s="12">
        <v>22</v>
      </c>
      <c r="Y11" s="12">
        <v>73</v>
      </c>
      <c r="Z11" s="12">
        <v>51</v>
      </c>
      <c r="AA11" s="12">
        <v>75</v>
      </c>
      <c r="AB11" s="12">
        <v>67000</v>
      </c>
    </row>
    <row r="12" spans="1:31" ht="15" thickBot="1" x14ac:dyDescent="0.35">
      <c r="A12" s="11" t="s">
        <v>152</v>
      </c>
      <c r="B12" s="12">
        <v>92</v>
      </c>
      <c r="C12" s="12">
        <v>73</v>
      </c>
      <c r="D12" s="12">
        <v>78</v>
      </c>
      <c r="E12" s="12">
        <v>90</v>
      </c>
      <c r="F12" s="12">
        <v>97</v>
      </c>
      <c r="G12" s="12">
        <v>77</v>
      </c>
      <c r="H12" s="12">
        <v>86</v>
      </c>
      <c r="I12" s="12">
        <v>37000</v>
      </c>
      <c r="K12">
        <f t="shared" si="2"/>
        <v>15</v>
      </c>
      <c r="L12">
        <f t="shared" si="3"/>
        <v>34</v>
      </c>
      <c r="M12">
        <f t="shared" si="4"/>
        <v>29</v>
      </c>
      <c r="N12">
        <f t="shared" si="5"/>
        <v>17</v>
      </c>
      <c r="O12">
        <f t="shared" si="6"/>
        <v>10</v>
      </c>
      <c r="P12">
        <f t="shared" si="7"/>
        <v>30</v>
      </c>
      <c r="Q12">
        <f t="shared" si="8"/>
        <v>21</v>
      </c>
      <c r="R12">
        <f t="shared" si="0"/>
        <v>37000</v>
      </c>
      <c r="T12" s="11" t="s">
        <v>152</v>
      </c>
      <c r="U12" s="12">
        <v>15</v>
      </c>
      <c r="V12" s="12">
        <v>34</v>
      </c>
      <c r="W12" s="12">
        <v>29</v>
      </c>
      <c r="X12" s="12">
        <v>17</v>
      </c>
      <c r="Y12" s="12">
        <v>10</v>
      </c>
      <c r="Z12" s="12">
        <v>30</v>
      </c>
      <c r="AA12" s="12">
        <v>21</v>
      </c>
      <c r="AB12" s="12">
        <v>37000</v>
      </c>
    </row>
    <row r="13" spans="1:31" ht="15" thickBot="1" x14ac:dyDescent="0.35">
      <c r="A13" s="11" t="s">
        <v>153</v>
      </c>
      <c r="B13" s="12">
        <v>81</v>
      </c>
      <c r="C13" s="12">
        <v>72</v>
      </c>
      <c r="D13" s="12">
        <v>69</v>
      </c>
      <c r="E13" s="12">
        <v>87</v>
      </c>
      <c r="F13" s="12">
        <v>72</v>
      </c>
      <c r="G13" s="12">
        <v>79</v>
      </c>
      <c r="H13" s="12">
        <v>81</v>
      </c>
      <c r="I13" s="12">
        <v>92000</v>
      </c>
      <c r="K13">
        <f t="shared" si="2"/>
        <v>26</v>
      </c>
      <c r="L13">
        <f t="shared" si="3"/>
        <v>35</v>
      </c>
      <c r="M13">
        <f t="shared" si="4"/>
        <v>38</v>
      </c>
      <c r="N13">
        <f t="shared" si="5"/>
        <v>20</v>
      </c>
      <c r="O13">
        <f t="shared" si="6"/>
        <v>35</v>
      </c>
      <c r="P13">
        <f t="shared" si="7"/>
        <v>28</v>
      </c>
      <c r="Q13">
        <f t="shared" si="8"/>
        <v>26</v>
      </c>
      <c r="R13">
        <f t="shared" si="0"/>
        <v>92000</v>
      </c>
      <c r="T13" s="11" t="s">
        <v>153</v>
      </c>
      <c r="U13" s="12">
        <v>26</v>
      </c>
      <c r="V13" s="12">
        <v>35</v>
      </c>
      <c r="W13" s="12">
        <v>38</v>
      </c>
      <c r="X13" s="12">
        <v>20</v>
      </c>
      <c r="Y13" s="12">
        <v>35</v>
      </c>
      <c r="Z13" s="12">
        <v>28</v>
      </c>
      <c r="AA13" s="12">
        <v>26</v>
      </c>
      <c r="AB13" s="12">
        <v>92000</v>
      </c>
    </row>
    <row r="14" spans="1:31" ht="15" thickBot="1" x14ac:dyDescent="0.35">
      <c r="A14" s="11" t="s">
        <v>154</v>
      </c>
      <c r="B14" s="12">
        <v>88</v>
      </c>
      <c r="C14" s="12">
        <v>42</v>
      </c>
      <c r="D14" s="12">
        <v>55</v>
      </c>
      <c r="E14" s="12">
        <v>75</v>
      </c>
      <c r="F14" s="12">
        <v>91</v>
      </c>
      <c r="G14" s="12">
        <v>95</v>
      </c>
      <c r="H14" s="12">
        <v>103</v>
      </c>
      <c r="I14" s="12">
        <v>95000</v>
      </c>
      <c r="K14">
        <f t="shared" si="2"/>
        <v>19</v>
      </c>
      <c r="L14">
        <f t="shared" si="3"/>
        <v>65</v>
      </c>
      <c r="M14">
        <f t="shared" si="4"/>
        <v>52</v>
      </c>
      <c r="N14">
        <f t="shared" si="5"/>
        <v>32</v>
      </c>
      <c r="O14">
        <f t="shared" si="6"/>
        <v>16</v>
      </c>
      <c r="P14">
        <f t="shared" si="7"/>
        <v>12</v>
      </c>
      <c r="Q14">
        <f t="shared" si="8"/>
        <v>4</v>
      </c>
      <c r="R14">
        <f t="shared" si="0"/>
        <v>95000</v>
      </c>
      <c r="T14" s="11" t="s">
        <v>154</v>
      </c>
      <c r="U14" s="12">
        <v>19</v>
      </c>
      <c r="V14" s="12">
        <v>65</v>
      </c>
      <c r="W14" s="12">
        <v>52</v>
      </c>
      <c r="X14" s="12">
        <v>32</v>
      </c>
      <c r="Y14" s="12">
        <v>16</v>
      </c>
      <c r="Z14" s="12">
        <v>12</v>
      </c>
      <c r="AA14" s="12">
        <v>4</v>
      </c>
      <c r="AB14" s="12">
        <v>95000</v>
      </c>
    </row>
    <row r="15" spans="1:31" ht="15" thickBot="1" x14ac:dyDescent="0.35">
      <c r="A15" s="11" t="s">
        <v>155</v>
      </c>
      <c r="B15" s="12">
        <v>80</v>
      </c>
      <c r="C15" s="12">
        <v>56</v>
      </c>
      <c r="D15" s="12">
        <v>105</v>
      </c>
      <c r="E15" s="12">
        <v>103</v>
      </c>
      <c r="F15" s="12">
        <v>70</v>
      </c>
      <c r="G15" s="12">
        <v>56</v>
      </c>
      <c r="H15" s="12">
        <v>60</v>
      </c>
      <c r="I15" s="12">
        <v>53000</v>
      </c>
      <c r="K15">
        <f t="shared" si="2"/>
        <v>27</v>
      </c>
      <c r="L15">
        <f t="shared" si="3"/>
        <v>51</v>
      </c>
      <c r="M15">
        <f t="shared" si="4"/>
        <v>2</v>
      </c>
      <c r="N15">
        <f t="shared" si="5"/>
        <v>4</v>
      </c>
      <c r="O15">
        <f t="shared" si="6"/>
        <v>37</v>
      </c>
      <c r="P15">
        <f t="shared" si="7"/>
        <v>51</v>
      </c>
      <c r="Q15">
        <f t="shared" si="8"/>
        <v>47</v>
      </c>
      <c r="R15">
        <f t="shared" si="0"/>
        <v>53000</v>
      </c>
      <c r="T15" s="11" t="s">
        <v>155</v>
      </c>
      <c r="U15" s="12">
        <v>27</v>
      </c>
      <c r="V15" s="12">
        <v>51</v>
      </c>
      <c r="W15" s="12">
        <v>2</v>
      </c>
      <c r="X15" s="12">
        <v>4</v>
      </c>
      <c r="Y15" s="12">
        <v>37</v>
      </c>
      <c r="Z15" s="12">
        <v>51</v>
      </c>
      <c r="AA15" s="12">
        <v>47</v>
      </c>
      <c r="AB15" s="12">
        <v>53000</v>
      </c>
    </row>
    <row r="16" spans="1:31" ht="15" thickBot="1" x14ac:dyDescent="0.35">
      <c r="A16" s="11" t="s">
        <v>156</v>
      </c>
      <c r="B16" s="12">
        <v>7</v>
      </c>
      <c r="C16" s="12">
        <v>8</v>
      </c>
      <c r="D16" s="12">
        <v>5</v>
      </c>
      <c r="E16" s="12">
        <v>12</v>
      </c>
      <c r="F16" s="12">
        <v>9</v>
      </c>
      <c r="G16" s="12">
        <v>8</v>
      </c>
      <c r="H16" s="12">
        <v>16</v>
      </c>
      <c r="I16" s="12">
        <v>19000</v>
      </c>
      <c r="K16">
        <f t="shared" si="2"/>
        <v>100</v>
      </c>
      <c r="L16">
        <f t="shared" si="3"/>
        <v>99</v>
      </c>
      <c r="M16">
        <f t="shared" si="4"/>
        <v>102</v>
      </c>
      <c r="N16">
        <f t="shared" si="5"/>
        <v>95</v>
      </c>
      <c r="O16">
        <f t="shared" si="6"/>
        <v>98</v>
      </c>
      <c r="P16">
        <f t="shared" si="7"/>
        <v>99</v>
      </c>
      <c r="Q16">
        <f t="shared" si="8"/>
        <v>91</v>
      </c>
      <c r="R16">
        <f t="shared" si="0"/>
        <v>19000</v>
      </c>
      <c r="T16" s="11" t="s">
        <v>156</v>
      </c>
      <c r="U16" s="12">
        <v>100</v>
      </c>
      <c r="V16" s="12">
        <v>99</v>
      </c>
      <c r="W16" s="12">
        <v>102</v>
      </c>
      <c r="X16" s="12">
        <v>95</v>
      </c>
      <c r="Y16" s="12">
        <v>98</v>
      </c>
      <c r="Z16" s="12">
        <v>99</v>
      </c>
      <c r="AA16" s="12">
        <v>91</v>
      </c>
      <c r="AB16" s="12">
        <v>19000</v>
      </c>
    </row>
    <row r="17" spans="1:28" ht="15" thickBot="1" x14ac:dyDescent="0.35">
      <c r="A17" s="11" t="s">
        <v>157</v>
      </c>
      <c r="B17" s="12">
        <v>42</v>
      </c>
      <c r="C17" s="12">
        <v>85</v>
      </c>
      <c r="D17" s="12">
        <v>65</v>
      </c>
      <c r="E17" s="12">
        <v>42</v>
      </c>
      <c r="F17" s="12">
        <v>19</v>
      </c>
      <c r="G17" s="12">
        <v>103</v>
      </c>
      <c r="H17" s="12">
        <v>20</v>
      </c>
      <c r="I17" s="12">
        <v>62000</v>
      </c>
      <c r="K17">
        <f t="shared" si="2"/>
        <v>65</v>
      </c>
      <c r="L17">
        <f t="shared" si="3"/>
        <v>22</v>
      </c>
      <c r="M17">
        <f t="shared" si="4"/>
        <v>42</v>
      </c>
      <c r="N17">
        <f t="shared" si="5"/>
        <v>65</v>
      </c>
      <c r="O17">
        <f t="shared" si="6"/>
        <v>88</v>
      </c>
      <c r="P17">
        <f t="shared" si="7"/>
        <v>4</v>
      </c>
      <c r="Q17">
        <f t="shared" si="8"/>
        <v>87</v>
      </c>
      <c r="R17">
        <f t="shared" si="0"/>
        <v>62000</v>
      </c>
      <c r="T17" s="11" t="s">
        <v>157</v>
      </c>
      <c r="U17" s="12">
        <v>65</v>
      </c>
      <c r="V17" s="12">
        <v>22</v>
      </c>
      <c r="W17" s="12">
        <v>42</v>
      </c>
      <c r="X17" s="12">
        <v>65</v>
      </c>
      <c r="Y17" s="12">
        <v>88</v>
      </c>
      <c r="Z17" s="12">
        <v>4</v>
      </c>
      <c r="AA17" s="12">
        <v>87</v>
      </c>
      <c r="AB17" s="12">
        <v>62000</v>
      </c>
    </row>
    <row r="18" spans="1:28" ht="15" thickBot="1" x14ac:dyDescent="0.35">
      <c r="A18" s="11" t="s">
        <v>158</v>
      </c>
      <c r="B18" s="12">
        <v>37</v>
      </c>
      <c r="C18" s="12">
        <v>23</v>
      </c>
      <c r="D18" s="12">
        <v>51</v>
      </c>
      <c r="E18" s="12">
        <v>25</v>
      </c>
      <c r="F18" s="12">
        <v>35</v>
      </c>
      <c r="G18" s="12">
        <v>58</v>
      </c>
      <c r="H18" s="12">
        <v>44</v>
      </c>
      <c r="I18" s="12">
        <v>34000</v>
      </c>
      <c r="K18">
        <f t="shared" si="2"/>
        <v>70</v>
      </c>
      <c r="L18">
        <f t="shared" si="3"/>
        <v>84</v>
      </c>
      <c r="M18">
        <f t="shared" si="4"/>
        <v>56</v>
      </c>
      <c r="N18">
        <f t="shared" si="5"/>
        <v>82</v>
      </c>
      <c r="O18">
        <f t="shared" si="6"/>
        <v>72</v>
      </c>
      <c r="P18">
        <f t="shared" si="7"/>
        <v>49</v>
      </c>
      <c r="Q18">
        <f t="shared" si="8"/>
        <v>63</v>
      </c>
      <c r="R18">
        <f t="shared" si="0"/>
        <v>34000</v>
      </c>
      <c r="T18" s="11" t="s">
        <v>158</v>
      </c>
      <c r="U18" s="12">
        <v>70</v>
      </c>
      <c r="V18" s="12">
        <v>84</v>
      </c>
      <c r="W18" s="12">
        <v>56</v>
      </c>
      <c r="X18" s="12">
        <v>82</v>
      </c>
      <c r="Y18" s="12">
        <v>72</v>
      </c>
      <c r="Z18" s="12">
        <v>49</v>
      </c>
      <c r="AA18" s="12">
        <v>63</v>
      </c>
      <c r="AB18" s="12">
        <v>34000</v>
      </c>
    </row>
    <row r="19" spans="1:28" ht="15" thickBot="1" x14ac:dyDescent="0.35">
      <c r="A19" s="11" t="s">
        <v>159</v>
      </c>
      <c r="B19" s="12">
        <v>69</v>
      </c>
      <c r="C19" s="12">
        <v>61</v>
      </c>
      <c r="D19" s="12">
        <v>50</v>
      </c>
      <c r="E19" s="12">
        <v>69</v>
      </c>
      <c r="F19" s="12">
        <v>71</v>
      </c>
      <c r="G19" s="12">
        <v>71</v>
      </c>
      <c r="H19" s="12">
        <v>76</v>
      </c>
      <c r="I19" s="12">
        <v>3000</v>
      </c>
      <c r="K19">
        <f t="shared" si="2"/>
        <v>38</v>
      </c>
      <c r="L19">
        <f t="shared" si="3"/>
        <v>46</v>
      </c>
      <c r="M19">
        <f t="shared" si="4"/>
        <v>57</v>
      </c>
      <c r="N19">
        <f t="shared" si="5"/>
        <v>38</v>
      </c>
      <c r="O19">
        <f t="shared" si="6"/>
        <v>36</v>
      </c>
      <c r="P19">
        <f t="shared" si="7"/>
        <v>36</v>
      </c>
      <c r="Q19">
        <f t="shared" si="8"/>
        <v>31</v>
      </c>
      <c r="R19">
        <f t="shared" si="0"/>
        <v>3000</v>
      </c>
      <c r="T19" s="11" t="s">
        <v>159</v>
      </c>
      <c r="U19" s="12">
        <v>38</v>
      </c>
      <c r="V19" s="12">
        <v>46</v>
      </c>
      <c r="W19" s="12">
        <v>57</v>
      </c>
      <c r="X19" s="12">
        <v>38</v>
      </c>
      <c r="Y19" s="12">
        <v>36</v>
      </c>
      <c r="Z19" s="12">
        <v>36</v>
      </c>
      <c r="AA19" s="12">
        <v>31</v>
      </c>
      <c r="AB19" s="12">
        <v>3000</v>
      </c>
    </row>
    <row r="20" spans="1:28" ht="15" thickBot="1" x14ac:dyDescent="0.35">
      <c r="A20" s="11" t="s">
        <v>160</v>
      </c>
      <c r="B20" s="12">
        <v>16</v>
      </c>
      <c r="C20" s="12">
        <v>5</v>
      </c>
      <c r="D20" s="12">
        <v>20</v>
      </c>
      <c r="E20" s="12">
        <v>34</v>
      </c>
      <c r="F20" s="12">
        <v>45</v>
      </c>
      <c r="G20" s="12">
        <v>16</v>
      </c>
      <c r="H20" s="12">
        <v>41</v>
      </c>
      <c r="I20" s="12">
        <v>12000</v>
      </c>
      <c r="K20">
        <f t="shared" si="2"/>
        <v>91</v>
      </c>
      <c r="L20">
        <f t="shared" si="3"/>
        <v>102</v>
      </c>
      <c r="M20">
        <f t="shared" si="4"/>
        <v>87</v>
      </c>
      <c r="N20">
        <f t="shared" si="5"/>
        <v>73</v>
      </c>
      <c r="O20">
        <f t="shared" si="6"/>
        <v>62</v>
      </c>
      <c r="P20">
        <f t="shared" si="7"/>
        <v>91</v>
      </c>
      <c r="Q20">
        <f t="shared" si="8"/>
        <v>66</v>
      </c>
      <c r="R20">
        <f t="shared" si="0"/>
        <v>12000</v>
      </c>
      <c r="T20" s="11" t="s">
        <v>160</v>
      </c>
      <c r="U20" s="12">
        <v>91</v>
      </c>
      <c r="V20" s="12">
        <v>102</v>
      </c>
      <c r="W20" s="12">
        <v>87</v>
      </c>
      <c r="X20" s="12">
        <v>73</v>
      </c>
      <c r="Y20" s="12">
        <v>62</v>
      </c>
      <c r="Z20" s="12">
        <v>91</v>
      </c>
      <c r="AA20" s="12">
        <v>66</v>
      </c>
      <c r="AB20" s="12">
        <v>12000</v>
      </c>
    </row>
    <row r="21" spans="1:28" ht="15" thickBot="1" x14ac:dyDescent="0.35">
      <c r="A21" s="11" t="s">
        <v>161</v>
      </c>
      <c r="B21" s="12">
        <v>82</v>
      </c>
      <c r="C21" s="12">
        <v>105</v>
      </c>
      <c r="D21" s="12">
        <v>81</v>
      </c>
      <c r="E21" s="12">
        <v>74</v>
      </c>
      <c r="F21" s="12">
        <v>84</v>
      </c>
      <c r="G21" s="12">
        <v>62</v>
      </c>
      <c r="H21" s="12">
        <v>67</v>
      </c>
      <c r="I21" s="12">
        <v>37000</v>
      </c>
      <c r="K21">
        <f t="shared" si="2"/>
        <v>25</v>
      </c>
      <c r="L21">
        <f t="shared" si="3"/>
        <v>2</v>
      </c>
      <c r="M21">
        <f t="shared" si="4"/>
        <v>26</v>
      </c>
      <c r="N21">
        <f t="shared" si="5"/>
        <v>33</v>
      </c>
      <c r="O21">
        <f t="shared" si="6"/>
        <v>23</v>
      </c>
      <c r="P21">
        <f t="shared" si="7"/>
        <v>45</v>
      </c>
      <c r="Q21">
        <f t="shared" si="8"/>
        <v>40</v>
      </c>
      <c r="R21">
        <f t="shared" si="0"/>
        <v>37000</v>
      </c>
      <c r="T21" s="11" t="s">
        <v>161</v>
      </c>
      <c r="U21" s="12">
        <v>25</v>
      </c>
      <c r="V21" s="12">
        <v>2</v>
      </c>
      <c r="W21" s="12">
        <v>26</v>
      </c>
      <c r="X21" s="12">
        <v>33</v>
      </c>
      <c r="Y21" s="12">
        <v>23</v>
      </c>
      <c r="Z21" s="12">
        <v>45</v>
      </c>
      <c r="AA21" s="12">
        <v>40</v>
      </c>
      <c r="AB21" s="12">
        <v>37000</v>
      </c>
    </row>
    <row r="22" spans="1:28" ht="15" thickBot="1" x14ac:dyDescent="0.35">
      <c r="A22" s="11" t="s">
        <v>162</v>
      </c>
      <c r="B22" s="12">
        <v>21</v>
      </c>
      <c r="C22" s="12">
        <v>59</v>
      </c>
      <c r="D22" s="12">
        <v>12</v>
      </c>
      <c r="E22" s="12">
        <v>23</v>
      </c>
      <c r="F22" s="12">
        <v>33</v>
      </c>
      <c r="G22" s="12">
        <v>15</v>
      </c>
      <c r="H22" s="12">
        <v>22</v>
      </c>
      <c r="I22" s="12">
        <v>49000</v>
      </c>
      <c r="K22">
        <f t="shared" si="2"/>
        <v>86</v>
      </c>
      <c r="L22">
        <f t="shared" si="3"/>
        <v>48</v>
      </c>
      <c r="M22">
        <f t="shared" si="4"/>
        <v>95</v>
      </c>
      <c r="N22">
        <f t="shared" si="5"/>
        <v>84</v>
      </c>
      <c r="O22">
        <f t="shared" si="6"/>
        <v>74</v>
      </c>
      <c r="P22">
        <f t="shared" si="7"/>
        <v>92</v>
      </c>
      <c r="Q22">
        <f t="shared" si="8"/>
        <v>85</v>
      </c>
      <c r="R22">
        <f t="shared" si="0"/>
        <v>49000</v>
      </c>
      <c r="T22" s="11" t="s">
        <v>162</v>
      </c>
      <c r="U22" s="12">
        <v>86</v>
      </c>
      <c r="V22" s="12">
        <v>48</v>
      </c>
      <c r="W22" s="12">
        <v>95</v>
      </c>
      <c r="X22" s="12">
        <v>84</v>
      </c>
      <c r="Y22" s="12">
        <v>74</v>
      </c>
      <c r="Z22" s="12">
        <v>92</v>
      </c>
      <c r="AA22" s="12">
        <v>85</v>
      </c>
      <c r="AB22" s="12">
        <v>49000</v>
      </c>
    </row>
    <row r="23" spans="1:28" ht="15" thickBot="1" x14ac:dyDescent="0.35">
      <c r="A23" s="11" t="s">
        <v>163</v>
      </c>
      <c r="B23" s="12">
        <v>33</v>
      </c>
      <c r="C23" s="12">
        <v>90</v>
      </c>
      <c r="D23" s="12">
        <v>44</v>
      </c>
      <c r="E23" s="12">
        <v>19</v>
      </c>
      <c r="F23" s="12">
        <v>28</v>
      </c>
      <c r="G23" s="12">
        <v>23</v>
      </c>
      <c r="H23" s="12">
        <v>17</v>
      </c>
      <c r="I23" s="12">
        <v>65000</v>
      </c>
      <c r="K23">
        <f t="shared" si="2"/>
        <v>74</v>
      </c>
      <c r="L23">
        <f t="shared" si="3"/>
        <v>17</v>
      </c>
      <c r="M23">
        <f t="shared" si="4"/>
        <v>63</v>
      </c>
      <c r="N23">
        <f t="shared" si="5"/>
        <v>88</v>
      </c>
      <c r="O23">
        <f t="shared" si="6"/>
        <v>79</v>
      </c>
      <c r="P23">
        <f t="shared" si="7"/>
        <v>84</v>
      </c>
      <c r="Q23">
        <f t="shared" si="8"/>
        <v>90</v>
      </c>
      <c r="R23">
        <f t="shared" ref="R23:R86" si="9">I23</f>
        <v>65000</v>
      </c>
      <c r="T23" s="11" t="s">
        <v>163</v>
      </c>
      <c r="U23" s="12">
        <v>74</v>
      </c>
      <c r="V23" s="12">
        <v>17</v>
      </c>
      <c r="W23" s="12">
        <v>63</v>
      </c>
      <c r="X23" s="12">
        <v>88</v>
      </c>
      <c r="Y23" s="12">
        <v>79</v>
      </c>
      <c r="Z23" s="12">
        <v>84</v>
      </c>
      <c r="AA23" s="12">
        <v>90</v>
      </c>
      <c r="AB23" s="12">
        <v>65000</v>
      </c>
    </row>
    <row r="24" spans="1:28" ht="15" thickBot="1" x14ac:dyDescent="0.35">
      <c r="A24" s="11" t="s">
        <v>164</v>
      </c>
      <c r="B24" s="12">
        <v>6</v>
      </c>
      <c r="C24" s="12">
        <v>50</v>
      </c>
      <c r="D24" s="12">
        <v>9</v>
      </c>
      <c r="E24" s="12">
        <v>3</v>
      </c>
      <c r="F24" s="12">
        <v>4</v>
      </c>
      <c r="G24" s="12">
        <v>6</v>
      </c>
      <c r="H24" s="12">
        <v>1</v>
      </c>
      <c r="I24" s="12">
        <v>13000</v>
      </c>
      <c r="K24">
        <f t="shared" si="2"/>
        <v>101</v>
      </c>
      <c r="L24">
        <f t="shared" si="3"/>
        <v>57</v>
      </c>
      <c r="M24">
        <f t="shared" si="4"/>
        <v>98</v>
      </c>
      <c r="N24">
        <f t="shared" si="5"/>
        <v>104</v>
      </c>
      <c r="O24">
        <f t="shared" si="6"/>
        <v>103</v>
      </c>
      <c r="P24">
        <f t="shared" si="7"/>
        <v>101</v>
      </c>
      <c r="Q24">
        <f t="shared" si="8"/>
        <v>106</v>
      </c>
      <c r="R24">
        <f t="shared" si="9"/>
        <v>13000</v>
      </c>
      <c r="T24" s="11" t="s">
        <v>164</v>
      </c>
      <c r="U24" s="12">
        <v>101</v>
      </c>
      <c r="V24" s="12">
        <v>57</v>
      </c>
      <c r="W24" s="12">
        <v>98</v>
      </c>
      <c r="X24" s="12">
        <v>104</v>
      </c>
      <c r="Y24" s="12">
        <v>103</v>
      </c>
      <c r="Z24" s="12">
        <v>101</v>
      </c>
      <c r="AA24" s="12">
        <v>106</v>
      </c>
      <c r="AB24" s="12">
        <v>13000</v>
      </c>
    </row>
    <row r="25" spans="1:28" ht="15" thickBot="1" x14ac:dyDescent="0.35">
      <c r="A25" s="11" t="s">
        <v>165</v>
      </c>
      <c r="B25" s="12">
        <v>23</v>
      </c>
      <c r="C25" s="12">
        <v>15</v>
      </c>
      <c r="D25" s="12">
        <v>30</v>
      </c>
      <c r="E25" s="12">
        <v>22</v>
      </c>
      <c r="F25" s="12">
        <v>38</v>
      </c>
      <c r="G25" s="12">
        <v>19</v>
      </c>
      <c r="H25" s="12">
        <v>35</v>
      </c>
      <c r="I25" s="12">
        <v>27000</v>
      </c>
      <c r="K25">
        <f t="shared" si="2"/>
        <v>84</v>
      </c>
      <c r="L25">
        <f t="shared" si="3"/>
        <v>92</v>
      </c>
      <c r="M25">
        <f t="shared" si="4"/>
        <v>77</v>
      </c>
      <c r="N25">
        <f t="shared" si="5"/>
        <v>85</v>
      </c>
      <c r="O25">
        <f t="shared" si="6"/>
        <v>69</v>
      </c>
      <c r="P25">
        <f t="shared" si="7"/>
        <v>88</v>
      </c>
      <c r="Q25">
        <f t="shared" si="8"/>
        <v>72</v>
      </c>
      <c r="R25">
        <f t="shared" si="9"/>
        <v>27000</v>
      </c>
      <c r="T25" s="11" t="s">
        <v>165</v>
      </c>
      <c r="U25" s="12">
        <v>84</v>
      </c>
      <c r="V25" s="12">
        <v>92</v>
      </c>
      <c r="W25" s="12">
        <v>77</v>
      </c>
      <c r="X25" s="12">
        <v>85</v>
      </c>
      <c r="Y25" s="12">
        <v>69</v>
      </c>
      <c r="Z25" s="12">
        <v>88</v>
      </c>
      <c r="AA25" s="12">
        <v>72</v>
      </c>
      <c r="AB25" s="12">
        <v>27000</v>
      </c>
    </row>
    <row r="26" spans="1:28" ht="15" thickBot="1" x14ac:dyDescent="0.35">
      <c r="A26" s="11" t="s">
        <v>166</v>
      </c>
      <c r="B26" s="12">
        <v>52</v>
      </c>
      <c r="C26" s="12">
        <v>26</v>
      </c>
      <c r="D26" s="12">
        <v>35</v>
      </c>
      <c r="E26" s="12">
        <v>68</v>
      </c>
      <c r="F26" s="12">
        <v>75</v>
      </c>
      <c r="G26" s="12">
        <v>34</v>
      </c>
      <c r="H26" s="12">
        <v>62</v>
      </c>
      <c r="I26" s="12">
        <v>64000</v>
      </c>
      <c r="K26">
        <f t="shared" si="2"/>
        <v>55</v>
      </c>
      <c r="L26">
        <f t="shared" si="3"/>
        <v>81</v>
      </c>
      <c r="M26">
        <f t="shared" si="4"/>
        <v>72</v>
      </c>
      <c r="N26">
        <f t="shared" si="5"/>
        <v>39</v>
      </c>
      <c r="O26">
        <f t="shared" si="6"/>
        <v>32</v>
      </c>
      <c r="P26">
        <f t="shared" si="7"/>
        <v>73</v>
      </c>
      <c r="Q26">
        <f t="shared" si="8"/>
        <v>45</v>
      </c>
      <c r="R26">
        <f t="shared" si="9"/>
        <v>64000</v>
      </c>
      <c r="T26" s="11" t="s">
        <v>166</v>
      </c>
      <c r="U26" s="12">
        <v>55</v>
      </c>
      <c r="V26" s="12">
        <v>81</v>
      </c>
      <c r="W26" s="12">
        <v>72</v>
      </c>
      <c r="X26" s="12">
        <v>39</v>
      </c>
      <c r="Y26" s="12">
        <v>32</v>
      </c>
      <c r="Z26" s="12">
        <v>73</v>
      </c>
      <c r="AA26" s="12">
        <v>45</v>
      </c>
      <c r="AB26" s="12">
        <v>64000</v>
      </c>
    </row>
    <row r="27" spans="1:28" ht="15" thickBot="1" x14ac:dyDescent="0.35">
      <c r="A27" s="11" t="s">
        <v>167</v>
      </c>
      <c r="B27" s="12">
        <v>1</v>
      </c>
      <c r="C27" s="12">
        <v>1</v>
      </c>
      <c r="D27" s="12">
        <v>2</v>
      </c>
      <c r="E27" s="12">
        <v>1</v>
      </c>
      <c r="F27" s="12">
        <v>1</v>
      </c>
      <c r="G27" s="12">
        <v>1</v>
      </c>
      <c r="H27" s="12">
        <v>2</v>
      </c>
      <c r="I27" s="12">
        <v>93000</v>
      </c>
      <c r="K27">
        <f t="shared" si="2"/>
        <v>106</v>
      </c>
      <c r="L27">
        <f t="shared" si="3"/>
        <v>106</v>
      </c>
      <c r="M27">
        <f t="shared" si="4"/>
        <v>105</v>
      </c>
      <c r="N27">
        <f t="shared" si="5"/>
        <v>106</v>
      </c>
      <c r="O27">
        <f t="shared" si="6"/>
        <v>106</v>
      </c>
      <c r="P27">
        <f t="shared" si="7"/>
        <v>106</v>
      </c>
      <c r="Q27">
        <f t="shared" si="8"/>
        <v>105</v>
      </c>
      <c r="R27">
        <f t="shared" si="9"/>
        <v>93000</v>
      </c>
      <c r="T27" s="11" t="s">
        <v>167</v>
      </c>
      <c r="U27" s="12">
        <v>106</v>
      </c>
      <c r="V27" s="12">
        <v>106</v>
      </c>
      <c r="W27" s="12">
        <v>105</v>
      </c>
      <c r="X27" s="12">
        <v>106</v>
      </c>
      <c r="Y27" s="12">
        <v>106</v>
      </c>
      <c r="Z27" s="12">
        <v>106</v>
      </c>
      <c r="AA27" s="12">
        <v>105</v>
      </c>
      <c r="AB27" s="12">
        <v>93000</v>
      </c>
    </row>
    <row r="28" spans="1:28" ht="15" thickBot="1" x14ac:dyDescent="0.35">
      <c r="A28" s="11" t="s">
        <v>168</v>
      </c>
      <c r="B28" s="12">
        <v>75</v>
      </c>
      <c r="C28" s="12">
        <v>87</v>
      </c>
      <c r="D28" s="12">
        <v>80</v>
      </c>
      <c r="E28" s="12">
        <v>96</v>
      </c>
      <c r="F28" s="12">
        <v>47</v>
      </c>
      <c r="G28" s="12">
        <v>103</v>
      </c>
      <c r="H28" s="12">
        <v>59</v>
      </c>
      <c r="I28" s="12">
        <v>4000</v>
      </c>
      <c r="K28">
        <f t="shared" si="2"/>
        <v>32</v>
      </c>
      <c r="L28">
        <f t="shared" si="3"/>
        <v>20</v>
      </c>
      <c r="M28">
        <f t="shared" si="4"/>
        <v>27</v>
      </c>
      <c r="N28">
        <f t="shared" si="5"/>
        <v>11</v>
      </c>
      <c r="O28">
        <f t="shared" si="6"/>
        <v>60</v>
      </c>
      <c r="P28">
        <f t="shared" si="7"/>
        <v>4</v>
      </c>
      <c r="Q28">
        <f t="shared" si="8"/>
        <v>48</v>
      </c>
      <c r="R28">
        <f t="shared" si="9"/>
        <v>4000</v>
      </c>
      <c r="T28" s="11" t="s">
        <v>168</v>
      </c>
      <c r="U28" s="12">
        <v>32</v>
      </c>
      <c r="V28" s="12">
        <v>20</v>
      </c>
      <c r="W28" s="12">
        <v>27</v>
      </c>
      <c r="X28" s="12">
        <v>11</v>
      </c>
      <c r="Y28" s="12">
        <v>60</v>
      </c>
      <c r="Z28" s="12">
        <v>4</v>
      </c>
      <c r="AA28" s="12">
        <v>48</v>
      </c>
      <c r="AB28" s="12">
        <v>4000</v>
      </c>
    </row>
    <row r="29" spans="1:28" ht="15" thickBot="1" x14ac:dyDescent="0.35">
      <c r="A29" s="11" t="s">
        <v>169</v>
      </c>
      <c r="B29" s="12">
        <v>73</v>
      </c>
      <c r="C29" s="12">
        <v>47</v>
      </c>
      <c r="D29" s="12">
        <v>53</v>
      </c>
      <c r="E29" s="12">
        <v>71</v>
      </c>
      <c r="F29" s="12">
        <v>86</v>
      </c>
      <c r="G29" s="12">
        <v>72</v>
      </c>
      <c r="H29" s="12">
        <v>83</v>
      </c>
      <c r="I29" s="12">
        <v>8000</v>
      </c>
      <c r="K29">
        <f t="shared" si="2"/>
        <v>34</v>
      </c>
      <c r="L29">
        <f t="shared" si="3"/>
        <v>60</v>
      </c>
      <c r="M29">
        <f t="shared" si="4"/>
        <v>54</v>
      </c>
      <c r="N29">
        <f t="shared" si="5"/>
        <v>36</v>
      </c>
      <c r="O29">
        <f t="shared" si="6"/>
        <v>21</v>
      </c>
      <c r="P29">
        <f t="shared" si="7"/>
        <v>35</v>
      </c>
      <c r="Q29">
        <f t="shared" si="8"/>
        <v>24</v>
      </c>
      <c r="R29">
        <f t="shared" si="9"/>
        <v>8000</v>
      </c>
      <c r="T29" s="11" t="s">
        <v>169</v>
      </c>
      <c r="U29" s="12">
        <v>34</v>
      </c>
      <c r="V29" s="12">
        <v>60</v>
      </c>
      <c r="W29" s="12">
        <v>54</v>
      </c>
      <c r="X29" s="12">
        <v>36</v>
      </c>
      <c r="Y29" s="12">
        <v>21</v>
      </c>
      <c r="Z29" s="12">
        <v>35</v>
      </c>
      <c r="AA29" s="12">
        <v>24</v>
      </c>
      <c r="AB29" s="12">
        <v>8000</v>
      </c>
    </row>
    <row r="30" spans="1:28" ht="15" thickBot="1" x14ac:dyDescent="0.35">
      <c r="A30" s="11" t="s">
        <v>170</v>
      </c>
      <c r="B30" s="12">
        <v>94</v>
      </c>
      <c r="C30" s="12">
        <v>76</v>
      </c>
      <c r="D30" s="12">
        <v>64</v>
      </c>
      <c r="E30" s="12">
        <v>76</v>
      </c>
      <c r="F30" s="12">
        <v>98</v>
      </c>
      <c r="G30" s="12">
        <v>96</v>
      </c>
      <c r="H30" s="12">
        <v>99</v>
      </c>
      <c r="I30" s="12">
        <v>91000</v>
      </c>
      <c r="K30">
        <f t="shared" si="2"/>
        <v>13</v>
      </c>
      <c r="L30">
        <f t="shared" si="3"/>
        <v>31</v>
      </c>
      <c r="M30">
        <f t="shared" si="4"/>
        <v>43</v>
      </c>
      <c r="N30">
        <f t="shared" si="5"/>
        <v>31</v>
      </c>
      <c r="O30">
        <f t="shared" si="6"/>
        <v>9</v>
      </c>
      <c r="P30">
        <f t="shared" si="7"/>
        <v>11</v>
      </c>
      <c r="Q30">
        <f t="shared" si="8"/>
        <v>8</v>
      </c>
      <c r="R30">
        <f t="shared" si="9"/>
        <v>91000</v>
      </c>
      <c r="T30" s="11" t="s">
        <v>170</v>
      </c>
      <c r="U30" s="12">
        <v>13</v>
      </c>
      <c r="V30" s="12">
        <v>31</v>
      </c>
      <c r="W30" s="12">
        <v>43</v>
      </c>
      <c r="X30" s="12">
        <v>31</v>
      </c>
      <c r="Y30" s="12">
        <v>9</v>
      </c>
      <c r="Z30" s="12">
        <v>11</v>
      </c>
      <c r="AA30" s="12">
        <v>8</v>
      </c>
      <c r="AB30" s="12">
        <v>91000</v>
      </c>
    </row>
    <row r="31" spans="1:28" ht="15" thickBot="1" x14ac:dyDescent="0.35">
      <c r="A31" s="11" t="s">
        <v>171</v>
      </c>
      <c r="B31" s="12">
        <v>64</v>
      </c>
      <c r="C31" s="12">
        <v>21</v>
      </c>
      <c r="D31" s="12">
        <v>52</v>
      </c>
      <c r="E31" s="12">
        <v>67</v>
      </c>
      <c r="F31" s="12">
        <v>85</v>
      </c>
      <c r="G31" s="12">
        <v>63</v>
      </c>
      <c r="H31" s="12">
        <v>80</v>
      </c>
      <c r="I31" s="12">
        <v>61000</v>
      </c>
      <c r="K31">
        <f t="shared" si="2"/>
        <v>43</v>
      </c>
      <c r="L31">
        <f t="shared" si="3"/>
        <v>86</v>
      </c>
      <c r="M31">
        <f t="shared" si="4"/>
        <v>55</v>
      </c>
      <c r="N31">
        <f t="shared" si="5"/>
        <v>40</v>
      </c>
      <c r="O31">
        <f t="shared" si="6"/>
        <v>22</v>
      </c>
      <c r="P31">
        <f t="shared" si="7"/>
        <v>44</v>
      </c>
      <c r="Q31">
        <f t="shared" si="8"/>
        <v>27</v>
      </c>
      <c r="R31">
        <f t="shared" si="9"/>
        <v>61000</v>
      </c>
      <c r="T31" s="11" t="s">
        <v>171</v>
      </c>
      <c r="U31" s="12">
        <v>43</v>
      </c>
      <c r="V31" s="12">
        <v>86</v>
      </c>
      <c r="W31" s="12">
        <v>55</v>
      </c>
      <c r="X31" s="12">
        <v>40</v>
      </c>
      <c r="Y31" s="12">
        <v>22</v>
      </c>
      <c r="Z31" s="12">
        <v>44</v>
      </c>
      <c r="AA31" s="12">
        <v>27</v>
      </c>
      <c r="AB31" s="12">
        <v>61000</v>
      </c>
    </row>
    <row r="32" spans="1:28" ht="15" thickBot="1" x14ac:dyDescent="0.35">
      <c r="A32" s="11" t="s">
        <v>172</v>
      </c>
      <c r="B32" s="12">
        <v>8</v>
      </c>
      <c r="C32" s="12">
        <v>3</v>
      </c>
      <c r="D32" s="12">
        <v>10</v>
      </c>
      <c r="E32" s="12">
        <v>17</v>
      </c>
      <c r="F32" s="12">
        <v>14</v>
      </c>
      <c r="G32" s="12">
        <v>5</v>
      </c>
      <c r="H32" s="12">
        <v>23</v>
      </c>
      <c r="I32" s="12">
        <v>66000</v>
      </c>
      <c r="K32">
        <f t="shared" si="2"/>
        <v>99</v>
      </c>
      <c r="L32">
        <f t="shared" si="3"/>
        <v>104</v>
      </c>
      <c r="M32">
        <f t="shared" si="4"/>
        <v>97</v>
      </c>
      <c r="N32">
        <f t="shared" si="5"/>
        <v>90</v>
      </c>
      <c r="O32">
        <f t="shared" si="6"/>
        <v>93</v>
      </c>
      <c r="P32">
        <f t="shared" si="7"/>
        <v>102</v>
      </c>
      <c r="Q32">
        <f t="shared" si="8"/>
        <v>84</v>
      </c>
      <c r="R32">
        <f t="shared" si="9"/>
        <v>66000</v>
      </c>
      <c r="T32" s="11" t="s">
        <v>172</v>
      </c>
      <c r="U32" s="12">
        <v>99</v>
      </c>
      <c r="V32" s="12">
        <v>104</v>
      </c>
      <c r="W32" s="12">
        <v>97</v>
      </c>
      <c r="X32" s="12">
        <v>90</v>
      </c>
      <c r="Y32" s="12">
        <v>93</v>
      </c>
      <c r="Z32" s="12">
        <v>102</v>
      </c>
      <c r="AA32" s="12">
        <v>84</v>
      </c>
      <c r="AB32" s="12">
        <v>66000</v>
      </c>
    </row>
    <row r="33" spans="1:28" ht="15" thickBot="1" x14ac:dyDescent="0.35">
      <c r="A33" s="11" t="s">
        <v>173</v>
      </c>
      <c r="B33" s="12">
        <v>18</v>
      </c>
      <c r="C33" s="12">
        <v>33</v>
      </c>
      <c r="D33" s="12">
        <v>11</v>
      </c>
      <c r="E33" s="12">
        <v>27</v>
      </c>
      <c r="F33" s="12">
        <v>18</v>
      </c>
      <c r="G33" s="12">
        <v>30</v>
      </c>
      <c r="H33" s="12">
        <v>25</v>
      </c>
      <c r="I33" s="12">
        <v>70000</v>
      </c>
      <c r="K33">
        <f t="shared" si="2"/>
        <v>89</v>
      </c>
      <c r="L33">
        <f t="shared" si="3"/>
        <v>74</v>
      </c>
      <c r="M33">
        <f t="shared" si="4"/>
        <v>96</v>
      </c>
      <c r="N33">
        <f t="shared" si="5"/>
        <v>80</v>
      </c>
      <c r="O33">
        <f t="shared" si="6"/>
        <v>89</v>
      </c>
      <c r="P33">
        <f t="shared" si="7"/>
        <v>77</v>
      </c>
      <c r="Q33">
        <f t="shared" si="8"/>
        <v>82</v>
      </c>
      <c r="R33">
        <f t="shared" si="9"/>
        <v>70000</v>
      </c>
      <c r="T33" s="11" t="s">
        <v>173</v>
      </c>
      <c r="U33" s="12">
        <v>89</v>
      </c>
      <c r="V33" s="12">
        <v>74</v>
      </c>
      <c r="W33" s="12">
        <v>96</v>
      </c>
      <c r="X33" s="12">
        <v>80</v>
      </c>
      <c r="Y33" s="12">
        <v>89</v>
      </c>
      <c r="Z33" s="12">
        <v>77</v>
      </c>
      <c r="AA33" s="12">
        <v>82</v>
      </c>
      <c r="AB33" s="12">
        <v>70000</v>
      </c>
    </row>
    <row r="34" spans="1:28" ht="15" thickBot="1" x14ac:dyDescent="0.35">
      <c r="A34" s="11" t="s">
        <v>174</v>
      </c>
      <c r="B34" s="12">
        <v>56</v>
      </c>
      <c r="C34" s="12">
        <v>55</v>
      </c>
      <c r="D34" s="12">
        <v>49</v>
      </c>
      <c r="E34" s="12">
        <v>57</v>
      </c>
      <c r="F34" s="12">
        <v>55</v>
      </c>
      <c r="G34" s="12">
        <v>50</v>
      </c>
      <c r="H34" s="12">
        <v>58</v>
      </c>
      <c r="I34" s="12">
        <v>52000</v>
      </c>
      <c r="K34">
        <f t="shared" si="2"/>
        <v>51</v>
      </c>
      <c r="L34">
        <f t="shared" si="3"/>
        <v>52</v>
      </c>
      <c r="M34">
        <f t="shared" si="4"/>
        <v>58</v>
      </c>
      <c r="N34">
        <f t="shared" si="5"/>
        <v>50</v>
      </c>
      <c r="O34">
        <f t="shared" si="6"/>
        <v>52</v>
      </c>
      <c r="P34">
        <f t="shared" si="7"/>
        <v>57</v>
      </c>
      <c r="Q34">
        <f t="shared" si="8"/>
        <v>49</v>
      </c>
      <c r="R34">
        <f t="shared" si="9"/>
        <v>52000</v>
      </c>
      <c r="T34" s="11" t="s">
        <v>174</v>
      </c>
      <c r="U34" s="12">
        <v>51</v>
      </c>
      <c r="V34" s="12">
        <v>52</v>
      </c>
      <c r="W34" s="12">
        <v>58</v>
      </c>
      <c r="X34" s="12">
        <v>50</v>
      </c>
      <c r="Y34" s="12">
        <v>52</v>
      </c>
      <c r="Z34" s="12">
        <v>57</v>
      </c>
      <c r="AA34" s="12">
        <v>49</v>
      </c>
      <c r="AB34" s="12">
        <v>52000</v>
      </c>
    </row>
    <row r="35" spans="1:28" ht="15" thickBot="1" x14ac:dyDescent="0.35">
      <c r="A35" s="11" t="s">
        <v>175</v>
      </c>
      <c r="B35" s="12">
        <v>35</v>
      </c>
      <c r="C35" s="12">
        <v>82</v>
      </c>
      <c r="D35" s="12">
        <v>45</v>
      </c>
      <c r="E35" s="12">
        <v>44</v>
      </c>
      <c r="F35" s="12">
        <v>11</v>
      </c>
      <c r="G35" s="12">
        <v>22</v>
      </c>
      <c r="H35" s="12">
        <v>14</v>
      </c>
      <c r="I35" s="12">
        <v>58000</v>
      </c>
      <c r="K35">
        <f t="shared" si="2"/>
        <v>72</v>
      </c>
      <c r="L35">
        <f t="shared" si="3"/>
        <v>25</v>
      </c>
      <c r="M35">
        <f t="shared" si="4"/>
        <v>62</v>
      </c>
      <c r="N35">
        <f t="shared" si="5"/>
        <v>63</v>
      </c>
      <c r="O35">
        <f t="shared" si="6"/>
        <v>96</v>
      </c>
      <c r="P35">
        <f t="shared" si="7"/>
        <v>85</v>
      </c>
      <c r="Q35">
        <f t="shared" si="8"/>
        <v>93</v>
      </c>
      <c r="R35">
        <f t="shared" si="9"/>
        <v>58000</v>
      </c>
      <c r="T35" s="11" t="s">
        <v>175</v>
      </c>
      <c r="U35" s="12">
        <v>72</v>
      </c>
      <c r="V35" s="12">
        <v>25</v>
      </c>
      <c r="W35" s="12">
        <v>62</v>
      </c>
      <c r="X35" s="12">
        <v>63</v>
      </c>
      <c r="Y35" s="12">
        <v>96</v>
      </c>
      <c r="Z35" s="12">
        <v>85</v>
      </c>
      <c r="AA35" s="12">
        <v>93</v>
      </c>
      <c r="AB35" s="12">
        <v>58000</v>
      </c>
    </row>
    <row r="36" spans="1:28" ht="15" thickBot="1" x14ac:dyDescent="0.35">
      <c r="A36" s="11" t="s">
        <v>176</v>
      </c>
      <c r="B36" s="12">
        <v>50</v>
      </c>
      <c r="C36" s="12">
        <v>80</v>
      </c>
      <c r="D36" s="12">
        <v>67</v>
      </c>
      <c r="E36" s="12">
        <v>41</v>
      </c>
      <c r="F36" s="12">
        <v>32</v>
      </c>
      <c r="G36" s="12">
        <v>55</v>
      </c>
      <c r="H36" s="12">
        <v>34</v>
      </c>
      <c r="I36" s="12">
        <v>65000</v>
      </c>
      <c r="K36">
        <f t="shared" si="2"/>
        <v>57</v>
      </c>
      <c r="L36">
        <f t="shared" si="3"/>
        <v>27</v>
      </c>
      <c r="M36">
        <f t="shared" si="4"/>
        <v>40</v>
      </c>
      <c r="N36">
        <f t="shared" si="5"/>
        <v>66</v>
      </c>
      <c r="O36">
        <f t="shared" si="6"/>
        <v>75</v>
      </c>
      <c r="P36">
        <f t="shared" si="7"/>
        <v>52</v>
      </c>
      <c r="Q36">
        <f t="shared" si="8"/>
        <v>73</v>
      </c>
      <c r="R36">
        <f t="shared" si="9"/>
        <v>65000</v>
      </c>
      <c r="T36" s="11" t="s">
        <v>176</v>
      </c>
      <c r="U36" s="12">
        <v>57</v>
      </c>
      <c r="V36" s="12">
        <v>27</v>
      </c>
      <c r="W36" s="12">
        <v>40</v>
      </c>
      <c r="X36" s="12">
        <v>66</v>
      </c>
      <c r="Y36" s="12">
        <v>75</v>
      </c>
      <c r="Z36" s="12">
        <v>52</v>
      </c>
      <c r="AA36" s="12">
        <v>73</v>
      </c>
      <c r="AB36" s="12">
        <v>65000</v>
      </c>
    </row>
    <row r="37" spans="1:28" ht="15" thickBot="1" x14ac:dyDescent="0.35">
      <c r="A37" s="11" t="s">
        <v>177</v>
      </c>
      <c r="B37" s="12">
        <v>101</v>
      </c>
      <c r="C37" s="12">
        <v>79</v>
      </c>
      <c r="D37" s="12">
        <v>99</v>
      </c>
      <c r="E37" s="12">
        <v>98</v>
      </c>
      <c r="F37" s="12">
        <v>101</v>
      </c>
      <c r="G37" s="12">
        <v>86</v>
      </c>
      <c r="H37" s="12">
        <v>93</v>
      </c>
      <c r="I37" s="12">
        <v>75000</v>
      </c>
      <c r="K37">
        <f t="shared" si="2"/>
        <v>6</v>
      </c>
      <c r="L37">
        <f t="shared" si="3"/>
        <v>28</v>
      </c>
      <c r="M37">
        <f t="shared" si="4"/>
        <v>8</v>
      </c>
      <c r="N37">
        <f t="shared" si="5"/>
        <v>9</v>
      </c>
      <c r="O37">
        <f t="shared" si="6"/>
        <v>6</v>
      </c>
      <c r="P37">
        <f t="shared" si="7"/>
        <v>21</v>
      </c>
      <c r="Q37">
        <f t="shared" si="8"/>
        <v>14</v>
      </c>
      <c r="R37">
        <f t="shared" si="9"/>
        <v>75000</v>
      </c>
      <c r="T37" s="11" t="s">
        <v>177</v>
      </c>
      <c r="U37" s="12">
        <v>6</v>
      </c>
      <c r="V37" s="12">
        <v>28</v>
      </c>
      <c r="W37" s="12">
        <v>8</v>
      </c>
      <c r="X37" s="12">
        <v>9</v>
      </c>
      <c r="Y37" s="12">
        <v>6</v>
      </c>
      <c r="Z37" s="12">
        <v>21</v>
      </c>
      <c r="AA37" s="12">
        <v>14</v>
      </c>
      <c r="AB37" s="12">
        <v>75000</v>
      </c>
    </row>
    <row r="38" spans="1:28" ht="15" thickBot="1" x14ac:dyDescent="0.35">
      <c r="A38" s="11" t="s">
        <v>178</v>
      </c>
      <c r="B38" s="12">
        <v>47</v>
      </c>
      <c r="C38" s="12">
        <v>27</v>
      </c>
      <c r="D38" s="12">
        <v>47</v>
      </c>
      <c r="E38" s="12">
        <v>51</v>
      </c>
      <c r="F38" s="12">
        <v>50</v>
      </c>
      <c r="G38" s="12">
        <v>39</v>
      </c>
      <c r="H38" s="12">
        <v>54</v>
      </c>
      <c r="I38" s="12">
        <v>1000</v>
      </c>
      <c r="K38">
        <f t="shared" si="2"/>
        <v>60</v>
      </c>
      <c r="L38">
        <f t="shared" si="3"/>
        <v>80</v>
      </c>
      <c r="M38">
        <f t="shared" si="4"/>
        <v>60</v>
      </c>
      <c r="N38">
        <f t="shared" si="5"/>
        <v>56</v>
      </c>
      <c r="O38">
        <f t="shared" si="6"/>
        <v>57</v>
      </c>
      <c r="P38">
        <f t="shared" si="7"/>
        <v>68</v>
      </c>
      <c r="Q38">
        <f t="shared" si="8"/>
        <v>53</v>
      </c>
      <c r="R38">
        <f t="shared" si="9"/>
        <v>1000</v>
      </c>
      <c r="T38" s="11" t="s">
        <v>178</v>
      </c>
      <c r="U38" s="12">
        <v>60</v>
      </c>
      <c r="V38" s="12">
        <v>80</v>
      </c>
      <c r="W38" s="12">
        <v>60</v>
      </c>
      <c r="X38" s="12">
        <v>56</v>
      </c>
      <c r="Y38" s="12">
        <v>57</v>
      </c>
      <c r="Z38" s="12">
        <v>68</v>
      </c>
      <c r="AA38" s="12">
        <v>53</v>
      </c>
      <c r="AB38" s="12">
        <v>1000</v>
      </c>
    </row>
    <row r="39" spans="1:28" ht="15" thickBot="1" x14ac:dyDescent="0.35">
      <c r="A39" s="11" t="s">
        <v>179</v>
      </c>
      <c r="B39" s="12">
        <v>45</v>
      </c>
      <c r="C39" s="12">
        <v>38</v>
      </c>
      <c r="D39" s="12">
        <v>31</v>
      </c>
      <c r="E39" s="12">
        <v>57</v>
      </c>
      <c r="F39" s="12">
        <v>59</v>
      </c>
      <c r="G39" s="12">
        <v>35</v>
      </c>
      <c r="H39" s="12">
        <v>50</v>
      </c>
      <c r="I39" s="12">
        <v>96000</v>
      </c>
      <c r="K39">
        <f t="shared" si="2"/>
        <v>62</v>
      </c>
      <c r="L39">
        <f t="shared" si="3"/>
        <v>69</v>
      </c>
      <c r="M39">
        <f t="shared" si="4"/>
        <v>76</v>
      </c>
      <c r="N39">
        <f t="shared" si="5"/>
        <v>50</v>
      </c>
      <c r="O39">
        <f t="shared" si="6"/>
        <v>48</v>
      </c>
      <c r="P39">
        <f t="shared" si="7"/>
        <v>72</v>
      </c>
      <c r="Q39">
        <f t="shared" si="8"/>
        <v>57</v>
      </c>
      <c r="R39">
        <f t="shared" si="9"/>
        <v>96000</v>
      </c>
      <c r="T39" s="11" t="s">
        <v>179</v>
      </c>
      <c r="U39" s="12">
        <v>62</v>
      </c>
      <c r="V39" s="12">
        <v>69</v>
      </c>
      <c r="W39" s="12">
        <v>76</v>
      </c>
      <c r="X39" s="12">
        <v>50</v>
      </c>
      <c r="Y39" s="12">
        <v>48</v>
      </c>
      <c r="Z39" s="12">
        <v>72</v>
      </c>
      <c r="AA39" s="12">
        <v>57</v>
      </c>
      <c r="AB39" s="12">
        <v>96000</v>
      </c>
    </row>
    <row r="40" spans="1:28" ht="15" thickBot="1" x14ac:dyDescent="0.35">
      <c r="A40" s="11" t="s">
        <v>180</v>
      </c>
      <c r="B40" s="12">
        <v>11</v>
      </c>
      <c r="C40" s="12">
        <v>9</v>
      </c>
      <c r="D40" s="12">
        <v>14</v>
      </c>
      <c r="E40" s="12">
        <v>20</v>
      </c>
      <c r="F40" s="12">
        <v>24</v>
      </c>
      <c r="G40" s="12">
        <v>11</v>
      </c>
      <c r="H40" s="12">
        <v>27</v>
      </c>
      <c r="I40" s="12">
        <v>98000</v>
      </c>
      <c r="K40">
        <f t="shared" si="2"/>
        <v>96</v>
      </c>
      <c r="L40">
        <f t="shared" si="3"/>
        <v>98</v>
      </c>
      <c r="M40">
        <f t="shared" si="4"/>
        <v>93</v>
      </c>
      <c r="N40">
        <f t="shared" si="5"/>
        <v>87</v>
      </c>
      <c r="O40">
        <f t="shared" si="6"/>
        <v>83</v>
      </c>
      <c r="P40">
        <f t="shared" si="7"/>
        <v>96</v>
      </c>
      <c r="Q40">
        <f t="shared" si="8"/>
        <v>80</v>
      </c>
      <c r="R40">
        <f t="shared" si="9"/>
        <v>98000</v>
      </c>
      <c r="T40" s="11" t="s">
        <v>180</v>
      </c>
      <c r="U40" s="12">
        <v>96</v>
      </c>
      <c r="V40" s="12">
        <v>98</v>
      </c>
      <c r="W40" s="12">
        <v>93</v>
      </c>
      <c r="X40" s="12">
        <v>87</v>
      </c>
      <c r="Y40" s="12">
        <v>83</v>
      </c>
      <c r="Z40" s="12">
        <v>96</v>
      </c>
      <c r="AA40" s="12">
        <v>80</v>
      </c>
      <c r="AB40" s="12">
        <v>98000</v>
      </c>
    </row>
    <row r="41" spans="1:28" ht="15" thickBot="1" x14ac:dyDescent="0.35">
      <c r="A41" s="11" t="s">
        <v>181</v>
      </c>
      <c r="B41" s="12">
        <v>24</v>
      </c>
      <c r="C41" s="12">
        <v>35</v>
      </c>
      <c r="D41" s="12">
        <v>62</v>
      </c>
      <c r="E41" s="12">
        <v>16</v>
      </c>
      <c r="F41" s="12">
        <v>17</v>
      </c>
      <c r="G41" s="12">
        <v>16</v>
      </c>
      <c r="H41" s="12">
        <v>12</v>
      </c>
      <c r="I41" s="12">
        <v>84000</v>
      </c>
      <c r="K41">
        <f t="shared" si="2"/>
        <v>83</v>
      </c>
      <c r="L41">
        <f t="shared" si="3"/>
        <v>72</v>
      </c>
      <c r="M41">
        <f t="shared" si="4"/>
        <v>45</v>
      </c>
      <c r="N41">
        <f t="shared" si="5"/>
        <v>91</v>
      </c>
      <c r="O41">
        <f t="shared" si="6"/>
        <v>90</v>
      </c>
      <c r="P41">
        <f t="shared" si="7"/>
        <v>91</v>
      </c>
      <c r="Q41">
        <f t="shared" si="8"/>
        <v>95</v>
      </c>
      <c r="R41">
        <f t="shared" si="9"/>
        <v>84000</v>
      </c>
      <c r="T41" s="11" t="s">
        <v>181</v>
      </c>
      <c r="U41" s="12">
        <v>83</v>
      </c>
      <c r="V41" s="12">
        <v>72</v>
      </c>
      <c r="W41" s="12">
        <v>45</v>
      </c>
      <c r="X41" s="12">
        <v>91</v>
      </c>
      <c r="Y41" s="12">
        <v>90</v>
      </c>
      <c r="Z41" s="12">
        <v>91</v>
      </c>
      <c r="AA41" s="12">
        <v>95</v>
      </c>
      <c r="AB41" s="12">
        <v>84000</v>
      </c>
    </row>
    <row r="42" spans="1:28" ht="15" thickBot="1" x14ac:dyDescent="0.35">
      <c r="A42" s="11" t="s">
        <v>182</v>
      </c>
      <c r="B42" s="12">
        <v>65</v>
      </c>
      <c r="C42" s="12">
        <v>43</v>
      </c>
      <c r="D42" s="12">
        <v>70</v>
      </c>
      <c r="E42" s="12">
        <v>72</v>
      </c>
      <c r="F42" s="12">
        <v>66</v>
      </c>
      <c r="G42" s="12">
        <v>47</v>
      </c>
      <c r="H42" s="12">
        <v>66</v>
      </c>
      <c r="I42" s="12">
        <v>14000</v>
      </c>
      <c r="K42">
        <f t="shared" si="2"/>
        <v>42</v>
      </c>
      <c r="L42">
        <f t="shared" si="3"/>
        <v>64</v>
      </c>
      <c r="M42">
        <f t="shared" si="4"/>
        <v>37</v>
      </c>
      <c r="N42">
        <f t="shared" si="5"/>
        <v>35</v>
      </c>
      <c r="O42">
        <f t="shared" si="6"/>
        <v>41</v>
      </c>
      <c r="P42">
        <f t="shared" si="7"/>
        <v>60</v>
      </c>
      <c r="Q42">
        <f t="shared" si="8"/>
        <v>41</v>
      </c>
      <c r="R42">
        <f t="shared" si="9"/>
        <v>14000</v>
      </c>
      <c r="T42" s="11" t="s">
        <v>182</v>
      </c>
      <c r="U42" s="12">
        <v>42</v>
      </c>
      <c r="V42" s="12">
        <v>64</v>
      </c>
      <c r="W42" s="12">
        <v>37</v>
      </c>
      <c r="X42" s="12">
        <v>35</v>
      </c>
      <c r="Y42" s="12">
        <v>41</v>
      </c>
      <c r="Z42" s="12">
        <v>60</v>
      </c>
      <c r="AA42" s="12">
        <v>41</v>
      </c>
      <c r="AB42" s="12">
        <v>14000</v>
      </c>
    </row>
    <row r="43" spans="1:28" ht="15" thickBot="1" x14ac:dyDescent="0.35">
      <c r="A43" s="11" t="s">
        <v>183</v>
      </c>
      <c r="B43" s="12">
        <v>39</v>
      </c>
      <c r="C43" s="12">
        <v>96</v>
      </c>
      <c r="D43" s="12">
        <v>24</v>
      </c>
      <c r="E43" s="12">
        <v>31</v>
      </c>
      <c r="F43" s="12">
        <v>105</v>
      </c>
      <c r="G43" s="12">
        <v>36</v>
      </c>
      <c r="H43" s="12">
        <v>29</v>
      </c>
      <c r="I43" s="12">
        <v>28000</v>
      </c>
      <c r="K43">
        <f t="shared" si="2"/>
        <v>68</v>
      </c>
      <c r="L43">
        <f t="shared" si="3"/>
        <v>11</v>
      </c>
      <c r="M43">
        <f t="shared" si="4"/>
        <v>83</v>
      </c>
      <c r="N43">
        <f t="shared" si="5"/>
        <v>76</v>
      </c>
      <c r="O43">
        <f t="shared" si="6"/>
        <v>2</v>
      </c>
      <c r="P43">
        <f t="shared" si="7"/>
        <v>71</v>
      </c>
      <c r="Q43">
        <f t="shared" si="8"/>
        <v>78</v>
      </c>
      <c r="R43">
        <f t="shared" si="9"/>
        <v>28000</v>
      </c>
      <c r="T43" s="11" t="s">
        <v>183</v>
      </c>
      <c r="U43" s="12">
        <v>68</v>
      </c>
      <c r="V43" s="12">
        <v>11</v>
      </c>
      <c r="W43" s="12">
        <v>83</v>
      </c>
      <c r="X43" s="12">
        <v>76</v>
      </c>
      <c r="Y43" s="12">
        <v>2</v>
      </c>
      <c r="Z43" s="12">
        <v>71</v>
      </c>
      <c r="AA43" s="12">
        <v>78</v>
      </c>
      <c r="AB43" s="12">
        <v>28000</v>
      </c>
    </row>
    <row r="44" spans="1:28" ht="15" thickBot="1" x14ac:dyDescent="0.35">
      <c r="A44" s="11" t="s">
        <v>184</v>
      </c>
      <c r="B44" s="12">
        <v>104</v>
      </c>
      <c r="C44" s="12">
        <v>95</v>
      </c>
      <c r="D44" s="12">
        <v>102</v>
      </c>
      <c r="E44" s="12">
        <v>105</v>
      </c>
      <c r="F44" s="12">
        <v>104</v>
      </c>
      <c r="G44" s="12">
        <v>73</v>
      </c>
      <c r="H44" s="12">
        <v>75</v>
      </c>
      <c r="I44" s="12">
        <v>68000</v>
      </c>
      <c r="K44">
        <f t="shared" si="2"/>
        <v>3</v>
      </c>
      <c r="L44">
        <f t="shared" si="3"/>
        <v>12</v>
      </c>
      <c r="M44">
        <f t="shared" si="4"/>
        <v>5</v>
      </c>
      <c r="N44">
        <f t="shared" si="5"/>
        <v>2</v>
      </c>
      <c r="O44">
        <f t="shared" si="6"/>
        <v>3</v>
      </c>
      <c r="P44">
        <f t="shared" si="7"/>
        <v>34</v>
      </c>
      <c r="Q44">
        <f t="shared" si="8"/>
        <v>32</v>
      </c>
      <c r="R44">
        <f t="shared" si="9"/>
        <v>68000</v>
      </c>
      <c r="T44" s="11" t="s">
        <v>184</v>
      </c>
      <c r="U44" s="12">
        <v>3</v>
      </c>
      <c r="V44" s="12">
        <v>12</v>
      </c>
      <c r="W44" s="12">
        <v>5</v>
      </c>
      <c r="X44" s="12">
        <v>2</v>
      </c>
      <c r="Y44" s="12">
        <v>3</v>
      </c>
      <c r="Z44" s="12">
        <v>34</v>
      </c>
      <c r="AA44" s="12">
        <v>32</v>
      </c>
      <c r="AB44" s="12">
        <v>68000</v>
      </c>
    </row>
    <row r="45" spans="1:28" ht="15" thickBot="1" x14ac:dyDescent="0.35">
      <c r="A45" s="11" t="s">
        <v>185</v>
      </c>
      <c r="B45" s="12">
        <v>96</v>
      </c>
      <c r="C45" s="12">
        <v>70</v>
      </c>
      <c r="D45" s="12">
        <v>87</v>
      </c>
      <c r="E45" s="12">
        <v>97</v>
      </c>
      <c r="F45" s="12">
        <v>87</v>
      </c>
      <c r="G45" s="12">
        <v>99</v>
      </c>
      <c r="H45" s="12">
        <v>102</v>
      </c>
      <c r="I45" s="12">
        <v>41000</v>
      </c>
      <c r="K45">
        <f t="shared" si="2"/>
        <v>11</v>
      </c>
      <c r="L45">
        <f t="shared" si="3"/>
        <v>37</v>
      </c>
      <c r="M45">
        <f t="shared" si="4"/>
        <v>20</v>
      </c>
      <c r="N45">
        <f t="shared" si="5"/>
        <v>10</v>
      </c>
      <c r="O45">
        <f t="shared" si="6"/>
        <v>20</v>
      </c>
      <c r="P45">
        <f t="shared" si="7"/>
        <v>8</v>
      </c>
      <c r="Q45">
        <f t="shared" si="8"/>
        <v>5</v>
      </c>
      <c r="R45">
        <f t="shared" si="9"/>
        <v>41000</v>
      </c>
      <c r="T45" s="11" t="s">
        <v>185</v>
      </c>
      <c r="U45" s="12">
        <v>11</v>
      </c>
      <c r="V45" s="12">
        <v>37</v>
      </c>
      <c r="W45" s="12">
        <v>20</v>
      </c>
      <c r="X45" s="12">
        <v>10</v>
      </c>
      <c r="Y45" s="12">
        <v>20</v>
      </c>
      <c r="Z45" s="12">
        <v>8</v>
      </c>
      <c r="AA45" s="12">
        <v>5</v>
      </c>
      <c r="AB45" s="12">
        <v>41000</v>
      </c>
    </row>
    <row r="46" spans="1:28" ht="15" thickBot="1" x14ac:dyDescent="0.35">
      <c r="A46" s="11" t="s">
        <v>186</v>
      </c>
      <c r="B46" s="12">
        <v>5</v>
      </c>
      <c r="C46" s="12">
        <v>46</v>
      </c>
      <c r="D46" s="12">
        <v>3</v>
      </c>
      <c r="E46" s="12">
        <v>5</v>
      </c>
      <c r="F46" s="12">
        <v>6</v>
      </c>
      <c r="G46" s="12">
        <v>10</v>
      </c>
      <c r="H46" s="12">
        <v>4</v>
      </c>
      <c r="I46" s="12">
        <v>1000</v>
      </c>
      <c r="K46">
        <f t="shared" si="2"/>
        <v>102</v>
      </c>
      <c r="L46">
        <f t="shared" si="3"/>
        <v>61</v>
      </c>
      <c r="M46">
        <f t="shared" si="4"/>
        <v>104</v>
      </c>
      <c r="N46">
        <f t="shared" si="5"/>
        <v>102</v>
      </c>
      <c r="O46">
        <f t="shared" si="6"/>
        <v>101</v>
      </c>
      <c r="P46">
        <f t="shared" si="7"/>
        <v>97</v>
      </c>
      <c r="Q46">
        <f t="shared" si="8"/>
        <v>103</v>
      </c>
      <c r="R46">
        <f t="shared" si="9"/>
        <v>1000</v>
      </c>
      <c r="T46" s="11" t="s">
        <v>186</v>
      </c>
      <c r="U46" s="12">
        <v>102</v>
      </c>
      <c r="V46" s="12">
        <v>61</v>
      </c>
      <c r="W46" s="12">
        <v>104</v>
      </c>
      <c r="X46" s="12">
        <v>102</v>
      </c>
      <c r="Y46" s="12">
        <v>101</v>
      </c>
      <c r="Z46" s="12">
        <v>97</v>
      </c>
      <c r="AA46" s="12">
        <v>103</v>
      </c>
      <c r="AB46" s="12">
        <v>1000</v>
      </c>
    </row>
    <row r="47" spans="1:28" ht="15" thickBot="1" x14ac:dyDescent="0.35">
      <c r="A47" s="11" t="s">
        <v>187</v>
      </c>
      <c r="B47" s="12">
        <v>82</v>
      </c>
      <c r="C47" s="12">
        <v>57</v>
      </c>
      <c r="D47" s="12">
        <v>74</v>
      </c>
      <c r="E47" s="12">
        <v>83</v>
      </c>
      <c r="F47" s="12">
        <v>77</v>
      </c>
      <c r="G47" s="12">
        <v>81</v>
      </c>
      <c r="H47" s="12">
        <v>85</v>
      </c>
      <c r="I47" s="12">
        <v>63000</v>
      </c>
      <c r="K47">
        <f t="shared" si="2"/>
        <v>25</v>
      </c>
      <c r="L47">
        <f t="shared" si="3"/>
        <v>50</v>
      </c>
      <c r="M47">
        <f t="shared" si="4"/>
        <v>33</v>
      </c>
      <c r="N47">
        <f t="shared" si="5"/>
        <v>24</v>
      </c>
      <c r="O47">
        <f t="shared" si="6"/>
        <v>30</v>
      </c>
      <c r="P47">
        <f t="shared" si="7"/>
        <v>26</v>
      </c>
      <c r="Q47">
        <f t="shared" si="8"/>
        <v>22</v>
      </c>
      <c r="R47">
        <f t="shared" si="9"/>
        <v>63000</v>
      </c>
      <c r="T47" s="11" t="s">
        <v>187</v>
      </c>
      <c r="U47" s="12">
        <v>25</v>
      </c>
      <c r="V47" s="12">
        <v>50</v>
      </c>
      <c r="W47" s="12">
        <v>33</v>
      </c>
      <c r="X47" s="12">
        <v>24</v>
      </c>
      <c r="Y47" s="12">
        <v>30</v>
      </c>
      <c r="Z47" s="12">
        <v>26</v>
      </c>
      <c r="AA47" s="12">
        <v>22</v>
      </c>
      <c r="AB47" s="12">
        <v>63000</v>
      </c>
    </row>
    <row r="48" spans="1:28" ht="15" thickBot="1" x14ac:dyDescent="0.35">
      <c r="A48" s="11" t="s">
        <v>188</v>
      </c>
      <c r="B48" s="12">
        <v>32</v>
      </c>
      <c r="C48" s="12">
        <v>63</v>
      </c>
      <c r="D48" s="12">
        <v>60</v>
      </c>
      <c r="E48" s="12">
        <v>13</v>
      </c>
      <c r="F48" s="12">
        <v>25</v>
      </c>
      <c r="G48" s="12">
        <v>32</v>
      </c>
      <c r="H48" s="12">
        <v>18</v>
      </c>
      <c r="I48" s="12">
        <v>66000</v>
      </c>
      <c r="K48">
        <f t="shared" si="2"/>
        <v>75</v>
      </c>
      <c r="L48">
        <f t="shared" si="3"/>
        <v>44</v>
      </c>
      <c r="M48">
        <f t="shared" si="4"/>
        <v>47</v>
      </c>
      <c r="N48">
        <f t="shared" si="5"/>
        <v>94</v>
      </c>
      <c r="O48">
        <f t="shared" si="6"/>
        <v>82</v>
      </c>
      <c r="P48">
        <f t="shared" si="7"/>
        <v>75</v>
      </c>
      <c r="Q48">
        <f t="shared" si="8"/>
        <v>89</v>
      </c>
      <c r="R48">
        <f t="shared" si="9"/>
        <v>66000</v>
      </c>
      <c r="T48" s="11" t="s">
        <v>188</v>
      </c>
      <c r="U48" s="12">
        <v>75</v>
      </c>
      <c r="V48" s="12">
        <v>44</v>
      </c>
      <c r="W48" s="12">
        <v>47</v>
      </c>
      <c r="X48" s="12">
        <v>94</v>
      </c>
      <c r="Y48" s="12">
        <v>82</v>
      </c>
      <c r="Z48" s="12">
        <v>75</v>
      </c>
      <c r="AA48" s="12">
        <v>89</v>
      </c>
      <c r="AB48" s="12">
        <v>66000</v>
      </c>
    </row>
    <row r="49" spans="1:28" ht="15" thickBot="1" x14ac:dyDescent="0.35">
      <c r="A49" s="11" t="s">
        <v>189</v>
      </c>
      <c r="B49" s="12">
        <v>74</v>
      </c>
      <c r="C49" s="12">
        <v>84</v>
      </c>
      <c r="D49" s="12">
        <v>89</v>
      </c>
      <c r="E49" s="12">
        <v>92</v>
      </c>
      <c r="F49" s="12">
        <v>62</v>
      </c>
      <c r="G49" s="12">
        <v>51</v>
      </c>
      <c r="H49" s="12">
        <v>46</v>
      </c>
      <c r="I49" s="12">
        <v>89000</v>
      </c>
      <c r="K49">
        <f t="shared" si="2"/>
        <v>33</v>
      </c>
      <c r="L49">
        <f t="shared" si="3"/>
        <v>23</v>
      </c>
      <c r="M49">
        <f t="shared" si="4"/>
        <v>18</v>
      </c>
      <c r="N49">
        <f t="shared" si="5"/>
        <v>15</v>
      </c>
      <c r="O49">
        <f t="shared" si="6"/>
        <v>45</v>
      </c>
      <c r="P49">
        <f t="shared" si="7"/>
        <v>56</v>
      </c>
      <c r="Q49">
        <f t="shared" si="8"/>
        <v>61</v>
      </c>
      <c r="R49">
        <f t="shared" si="9"/>
        <v>89000</v>
      </c>
      <c r="T49" s="11" t="s">
        <v>189</v>
      </c>
      <c r="U49" s="12">
        <v>33</v>
      </c>
      <c r="V49" s="12">
        <v>23</v>
      </c>
      <c r="W49" s="12">
        <v>18</v>
      </c>
      <c r="X49" s="12">
        <v>15</v>
      </c>
      <c r="Y49" s="12">
        <v>45</v>
      </c>
      <c r="Z49" s="12">
        <v>56</v>
      </c>
      <c r="AA49" s="12">
        <v>61</v>
      </c>
      <c r="AB49" s="12">
        <v>89000</v>
      </c>
    </row>
    <row r="50" spans="1:28" ht="15" thickBot="1" x14ac:dyDescent="0.35">
      <c r="A50" s="11" t="s">
        <v>190</v>
      </c>
      <c r="B50" s="12">
        <v>72</v>
      </c>
      <c r="C50" s="12">
        <v>98</v>
      </c>
      <c r="D50" s="12">
        <v>37</v>
      </c>
      <c r="E50" s="12">
        <v>55</v>
      </c>
      <c r="F50" s="12">
        <v>83</v>
      </c>
      <c r="G50" s="12">
        <v>82</v>
      </c>
      <c r="H50" s="12">
        <v>84</v>
      </c>
      <c r="I50" s="12">
        <v>46000</v>
      </c>
      <c r="K50">
        <f t="shared" si="2"/>
        <v>35</v>
      </c>
      <c r="L50">
        <f t="shared" si="3"/>
        <v>9</v>
      </c>
      <c r="M50">
        <f t="shared" si="4"/>
        <v>70</v>
      </c>
      <c r="N50">
        <f t="shared" si="5"/>
        <v>52</v>
      </c>
      <c r="O50">
        <f t="shared" si="6"/>
        <v>24</v>
      </c>
      <c r="P50">
        <f t="shared" si="7"/>
        <v>25</v>
      </c>
      <c r="Q50">
        <f t="shared" si="8"/>
        <v>23</v>
      </c>
      <c r="R50">
        <f t="shared" si="9"/>
        <v>46000</v>
      </c>
      <c r="T50" s="11" t="s">
        <v>190</v>
      </c>
      <c r="U50" s="12">
        <v>35</v>
      </c>
      <c r="V50" s="12">
        <v>9</v>
      </c>
      <c r="W50" s="12">
        <v>70</v>
      </c>
      <c r="X50" s="12">
        <v>52</v>
      </c>
      <c r="Y50" s="12">
        <v>24</v>
      </c>
      <c r="Z50" s="12">
        <v>25</v>
      </c>
      <c r="AA50" s="12">
        <v>23</v>
      </c>
      <c r="AB50" s="12">
        <v>46000</v>
      </c>
    </row>
    <row r="51" spans="1:28" ht="15" thickBot="1" x14ac:dyDescent="0.35">
      <c r="A51" s="11" t="s">
        <v>191</v>
      </c>
      <c r="B51" s="12">
        <v>46</v>
      </c>
      <c r="C51" s="12">
        <v>44</v>
      </c>
      <c r="D51" s="12">
        <v>46</v>
      </c>
      <c r="E51" s="12">
        <v>39</v>
      </c>
      <c r="F51" s="12">
        <v>54</v>
      </c>
      <c r="G51" s="12">
        <v>46</v>
      </c>
      <c r="H51" s="12">
        <v>51</v>
      </c>
      <c r="I51" s="12">
        <v>33000</v>
      </c>
      <c r="K51">
        <f t="shared" si="2"/>
        <v>61</v>
      </c>
      <c r="L51">
        <f t="shared" si="3"/>
        <v>63</v>
      </c>
      <c r="M51">
        <f t="shared" si="4"/>
        <v>61</v>
      </c>
      <c r="N51">
        <f t="shared" si="5"/>
        <v>68</v>
      </c>
      <c r="O51">
        <f t="shared" si="6"/>
        <v>53</v>
      </c>
      <c r="P51">
        <f t="shared" si="7"/>
        <v>61</v>
      </c>
      <c r="Q51">
        <f t="shared" si="8"/>
        <v>56</v>
      </c>
      <c r="R51">
        <f t="shared" si="9"/>
        <v>33000</v>
      </c>
      <c r="T51" s="11" t="s">
        <v>191</v>
      </c>
      <c r="U51" s="12">
        <v>61</v>
      </c>
      <c r="V51" s="12">
        <v>63</v>
      </c>
      <c r="W51" s="12">
        <v>61</v>
      </c>
      <c r="X51" s="12">
        <v>68</v>
      </c>
      <c r="Y51" s="12">
        <v>53</v>
      </c>
      <c r="Z51" s="12">
        <v>61</v>
      </c>
      <c r="AA51" s="12">
        <v>56</v>
      </c>
      <c r="AB51" s="12">
        <v>33000</v>
      </c>
    </row>
    <row r="52" spans="1:28" ht="15" thickBot="1" x14ac:dyDescent="0.35">
      <c r="A52" s="11" t="s">
        <v>192</v>
      </c>
      <c r="B52" s="12">
        <v>48</v>
      </c>
      <c r="C52" s="12">
        <v>81</v>
      </c>
      <c r="D52" s="12">
        <v>41</v>
      </c>
      <c r="E52" s="12">
        <v>52</v>
      </c>
      <c r="F52" s="12">
        <v>40</v>
      </c>
      <c r="G52" s="12">
        <v>41</v>
      </c>
      <c r="H52" s="12">
        <v>38</v>
      </c>
      <c r="I52" s="12">
        <v>93000</v>
      </c>
      <c r="K52">
        <f t="shared" si="2"/>
        <v>59</v>
      </c>
      <c r="L52">
        <f t="shared" si="3"/>
        <v>26</v>
      </c>
      <c r="M52">
        <f t="shared" si="4"/>
        <v>66</v>
      </c>
      <c r="N52">
        <f t="shared" si="5"/>
        <v>55</v>
      </c>
      <c r="O52">
        <f t="shared" si="6"/>
        <v>67</v>
      </c>
      <c r="P52">
        <f t="shared" si="7"/>
        <v>66</v>
      </c>
      <c r="Q52">
        <f t="shared" si="8"/>
        <v>69</v>
      </c>
      <c r="R52">
        <f t="shared" si="9"/>
        <v>93000</v>
      </c>
      <c r="T52" s="11" t="s">
        <v>192</v>
      </c>
      <c r="U52" s="12">
        <v>59</v>
      </c>
      <c r="V52" s="12">
        <v>26</v>
      </c>
      <c r="W52" s="12">
        <v>66</v>
      </c>
      <c r="X52" s="12">
        <v>55</v>
      </c>
      <c r="Y52" s="12">
        <v>67</v>
      </c>
      <c r="Z52" s="12">
        <v>66</v>
      </c>
      <c r="AA52" s="12">
        <v>69</v>
      </c>
      <c r="AB52" s="12">
        <v>93000</v>
      </c>
    </row>
    <row r="53" spans="1:28" ht="15" thickBot="1" x14ac:dyDescent="0.35">
      <c r="A53" s="11" t="s">
        <v>193</v>
      </c>
      <c r="B53" s="12">
        <v>66</v>
      </c>
      <c r="C53" s="12">
        <v>75</v>
      </c>
      <c r="D53" s="12">
        <v>77</v>
      </c>
      <c r="E53" s="12">
        <v>80</v>
      </c>
      <c r="F53" s="12">
        <v>46</v>
      </c>
      <c r="G53" s="12">
        <v>54</v>
      </c>
      <c r="H53" s="12">
        <v>43</v>
      </c>
      <c r="I53" s="12">
        <v>39000</v>
      </c>
      <c r="K53">
        <f t="shared" si="2"/>
        <v>41</v>
      </c>
      <c r="L53">
        <f t="shared" si="3"/>
        <v>32</v>
      </c>
      <c r="M53">
        <f t="shared" si="4"/>
        <v>30</v>
      </c>
      <c r="N53">
        <f t="shared" si="5"/>
        <v>27</v>
      </c>
      <c r="O53">
        <f t="shared" si="6"/>
        <v>61</v>
      </c>
      <c r="P53">
        <f t="shared" si="7"/>
        <v>53</v>
      </c>
      <c r="Q53">
        <f t="shared" si="8"/>
        <v>64</v>
      </c>
      <c r="R53">
        <f t="shared" si="9"/>
        <v>39000</v>
      </c>
      <c r="T53" s="11" t="s">
        <v>193</v>
      </c>
      <c r="U53" s="12">
        <v>41</v>
      </c>
      <c r="V53" s="12">
        <v>32</v>
      </c>
      <c r="W53" s="12">
        <v>30</v>
      </c>
      <c r="X53" s="12">
        <v>27</v>
      </c>
      <c r="Y53" s="12">
        <v>61</v>
      </c>
      <c r="Z53" s="12">
        <v>53</v>
      </c>
      <c r="AA53" s="12">
        <v>64</v>
      </c>
      <c r="AB53" s="12">
        <v>39000</v>
      </c>
    </row>
    <row r="54" spans="1:28" ht="15" thickBot="1" x14ac:dyDescent="0.35">
      <c r="A54" s="11" t="s">
        <v>194</v>
      </c>
      <c r="B54" s="12">
        <v>54</v>
      </c>
      <c r="C54" s="12">
        <v>30</v>
      </c>
      <c r="D54" s="12">
        <v>57</v>
      </c>
      <c r="E54" s="12">
        <v>45</v>
      </c>
      <c r="F54" s="12">
        <v>69</v>
      </c>
      <c r="G54" s="12">
        <v>40</v>
      </c>
      <c r="H54" s="12">
        <v>65</v>
      </c>
      <c r="I54" s="12">
        <v>8000</v>
      </c>
      <c r="K54">
        <f t="shared" si="2"/>
        <v>53</v>
      </c>
      <c r="L54">
        <f t="shared" si="3"/>
        <v>77</v>
      </c>
      <c r="M54">
        <f t="shared" si="4"/>
        <v>50</v>
      </c>
      <c r="N54">
        <f t="shared" si="5"/>
        <v>62</v>
      </c>
      <c r="O54">
        <f t="shared" si="6"/>
        <v>38</v>
      </c>
      <c r="P54">
        <f t="shared" si="7"/>
        <v>67</v>
      </c>
      <c r="Q54">
        <f t="shared" si="8"/>
        <v>42</v>
      </c>
      <c r="R54">
        <f t="shared" si="9"/>
        <v>8000</v>
      </c>
      <c r="T54" s="11" t="s">
        <v>194</v>
      </c>
      <c r="U54" s="12">
        <v>53</v>
      </c>
      <c r="V54" s="12">
        <v>77</v>
      </c>
      <c r="W54" s="12">
        <v>50</v>
      </c>
      <c r="X54" s="12">
        <v>62</v>
      </c>
      <c r="Y54" s="12">
        <v>38</v>
      </c>
      <c r="Z54" s="12">
        <v>67</v>
      </c>
      <c r="AA54" s="12">
        <v>42</v>
      </c>
      <c r="AB54" s="12">
        <v>8000</v>
      </c>
    </row>
    <row r="55" spans="1:28" ht="15" thickBot="1" x14ac:dyDescent="0.35">
      <c r="A55" s="11" t="s">
        <v>195</v>
      </c>
      <c r="B55" s="12">
        <v>95</v>
      </c>
      <c r="C55" s="12">
        <v>105</v>
      </c>
      <c r="D55" s="12">
        <v>76</v>
      </c>
      <c r="E55" s="12">
        <v>81</v>
      </c>
      <c r="F55" s="12">
        <v>92</v>
      </c>
      <c r="G55" s="12">
        <v>93</v>
      </c>
      <c r="H55" s="12">
        <v>95</v>
      </c>
      <c r="I55" s="12">
        <v>9000</v>
      </c>
      <c r="K55">
        <f t="shared" si="2"/>
        <v>12</v>
      </c>
      <c r="L55">
        <f t="shared" si="3"/>
        <v>2</v>
      </c>
      <c r="M55">
        <f t="shared" si="4"/>
        <v>31</v>
      </c>
      <c r="N55">
        <f t="shared" si="5"/>
        <v>26</v>
      </c>
      <c r="O55">
        <f t="shared" si="6"/>
        <v>15</v>
      </c>
      <c r="P55">
        <f t="shared" si="7"/>
        <v>14</v>
      </c>
      <c r="Q55">
        <f t="shared" si="8"/>
        <v>12</v>
      </c>
      <c r="R55">
        <f t="shared" si="9"/>
        <v>9000</v>
      </c>
      <c r="T55" s="11" t="s">
        <v>195</v>
      </c>
      <c r="U55" s="12">
        <v>12</v>
      </c>
      <c r="V55" s="12">
        <v>2</v>
      </c>
      <c r="W55" s="12">
        <v>31</v>
      </c>
      <c r="X55" s="12">
        <v>26</v>
      </c>
      <c r="Y55" s="12">
        <v>15</v>
      </c>
      <c r="Z55" s="12">
        <v>14</v>
      </c>
      <c r="AA55" s="12">
        <v>12</v>
      </c>
      <c r="AB55" s="12">
        <v>9000</v>
      </c>
    </row>
    <row r="56" spans="1:28" ht="15" thickBot="1" x14ac:dyDescent="0.35">
      <c r="A56" s="11" t="s">
        <v>196</v>
      </c>
      <c r="B56" s="12">
        <v>100</v>
      </c>
      <c r="C56" s="12">
        <v>103</v>
      </c>
      <c r="D56" s="12">
        <v>100</v>
      </c>
      <c r="E56" s="12">
        <v>88</v>
      </c>
      <c r="F56" s="12">
        <v>99</v>
      </c>
      <c r="G56" s="12">
        <v>89</v>
      </c>
      <c r="H56" s="12">
        <v>92</v>
      </c>
      <c r="I56" s="12">
        <v>73000</v>
      </c>
      <c r="K56">
        <f t="shared" si="2"/>
        <v>7</v>
      </c>
      <c r="L56">
        <f t="shared" si="3"/>
        <v>4</v>
      </c>
      <c r="M56">
        <f t="shared" si="4"/>
        <v>7</v>
      </c>
      <c r="N56">
        <f t="shared" si="5"/>
        <v>19</v>
      </c>
      <c r="O56">
        <f t="shared" si="6"/>
        <v>8</v>
      </c>
      <c r="P56">
        <f t="shared" si="7"/>
        <v>18</v>
      </c>
      <c r="Q56">
        <f t="shared" si="8"/>
        <v>15</v>
      </c>
      <c r="R56">
        <f t="shared" si="9"/>
        <v>73000</v>
      </c>
      <c r="T56" s="11" t="s">
        <v>196</v>
      </c>
      <c r="U56" s="12">
        <v>7</v>
      </c>
      <c r="V56" s="12">
        <v>4</v>
      </c>
      <c r="W56" s="12">
        <v>7</v>
      </c>
      <c r="X56" s="12">
        <v>19</v>
      </c>
      <c r="Y56" s="12">
        <v>8</v>
      </c>
      <c r="Z56" s="12">
        <v>18</v>
      </c>
      <c r="AA56" s="12">
        <v>15</v>
      </c>
      <c r="AB56" s="12">
        <v>73000</v>
      </c>
    </row>
    <row r="57" spans="1:28" ht="15" thickBot="1" x14ac:dyDescent="0.35">
      <c r="A57" s="11" t="s">
        <v>197</v>
      </c>
      <c r="B57" s="12">
        <v>60</v>
      </c>
      <c r="C57" s="12">
        <v>34</v>
      </c>
      <c r="D57" s="12">
        <v>54</v>
      </c>
      <c r="E57" s="12">
        <v>46</v>
      </c>
      <c r="F57" s="12">
        <v>73</v>
      </c>
      <c r="G57" s="12">
        <v>66</v>
      </c>
      <c r="H57" s="12">
        <v>74</v>
      </c>
      <c r="I57" s="12">
        <v>97000</v>
      </c>
      <c r="K57">
        <f t="shared" si="2"/>
        <v>47</v>
      </c>
      <c r="L57">
        <f t="shared" si="3"/>
        <v>73</v>
      </c>
      <c r="M57">
        <f t="shared" si="4"/>
        <v>53</v>
      </c>
      <c r="N57">
        <f t="shared" si="5"/>
        <v>61</v>
      </c>
      <c r="O57">
        <f t="shared" si="6"/>
        <v>34</v>
      </c>
      <c r="P57">
        <f t="shared" si="7"/>
        <v>41</v>
      </c>
      <c r="Q57">
        <f t="shared" si="8"/>
        <v>33</v>
      </c>
      <c r="R57">
        <f t="shared" si="9"/>
        <v>97000</v>
      </c>
      <c r="T57" s="11" t="s">
        <v>197</v>
      </c>
      <c r="U57" s="12">
        <v>47</v>
      </c>
      <c r="V57" s="12">
        <v>73</v>
      </c>
      <c r="W57" s="12">
        <v>53</v>
      </c>
      <c r="X57" s="12">
        <v>61</v>
      </c>
      <c r="Y57" s="12">
        <v>34</v>
      </c>
      <c r="Z57" s="12">
        <v>41</v>
      </c>
      <c r="AA57" s="12">
        <v>33</v>
      </c>
      <c r="AB57" s="12">
        <v>97000</v>
      </c>
    </row>
    <row r="58" spans="1:28" ht="15" thickBot="1" x14ac:dyDescent="0.35">
      <c r="A58" s="11" t="s">
        <v>198</v>
      </c>
      <c r="B58" s="12">
        <v>44</v>
      </c>
      <c r="C58" s="12">
        <v>45</v>
      </c>
      <c r="D58" s="12">
        <v>28</v>
      </c>
      <c r="E58" s="12">
        <v>48</v>
      </c>
      <c r="F58" s="12">
        <v>49</v>
      </c>
      <c r="G58" s="12">
        <v>42</v>
      </c>
      <c r="H58" s="12">
        <v>53</v>
      </c>
      <c r="I58" s="12">
        <v>91000</v>
      </c>
      <c r="K58">
        <f t="shared" si="2"/>
        <v>63</v>
      </c>
      <c r="L58">
        <f t="shared" si="3"/>
        <v>62</v>
      </c>
      <c r="M58">
        <f t="shared" si="4"/>
        <v>79</v>
      </c>
      <c r="N58">
        <f t="shared" si="5"/>
        <v>59</v>
      </c>
      <c r="O58">
        <f t="shared" si="6"/>
        <v>58</v>
      </c>
      <c r="P58">
        <f t="shared" si="7"/>
        <v>65</v>
      </c>
      <c r="Q58">
        <f t="shared" si="8"/>
        <v>54</v>
      </c>
      <c r="R58">
        <f t="shared" si="9"/>
        <v>91000</v>
      </c>
      <c r="T58" s="11" t="s">
        <v>198</v>
      </c>
      <c r="U58" s="12">
        <v>63</v>
      </c>
      <c r="V58" s="12">
        <v>62</v>
      </c>
      <c r="W58" s="12">
        <v>79</v>
      </c>
      <c r="X58" s="12">
        <v>59</v>
      </c>
      <c r="Y58" s="12">
        <v>58</v>
      </c>
      <c r="Z58" s="12">
        <v>65</v>
      </c>
      <c r="AA58" s="12">
        <v>54</v>
      </c>
      <c r="AB58" s="12">
        <v>91000</v>
      </c>
    </row>
    <row r="59" spans="1:28" ht="15" thickBot="1" x14ac:dyDescent="0.35">
      <c r="A59" s="11" t="s">
        <v>199</v>
      </c>
      <c r="B59" s="12">
        <v>79</v>
      </c>
      <c r="C59" s="12">
        <v>78</v>
      </c>
      <c r="D59" s="12">
        <v>98</v>
      </c>
      <c r="E59" s="12">
        <v>91</v>
      </c>
      <c r="F59" s="12">
        <v>58</v>
      </c>
      <c r="G59" s="12">
        <v>67</v>
      </c>
      <c r="H59" s="12">
        <v>63</v>
      </c>
      <c r="I59" s="12">
        <v>29000</v>
      </c>
      <c r="K59">
        <f t="shared" si="2"/>
        <v>28</v>
      </c>
      <c r="L59">
        <f t="shared" si="3"/>
        <v>29</v>
      </c>
      <c r="M59">
        <f t="shared" si="4"/>
        <v>9</v>
      </c>
      <c r="N59">
        <f t="shared" si="5"/>
        <v>16</v>
      </c>
      <c r="O59">
        <f t="shared" si="6"/>
        <v>49</v>
      </c>
      <c r="P59">
        <f t="shared" si="7"/>
        <v>40</v>
      </c>
      <c r="Q59">
        <f t="shared" si="8"/>
        <v>44</v>
      </c>
      <c r="R59">
        <f t="shared" si="9"/>
        <v>29000</v>
      </c>
      <c r="T59" s="11" t="s">
        <v>199</v>
      </c>
      <c r="U59" s="12">
        <v>28</v>
      </c>
      <c r="V59" s="12">
        <v>29</v>
      </c>
      <c r="W59" s="12">
        <v>9</v>
      </c>
      <c r="X59" s="12">
        <v>16</v>
      </c>
      <c r="Y59" s="12">
        <v>49</v>
      </c>
      <c r="Z59" s="12">
        <v>40</v>
      </c>
      <c r="AA59" s="12">
        <v>44</v>
      </c>
      <c r="AB59" s="12">
        <v>29000</v>
      </c>
    </row>
    <row r="60" spans="1:28" ht="15" thickBot="1" x14ac:dyDescent="0.35">
      <c r="A60" s="11" t="s">
        <v>200</v>
      </c>
      <c r="B60" s="12">
        <v>77</v>
      </c>
      <c r="C60" s="12">
        <v>68</v>
      </c>
      <c r="D60" s="12">
        <v>61</v>
      </c>
      <c r="E60" s="12">
        <v>78</v>
      </c>
      <c r="F60" s="12">
        <v>78</v>
      </c>
      <c r="G60" s="12">
        <v>74</v>
      </c>
      <c r="H60" s="12">
        <v>82</v>
      </c>
      <c r="I60" s="12">
        <v>52000</v>
      </c>
      <c r="K60">
        <f t="shared" si="2"/>
        <v>30</v>
      </c>
      <c r="L60">
        <f t="shared" si="3"/>
        <v>39</v>
      </c>
      <c r="M60">
        <f t="shared" si="4"/>
        <v>46</v>
      </c>
      <c r="N60">
        <f t="shared" si="5"/>
        <v>29</v>
      </c>
      <c r="O60">
        <f t="shared" si="6"/>
        <v>29</v>
      </c>
      <c r="P60">
        <f t="shared" si="7"/>
        <v>33</v>
      </c>
      <c r="Q60">
        <f t="shared" si="8"/>
        <v>25</v>
      </c>
      <c r="R60">
        <f t="shared" si="9"/>
        <v>52000</v>
      </c>
      <c r="T60" s="11" t="s">
        <v>200</v>
      </c>
      <c r="U60" s="12">
        <v>30</v>
      </c>
      <c r="V60" s="12">
        <v>39</v>
      </c>
      <c r="W60" s="12">
        <v>46</v>
      </c>
      <c r="X60" s="12">
        <v>29</v>
      </c>
      <c r="Y60" s="12">
        <v>29</v>
      </c>
      <c r="Z60" s="12">
        <v>33</v>
      </c>
      <c r="AA60" s="12">
        <v>25</v>
      </c>
      <c r="AB60" s="12">
        <v>52000</v>
      </c>
    </row>
    <row r="61" spans="1:28" ht="15" thickBot="1" x14ac:dyDescent="0.35">
      <c r="A61" s="11" t="s">
        <v>201</v>
      </c>
      <c r="B61" s="12">
        <v>87</v>
      </c>
      <c r="C61" s="12">
        <v>94</v>
      </c>
      <c r="D61" s="12">
        <v>103</v>
      </c>
      <c r="E61" s="12">
        <v>49</v>
      </c>
      <c r="F61" s="12">
        <v>105</v>
      </c>
      <c r="G61" s="12">
        <v>90</v>
      </c>
      <c r="H61" s="12">
        <v>73</v>
      </c>
      <c r="I61" s="12">
        <v>25000</v>
      </c>
      <c r="K61">
        <f t="shared" si="2"/>
        <v>20</v>
      </c>
      <c r="L61">
        <f t="shared" si="3"/>
        <v>13</v>
      </c>
      <c r="M61">
        <f t="shared" si="4"/>
        <v>4</v>
      </c>
      <c r="N61">
        <f t="shared" si="5"/>
        <v>58</v>
      </c>
      <c r="O61">
        <f t="shared" si="6"/>
        <v>2</v>
      </c>
      <c r="P61">
        <f t="shared" si="7"/>
        <v>17</v>
      </c>
      <c r="Q61">
        <f t="shared" si="8"/>
        <v>34</v>
      </c>
      <c r="R61">
        <f t="shared" si="9"/>
        <v>25000</v>
      </c>
      <c r="T61" s="11" t="s">
        <v>201</v>
      </c>
      <c r="U61" s="12">
        <v>20</v>
      </c>
      <c r="V61" s="12">
        <v>13</v>
      </c>
      <c r="W61" s="12">
        <v>4</v>
      </c>
      <c r="X61" s="12">
        <v>58</v>
      </c>
      <c r="Y61" s="12">
        <v>2</v>
      </c>
      <c r="Z61" s="12">
        <v>17</v>
      </c>
      <c r="AA61" s="12">
        <v>34</v>
      </c>
      <c r="AB61" s="12">
        <v>25000</v>
      </c>
    </row>
    <row r="62" spans="1:28" ht="15" thickBot="1" x14ac:dyDescent="0.35">
      <c r="A62" s="11" t="s">
        <v>202</v>
      </c>
      <c r="B62" s="12">
        <v>31</v>
      </c>
      <c r="C62" s="12">
        <v>14</v>
      </c>
      <c r="D62" s="12">
        <v>34</v>
      </c>
      <c r="E62" s="12">
        <v>21</v>
      </c>
      <c r="F62" s="12">
        <v>42</v>
      </c>
      <c r="G62" s="12">
        <v>49</v>
      </c>
      <c r="H62" s="12">
        <v>55</v>
      </c>
      <c r="I62" s="12">
        <v>42000</v>
      </c>
      <c r="K62">
        <f t="shared" si="2"/>
        <v>76</v>
      </c>
      <c r="L62">
        <f t="shared" si="3"/>
        <v>93</v>
      </c>
      <c r="M62">
        <f t="shared" si="4"/>
        <v>73</v>
      </c>
      <c r="N62">
        <f t="shared" si="5"/>
        <v>86</v>
      </c>
      <c r="O62">
        <f t="shared" si="6"/>
        <v>65</v>
      </c>
      <c r="P62">
        <f t="shared" si="7"/>
        <v>58</v>
      </c>
      <c r="Q62">
        <f t="shared" si="8"/>
        <v>52</v>
      </c>
      <c r="R62">
        <f t="shared" si="9"/>
        <v>42000</v>
      </c>
      <c r="T62" s="11" t="s">
        <v>202</v>
      </c>
      <c r="U62" s="12">
        <v>76</v>
      </c>
      <c r="V62" s="12">
        <v>93</v>
      </c>
      <c r="W62" s="12">
        <v>73</v>
      </c>
      <c r="X62" s="12">
        <v>86</v>
      </c>
      <c r="Y62" s="12">
        <v>65</v>
      </c>
      <c r="Z62" s="12">
        <v>58</v>
      </c>
      <c r="AA62" s="12">
        <v>52</v>
      </c>
      <c r="AB62" s="12">
        <v>42000</v>
      </c>
    </row>
    <row r="63" spans="1:28" ht="15" thickBot="1" x14ac:dyDescent="0.35">
      <c r="A63" s="11" t="s">
        <v>203</v>
      </c>
      <c r="B63" s="12">
        <v>15</v>
      </c>
      <c r="C63" s="12">
        <v>4</v>
      </c>
      <c r="D63" s="12">
        <v>16</v>
      </c>
      <c r="E63" s="12">
        <v>28</v>
      </c>
      <c r="F63" s="12">
        <v>41</v>
      </c>
      <c r="G63" s="12">
        <v>27</v>
      </c>
      <c r="H63" s="12">
        <v>52</v>
      </c>
      <c r="I63" s="12">
        <v>6000</v>
      </c>
      <c r="K63">
        <f t="shared" si="2"/>
        <v>92</v>
      </c>
      <c r="L63">
        <f t="shared" si="3"/>
        <v>103</v>
      </c>
      <c r="M63">
        <f t="shared" si="4"/>
        <v>91</v>
      </c>
      <c r="N63">
        <f t="shared" si="5"/>
        <v>79</v>
      </c>
      <c r="O63">
        <f t="shared" si="6"/>
        <v>66</v>
      </c>
      <c r="P63">
        <f t="shared" si="7"/>
        <v>80</v>
      </c>
      <c r="Q63">
        <f t="shared" si="8"/>
        <v>55</v>
      </c>
      <c r="R63">
        <f t="shared" si="9"/>
        <v>6000</v>
      </c>
      <c r="T63" s="11" t="s">
        <v>203</v>
      </c>
      <c r="U63" s="12">
        <v>92</v>
      </c>
      <c r="V63" s="12">
        <v>103</v>
      </c>
      <c r="W63" s="12">
        <v>91</v>
      </c>
      <c r="X63" s="12">
        <v>79</v>
      </c>
      <c r="Y63" s="12">
        <v>66</v>
      </c>
      <c r="Z63" s="12">
        <v>80</v>
      </c>
      <c r="AA63" s="12">
        <v>55</v>
      </c>
      <c r="AB63" s="12">
        <v>6000</v>
      </c>
    </row>
    <row r="64" spans="1:28" ht="15" thickBot="1" x14ac:dyDescent="0.35">
      <c r="A64" s="11" t="s">
        <v>204</v>
      </c>
      <c r="B64" s="12">
        <v>105</v>
      </c>
      <c r="C64" s="12">
        <v>86</v>
      </c>
      <c r="D64" s="12">
        <v>96</v>
      </c>
      <c r="E64" s="12">
        <v>101</v>
      </c>
      <c r="F64" s="12">
        <v>103</v>
      </c>
      <c r="G64" s="12">
        <v>88</v>
      </c>
      <c r="H64" s="12">
        <v>94</v>
      </c>
      <c r="I64" s="12">
        <v>56000</v>
      </c>
      <c r="K64">
        <f t="shared" si="2"/>
        <v>2</v>
      </c>
      <c r="L64">
        <f t="shared" si="3"/>
        <v>21</v>
      </c>
      <c r="M64">
        <f t="shared" si="4"/>
        <v>11</v>
      </c>
      <c r="N64">
        <f t="shared" si="5"/>
        <v>6</v>
      </c>
      <c r="O64">
        <f t="shared" si="6"/>
        <v>4</v>
      </c>
      <c r="P64">
        <f t="shared" si="7"/>
        <v>19</v>
      </c>
      <c r="Q64">
        <f t="shared" si="8"/>
        <v>13</v>
      </c>
      <c r="R64">
        <f t="shared" si="9"/>
        <v>56000</v>
      </c>
      <c r="T64" s="11" t="s">
        <v>204</v>
      </c>
      <c r="U64" s="12">
        <v>2</v>
      </c>
      <c r="V64" s="12">
        <v>21</v>
      </c>
      <c r="W64" s="12">
        <v>11</v>
      </c>
      <c r="X64" s="12">
        <v>6</v>
      </c>
      <c r="Y64" s="12">
        <v>4</v>
      </c>
      <c r="Z64" s="12">
        <v>19</v>
      </c>
      <c r="AA64" s="12">
        <v>13</v>
      </c>
      <c r="AB64" s="12">
        <v>56000</v>
      </c>
    </row>
    <row r="65" spans="1:28" ht="15" thickBot="1" x14ac:dyDescent="0.35">
      <c r="A65" s="11" t="s">
        <v>205</v>
      </c>
      <c r="B65" s="12">
        <v>49</v>
      </c>
      <c r="C65" s="12">
        <v>54</v>
      </c>
      <c r="D65" s="12">
        <v>73</v>
      </c>
      <c r="E65" s="12">
        <v>64</v>
      </c>
      <c r="F65" s="12">
        <v>27</v>
      </c>
      <c r="G65" s="12">
        <v>38</v>
      </c>
      <c r="H65" s="12">
        <v>28</v>
      </c>
      <c r="I65" s="12">
        <v>59000</v>
      </c>
      <c r="K65">
        <f t="shared" si="2"/>
        <v>58</v>
      </c>
      <c r="L65">
        <f t="shared" si="3"/>
        <v>53</v>
      </c>
      <c r="M65">
        <f t="shared" si="4"/>
        <v>34</v>
      </c>
      <c r="N65">
        <f t="shared" si="5"/>
        <v>43</v>
      </c>
      <c r="O65">
        <f t="shared" si="6"/>
        <v>80</v>
      </c>
      <c r="P65">
        <f t="shared" si="7"/>
        <v>69</v>
      </c>
      <c r="Q65">
        <f t="shared" si="8"/>
        <v>79</v>
      </c>
      <c r="R65">
        <f t="shared" si="9"/>
        <v>59000</v>
      </c>
      <c r="T65" s="11" t="s">
        <v>205</v>
      </c>
      <c r="U65" s="12">
        <v>58</v>
      </c>
      <c r="V65" s="12">
        <v>53</v>
      </c>
      <c r="W65" s="12">
        <v>34</v>
      </c>
      <c r="X65" s="12">
        <v>43</v>
      </c>
      <c r="Y65" s="12">
        <v>80</v>
      </c>
      <c r="Z65" s="12">
        <v>69</v>
      </c>
      <c r="AA65" s="12">
        <v>79</v>
      </c>
      <c r="AB65" s="12">
        <v>59000</v>
      </c>
    </row>
    <row r="66" spans="1:28" ht="15" thickBot="1" x14ac:dyDescent="0.35">
      <c r="A66" s="11" t="s">
        <v>206</v>
      </c>
      <c r="B66" s="12">
        <v>58</v>
      </c>
      <c r="C66" s="12">
        <v>58</v>
      </c>
      <c r="D66" s="12">
        <v>68</v>
      </c>
      <c r="E66" s="12">
        <v>66</v>
      </c>
      <c r="F66" s="12">
        <v>56</v>
      </c>
      <c r="G66" s="12">
        <v>43</v>
      </c>
      <c r="H66" s="12">
        <v>47</v>
      </c>
      <c r="I66" s="12">
        <v>97000</v>
      </c>
      <c r="K66">
        <f t="shared" si="2"/>
        <v>49</v>
      </c>
      <c r="L66">
        <f t="shared" si="3"/>
        <v>49</v>
      </c>
      <c r="M66">
        <f t="shared" si="4"/>
        <v>39</v>
      </c>
      <c r="N66">
        <f t="shared" si="5"/>
        <v>41</v>
      </c>
      <c r="O66">
        <f t="shared" si="6"/>
        <v>51</v>
      </c>
      <c r="P66">
        <f t="shared" si="7"/>
        <v>64</v>
      </c>
      <c r="Q66">
        <f t="shared" si="8"/>
        <v>60</v>
      </c>
      <c r="R66">
        <f t="shared" si="9"/>
        <v>97000</v>
      </c>
      <c r="T66" s="11" t="s">
        <v>206</v>
      </c>
      <c r="U66" s="12">
        <v>49</v>
      </c>
      <c r="V66" s="12">
        <v>49</v>
      </c>
      <c r="W66" s="12">
        <v>39</v>
      </c>
      <c r="X66" s="12">
        <v>41</v>
      </c>
      <c r="Y66" s="12">
        <v>51</v>
      </c>
      <c r="Z66" s="12">
        <v>64</v>
      </c>
      <c r="AA66" s="12">
        <v>60</v>
      </c>
      <c r="AB66" s="12">
        <v>97000</v>
      </c>
    </row>
    <row r="67" spans="1:28" ht="15" thickBot="1" x14ac:dyDescent="0.35">
      <c r="A67" s="11" t="s">
        <v>207</v>
      </c>
      <c r="B67" s="12">
        <v>55</v>
      </c>
      <c r="C67" s="12">
        <v>37</v>
      </c>
      <c r="D67" s="12">
        <v>38</v>
      </c>
      <c r="E67" s="12">
        <v>47</v>
      </c>
      <c r="F67" s="12">
        <v>57</v>
      </c>
      <c r="G67" s="12">
        <v>75</v>
      </c>
      <c r="H67" s="12">
        <v>79</v>
      </c>
      <c r="I67" s="12">
        <v>74000</v>
      </c>
      <c r="K67">
        <f t="shared" si="2"/>
        <v>52</v>
      </c>
      <c r="L67">
        <f t="shared" si="3"/>
        <v>70</v>
      </c>
      <c r="M67">
        <f t="shared" si="4"/>
        <v>69</v>
      </c>
      <c r="N67">
        <f t="shared" si="5"/>
        <v>60</v>
      </c>
      <c r="O67">
        <f t="shared" si="6"/>
        <v>50</v>
      </c>
      <c r="P67">
        <f t="shared" si="7"/>
        <v>32</v>
      </c>
      <c r="Q67">
        <f t="shared" si="8"/>
        <v>28</v>
      </c>
      <c r="R67">
        <f t="shared" si="9"/>
        <v>74000</v>
      </c>
      <c r="T67" s="11" t="s">
        <v>207</v>
      </c>
      <c r="U67" s="12">
        <v>52</v>
      </c>
      <c r="V67" s="12">
        <v>70</v>
      </c>
      <c r="W67" s="12">
        <v>69</v>
      </c>
      <c r="X67" s="12">
        <v>60</v>
      </c>
      <c r="Y67" s="12">
        <v>50</v>
      </c>
      <c r="Z67" s="12">
        <v>32</v>
      </c>
      <c r="AA67" s="12">
        <v>28</v>
      </c>
      <c r="AB67" s="12">
        <v>74000</v>
      </c>
    </row>
    <row r="68" spans="1:28" ht="15" thickBot="1" x14ac:dyDescent="0.35">
      <c r="A68" s="11" t="s">
        <v>208</v>
      </c>
      <c r="B68" s="12">
        <v>85</v>
      </c>
      <c r="C68" s="12">
        <v>77</v>
      </c>
      <c r="D68" s="12">
        <v>84</v>
      </c>
      <c r="E68" s="12">
        <v>94</v>
      </c>
      <c r="F68" s="12">
        <v>63</v>
      </c>
      <c r="G68" s="12">
        <v>80</v>
      </c>
      <c r="H68" s="12">
        <v>78</v>
      </c>
      <c r="I68" s="12">
        <v>88000</v>
      </c>
      <c r="K68">
        <f t="shared" si="2"/>
        <v>22</v>
      </c>
      <c r="L68">
        <f t="shared" si="3"/>
        <v>30</v>
      </c>
      <c r="M68">
        <f t="shared" si="4"/>
        <v>23</v>
      </c>
      <c r="N68">
        <f t="shared" si="5"/>
        <v>13</v>
      </c>
      <c r="O68">
        <f t="shared" si="6"/>
        <v>44</v>
      </c>
      <c r="P68">
        <f t="shared" si="7"/>
        <v>27</v>
      </c>
      <c r="Q68">
        <f t="shared" si="8"/>
        <v>29</v>
      </c>
      <c r="R68">
        <f t="shared" si="9"/>
        <v>88000</v>
      </c>
      <c r="T68" s="11" t="s">
        <v>208</v>
      </c>
      <c r="U68" s="12">
        <v>22</v>
      </c>
      <c r="V68" s="12">
        <v>30</v>
      </c>
      <c r="W68" s="12">
        <v>23</v>
      </c>
      <c r="X68" s="12">
        <v>13</v>
      </c>
      <c r="Y68" s="12">
        <v>44</v>
      </c>
      <c r="Z68" s="12">
        <v>27</v>
      </c>
      <c r="AA68" s="12">
        <v>29</v>
      </c>
      <c r="AB68" s="12">
        <v>88000</v>
      </c>
    </row>
    <row r="69" spans="1:28" ht="15" thickBot="1" x14ac:dyDescent="0.35">
      <c r="A69" s="11" t="s">
        <v>209</v>
      </c>
      <c r="B69" s="12">
        <v>90</v>
      </c>
      <c r="C69" s="12">
        <v>104</v>
      </c>
      <c r="D69" s="12">
        <v>104</v>
      </c>
      <c r="E69" s="12">
        <v>102</v>
      </c>
      <c r="F69" s="12">
        <v>65</v>
      </c>
      <c r="G69" s="12">
        <v>70</v>
      </c>
      <c r="H69" s="12">
        <v>61</v>
      </c>
      <c r="I69" s="12">
        <v>100000</v>
      </c>
      <c r="K69">
        <f t="shared" si="2"/>
        <v>17</v>
      </c>
      <c r="L69">
        <f t="shared" si="3"/>
        <v>3</v>
      </c>
      <c r="M69">
        <f t="shared" si="4"/>
        <v>3</v>
      </c>
      <c r="N69">
        <f t="shared" si="5"/>
        <v>5</v>
      </c>
      <c r="O69">
        <f t="shared" si="6"/>
        <v>42</v>
      </c>
      <c r="P69">
        <f t="shared" si="7"/>
        <v>37</v>
      </c>
      <c r="Q69">
        <f t="shared" si="8"/>
        <v>46</v>
      </c>
      <c r="R69">
        <f t="shared" si="9"/>
        <v>100000</v>
      </c>
      <c r="T69" s="11" t="s">
        <v>209</v>
      </c>
      <c r="U69" s="12">
        <v>17</v>
      </c>
      <c r="V69" s="12">
        <v>3</v>
      </c>
      <c r="W69" s="12">
        <v>3</v>
      </c>
      <c r="X69" s="12">
        <v>5</v>
      </c>
      <c r="Y69" s="12">
        <v>42</v>
      </c>
      <c r="Z69" s="12">
        <v>37</v>
      </c>
      <c r="AA69" s="12">
        <v>46</v>
      </c>
      <c r="AB69" s="12">
        <v>100000</v>
      </c>
    </row>
    <row r="70" spans="1:28" ht="15" thickBot="1" x14ac:dyDescent="0.35">
      <c r="A70" s="11" t="s">
        <v>210</v>
      </c>
      <c r="B70" s="12">
        <v>40</v>
      </c>
      <c r="C70" s="12">
        <v>83</v>
      </c>
      <c r="D70" s="12">
        <v>17</v>
      </c>
      <c r="E70" s="12">
        <v>37</v>
      </c>
      <c r="F70" s="12">
        <v>53</v>
      </c>
      <c r="G70" s="12">
        <v>45</v>
      </c>
      <c r="H70" s="12">
        <v>40</v>
      </c>
      <c r="I70" s="12">
        <v>62000</v>
      </c>
      <c r="K70">
        <f t="shared" si="2"/>
        <v>67</v>
      </c>
      <c r="L70">
        <f t="shared" si="3"/>
        <v>24</v>
      </c>
      <c r="M70">
        <f t="shared" si="4"/>
        <v>90</v>
      </c>
      <c r="N70">
        <f t="shared" si="5"/>
        <v>70</v>
      </c>
      <c r="O70">
        <f t="shared" si="6"/>
        <v>54</v>
      </c>
      <c r="P70">
        <f t="shared" si="7"/>
        <v>62</v>
      </c>
      <c r="Q70">
        <f t="shared" si="8"/>
        <v>67</v>
      </c>
      <c r="R70">
        <f t="shared" si="9"/>
        <v>62000</v>
      </c>
      <c r="T70" s="11" t="s">
        <v>210</v>
      </c>
      <c r="U70" s="12">
        <v>67</v>
      </c>
      <c r="V70" s="12">
        <v>24</v>
      </c>
      <c r="W70" s="12">
        <v>90</v>
      </c>
      <c r="X70" s="12">
        <v>70</v>
      </c>
      <c r="Y70" s="12">
        <v>54</v>
      </c>
      <c r="Z70" s="12">
        <v>62</v>
      </c>
      <c r="AA70" s="12">
        <v>67</v>
      </c>
      <c r="AB70" s="12">
        <v>62000</v>
      </c>
    </row>
    <row r="71" spans="1:28" ht="15" thickBot="1" x14ac:dyDescent="0.35">
      <c r="A71" s="11" t="s">
        <v>211</v>
      </c>
      <c r="B71" s="12">
        <v>99</v>
      </c>
      <c r="C71" s="12">
        <v>60</v>
      </c>
      <c r="D71" s="12">
        <v>94</v>
      </c>
      <c r="E71" s="12">
        <v>89</v>
      </c>
      <c r="F71" s="12">
        <v>90</v>
      </c>
      <c r="G71" s="12">
        <v>101</v>
      </c>
      <c r="H71" s="12">
        <v>105</v>
      </c>
      <c r="I71" s="12">
        <v>50000</v>
      </c>
      <c r="K71">
        <f t="shared" si="2"/>
        <v>8</v>
      </c>
      <c r="L71">
        <f t="shared" si="3"/>
        <v>47</v>
      </c>
      <c r="M71">
        <f t="shared" si="4"/>
        <v>13</v>
      </c>
      <c r="N71">
        <f t="shared" si="5"/>
        <v>18</v>
      </c>
      <c r="O71">
        <f t="shared" si="6"/>
        <v>17</v>
      </c>
      <c r="P71">
        <f t="shared" si="7"/>
        <v>6</v>
      </c>
      <c r="Q71">
        <f t="shared" si="8"/>
        <v>2</v>
      </c>
      <c r="R71">
        <f t="shared" si="9"/>
        <v>50000</v>
      </c>
      <c r="T71" s="11" t="s">
        <v>211</v>
      </c>
      <c r="U71" s="12">
        <v>8</v>
      </c>
      <c r="V71" s="12">
        <v>47</v>
      </c>
      <c r="W71" s="12">
        <v>13</v>
      </c>
      <c r="X71" s="12">
        <v>18</v>
      </c>
      <c r="Y71" s="12">
        <v>17</v>
      </c>
      <c r="Z71" s="12">
        <v>6</v>
      </c>
      <c r="AA71" s="12">
        <v>2</v>
      </c>
      <c r="AB71" s="12">
        <v>50000</v>
      </c>
    </row>
    <row r="72" spans="1:28" ht="15" thickBot="1" x14ac:dyDescent="0.35">
      <c r="A72" s="11" t="s">
        <v>212</v>
      </c>
      <c r="B72" s="12">
        <v>89</v>
      </c>
      <c r="C72" s="12">
        <v>48</v>
      </c>
      <c r="D72" s="12">
        <v>72</v>
      </c>
      <c r="E72" s="12">
        <v>73</v>
      </c>
      <c r="F72" s="12">
        <v>94</v>
      </c>
      <c r="G72" s="12">
        <v>91</v>
      </c>
      <c r="H72" s="12">
        <v>98</v>
      </c>
      <c r="I72" s="12">
        <v>5000</v>
      </c>
      <c r="K72">
        <f t="shared" si="2"/>
        <v>18</v>
      </c>
      <c r="L72">
        <f t="shared" si="3"/>
        <v>59</v>
      </c>
      <c r="M72">
        <f t="shared" si="4"/>
        <v>35</v>
      </c>
      <c r="N72">
        <f t="shared" si="5"/>
        <v>34</v>
      </c>
      <c r="O72">
        <f t="shared" si="6"/>
        <v>13</v>
      </c>
      <c r="P72">
        <f t="shared" si="7"/>
        <v>16</v>
      </c>
      <c r="Q72">
        <f t="shared" si="8"/>
        <v>9</v>
      </c>
      <c r="R72">
        <f t="shared" si="9"/>
        <v>5000</v>
      </c>
      <c r="T72" s="11" t="s">
        <v>212</v>
      </c>
      <c r="U72" s="12">
        <v>18</v>
      </c>
      <c r="V72" s="12">
        <v>59</v>
      </c>
      <c r="W72" s="12">
        <v>35</v>
      </c>
      <c r="X72" s="12">
        <v>34</v>
      </c>
      <c r="Y72" s="12">
        <v>13</v>
      </c>
      <c r="Z72" s="12">
        <v>16</v>
      </c>
      <c r="AA72" s="12">
        <v>9</v>
      </c>
      <c r="AB72" s="12">
        <v>5000</v>
      </c>
    </row>
    <row r="73" spans="1:28" ht="15" thickBot="1" x14ac:dyDescent="0.35">
      <c r="A73" s="11" t="s">
        <v>213</v>
      </c>
      <c r="B73" s="12">
        <v>2</v>
      </c>
      <c r="C73" s="12">
        <v>2</v>
      </c>
      <c r="D73" s="12">
        <v>1</v>
      </c>
      <c r="E73" s="12">
        <v>2</v>
      </c>
      <c r="F73" s="12">
        <v>2</v>
      </c>
      <c r="G73" s="12">
        <v>2</v>
      </c>
      <c r="H73" s="12">
        <v>5</v>
      </c>
      <c r="I73" s="12">
        <v>10000</v>
      </c>
      <c r="K73">
        <f t="shared" ref="K73:K113" si="10">107-B73</f>
        <v>105</v>
      </c>
      <c r="L73">
        <f t="shared" ref="L73:L113" si="11">107-C73</f>
        <v>105</v>
      </c>
      <c r="M73">
        <f t="shared" ref="M73:M113" si="12">107-D73</f>
        <v>106</v>
      </c>
      <c r="N73">
        <f t="shared" ref="N73:N113" si="13">107-E73</f>
        <v>105</v>
      </c>
      <c r="O73">
        <f t="shared" ref="O73:O113" si="14">107-F73</f>
        <v>105</v>
      </c>
      <c r="P73">
        <f t="shared" ref="P73:P113" si="15">107-G73</f>
        <v>105</v>
      </c>
      <c r="Q73">
        <f t="shared" ref="Q73:Q113" si="16">107-H73</f>
        <v>102</v>
      </c>
      <c r="R73">
        <f t="shared" si="9"/>
        <v>10000</v>
      </c>
      <c r="T73" s="11" t="s">
        <v>213</v>
      </c>
      <c r="U73" s="12">
        <v>105</v>
      </c>
      <c r="V73" s="12">
        <v>105</v>
      </c>
      <c r="W73" s="12">
        <v>106</v>
      </c>
      <c r="X73" s="12">
        <v>105</v>
      </c>
      <c r="Y73" s="12">
        <v>105</v>
      </c>
      <c r="Z73" s="12">
        <v>105</v>
      </c>
      <c r="AA73" s="12">
        <v>102</v>
      </c>
      <c r="AB73" s="12">
        <v>10000</v>
      </c>
    </row>
    <row r="74" spans="1:28" ht="15" thickBot="1" x14ac:dyDescent="0.35">
      <c r="A74" s="11" t="s">
        <v>214</v>
      </c>
      <c r="B74" s="12">
        <v>43</v>
      </c>
      <c r="C74" s="12">
        <v>99</v>
      </c>
      <c r="D74" s="12">
        <v>33</v>
      </c>
      <c r="E74" s="12">
        <v>65</v>
      </c>
      <c r="F74" s="12">
        <v>20</v>
      </c>
      <c r="G74" s="12">
        <v>28</v>
      </c>
      <c r="H74" s="12">
        <v>19</v>
      </c>
      <c r="I74" s="12">
        <v>4000</v>
      </c>
      <c r="K74">
        <f t="shared" si="10"/>
        <v>64</v>
      </c>
      <c r="L74">
        <f t="shared" si="11"/>
        <v>8</v>
      </c>
      <c r="M74">
        <f t="shared" si="12"/>
        <v>74</v>
      </c>
      <c r="N74">
        <f t="shared" si="13"/>
        <v>42</v>
      </c>
      <c r="O74">
        <f t="shared" si="14"/>
        <v>87</v>
      </c>
      <c r="P74">
        <f t="shared" si="15"/>
        <v>79</v>
      </c>
      <c r="Q74">
        <f t="shared" si="16"/>
        <v>88</v>
      </c>
      <c r="R74">
        <f t="shared" si="9"/>
        <v>4000</v>
      </c>
      <c r="T74" s="11" t="s">
        <v>214</v>
      </c>
      <c r="U74" s="12">
        <v>64</v>
      </c>
      <c r="V74" s="12">
        <v>8</v>
      </c>
      <c r="W74" s="12">
        <v>74</v>
      </c>
      <c r="X74" s="12">
        <v>42</v>
      </c>
      <c r="Y74" s="12">
        <v>87</v>
      </c>
      <c r="Z74" s="12">
        <v>79</v>
      </c>
      <c r="AA74" s="12">
        <v>88</v>
      </c>
      <c r="AB74" s="12">
        <v>4000</v>
      </c>
    </row>
    <row r="75" spans="1:28" ht="15" thickBot="1" x14ac:dyDescent="0.35">
      <c r="A75" s="11" t="s">
        <v>215</v>
      </c>
      <c r="B75" s="12">
        <v>63</v>
      </c>
      <c r="C75" s="12">
        <v>20</v>
      </c>
      <c r="D75" s="12">
        <v>48</v>
      </c>
      <c r="E75" s="12">
        <v>54</v>
      </c>
      <c r="F75" s="12">
        <v>74</v>
      </c>
      <c r="G75" s="12">
        <v>78</v>
      </c>
      <c r="H75" s="12">
        <v>87</v>
      </c>
      <c r="I75" s="12">
        <v>35000</v>
      </c>
      <c r="K75">
        <f t="shared" si="10"/>
        <v>44</v>
      </c>
      <c r="L75">
        <f t="shared" si="11"/>
        <v>87</v>
      </c>
      <c r="M75">
        <f t="shared" si="12"/>
        <v>59</v>
      </c>
      <c r="N75">
        <f t="shared" si="13"/>
        <v>53</v>
      </c>
      <c r="O75">
        <f t="shared" si="14"/>
        <v>33</v>
      </c>
      <c r="P75">
        <f t="shared" si="15"/>
        <v>29</v>
      </c>
      <c r="Q75">
        <f t="shared" si="16"/>
        <v>20</v>
      </c>
      <c r="R75">
        <f t="shared" si="9"/>
        <v>35000</v>
      </c>
      <c r="T75" s="11" t="s">
        <v>215</v>
      </c>
      <c r="U75" s="12">
        <v>44</v>
      </c>
      <c r="V75" s="12">
        <v>87</v>
      </c>
      <c r="W75" s="12">
        <v>59</v>
      </c>
      <c r="X75" s="12">
        <v>53</v>
      </c>
      <c r="Y75" s="12">
        <v>33</v>
      </c>
      <c r="Z75" s="12">
        <v>29</v>
      </c>
      <c r="AA75" s="12">
        <v>20</v>
      </c>
      <c r="AB75" s="12">
        <v>35000</v>
      </c>
    </row>
    <row r="76" spans="1:28" ht="15" thickBot="1" x14ac:dyDescent="0.35">
      <c r="A76" s="11" t="s">
        <v>216</v>
      </c>
      <c r="B76" s="12">
        <v>102</v>
      </c>
      <c r="C76" s="12">
        <v>102</v>
      </c>
      <c r="D76" s="12">
        <v>90</v>
      </c>
      <c r="E76" s="12">
        <v>93</v>
      </c>
      <c r="F76" s="12">
        <v>95</v>
      </c>
      <c r="G76" s="12">
        <v>97</v>
      </c>
      <c r="H76" s="12">
        <v>100</v>
      </c>
      <c r="I76" s="12">
        <v>78000</v>
      </c>
      <c r="K76">
        <f t="shared" si="10"/>
        <v>5</v>
      </c>
      <c r="L76">
        <f t="shared" si="11"/>
        <v>5</v>
      </c>
      <c r="M76">
        <f t="shared" si="12"/>
        <v>17</v>
      </c>
      <c r="N76">
        <f t="shared" si="13"/>
        <v>14</v>
      </c>
      <c r="O76">
        <f t="shared" si="14"/>
        <v>12</v>
      </c>
      <c r="P76">
        <f t="shared" si="15"/>
        <v>10</v>
      </c>
      <c r="Q76">
        <f t="shared" si="16"/>
        <v>7</v>
      </c>
      <c r="R76">
        <f t="shared" si="9"/>
        <v>78000</v>
      </c>
      <c r="T76" s="11" t="s">
        <v>216</v>
      </c>
      <c r="U76" s="12">
        <v>5</v>
      </c>
      <c r="V76" s="12">
        <v>5</v>
      </c>
      <c r="W76" s="12">
        <v>17</v>
      </c>
      <c r="X76" s="12">
        <v>14</v>
      </c>
      <c r="Y76" s="12">
        <v>12</v>
      </c>
      <c r="Z76" s="12">
        <v>10</v>
      </c>
      <c r="AA76" s="12">
        <v>7</v>
      </c>
      <c r="AB76" s="12">
        <v>78000</v>
      </c>
    </row>
    <row r="77" spans="1:28" ht="15" thickBot="1" x14ac:dyDescent="0.35">
      <c r="A77" s="11" t="s">
        <v>217</v>
      </c>
      <c r="B77" s="12">
        <v>59</v>
      </c>
      <c r="C77" s="12">
        <v>17</v>
      </c>
      <c r="D77" s="12">
        <v>40</v>
      </c>
      <c r="E77" s="12">
        <v>50</v>
      </c>
      <c r="F77" s="12">
        <v>68</v>
      </c>
      <c r="G77" s="12">
        <v>84</v>
      </c>
      <c r="H77" s="12">
        <v>91</v>
      </c>
      <c r="I77" s="12">
        <v>6000</v>
      </c>
      <c r="K77">
        <f t="shared" si="10"/>
        <v>48</v>
      </c>
      <c r="L77">
        <f t="shared" si="11"/>
        <v>90</v>
      </c>
      <c r="M77">
        <f t="shared" si="12"/>
        <v>67</v>
      </c>
      <c r="N77">
        <f t="shared" si="13"/>
        <v>57</v>
      </c>
      <c r="O77">
        <f t="shared" si="14"/>
        <v>39</v>
      </c>
      <c r="P77">
        <f t="shared" si="15"/>
        <v>23</v>
      </c>
      <c r="Q77">
        <f t="shared" si="16"/>
        <v>16</v>
      </c>
      <c r="R77">
        <f t="shared" si="9"/>
        <v>6000</v>
      </c>
      <c r="T77" s="11" t="s">
        <v>217</v>
      </c>
      <c r="U77" s="12">
        <v>48</v>
      </c>
      <c r="V77" s="12">
        <v>90</v>
      </c>
      <c r="W77" s="12">
        <v>67</v>
      </c>
      <c r="X77" s="12">
        <v>57</v>
      </c>
      <c r="Y77" s="12">
        <v>39</v>
      </c>
      <c r="Z77" s="12">
        <v>23</v>
      </c>
      <c r="AA77" s="12">
        <v>16</v>
      </c>
      <c r="AB77" s="12">
        <v>6000</v>
      </c>
    </row>
    <row r="78" spans="1:28" ht="15" thickBot="1" x14ac:dyDescent="0.35">
      <c r="A78" s="11" t="s">
        <v>218</v>
      </c>
      <c r="B78" s="12">
        <v>76</v>
      </c>
      <c r="C78" s="12">
        <v>64</v>
      </c>
      <c r="D78" s="12">
        <v>86</v>
      </c>
      <c r="E78" s="12">
        <v>70</v>
      </c>
      <c r="F78" s="12">
        <v>79</v>
      </c>
      <c r="G78" s="12">
        <v>68</v>
      </c>
      <c r="H78" s="12">
        <v>72</v>
      </c>
      <c r="I78" s="12">
        <v>10000</v>
      </c>
      <c r="K78">
        <f t="shared" si="10"/>
        <v>31</v>
      </c>
      <c r="L78">
        <f t="shared" si="11"/>
        <v>43</v>
      </c>
      <c r="M78">
        <f t="shared" si="12"/>
        <v>21</v>
      </c>
      <c r="N78">
        <f t="shared" si="13"/>
        <v>37</v>
      </c>
      <c r="O78">
        <f t="shared" si="14"/>
        <v>28</v>
      </c>
      <c r="P78">
        <f t="shared" si="15"/>
        <v>39</v>
      </c>
      <c r="Q78">
        <f t="shared" si="16"/>
        <v>35</v>
      </c>
      <c r="R78">
        <f t="shared" si="9"/>
        <v>10000</v>
      </c>
      <c r="T78" s="11" t="s">
        <v>218</v>
      </c>
      <c r="U78" s="12">
        <v>31</v>
      </c>
      <c r="V78" s="12">
        <v>43</v>
      </c>
      <c r="W78" s="12">
        <v>21</v>
      </c>
      <c r="X78" s="12">
        <v>37</v>
      </c>
      <c r="Y78" s="12">
        <v>28</v>
      </c>
      <c r="Z78" s="12">
        <v>39</v>
      </c>
      <c r="AA78" s="12">
        <v>35</v>
      </c>
      <c r="AB78" s="12">
        <v>10000</v>
      </c>
    </row>
    <row r="79" spans="1:28" ht="15" thickBot="1" x14ac:dyDescent="0.35">
      <c r="A79" s="11" t="s">
        <v>219</v>
      </c>
      <c r="B79" s="12">
        <v>22</v>
      </c>
      <c r="C79" s="12">
        <v>66</v>
      </c>
      <c r="D79" s="12">
        <v>13</v>
      </c>
      <c r="E79" s="12">
        <v>18</v>
      </c>
      <c r="F79" s="12">
        <v>29</v>
      </c>
      <c r="G79" s="12">
        <v>25</v>
      </c>
      <c r="H79" s="12">
        <v>24</v>
      </c>
      <c r="I79" s="12">
        <v>100000</v>
      </c>
      <c r="K79">
        <f t="shared" si="10"/>
        <v>85</v>
      </c>
      <c r="L79">
        <f t="shared" si="11"/>
        <v>41</v>
      </c>
      <c r="M79">
        <f t="shared" si="12"/>
        <v>94</v>
      </c>
      <c r="N79">
        <f t="shared" si="13"/>
        <v>89</v>
      </c>
      <c r="O79">
        <f t="shared" si="14"/>
        <v>78</v>
      </c>
      <c r="P79">
        <f t="shared" si="15"/>
        <v>82</v>
      </c>
      <c r="Q79">
        <f t="shared" si="16"/>
        <v>83</v>
      </c>
      <c r="R79">
        <f t="shared" si="9"/>
        <v>100000</v>
      </c>
      <c r="T79" s="11" t="s">
        <v>219</v>
      </c>
      <c r="U79" s="12">
        <v>85</v>
      </c>
      <c r="V79" s="12">
        <v>41</v>
      </c>
      <c r="W79" s="12">
        <v>94</v>
      </c>
      <c r="X79" s="12">
        <v>89</v>
      </c>
      <c r="Y79" s="12">
        <v>78</v>
      </c>
      <c r="Z79" s="12">
        <v>82</v>
      </c>
      <c r="AA79" s="12">
        <v>83</v>
      </c>
      <c r="AB79" s="12">
        <v>100000</v>
      </c>
    </row>
    <row r="80" spans="1:28" ht="15" thickBot="1" x14ac:dyDescent="0.35">
      <c r="A80" s="11" t="s">
        <v>220</v>
      </c>
      <c r="B80" s="12">
        <v>91</v>
      </c>
      <c r="C80" s="12">
        <v>67</v>
      </c>
      <c r="D80" s="12">
        <v>85</v>
      </c>
      <c r="E80" s="12">
        <v>99</v>
      </c>
      <c r="F80" s="12">
        <v>81</v>
      </c>
      <c r="G80" s="12">
        <v>87</v>
      </c>
      <c r="H80" s="12">
        <v>88</v>
      </c>
      <c r="I80" s="12">
        <v>49000</v>
      </c>
      <c r="K80">
        <f t="shared" si="10"/>
        <v>16</v>
      </c>
      <c r="L80">
        <f t="shared" si="11"/>
        <v>40</v>
      </c>
      <c r="M80">
        <f t="shared" si="12"/>
        <v>22</v>
      </c>
      <c r="N80">
        <f t="shared" si="13"/>
        <v>8</v>
      </c>
      <c r="O80">
        <f t="shared" si="14"/>
        <v>26</v>
      </c>
      <c r="P80">
        <f t="shared" si="15"/>
        <v>20</v>
      </c>
      <c r="Q80">
        <f t="shared" si="16"/>
        <v>19</v>
      </c>
      <c r="R80">
        <f t="shared" si="9"/>
        <v>49000</v>
      </c>
      <c r="T80" s="11" t="s">
        <v>220</v>
      </c>
      <c r="U80" s="12">
        <v>16</v>
      </c>
      <c r="V80" s="12">
        <v>40</v>
      </c>
      <c r="W80" s="12">
        <v>22</v>
      </c>
      <c r="X80" s="12">
        <v>8</v>
      </c>
      <c r="Y80" s="12">
        <v>26</v>
      </c>
      <c r="Z80" s="12">
        <v>20</v>
      </c>
      <c r="AA80" s="12">
        <v>19</v>
      </c>
      <c r="AB80" s="12">
        <v>49000</v>
      </c>
    </row>
    <row r="81" spans="1:28" ht="15" thickBot="1" x14ac:dyDescent="0.35">
      <c r="A81" s="11" t="s">
        <v>221</v>
      </c>
      <c r="B81" s="12">
        <v>27</v>
      </c>
      <c r="C81" s="12">
        <v>40</v>
      </c>
      <c r="D81" s="12">
        <v>75</v>
      </c>
      <c r="E81" s="12">
        <v>10</v>
      </c>
      <c r="F81" s="12">
        <v>15</v>
      </c>
      <c r="G81" s="12">
        <v>24</v>
      </c>
      <c r="H81" s="12">
        <v>11</v>
      </c>
      <c r="I81" s="12">
        <v>76000</v>
      </c>
      <c r="K81">
        <f t="shared" si="10"/>
        <v>80</v>
      </c>
      <c r="L81">
        <f t="shared" si="11"/>
        <v>67</v>
      </c>
      <c r="M81">
        <f t="shared" si="12"/>
        <v>32</v>
      </c>
      <c r="N81">
        <f t="shared" si="13"/>
        <v>97</v>
      </c>
      <c r="O81">
        <f t="shared" si="14"/>
        <v>92</v>
      </c>
      <c r="P81">
        <f t="shared" si="15"/>
        <v>83</v>
      </c>
      <c r="Q81">
        <f t="shared" si="16"/>
        <v>96</v>
      </c>
      <c r="R81">
        <f t="shared" si="9"/>
        <v>76000</v>
      </c>
      <c r="T81" s="11" t="s">
        <v>221</v>
      </c>
      <c r="U81" s="12">
        <v>80</v>
      </c>
      <c r="V81" s="12">
        <v>67</v>
      </c>
      <c r="W81" s="12">
        <v>32</v>
      </c>
      <c r="X81" s="12">
        <v>97</v>
      </c>
      <c r="Y81" s="12">
        <v>92</v>
      </c>
      <c r="Z81" s="12">
        <v>83</v>
      </c>
      <c r="AA81" s="12">
        <v>96</v>
      </c>
      <c r="AB81" s="12">
        <v>76000</v>
      </c>
    </row>
    <row r="82" spans="1:28" ht="15" thickBot="1" x14ac:dyDescent="0.35">
      <c r="A82" s="11" t="s">
        <v>222</v>
      </c>
      <c r="B82" s="12">
        <v>17</v>
      </c>
      <c r="C82" s="12">
        <v>74</v>
      </c>
      <c r="D82" s="12">
        <v>25</v>
      </c>
      <c r="E82" s="12">
        <v>8</v>
      </c>
      <c r="F82" s="12">
        <v>12</v>
      </c>
      <c r="G82" s="12">
        <v>26</v>
      </c>
      <c r="H82" s="12">
        <v>10</v>
      </c>
      <c r="I82" s="12">
        <v>33000</v>
      </c>
      <c r="K82">
        <f t="shared" si="10"/>
        <v>90</v>
      </c>
      <c r="L82">
        <f t="shared" si="11"/>
        <v>33</v>
      </c>
      <c r="M82">
        <f t="shared" si="12"/>
        <v>82</v>
      </c>
      <c r="N82">
        <f t="shared" si="13"/>
        <v>99</v>
      </c>
      <c r="O82">
        <f t="shared" si="14"/>
        <v>95</v>
      </c>
      <c r="P82">
        <f t="shared" si="15"/>
        <v>81</v>
      </c>
      <c r="Q82">
        <f t="shared" si="16"/>
        <v>97</v>
      </c>
      <c r="R82">
        <f t="shared" si="9"/>
        <v>33000</v>
      </c>
      <c r="T82" s="11" t="s">
        <v>222</v>
      </c>
      <c r="U82" s="12">
        <v>90</v>
      </c>
      <c r="V82" s="12">
        <v>33</v>
      </c>
      <c r="W82" s="12">
        <v>82</v>
      </c>
      <c r="X82" s="12">
        <v>99</v>
      </c>
      <c r="Y82" s="12">
        <v>95</v>
      </c>
      <c r="Z82" s="12">
        <v>81</v>
      </c>
      <c r="AA82" s="12">
        <v>97</v>
      </c>
      <c r="AB82" s="12">
        <v>33000</v>
      </c>
    </row>
    <row r="83" spans="1:28" ht="15" thickBot="1" x14ac:dyDescent="0.35">
      <c r="A83" s="11" t="s">
        <v>223</v>
      </c>
      <c r="B83" s="12">
        <v>36</v>
      </c>
      <c r="C83" s="12">
        <v>49</v>
      </c>
      <c r="D83" s="12">
        <v>21</v>
      </c>
      <c r="E83" s="12">
        <v>35</v>
      </c>
      <c r="F83" s="12">
        <v>43</v>
      </c>
      <c r="G83" s="12">
        <v>59</v>
      </c>
      <c r="H83" s="12">
        <v>49</v>
      </c>
      <c r="I83" s="12">
        <v>11000</v>
      </c>
      <c r="K83">
        <f t="shared" si="10"/>
        <v>71</v>
      </c>
      <c r="L83">
        <f t="shared" si="11"/>
        <v>58</v>
      </c>
      <c r="M83">
        <f t="shared" si="12"/>
        <v>86</v>
      </c>
      <c r="N83">
        <f t="shared" si="13"/>
        <v>72</v>
      </c>
      <c r="O83">
        <f t="shared" si="14"/>
        <v>64</v>
      </c>
      <c r="P83">
        <f t="shared" si="15"/>
        <v>48</v>
      </c>
      <c r="Q83">
        <f t="shared" si="16"/>
        <v>58</v>
      </c>
      <c r="R83">
        <f t="shared" si="9"/>
        <v>11000</v>
      </c>
      <c r="T83" s="11" t="s">
        <v>223</v>
      </c>
      <c r="U83" s="12">
        <v>71</v>
      </c>
      <c r="V83" s="12">
        <v>58</v>
      </c>
      <c r="W83" s="12">
        <v>86</v>
      </c>
      <c r="X83" s="12">
        <v>72</v>
      </c>
      <c r="Y83" s="12">
        <v>64</v>
      </c>
      <c r="Z83" s="12">
        <v>48</v>
      </c>
      <c r="AA83" s="12">
        <v>58</v>
      </c>
      <c r="AB83" s="12">
        <v>11000</v>
      </c>
    </row>
    <row r="84" spans="1:28" ht="15" thickBot="1" x14ac:dyDescent="0.35">
      <c r="A84" s="11" t="s">
        <v>224</v>
      </c>
      <c r="B84" s="12">
        <v>10</v>
      </c>
      <c r="C84" s="12">
        <v>12</v>
      </c>
      <c r="D84" s="12">
        <v>23</v>
      </c>
      <c r="E84" s="12">
        <v>11</v>
      </c>
      <c r="F84" s="12">
        <v>10</v>
      </c>
      <c r="G84" s="12">
        <v>9</v>
      </c>
      <c r="H84" s="12">
        <v>13</v>
      </c>
      <c r="I84" s="12">
        <v>85000</v>
      </c>
      <c r="K84">
        <f t="shared" si="10"/>
        <v>97</v>
      </c>
      <c r="L84">
        <f t="shared" si="11"/>
        <v>95</v>
      </c>
      <c r="M84">
        <f t="shared" si="12"/>
        <v>84</v>
      </c>
      <c r="N84">
        <f t="shared" si="13"/>
        <v>96</v>
      </c>
      <c r="O84">
        <f t="shared" si="14"/>
        <v>97</v>
      </c>
      <c r="P84">
        <f t="shared" si="15"/>
        <v>98</v>
      </c>
      <c r="Q84">
        <f t="shared" si="16"/>
        <v>94</v>
      </c>
      <c r="R84">
        <f t="shared" si="9"/>
        <v>85000</v>
      </c>
      <c r="T84" s="11" t="s">
        <v>224</v>
      </c>
      <c r="U84" s="12">
        <v>97</v>
      </c>
      <c r="V84" s="12">
        <v>95</v>
      </c>
      <c r="W84" s="12">
        <v>84</v>
      </c>
      <c r="X84" s="12">
        <v>96</v>
      </c>
      <c r="Y84" s="12">
        <v>97</v>
      </c>
      <c r="Z84" s="12">
        <v>98</v>
      </c>
      <c r="AA84" s="12">
        <v>94</v>
      </c>
      <c r="AB84" s="12">
        <v>85000</v>
      </c>
    </row>
    <row r="85" spans="1:28" ht="15" thickBot="1" x14ac:dyDescent="0.35">
      <c r="A85" s="11" t="s">
        <v>225</v>
      </c>
      <c r="B85" s="12">
        <v>71</v>
      </c>
      <c r="C85" s="12">
        <v>71</v>
      </c>
      <c r="D85" s="12">
        <v>88</v>
      </c>
      <c r="E85" s="12">
        <v>63</v>
      </c>
      <c r="F85" s="12">
        <v>67</v>
      </c>
      <c r="G85" s="12">
        <v>69</v>
      </c>
      <c r="H85" s="12">
        <v>69</v>
      </c>
      <c r="I85" s="12">
        <v>75000</v>
      </c>
      <c r="K85">
        <f t="shared" si="10"/>
        <v>36</v>
      </c>
      <c r="L85">
        <f t="shared" si="11"/>
        <v>36</v>
      </c>
      <c r="M85">
        <f t="shared" si="12"/>
        <v>19</v>
      </c>
      <c r="N85">
        <f t="shared" si="13"/>
        <v>44</v>
      </c>
      <c r="O85">
        <f t="shared" si="14"/>
        <v>40</v>
      </c>
      <c r="P85">
        <f t="shared" si="15"/>
        <v>38</v>
      </c>
      <c r="Q85">
        <f t="shared" si="16"/>
        <v>38</v>
      </c>
      <c r="R85">
        <f t="shared" si="9"/>
        <v>75000</v>
      </c>
      <c r="T85" s="11" t="s">
        <v>225</v>
      </c>
      <c r="U85" s="12">
        <v>36</v>
      </c>
      <c r="V85" s="12">
        <v>36</v>
      </c>
      <c r="W85" s="12">
        <v>19</v>
      </c>
      <c r="X85" s="12">
        <v>44</v>
      </c>
      <c r="Y85" s="12">
        <v>40</v>
      </c>
      <c r="Z85" s="12">
        <v>38</v>
      </c>
      <c r="AA85" s="12">
        <v>38</v>
      </c>
      <c r="AB85" s="12">
        <v>75000</v>
      </c>
    </row>
    <row r="86" spans="1:28" ht="15" thickBot="1" x14ac:dyDescent="0.35">
      <c r="A86" s="11" t="s">
        <v>226</v>
      </c>
      <c r="B86" s="12">
        <v>24</v>
      </c>
      <c r="C86" s="12">
        <v>24</v>
      </c>
      <c r="D86" s="12">
        <v>19</v>
      </c>
      <c r="E86" s="12">
        <v>40</v>
      </c>
      <c r="F86" s="12">
        <v>22</v>
      </c>
      <c r="G86" s="12">
        <v>31</v>
      </c>
      <c r="H86" s="12">
        <v>36</v>
      </c>
      <c r="I86" s="12">
        <v>3000</v>
      </c>
      <c r="K86">
        <f t="shared" si="10"/>
        <v>83</v>
      </c>
      <c r="L86">
        <f t="shared" si="11"/>
        <v>83</v>
      </c>
      <c r="M86">
        <f t="shared" si="12"/>
        <v>88</v>
      </c>
      <c r="N86">
        <f t="shared" si="13"/>
        <v>67</v>
      </c>
      <c r="O86">
        <f t="shared" si="14"/>
        <v>85</v>
      </c>
      <c r="P86">
        <f t="shared" si="15"/>
        <v>76</v>
      </c>
      <c r="Q86">
        <f t="shared" si="16"/>
        <v>71</v>
      </c>
      <c r="R86">
        <f t="shared" si="9"/>
        <v>3000</v>
      </c>
      <c r="T86" s="11" t="s">
        <v>226</v>
      </c>
      <c r="U86" s="12">
        <v>83</v>
      </c>
      <c r="V86" s="12">
        <v>83</v>
      </c>
      <c r="W86" s="12">
        <v>88</v>
      </c>
      <c r="X86" s="12">
        <v>67</v>
      </c>
      <c r="Y86" s="12">
        <v>85</v>
      </c>
      <c r="Z86" s="12">
        <v>76</v>
      </c>
      <c r="AA86" s="12">
        <v>71</v>
      </c>
      <c r="AB86" s="12">
        <v>3000</v>
      </c>
    </row>
    <row r="87" spans="1:28" ht="15" thickBot="1" x14ac:dyDescent="0.35">
      <c r="A87" s="11" t="s">
        <v>227</v>
      </c>
      <c r="B87" s="12">
        <v>106</v>
      </c>
      <c r="C87" s="12">
        <v>91</v>
      </c>
      <c r="D87" s="12">
        <v>93</v>
      </c>
      <c r="E87" s="12">
        <v>100</v>
      </c>
      <c r="F87" s="12">
        <v>102</v>
      </c>
      <c r="G87" s="12">
        <v>102</v>
      </c>
      <c r="H87" s="12">
        <v>106</v>
      </c>
      <c r="I87" s="12">
        <v>91000</v>
      </c>
      <c r="K87">
        <f t="shared" si="10"/>
        <v>1</v>
      </c>
      <c r="L87">
        <f t="shared" si="11"/>
        <v>16</v>
      </c>
      <c r="M87">
        <f t="shared" si="12"/>
        <v>14</v>
      </c>
      <c r="N87">
        <f t="shared" si="13"/>
        <v>7</v>
      </c>
      <c r="O87">
        <f t="shared" si="14"/>
        <v>5</v>
      </c>
      <c r="P87">
        <f t="shared" si="15"/>
        <v>5</v>
      </c>
      <c r="Q87">
        <f t="shared" si="16"/>
        <v>1</v>
      </c>
      <c r="R87">
        <f t="shared" ref="R87:R113" si="17">I87</f>
        <v>91000</v>
      </c>
      <c r="T87" s="11" t="s">
        <v>227</v>
      </c>
      <c r="U87" s="12">
        <v>1</v>
      </c>
      <c r="V87" s="12">
        <v>16</v>
      </c>
      <c r="W87" s="12">
        <v>14</v>
      </c>
      <c r="X87" s="12">
        <v>7</v>
      </c>
      <c r="Y87" s="12">
        <v>5</v>
      </c>
      <c r="Z87" s="12">
        <v>5</v>
      </c>
      <c r="AA87" s="12">
        <v>1</v>
      </c>
      <c r="AB87" s="12">
        <v>91000</v>
      </c>
    </row>
    <row r="88" spans="1:28" ht="15" thickBot="1" x14ac:dyDescent="0.35">
      <c r="A88" s="11" t="s">
        <v>228</v>
      </c>
      <c r="B88" s="12">
        <v>61</v>
      </c>
      <c r="C88" s="12">
        <v>31</v>
      </c>
      <c r="D88" s="12">
        <v>63</v>
      </c>
      <c r="E88" s="12">
        <v>62</v>
      </c>
      <c r="F88" s="12">
        <v>80</v>
      </c>
      <c r="G88" s="12">
        <v>52</v>
      </c>
      <c r="H88" s="12">
        <v>70</v>
      </c>
      <c r="I88" s="12">
        <v>84000</v>
      </c>
      <c r="K88">
        <f t="shared" si="10"/>
        <v>46</v>
      </c>
      <c r="L88">
        <f t="shared" si="11"/>
        <v>76</v>
      </c>
      <c r="M88">
        <f t="shared" si="12"/>
        <v>44</v>
      </c>
      <c r="N88">
        <f t="shared" si="13"/>
        <v>45</v>
      </c>
      <c r="O88">
        <f t="shared" si="14"/>
        <v>27</v>
      </c>
      <c r="P88">
        <f t="shared" si="15"/>
        <v>55</v>
      </c>
      <c r="Q88">
        <f t="shared" si="16"/>
        <v>37</v>
      </c>
      <c r="R88">
        <f t="shared" si="17"/>
        <v>84000</v>
      </c>
      <c r="T88" s="11" t="s">
        <v>228</v>
      </c>
      <c r="U88" s="12">
        <v>46</v>
      </c>
      <c r="V88" s="12">
        <v>76</v>
      </c>
      <c r="W88" s="12">
        <v>44</v>
      </c>
      <c r="X88" s="12">
        <v>45</v>
      </c>
      <c r="Y88" s="12">
        <v>27</v>
      </c>
      <c r="Z88" s="12">
        <v>55</v>
      </c>
      <c r="AA88" s="12">
        <v>37</v>
      </c>
      <c r="AB88" s="12">
        <v>84000</v>
      </c>
    </row>
    <row r="89" spans="1:28" ht="15" thickBot="1" x14ac:dyDescent="0.35">
      <c r="A89" s="11" t="s">
        <v>229</v>
      </c>
      <c r="B89" s="12">
        <v>12</v>
      </c>
      <c r="C89" s="12">
        <v>89</v>
      </c>
      <c r="D89" s="12">
        <v>8</v>
      </c>
      <c r="E89" s="12">
        <v>7</v>
      </c>
      <c r="F89" s="12">
        <v>13</v>
      </c>
      <c r="G89" s="12">
        <v>14</v>
      </c>
      <c r="H89" s="12">
        <v>8</v>
      </c>
      <c r="I89" s="12">
        <v>16000</v>
      </c>
      <c r="K89">
        <f t="shared" si="10"/>
        <v>95</v>
      </c>
      <c r="L89">
        <f t="shared" si="11"/>
        <v>18</v>
      </c>
      <c r="M89">
        <f t="shared" si="12"/>
        <v>99</v>
      </c>
      <c r="N89">
        <f t="shared" si="13"/>
        <v>100</v>
      </c>
      <c r="O89">
        <f t="shared" si="14"/>
        <v>94</v>
      </c>
      <c r="P89">
        <f t="shared" si="15"/>
        <v>93</v>
      </c>
      <c r="Q89">
        <f t="shared" si="16"/>
        <v>99</v>
      </c>
      <c r="R89">
        <f t="shared" si="17"/>
        <v>16000</v>
      </c>
      <c r="T89" s="11" t="s">
        <v>229</v>
      </c>
      <c r="U89" s="12">
        <v>95</v>
      </c>
      <c r="V89" s="12">
        <v>18</v>
      </c>
      <c r="W89" s="12">
        <v>99</v>
      </c>
      <c r="X89" s="12">
        <v>100</v>
      </c>
      <c r="Y89" s="12">
        <v>94</v>
      </c>
      <c r="Z89" s="12">
        <v>93</v>
      </c>
      <c r="AA89" s="12">
        <v>99</v>
      </c>
      <c r="AB89" s="12">
        <v>16000</v>
      </c>
    </row>
    <row r="90" spans="1:28" ht="15" thickBot="1" x14ac:dyDescent="0.35">
      <c r="A90" s="11" t="s">
        <v>230</v>
      </c>
      <c r="B90" s="12">
        <v>9</v>
      </c>
      <c r="C90" s="12">
        <v>10</v>
      </c>
      <c r="D90" s="12">
        <v>27</v>
      </c>
      <c r="E90" s="12">
        <v>15</v>
      </c>
      <c r="F90" s="12">
        <v>5</v>
      </c>
      <c r="G90" s="12">
        <v>7</v>
      </c>
      <c r="H90" s="12">
        <v>9</v>
      </c>
      <c r="I90" s="12">
        <v>21000</v>
      </c>
      <c r="K90">
        <f t="shared" si="10"/>
        <v>98</v>
      </c>
      <c r="L90">
        <f t="shared" si="11"/>
        <v>97</v>
      </c>
      <c r="M90">
        <f t="shared" si="12"/>
        <v>80</v>
      </c>
      <c r="N90">
        <f t="shared" si="13"/>
        <v>92</v>
      </c>
      <c r="O90">
        <f t="shared" si="14"/>
        <v>102</v>
      </c>
      <c r="P90">
        <f t="shared" si="15"/>
        <v>100</v>
      </c>
      <c r="Q90">
        <f t="shared" si="16"/>
        <v>98</v>
      </c>
      <c r="R90">
        <f t="shared" si="17"/>
        <v>21000</v>
      </c>
      <c r="T90" s="11" t="s">
        <v>230</v>
      </c>
      <c r="U90" s="12">
        <v>98</v>
      </c>
      <c r="V90" s="12">
        <v>97</v>
      </c>
      <c r="W90" s="12">
        <v>80</v>
      </c>
      <c r="X90" s="12">
        <v>92</v>
      </c>
      <c r="Y90" s="12">
        <v>102</v>
      </c>
      <c r="Z90" s="12">
        <v>100</v>
      </c>
      <c r="AA90" s="12">
        <v>98</v>
      </c>
      <c r="AB90" s="12">
        <v>21000</v>
      </c>
    </row>
    <row r="91" spans="1:28" ht="15" thickBot="1" x14ac:dyDescent="0.35">
      <c r="A91" s="11" t="s">
        <v>231</v>
      </c>
      <c r="B91" s="12">
        <v>78</v>
      </c>
      <c r="C91" s="12">
        <v>28</v>
      </c>
      <c r="D91" s="12">
        <v>56</v>
      </c>
      <c r="E91" s="12">
        <v>77</v>
      </c>
      <c r="F91" s="12">
        <v>88</v>
      </c>
      <c r="G91" s="12">
        <v>76</v>
      </c>
      <c r="H91" s="12">
        <v>90</v>
      </c>
      <c r="I91" s="12">
        <v>71000</v>
      </c>
      <c r="K91">
        <f t="shared" si="10"/>
        <v>29</v>
      </c>
      <c r="L91">
        <f t="shared" si="11"/>
        <v>79</v>
      </c>
      <c r="M91">
        <f t="shared" si="12"/>
        <v>51</v>
      </c>
      <c r="N91">
        <f t="shared" si="13"/>
        <v>30</v>
      </c>
      <c r="O91">
        <f t="shared" si="14"/>
        <v>19</v>
      </c>
      <c r="P91">
        <f t="shared" si="15"/>
        <v>31</v>
      </c>
      <c r="Q91">
        <f t="shared" si="16"/>
        <v>17</v>
      </c>
      <c r="R91">
        <f t="shared" si="17"/>
        <v>71000</v>
      </c>
      <c r="T91" s="11" t="s">
        <v>231</v>
      </c>
      <c r="U91" s="12">
        <v>29</v>
      </c>
      <c r="V91" s="12">
        <v>79</v>
      </c>
      <c r="W91" s="12">
        <v>51</v>
      </c>
      <c r="X91" s="12">
        <v>30</v>
      </c>
      <c r="Y91" s="12">
        <v>19</v>
      </c>
      <c r="Z91" s="12">
        <v>31</v>
      </c>
      <c r="AA91" s="12">
        <v>17</v>
      </c>
      <c r="AB91" s="12">
        <v>71000</v>
      </c>
    </row>
    <row r="92" spans="1:28" ht="15" thickBot="1" x14ac:dyDescent="0.35">
      <c r="A92" s="11" t="s">
        <v>232</v>
      </c>
      <c r="B92" s="12">
        <v>51</v>
      </c>
      <c r="C92" s="12">
        <v>29</v>
      </c>
      <c r="D92" s="12">
        <v>66</v>
      </c>
      <c r="E92" s="12">
        <v>61</v>
      </c>
      <c r="F92" s="12">
        <v>60</v>
      </c>
      <c r="G92" s="12">
        <v>33</v>
      </c>
      <c r="H92" s="12">
        <v>48</v>
      </c>
      <c r="I92" s="12">
        <v>2000</v>
      </c>
      <c r="K92">
        <f t="shared" si="10"/>
        <v>56</v>
      </c>
      <c r="L92">
        <f t="shared" si="11"/>
        <v>78</v>
      </c>
      <c r="M92">
        <f t="shared" si="12"/>
        <v>41</v>
      </c>
      <c r="N92">
        <f t="shared" si="13"/>
        <v>46</v>
      </c>
      <c r="O92">
        <f t="shared" si="14"/>
        <v>47</v>
      </c>
      <c r="P92">
        <f t="shared" si="15"/>
        <v>74</v>
      </c>
      <c r="Q92">
        <f t="shared" si="16"/>
        <v>59</v>
      </c>
      <c r="R92">
        <f t="shared" si="17"/>
        <v>2000</v>
      </c>
      <c r="T92" s="11" t="s">
        <v>232</v>
      </c>
      <c r="U92" s="12">
        <v>56</v>
      </c>
      <c r="V92" s="12">
        <v>78</v>
      </c>
      <c r="W92" s="12">
        <v>41</v>
      </c>
      <c r="X92" s="12">
        <v>46</v>
      </c>
      <c r="Y92" s="12">
        <v>47</v>
      </c>
      <c r="Z92" s="12">
        <v>74</v>
      </c>
      <c r="AA92" s="12">
        <v>59</v>
      </c>
      <c r="AB92" s="12">
        <v>2000</v>
      </c>
    </row>
    <row r="93" spans="1:28" ht="15" thickBot="1" x14ac:dyDescent="0.35">
      <c r="A93" s="11" t="s">
        <v>233</v>
      </c>
      <c r="B93" s="12">
        <v>20</v>
      </c>
      <c r="C93" s="12">
        <v>11</v>
      </c>
      <c r="D93" s="12">
        <v>7</v>
      </c>
      <c r="E93" s="12">
        <v>24</v>
      </c>
      <c r="F93" s="12">
        <v>39</v>
      </c>
      <c r="G93" s="12">
        <v>53</v>
      </c>
      <c r="H93" s="12">
        <v>64</v>
      </c>
      <c r="I93" s="12">
        <v>44000</v>
      </c>
      <c r="K93">
        <f t="shared" si="10"/>
        <v>87</v>
      </c>
      <c r="L93">
        <f t="shared" si="11"/>
        <v>96</v>
      </c>
      <c r="M93">
        <f t="shared" si="12"/>
        <v>100</v>
      </c>
      <c r="N93">
        <f t="shared" si="13"/>
        <v>83</v>
      </c>
      <c r="O93">
        <f t="shared" si="14"/>
        <v>68</v>
      </c>
      <c r="P93">
        <f t="shared" si="15"/>
        <v>54</v>
      </c>
      <c r="Q93">
        <f t="shared" si="16"/>
        <v>43</v>
      </c>
      <c r="R93">
        <f t="shared" si="17"/>
        <v>44000</v>
      </c>
      <c r="T93" s="11" t="s">
        <v>233</v>
      </c>
      <c r="U93" s="12">
        <v>87</v>
      </c>
      <c r="V93" s="12">
        <v>96</v>
      </c>
      <c r="W93" s="12">
        <v>100</v>
      </c>
      <c r="X93" s="12">
        <v>83</v>
      </c>
      <c r="Y93" s="12">
        <v>68</v>
      </c>
      <c r="Z93" s="12">
        <v>54</v>
      </c>
      <c r="AA93" s="12">
        <v>43</v>
      </c>
      <c r="AB93" s="12">
        <v>44000</v>
      </c>
    </row>
    <row r="94" spans="1:28" ht="15" thickBot="1" x14ac:dyDescent="0.35">
      <c r="A94" s="11" t="s">
        <v>234</v>
      </c>
      <c r="B94" s="12">
        <v>70</v>
      </c>
      <c r="C94" s="12">
        <v>62</v>
      </c>
      <c r="D94" s="12">
        <v>92</v>
      </c>
      <c r="E94" s="12">
        <v>82</v>
      </c>
      <c r="F94" s="12">
        <v>48</v>
      </c>
      <c r="G94" s="12">
        <v>61</v>
      </c>
      <c r="H94" s="12">
        <v>57</v>
      </c>
      <c r="I94" s="12">
        <v>35000</v>
      </c>
      <c r="K94">
        <f t="shared" si="10"/>
        <v>37</v>
      </c>
      <c r="L94">
        <f t="shared" si="11"/>
        <v>45</v>
      </c>
      <c r="M94">
        <f t="shared" si="12"/>
        <v>15</v>
      </c>
      <c r="N94">
        <f t="shared" si="13"/>
        <v>25</v>
      </c>
      <c r="O94">
        <f t="shared" si="14"/>
        <v>59</v>
      </c>
      <c r="P94">
        <f t="shared" si="15"/>
        <v>46</v>
      </c>
      <c r="Q94">
        <f t="shared" si="16"/>
        <v>50</v>
      </c>
      <c r="R94">
        <f t="shared" si="17"/>
        <v>35000</v>
      </c>
      <c r="T94" s="11" t="s">
        <v>234</v>
      </c>
      <c r="U94" s="12">
        <v>37</v>
      </c>
      <c r="V94" s="12">
        <v>45</v>
      </c>
      <c r="W94" s="12">
        <v>15</v>
      </c>
      <c r="X94" s="12">
        <v>25</v>
      </c>
      <c r="Y94" s="12">
        <v>59</v>
      </c>
      <c r="Z94" s="12">
        <v>46</v>
      </c>
      <c r="AA94" s="12">
        <v>50</v>
      </c>
      <c r="AB94" s="12">
        <v>35000</v>
      </c>
    </row>
    <row r="95" spans="1:28" ht="15" thickBot="1" x14ac:dyDescent="0.35">
      <c r="A95" s="11" t="s">
        <v>235</v>
      </c>
      <c r="B95" s="12">
        <v>57</v>
      </c>
      <c r="C95" s="12">
        <v>41</v>
      </c>
      <c r="D95" s="12">
        <v>36</v>
      </c>
      <c r="E95" s="12">
        <v>56</v>
      </c>
      <c r="F95" s="12">
        <v>61</v>
      </c>
      <c r="G95" s="12">
        <v>65</v>
      </c>
      <c r="H95" s="12">
        <v>71</v>
      </c>
      <c r="I95" s="12">
        <v>33000</v>
      </c>
      <c r="K95">
        <f t="shared" si="10"/>
        <v>50</v>
      </c>
      <c r="L95">
        <f t="shared" si="11"/>
        <v>66</v>
      </c>
      <c r="M95">
        <f t="shared" si="12"/>
        <v>71</v>
      </c>
      <c r="N95">
        <f t="shared" si="13"/>
        <v>51</v>
      </c>
      <c r="O95">
        <f t="shared" si="14"/>
        <v>46</v>
      </c>
      <c r="P95">
        <f t="shared" si="15"/>
        <v>42</v>
      </c>
      <c r="Q95">
        <f t="shared" si="16"/>
        <v>36</v>
      </c>
      <c r="R95">
        <f t="shared" si="17"/>
        <v>33000</v>
      </c>
      <c r="T95" s="11" t="s">
        <v>235</v>
      </c>
      <c r="U95" s="12">
        <v>50</v>
      </c>
      <c r="V95" s="12">
        <v>66</v>
      </c>
      <c r="W95" s="12">
        <v>71</v>
      </c>
      <c r="X95" s="12">
        <v>51</v>
      </c>
      <c r="Y95" s="12">
        <v>46</v>
      </c>
      <c r="Z95" s="12">
        <v>42</v>
      </c>
      <c r="AA95" s="12">
        <v>36</v>
      </c>
      <c r="AB95" s="12">
        <v>33000</v>
      </c>
    </row>
    <row r="96" spans="1:28" ht="15" thickBot="1" x14ac:dyDescent="0.35">
      <c r="A96" s="11" t="s">
        <v>236</v>
      </c>
      <c r="B96" s="12">
        <v>41</v>
      </c>
      <c r="C96" s="12">
        <v>69</v>
      </c>
      <c r="D96" s="12">
        <v>82</v>
      </c>
      <c r="E96" s="12">
        <v>43</v>
      </c>
      <c r="F96" s="12">
        <v>16</v>
      </c>
      <c r="G96" s="12">
        <v>103</v>
      </c>
      <c r="H96" s="12">
        <v>15</v>
      </c>
      <c r="I96" s="12">
        <v>53000</v>
      </c>
      <c r="K96">
        <f t="shared" si="10"/>
        <v>66</v>
      </c>
      <c r="L96">
        <f t="shared" si="11"/>
        <v>38</v>
      </c>
      <c r="M96">
        <f t="shared" si="12"/>
        <v>25</v>
      </c>
      <c r="N96">
        <f t="shared" si="13"/>
        <v>64</v>
      </c>
      <c r="O96">
        <f t="shared" si="14"/>
        <v>91</v>
      </c>
      <c r="P96">
        <f t="shared" si="15"/>
        <v>4</v>
      </c>
      <c r="Q96">
        <f t="shared" si="16"/>
        <v>92</v>
      </c>
      <c r="R96">
        <f t="shared" si="17"/>
        <v>53000</v>
      </c>
      <c r="T96" s="11" t="s">
        <v>236</v>
      </c>
      <c r="U96" s="12">
        <v>66</v>
      </c>
      <c r="V96" s="12">
        <v>38</v>
      </c>
      <c r="W96" s="12">
        <v>25</v>
      </c>
      <c r="X96" s="12">
        <v>64</v>
      </c>
      <c r="Y96" s="12">
        <v>91</v>
      </c>
      <c r="Z96" s="12">
        <v>4</v>
      </c>
      <c r="AA96" s="12">
        <v>92</v>
      </c>
      <c r="AB96" s="12">
        <v>53000</v>
      </c>
    </row>
    <row r="97" spans="1:28" ht="15" thickBot="1" x14ac:dyDescent="0.35">
      <c r="A97" s="11" t="s">
        <v>237</v>
      </c>
      <c r="B97" s="12">
        <v>62</v>
      </c>
      <c r="C97" s="12">
        <v>53</v>
      </c>
      <c r="D97" s="12">
        <v>58</v>
      </c>
      <c r="E97" s="12">
        <v>60</v>
      </c>
      <c r="F97" s="12">
        <v>64</v>
      </c>
      <c r="G97" s="12">
        <v>60</v>
      </c>
      <c r="H97" s="12">
        <v>68</v>
      </c>
      <c r="I97" s="12">
        <v>24000</v>
      </c>
      <c r="K97">
        <f t="shared" si="10"/>
        <v>45</v>
      </c>
      <c r="L97">
        <f t="shared" si="11"/>
        <v>54</v>
      </c>
      <c r="M97">
        <f t="shared" si="12"/>
        <v>49</v>
      </c>
      <c r="N97">
        <f t="shared" si="13"/>
        <v>47</v>
      </c>
      <c r="O97">
        <f t="shared" si="14"/>
        <v>43</v>
      </c>
      <c r="P97">
        <f t="shared" si="15"/>
        <v>47</v>
      </c>
      <c r="Q97">
        <f t="shared" si="16"/>
        <v>39</v>
      </c>
      <c r="R97">
        <f t="shared" si="17"/>
        <v>24000</v>
      </c>
      <c r="T97" s="11" t="s">
        <v>237</v>
      </c>
      <c r="U97" s="12">
        <v>45</v>
      </c>
      <c r="V97" s="12">
        <v>54</v>
      </c>
      <c r="W97" s="12">
        <v>49</v>
      </c>
      <c r="X97" s="12">
        <v>47</v>
      </c>
      <c r="Y97" s="12">
        <v>43</v>
      </c>
      <c r="Z97" s="12">
        <v>47</v>
      </c>
      <c r="AA97" s="12">
        <v>39</v>
      </c>
      <c r="AB97" s="12">
        <v>24000</v>
      </c>
    </row>
    <row r="98" spans="1:28" ht="15" thickBot="1" x14ac:dyDescent="0.35">
      <c r="A98" s="11" t="s">
        <v>238</v>
      </c>
      <c r="B98" s="12">
        <v>28</v>
      </c>
      <c r="C98" s="12">
        <v>13</v>
      </c>
      <c r="D98" s="12">
        <v>18</v>
      </c>
      <c r="E98" s="12">
        <v>36</v>
      </c>
      <c r="F98" s="12">
        <v>44</v>
      </c>
      <c r="G98" s="12">
        <v>37</v>
      </c>
      <c r="H98" s="12">
        <v>56</v>
      </c>
      <c r="I98" s="12">
        <v>66000</v>
      </c>
      <c r="K98">
        <f t="shared" si="10"/>
        <v>79</v>
      </c>
      <c r="L98">
        <f t="shared" si="11"/>
        <v>94</v>
      </c>
      <c r="M98">
        <f t="shared" si="12"/>
        <v>89</v>
      </c>
      <c r="N98">
        <f t="shared" si="13"/>
        <v>71</v>
      </c>
      <c r="O98">
        <f t="shared" si="14"/>
        <v>63</v>
      </c>
      <c r="P98">
        <f t="shared" si="15"/>
        <v>70</v>
      </c>
      <c r="Q98">
        <f t="shared" si="16"/>
        <v>51</v>
      </c>
      <c r="R98">
        <f t="shared" si="17"/>
        <v>66000</v>
      </c>
      <c r="T98" s="11" t="s">
        <v>238</v>
      </c>
      <c r="U98" s="12">
        <v>79</v>
      </c>
      <c r="V98" s="12">
        <v>94</v>
      </c>
      <c r="W98" s="12">
        <v>89</v>
      </c>
      <c r="X98" s="12">
        <v>71</v>
      </c>
      <c r="Y98" s="12">
        <v>63</v>
      </c>
      <c r="Z98" s="12">
        <v>70</v>
      </c>
      <c r="AA98" s="12">
        <v>51</v>
      </c>
      <c r="AB98" s="12">
        <v>66000</v>
      </c>
    </row>
    <row r="99" spans="1:28" ht="15" thickBot="1" x14ac:dyDescent="0.35">
      <c r="A99" s="11" t="s">
        <v>239</v>
      </c>
      <c r="B99" s="12">
        <v>38</v>
      </c>
      <c r="C99" s="12">
        <v>32</v>
      </c>
      <c r="D99" s="12">
        <v>59</v>
      </c>
      <c r="E99" s="12">
        <v>29</v>
      </c>
      <c r="F99" s="12">
        <v>31</v>
      </c>
      <c r="G99" s="12">
        <v>44</v>
      </c>
      <c r="H99" s="12">
        <v>39</v>
      </c>
      <c r="I99" s="12">
        <v>85000</v>
      </c>
      <c r="K99">
        <f t="shared" si="10"/>
        <v>69</v>
      </c>
      <c r="L99">
        <f t="shared" si="11"/>
        <v>75</v>
      </c>
      <c r="M99">
        <f t="shared" si="12"/>
        <v>48</v>
      </c>
      <c r="N99">
        <f t="shared" si="13"/>
        <v>78</v>
      </c>
      <c r="O99">
        <f t="shared" si="14"/>
        <v>76</v>
      </c>
      <c r="P99">
        <f t="shared" si="15"/>
        <v>63</v>
      </c>
      <c r="Q99">
        <f t="shared" si="16"/>
        <v>68</v>
      </c>
      <c r="R99">
        <f t="shared" si="17"/>
        <v>85000</v>
      </c>
      <c r="T99" s="11" t="s">
        <v>239</v>
      </c>
      <c r="U99" s="12">
        <v>69</v>
      </c>
      <c r="V99" s="12">
        <v>75</v>
      </c>
      <c r="W99" s="12">
        <v>48</v>
      </c>
      <c r="X99" s="12">
        <v>78</v>
      </c>
      <c r="Y99" s="12">
        <v>76</v>
      </c>
      <c r="Z99" s="12">
        <v>63</v>
      </c>
      <c r="AA99" s="12">
        <v>68</v>
      </c>
      <c r="AB99" s="12">
        <v>85000</v>
      </c>
    </row>
    <row r="100" spans="1:28" ht="15" thickBot="1" x14ac:dyDescent="0.35">
      <c r="A100" s="11" t="s">
        <v>240</v>
      </c>
      <c r="B100" s="12">
        <v>3</v>
      </c>
      <c r="C100" s="12">
        <v>6</v>
      </c>
      <c r="D100" s="12">
        <v>6</v>
      </c>
      <c r="E100" s="12">
        <v>6</v>
      </c>
      <c r="F100" s="12">
        <v>3</v>
      </c>
      <c r="G100" s="12">
        <v>3</v>
      </c>
      <c r="H100" s="12">
        <v>7</v>
      </c>
      <c r="I100" s="12">
        <v>64000</v>
      </c>
      <c r="K100">
        <f t="shared" si="10"/>
        <v>104</v>
      </c>
      <c r="L100">
        <f t="shared" si="11"/>
        <v>101</v>
      </c>
      <c r="M100">
        <f t="shared" si="12"/>
        <v>101</v>
      </c>
      <c r="N100">
        <f t="shared" si="13"/>
        <v>101</v>
      </c>
      <c r="O100">
        <f t="shared" si="14"/>
        <v>104</v>
      </c>
      <c r="P100">
        <f t="shared" si="15"/>
        <v>104</v>
      </c>
      <c r="Q100">
        <f t="shared" si="16"/>
        <v>100</v>
      </c>
      <c r="R100">
        <f t="shared" si="17"/>
        <v>64000</v>
      </c>
      <c r="T100" s="11" t="s">
        <v>240</v>
      </c>
      <c r="U100" s="12">
        <v>104</v>
      </c>
      <c r="V100" s="12">
        <v>101</v>
      </c>
      <c r="W100" s="12">
        <v>101</v>
      </c>
      <c r="X100" s="12">
        <v>101</v>
      </c>
      <c r="Y100" s="12">
        <v>104</v>
      </c>
      <c r="Z100" s="12">
        <v>104</v>
      </c>
      <c r="AA100" s="12">
        <v>100</v>
      </c>
      <c r="AB100" s="12">
        <v>64000</v>
      </c>
    </row>
    <row r="101" spans="1:28" ht="15" thickBot="1" x14ac:dyDescent="0.35">
      <c r="A101" s="11" t="s">
        <v>241</v>
      </c>
      <c r="B101" s="12">
        <v>19</v>
      </c>
      <c r="C101" s="12">
        <v>7</v>
      </c>
      <c r="D101" s="12">
        <v>22</v>
      </c>
      <c r="E101" s="12">
        <v>33</v>
      </c>
      <c r="F101" s="12">
        <v>52</v>
      </c>
      <c r="G101" s="12">
        <v>16</v>
      </c>
      <c r="H101" s="12">
        <v>42</v>
      </c>
      <c r="I101" s="12">
        <v>23000</v>
      </c>
      <c r="K101">
        <f t="shared" si="10"/>
        <v>88</v>
      </c>
      <c r="L101">
        <f t="shared" si="11"/>
        <v>100</v>
      </c>
      <c r="M101">
        <f t="shared" si="12"/>
        <v>85</v>
      </c>
      <c r="N101">
        <f t="shared" si="13"/>
        <v>74</v>
      </c>
      <c r="O101">
        <f t="shared" si="14"/>
        <v>55</v>
      </c>
      <c r="P101">
        <f t="shared" si="15"/>
        <v>91</v>
      </c>
      <c r="Q101">
        <f t="shared" si="16"/>
        <v>65</v>
      </c>
      <c r="R101">
        <f t="shared" si="17"/>
        <v>23000</v>
      </c>
      <c r="T101" s="11" t="s">
        <v>241</v>
      </c>
      <c r="U101" s="12">
        <v>88</v>
      </c>
      <c r="V101" s="12">
        <v>100</v>
      </c>
      <c r="W101" s="12">
        <v>85</v>
      </c>
      <c r="X101" s="12">
        <v>74</v>
      </c>
      <c r="Y101" s="12">
        <v>55</v>
      </c>
      <c r="Z101" s="12">
        <v>91</v>
      </c>
      <c r="AA101" s="12">
        <v>65</v>
      </c>
      <c r="AB101" s="12">
        <v>23000</v>
      </c>
    </row>
    <row r="102" spans="1:28" ht="15" thickBot="1" x14ac:dyDescent="0.35">
      <c r="A102" s="11" t="s">
        <v>242</v>
      </c>
      <c r="B102" s="12">
        <v>34</v>
      </c>
      <c r="C102" s="12">
        <v>22</v>
      </c>
      <c r="D102" s="12">
        <v>32</v>
      </c>
      <c r="E102" s="12">
        <v>106</v>
      </c>
      <c r="F102" s="12">
        <v>21</v>
      </c>
      <c r="G102" s="12">
        <v>103</v>
      </c>
      <c r="H102" s="12">
        <v>37</v>
      </c>
      <c r="I102" s="12">
        <v>68000</v>
      </c>
      <c r="K102">
        <f t="shared" si="10"/>
        <v>73</v>
      </c>
      <c r="L102">
        <f t="shared" si="11"/>
        <v>85</v>
      </c>
      <c r="M102">
        <f t="shared" si="12"/>
        <v>75</v>
      </c>
      <c r="N102">
        <f t="shared" si="13"/>
        <v>1</v>
      </c>
      <c r="O102">
        <f t="shared" si="14"/>
        <v>86</v>
      </c>
      <c r="P102">
        <f t="shared" si="15"/>
        <v>4</v>
      </c>
      <c r="Q102">
        <f t="shared" si="16"/>
        <v>70</v>
      </c>
      <c r="R102">
        <f t="shared" si="17"/>
        <v>68000</v>
      </c>
      <c r="T102" s="11" t="s">
        <v>242</v>
      </c>
      <c r="U102" s="12">
        <v>73</v>
      </c>
      <c r="V102" s="12">
        <v>85</v>
      </c>
      <c r="W102" s="12">
        <v>75</v>
      </c>
      <c r="X102" s="12">
        <v>1</v>
      </c>
      <c r="Y102" s="12">
        <v>86</v>
      </c>
      <c r="Z102" s="12">
        <v>4</v>
      </c>
      <c r="AA102" s="12">
        <v>70</v>
      </c>
      <c r="AB102" s="12">
        <v>68000</v>
      </c>
    </row>
    <row r="103" spans="1:28" ht="15" thickBot="1" x14ac:dyDescent="0.35">
      <c r="A103" s="11" t="s">
        <v>243</v>
      </c>
      <c r="B103" s="12">
        <v>97</v>
      </c>
      <c r="C103" s="12">
        <v>88</v>
      </c>
      <c r="D103" s="12">
        <v>79</v>
      </c>
      <c r="E103" s="12">
        <v>95</v>
      </c>
      <c r="F103" s="12">
        <v>100</v>
      </c>
      <c r="G103" s="12">
        <v>92</v>
      </c>
      <c r="H103" s="12">
        <v>97</v>
      </c>
      <c r="I103" s="12">
        <v>25000</v>
      </c>
      <c r="K103">
        <f t="shared" si="10"/>
        <v>10</v>
      </c>
      <c r="L103">
        <f t="shared" si="11"/>
        <v>19</v>
      </c>
      <c r="M103">
        <f t="shared" si="12"/>
        <v>28</v>
      </c>
      <c r="N103">
        <f t="shared" si="13"/>
        <v>12</v>
      </c>
      <c r="O103">
        <f t="shared" si="14"/>
        <v>7</v>
      </c>
      <c r="P103">
        <f t="shared" si="15"/>
        <v>15</v>
      </c>
      <c r="Q103">
        <f t="shared" si="16"/>
        <v>10</v>
      </c>
      <c r="R103">
        <f t="shared" si="17"/>
        <v>25000</v>
      </c>
      <c r="T103" s="11" t="s">
        <v>243</v>
      </c>
      <c r="U103" s="12">
        <v>10</v>
      </c>
      <c r="V103" s="12">
        <v>19</v>
      </c>
      <c r="W103" s="12">
        <v>28</v>
      </c>
      <c r="X103" s="12">
        <v>12</v>
      </c>
      <c r="Y103" s="12">
        <v>7</v>
      </c>
      <c r="Z103" s="12">
        <v>15</v>
      </c>
      <c r="AA103" s="12">
        <v>10</v>
      </c>
      <c r="AB103" s="12">
        <v>25000</v>
      </c>
    </row>
    <row r="104" spans="1:28" ht="15" thickBot="1" x14ac:dyDescent="0.35">
      <c r="A104" s="11" t="s">
        <v>244</v>
      </c>
      <c r="B104" s="12">
        <v>29</v>
      </c>
      <c r="C104" s="12">
        <v>25</v>
      </c>
      <c r="D104" s="12">
        <v>29</v>
      </c>
      <c r="E104" s="12">
        <v>26</v>
      </c>
      <c r="F104" s="12">
        <v>37</v>
      </c>
      <c r="G104" s="12">
        <v>21</v>
      </c>
      <c r="H104" s="12">
        <v>31</v>
      </c>
      <c r="I104" s="12">
        <v>60000</v>
      </c>
      <c r="K104">
        <f t="shared" si="10"/>
        <v>78</v>
      </c>
      <c r="L104">
        <f t="shared" si="11"/>
        <v>82</v>
      </c>
      <c r="M104">
        <f t="shared" si="12"/>
        <v>78</v>
      </c>
      <c r="N104">
        <f t="shared" si="13"/>
        <v>81</v>
      </c>
      <c r="O104">
        <f t="shared" si="14"/>
        <v>70</v>
      </c>
      <c r="P104">
        <f t="shared" si="15"/>
        <v>86</v>
      </c>
      <c r="Q104">
        <f t="shared" si="16"/>
        <v>76</v>
      </c>
      <c r="R104">
        <f t="shared" si="17"/>
        <v>60000</v>
      </c>
      <c r="T104" s="11" t="s">
        <v>244</v>
      </c>
      <c r="U104" s="12">
        <v>78</v>
      </c>
      <c r="V104" s="12">
        <v>82</v>
      </c>
      <c r="W104" s="12">
        <v>78</v>
      </c>
      <c r="X104" s="12">
        <v>81</v>
      </c>
      <c r="Y104" s="12">
        <v>70</v>
      </c>
      <c r="Z104" s="12">
        <v>86</v>
      </c>
      <c r="AA104" s="12">
        <v>76</v>
      </c>
      <c r="AB104" s="12">
        <v>60000</v>
      </c>
    </row>
    <row r="105" spans="1:28" ht="15" thickBot="1" x14ac:dyDescent="0.35">
      <c r="A105" s="11" t="s">
        <v>245</v>
      </c>
      <c r="B105" s="12">
        <v>53</v>
      </c>
      <c r="C105" s="12">
        <v>92</v>
      </c>
      <c r="D105" s="12">
        <v>95</v>
      </c>
      <c r="E105" s="12">
        <v>32</v>
      </c>
      <c r="F105" s="12">
        <v>36</v>
      </c>
      <c r="G105" s="12">
        <v>48</v>
      </c>
      <c r="H105" s="12">
        <v>26</v>
      </c>
      <c r="I105" s="12">
        <v>92000</v>
      </c>
      <c r="K105">
        <f t="shared" si="10"/>
        <v>54</v>
      </c>
      <c r="L105">
        <f t="shared" si="11"/>
        <v>15</v>
      </c>
      <c r="M105">
        <f t="shared" si="12"/>
        <v>12</v>
      </c>
      <c r="N105">
        <f t="shared" si="13"/>
        <v>75</v>
      </c>
      <c r="O105">
        <f t="shared" si="14"/>
        <v>71</v>
      </c>
      <c r="P105">
        <f t="shared" si="15"/>
        <v>59</v>
      </c>
      <c r="Q105">
        <f t="shared" si="16"/>
        <v>81</v>
      </c>
      <c r="R105">
        <f t="shared" si="17"/>
        <v>92000</v>
      </c>
      <c r="T105" s="11" t="s">
        <v>245</v>
      </c>
      <c r="U105" s="12">
        <v>54</v>
      </c>
      <c r="V105" s="12">
        <v>15</v>
      </c>
      <c r="W105" s="12">
        <v>12</v>
      </c>
      <c r="X105" s="12">
        <v>75</v>
      </c>
      <c r="Y105" s="12">
        <v>71</v>
      </c>
      <c r="Z105" s="12">
        <v>59</v>
      </c>
      <c r="AA105" s="12">
        <v>81</v>
      </c>
      <c r="AB105" s="12">
        <v>92000</v>
      </c>
    </row>
    <row r="106" spans="1:28" ht="15" thickBot="1" x14ac:dyDescent="0.35">
      <c r="A106" s="11" t="s">
        <v>246</v>
      </c>
      <c r="B106" s="12">
        <v>103</v>
      </c>
      <c r="C106" s="12">
        <v>97</v>
      </c>
      <c r="D106" s="12">
        <v>105</v>
      </c>
      <c r="E106" s="12">
        <v>86</v>
      </c>
      <c r="F106" s="12">
        <v>89</v>
      </c>
      <c r="G106" s="12">
        <v>98</v>
      </c>
      <c r="H106" s="12">
        <v>96</v>
      </c>
      <c r="I106" s="12">
        <v>86000</v>
      </c>
      <c r="K106">
        <f t="shared" si="10"/>
        <v>4</v>
      </c>
      <c r="L106">
        <f t="shared" si="11"/>
        <v>10</v>
      </c>
      <c r="M106">
        <f t="shared" si="12"/>
        <v>2</v>
      </c>
      <c r="N106">
        <f t="shared" si="13"/>
        <v>21</v>
      </c>
      <c r="O106">
        <f t="shared" si="14"/>
        <v>18</v>
      </c>
      <c r="P106">
        <f t="shared" si="15"/>
        <v>9</v>
      </c>
      <c r="Q106">
        <f t="shared" si="16"/>
        <v>11</v>
      </c>
      <c r="R106">
        <f t="shared" si="17"/>
        <v>86000</v>
      </c>
      <c r="T106" s="11" t="s">
        <v>246</v>
      </c>
      <c r="U106" s="12">
        <v>4</v>
      </c>
      <c r="V106" s="12">
        <v>10</v>
      </c>
      <c r="W106" s="12">
        <v>2</v>
      </c>
      <c r="X106" s="12">
        <v>21</v>
      </c>
      <c r="Y106" s="12">
        <v>18</v>
      </c>
      <c r="Z106" s="12">
        <v>9</v>
      </c>
      <c r="AA106" s="12">
        <v>11</v>
      </c>
      <c r="AB106" s="12">
        <v>86000</v>
      </c>
    </row>
    <row r="107" spans="1:28" ht="15" thickBot="1" x14ac:dyDescent="0.35">
      <c r="A107" s="11" t="s">
        <v>247</v>
      </c>
      <c r="B107" s="12">
        <v>13</v>
      </c>
      <c r="C107" s="12">
        <v>19</v>
      </c>
      <c r="D107" s="12">
        <v>15</v>
      </c>
      <c r="E107" s="12">
        <v>14</v>
      </c>
      <c r="F107" s="12">
        <v>23</v>
      </c>
      <c r="G107" s="12">
        <v>12</v>
      </c>
      <c r="H107" s="12">
        <v>21</v>
      </c>
      <c r="I107" s="12">
        <v>90000</v>
      </c>
      <c r="K107">
        <f t="shared" si="10"/>
        <v>94</v>
      </c>
      <c r="L107">
        <f t="shared" si="11"/>
        <v>88</v>
      </c>
      <c r="M107">
        <f t="shared" si="12"/>
        <v>92</v>
      </c>
      <c r="N107">
        <f t="shared" si="13"/>
        <v>93</v>
      </c>
      <c r="O107">
        <f t="shared" si="14"/>
        <v>84</v>
      </c>
      <c r="P107">
        <f t="shared" si="15"/>
        <v>95</v>
      </c>
      <c r="Q107">
        <f t="shared" si="16"/>
        <v>86</v>
      </c>
      <c r="R107">
        <f t="shared" si="17"/>
        <v>90000</v>
      </c>
      <c r="T107" s="11" t="s">
        <v>247</v>
      </c>
      <c r="U107" s="12">
        <v>94</v>
      </c>
      <c r="V107" s="12">
        <v>88</v>
      </c>
      <c r="W107" s="12">
        <v>92</v>
      </c>
      <c r="X107" s="12">
        <v>93</v>
      </c>
      <c r="Y107" s="12">
        <v>84</v>
      </c>
      <c r="Z107" s="12">
        <v>95</v>
      </c>
      <c r="AA107" s="12">
        <v>86</v>
      </c>
      <c r="AB107" s="12">
        <v>90000</v>
      </c>
    </row>
    <row r="108" spans="1:28" ht="15" thickBot="1" x14ac:dyDescent="0.35">
      <c r="A108" s="11" t="s">
        <v>248</v>
      </c>
      <c r="B108" s="12">
        <v>14</v>
      </c>
      <c r="C108" s="12">
        <v>52</v>
      </c>
      <c r="D108" s="12">
        <v>43</v>
      </c>
      <c r="E108" s="12">
        <v>9</v>
      </c>
      <c r="F108" s="12">
        <v>7</v>
      </c>
      <c r="G108" s="12">
        <v>13</v>
      </c>
      <c r="H108" s="12">
        <v>6</v>
      </c>
      <c r="I108" s="12">
        <v>92000</v>
      </c>
      <c r="K108">
        <f t="shared" si="10"/>
        <v>93</v>
      </c>
      <c r="L108">
        <f t="shared" si="11"/>
        <v>55</v>
      </c>
      <c r="M108">
        <f t="shared" si="12"/>
        <v>64</v>
      </c>
      <c r="N108">
        <f t="shared" si="13"/>
        <v>98</v>
      </c>
      <c r="O108">
        <f t="shared" si="14"/>
        <v>100</v>
      </c>
      <c r="P108">
        <f t="shared" si="15"/>
        <v>94</v>
      </c>
      <c r="Q108">
        <f t="shared" si="16"/>
        <v>101</v>
      </c>
      <c r="R108">
        <f t="shared" si="17"/>
        <v>92000</v>
      </c>
      <c r="T108" s="11" t="s">
        <v>248</v>
      </c>
      <c r="U108" s="12">
        <v>93</v>
      </c>
      <c r="V108" s="12">
        <v>55</v>
      </c>
      <c r="W108" s="12">
        <v>64</v>
      </c>
      <c r="X108" s="12">
        <v>98</v>
      </c>
      <c r="Y108" s="12">
        <v>100</v>
      </c>
      <c r="Z108" s="12">
        <v>94</v>
      </c>
      <c r="AA108" s="12">
        <v>101</v>
      </c>
      <c r="AB108" s="12">
        <v>92000</v>
      </c>
    </row>
    <row r="109" spans="1:28" ht="15" thickBot="1" x14ac:dyDescent="0.35">
      <c r="A109" s="11" t="s">
        <v>249</v>
      </c>
      <c r="B109" s="12">
        <v>4</v>
      </c>
      <c r="C109" s="12">
        <v>36</v>
      </c>
      <c r="D109" s="12">
        <v>4</v>
      </c>
      <c r="E109" s="12">
        <v>4</v>
      </c>
      <c r="F109" s="12">
        <v>8</v>
      </c>
      <c r="G109" s="12">
        <v>4</v>
      </c>
      <c r="H109" s="12">
        <v>3</v>
      </c>
      <c r="I109" s="12">
        <v>75000</v>
      </c>
      <c r="K109">
        <f t="shared" si="10"/>
        <v>103</v>
      </c>
      <c r="L109">
        <f t="shared" si="11"/>
        <v>71</v>
      </c>
      <c r="M109">
        <f t="shared" si="12"/>
        <v>103</v>
      </c>
      <c r="N109">
        <f t="shared" si="13"/>
        <v>103</v>
      </c>
      <c r="O109">
        <f t="shared" si="14"/>
        <v>99</v>
      </c>
      <c r="P109">
        <f t="shared" si="15"/>
        <v>103</v>
      </c>
      <c r="Q109">
        <f t="shared" si="16"/>
        <v>104</v>
      </c>
      <c r="R109">
        <f t="shared" si="17"/>
        <v>75000</v>
      </c>
      <c r="T109" s="11" t="s">
        <v>249</v>
      </c>
      <c r="U109" s="12">
        <v>103</v>
      </c>
      <c r="V109" s="12">
        <v>71</v>
      </c>
      <c r="W109" s="12">
        <v>103</v>
      </c>
      <c r="X109" s="12">
        <v>103</v>
      </c>
      <c r="Y109" s="12">
        <v>99</v>
      </c>
      <c r="Z109" s="12">
        <v>103</v>
      </c>
      <c r="AA109" s="12">
        <v>104</v>
      </c>
      <c r="AB109" s="12">
        <v>75000</v>
      </c>
    </row>
    <row r="110" spans="1:28" ht="15" thickBot="1" x14ac:dyDescent="0.35">
      <c r="A110" s="11" t="s">
        <v>250</v>
      </c>
      <c r="B110" s="12">
        <v>93</v>
      </c>
      <c r="C110" s="12">
        <v>51</v>
      </c>
      <c r="D110" s="12">
        <v>71</v>
      </c>
      <c r="E110" s="12">
        <v>79</v>
      </c>
      <c r="F110" s="12">
        <v>93</v>
      </c>
      <c r="G110" s="12">
        <v>94</v>
      </c>
      <c r="H110" s="12">
        <v>101</v>
      </c>
      <c r="I110" s="12">
        <v>70000</v>
      </c>
      <c r="K110">
        <f t="shared" si="10"/>
        <v>14</v>
      </c>
      <c r="L110">
        <f t="shared" si="11"/>
        <v>56</v>
      </c>
      <c r="M110">
        <f t="shared" si="12"/>
        <v>36</v>
      </c>
      <c r="N110">
        <f t="shared" si="13"/>
        <v>28</v>
      </c>
      <c r="O110">
        <f t="shared" si="14"/>
        <v>14</v>
      </c>
      <c r="P110">
        <f t="shared" si="15"/>
        <v>13</v>
      </c>
      <c r="Q110">
        <f t="shared" si="16"/>
        <v>6</v>
      </c>
      <c r="R110">
        <f t="shared" si="17"/>
        <v>70000</v>
      </c>
      <c r="T110" s="11" t="s">
        <v>250</v>
      </c>
      <c r="U110" s="12">
        <v>14</v>
      </c>
      <c r="V110" s="12">
        <v>56</v>
      </c>
      <c r="W110" s="12">
        <v>36</v>
      </c>
      <c r="X110" s="12">
        <v>28</v>
      </c>
      <c r="Y110" s="12">
        <v>14</v>
      </c>
      <c r="Z110" s="12">
        <v>13</v>
      </c>
      <c r="AA110" s="12">
        <v>6</v>
      </c>
      <c r="AB110" s="12">
        <v>70000</v>
      </c>
    </row>
    <row r="111" spans="1:28" ht="15" thickBot="1" x14ac:dyDescent="0.35">
      <c r="A111" s="11" t="s">
        <v>251</v>
      </c>
      <c r="B111" s="12">
        <v>30</v>
      </c>
      <c r="C111" s="12">
        <v>18</v>
      </c>
      <c r="D111" s="12">
        <v>42</v>
      </c>
      <c r="E111" s="12">
        <v>30</v>
      </c>
      <c r="F111" s="12">
        <v>26</v>
      </c>
      <c r="G111" s="12">
        <v>29</v>
      </c>
      <c r="H111" s="12">
        <v>30</v>
      </c>
      <c r="I111" s="12">
        <v>42000</v>
      </c>
      <c r="K111">
        <f t="shared" si="10"/>
        <v>77</v>
      </c>
      <c r="L111">
        <f t="shared" si="11"/>
        <v>89</v>
      </c>
      <c r="M111">
        <f t="shared" si="12"/>
        <v>65</v>
      </c>
      <c r="N111">
        <f t="shared" si="13"/>
        <v>77</v>
      </c>
      <c r="O111">
        <f t="shared" si="14"/>
        <v>81</v>
      </c>
      <c r="P111">
        <f t="shared" si="15"/>
        <v>78</v>
      </c>
      <c r="Q111">
        <f t="shared" si="16"/>
        <v>77</v>
      </c>
      <c r="R111">
        <f t="shared" si="17"/>
        <v>42000</v>
      </c>
      <c r="T111" s="11" t="s">
        <v>251</v>
      </c>
      <c r="U111" s="12">
        <v>77</v>
      </c>
      <c r="V111" s="12">
        <v>89</v>
      </c>
      <c r="W111" s="12">
        <v>65</v>
      </c>
      <c r="X111" s="12">
        <v>77</v>
      </c>
      <c r="Y111" s="12">
        <v>81</v>
      </c>
      <c r="Z111" s="12">
        <v>78</v>
      </c>
      <c r="AA111" s="12">
        <v>77</v>
      </c>
      <c r="AB111" s="12">
        <v>42000</v>
      </c>
    </row>
    <row r="112" spans="1:28" ht="15" thickBot="1" x14ac:dyDescent="0.35">
      <c r="A112" s="11" t="s">
        <v>252</v>
      </c>
      <c r="B112" s="12">
        <v>86</v>
      </c>
      <c r="C112" s="12">
        <v>93</v>
      </c>
      <c r="D112" s="12">
        <v>101</v>
      </c>
      <c r="E112" s="12">
        <v>59</v>
      </c>
      <c r="F112" s="12">
        <v>76</v>
      </c>
      <c r="G112" s="12">
        <v>85</v>
      </c>
      <c r="H112" s="12">
        <v>77</v>
      </c>
      <c r="I112" s="12">
        <v>98000</v>
      </c>
      <c r="K112">
        <f t="shared" si="10"/>
        <v>21</v>
      </c>
      <c r="L112">
        <f t="shared" si="11"/>
        <v>14</v>
      </c>
      <c r="M112">
        <f t="shared" si="12"/>
        <v>6</v>
      </c>
      <c r="N112">
        <f t="shared" si="13"/>
        <v>48</v>
      </c>
      <c r="O112">
        <f t="shared" si="14"/>
        <v>31</v>
      </c>
      <c r="P112">
        <f t="shared" si="15"/>
        <v>22</v>
      </c>
      <c r="Q112">
        <f t="shared" si="16"/>
        <v>30</v>
      </c>
      <c r="R112">
        <f t="shared" si="17"/>
        <v>98000</v>
      </c>
      <c r="T112" s="11" t="s">
        <v>252</v>
      </c>
      <c r="U112" s="12">
        <v>21</v>
      </c>
      <c r="V112" s="12">
        <v>14</v>
      </c>
      <c r="W112" s="12">
        <v>6</v>
      </c>
      <c r="X112" s="12">
        <v>48</v>
      </c>
      <c r="Y112" s="12">
        <v>31</v>
      </c>
      <c r="Z112" s="12">
        <v>22</v>
      </c>
      <c r="AA112" s="12">
        <v>30</v>
      </c>
      <c r="AB112" s="12">
        <v>98000</v>
      </c>
    </row>
    <row r="113" spans="1:28" ht="15" thickBot="1" x14ac:dyDescent="0.35">
      <c r="A113" s="11" t="s">
        <v>253</v>
      </c>
      <c r="B113" s="12">
        <v>68</v>
      </c>
      <c r="C113" s="12">
        <v>39</v>
      </c>
      <c r="D113" s="12">
        <v>39</v>
      </c>
      <c r="E113" s="12">
        <v>53</v>
      </c>
      <c r="F113" s="12">
        <v>82</v>
      </c>
      <c r="G113" s="12">
        <v>83</v>
      </c>
      <c r="H113" s="12">
        <v>89</v>
      </c>
      <c r="I113" s="12">
        <v>92000</v>
      </c>
      <c r="K113">
        <f t="shared" si="10"/>
        <v>39</v>
      </c>
      <c r="L113">
        <f t="shared" si="11"/>
        <v>68</v>
      </c>
      <c r="M113">
        <f t="shared" si="12"/>
        <v>68</v>
      </c>
      <c r="N113">
        <f t="shared" si="13"/>
        <v>54</v>
      </c>
      <c r="O113">
        <f t="shared" si="14"/>
        <v>25</v>
      </c>
      <c r="P113">
        <f t="shared" si="15"/>
        <v>24</v>
      </c>
      <c r="Q113">
        <f t="shared" si="16"/>
        <v>18</v>
      </c>
      <c r="R113">
        <f t="shared" si="17"/>
        <v>92000</v>
      </c>
      <c r="T113" s="11" t="s">
        <v>253</v>
      </c>
      <c r="U113" s="12">
        <v>39</v>
      </c>
      <c r="V113" s="12">
        <v>68</v>
      </c>
      <c r="W113" s="12">
        <v>68</v>
      </c>
      <c r="X113" s="12">
        <v>54</v>
      </c>
      <c r="Y113" s="12">
        <v>25</v>
      </c>
      <c r="Z113" s="12">
        <v>24</v>
      </c>
      <c r="AA113" s="12">
        <v>18</v>
      </c>
      <c r="AB113" s="12">
        <v>92000</v>
      </c>
    </row>
    <row r="114" spans="1:28" ht="18.600000000000001" thickBot="1" x14ac:dyDescent="0.35">
      <c r="A114" s="7"/>
      <c r="T114" s="7"/>
    </row>
    <row r="115" spans="1:28" ht="18.600000000000001" thickBot="1" x14ac:dyDescent="0.35">
      <c r="A115" s="11" t="s">
        <v>254</v>
      </c>
      <c r="B115" s="11" t="s">
        <v>140</v>
      </c>
      <c r="C115" s="11" t="s">
        <v>141</v>
      </c>
      <c r="D115" s="11" t="s">
        <v>142</v>
      </c>
      <c r="E115" s="11" t="s">
        <v>143</v>
      </c>
      <c r="F115" s="11" t="s">
        <v>144</v>
      </c>
      <c r="G115" s="11" t="s">
        <v>145</v>
      </c>
      <c r="H115" s="11" t="s">
        <v>146</v>
      </c>
      <c r="T115" s="11" t="s">
        <v>254</v>
      </c>
      <c r="U115" s="11" t="s">
        <v>140</v>
      </c>
      <c r="V115" s="11" t="s">
        <v>141</v>
      </c>
      <c r="W115" s="11" t="s">
        <v>142</v>
      </c>
      <c r="X115" s="11" t="s">
        <v>143</v>
      </c>
      <c r="Y115" s="11" t="s">
        <v>144</v>
      </c>
      <c r="Z115" s="11" t="s">
        <v>145</v>
      </c>
      <c r="AA115" s="11" t="s">
        <v>146</v>
      </c>
    </row>
    <row r="116" spans="1:28" ht="36.6" thickBot="1" x14ac:dyDescent="0.35">
      <c r="A116" s="11" t="s">
        <v>255</v>
      </c>
      <c r="B116" s="12" t="s">
        <v>256</v>
      </c>
      <c r="C116" s="12" t="s">
        <v>257</v>
      </c>
      <c r="D116" s="12" t="s">
        <v>258</v>
      </c>
      <c r="E116" s="12" t="s">
        <v>259</v>
      </c>
      <c r="F116" s="12" t="s">
        <v>260</v>
      </c>
      <c r="G116" s="12" t="s">
        <v>261</v>
      </c>
      <c r="H116" s="12" t="s">
        <v>262</v>
      </c>
      <c r="T116" s="11" t="s">
        <v>255</v>
      </c>
      <c r="U116" s="12" t="s">
        <v>404</v>
      </c>
      <c r="V116" s="12" t="s">
        <v>405</v>
      </c>
      <c r="W116" s="12" t="s">
        <v>406</v>
      </c>
      <c r="X116" s="12" t="s">
        <v>407</v>
      </c>
      <c r="Y116" s="12" t="s">
        <v>408</v>
      </c>
      <c r="Z116" s="12" t="s">
        <v>259</v>
      </c>
      <c r="AA116" s="12" t="s">
        <v>409</v>
      </c>
    </row>
    <row r="117" spans="1:28" ht="36.6" thickBot="1" x14ac:dyDescent="0.35">
      <c r="A117" s="11" t="s">
        <v>263</v>
      </c>
      <c r="B117" s="12" t="s">
        <v>264</v>
      </c>
      <c r="C117" s="12" t="s">
        <v>257</v>
      </c>
      <c r="D117" s="12" t="s">
        <v>258</v>
      </c>
      <c r="E117" s="12" t="s">
        <v>259</v>
      </c>
      <c r="F117" s="12" t="s">
        <v>260</v>
      </c>
      <c r="G117" s="12" t="s">
        <v>261</v>
      </c>
      <c r="H117" s="12" t="s">
        <v>262</v>
      </c>
      <c r="T117" s="11" t="s">
        <v>263</v>
      </c>
      <c r="U117" s="12" t="s">
        <v>404</v>
      </c>
      <c r="V117" s="12" t="s">
        <v>405</v>
      </c>
      <c r="W117" s="12" t="s">
        <v>406</v>
      </c>
      <c r="X117" s="12" t="s">
        <v>410</v>
      </c>
      <c r="Y117" s="12" t="s">
        <v>408</v>
      </c>
      <c r="Z117" s="12" t="s">
        <v>259</v>
      </c>
      <c r="AA117" s="12" t="s">
        <v>411</v>
      </c>
    </row>
    <row r="118" spans="1:28" ht="36.6" thickBot="1" x14ac:dyDescent="0.35">
      <c r="A118" s="11" t="s">
        <v>265</v>
      </c>
      <c r="B118" s="12" t="s">
        <v>264</v>
      </c>
      <c r="C118" s="12" t="s">
        <v>257</v>
      </c>
      <c r="D118" s="12" t="s">
        <v>258</v>
      </c>
      <c r="E118" s="12" t="s">
        <v>259</v>
      </c>
      <c r="F118" s="12" t="s">
        <v>260</v>
      </c>
      <c r="G118" s="12" t="s">
        <v>261</v>
      </c>
      <c r="H118" s="12" t="s">
        <v>262</v>
      </c>
      <c r="T118" s="11" t="s">
        <v>265</v>
      </c>
      <c r="U118" s="12" t="s">
        <v>404</v>
      </c>
      <c r="V118" s="12" t="s">
        <v>405</v>
      </c>
      <c r="W118" s="12" t="s">
        <v>406</v>
      </c>
      <c r="X118" s="12" t="s">
        <v>410</v>
      </c>
      <c r="Y118" s="12" t="s">
        <v>408</v>
      </c>
      <c r="Z118" s="12" t="s">
        <v>259</v>
      </c>
      <c r="AA118" s="12" t="s">
        <v>411</v>
      </c>
    </row>
    <row r="119" spans="1:28" ht="36.6" thickBot="1" x14ac:dyDescent="0.35">
      <c r="A119" s="11" t="s">
        <v>266</v>
      </c>
      <c r="B119" s="12" t="s">
        <v>264</v>
      </c>
      <c r="C119" s="12" t="s">
        <v>257</v>
      </c>
      <c r="D119" s="12" t="s">
        <v>258</v>
      </c>
      <c r="E119" s="12" t="s">
        <v>259</v>
      </c>
      <c r="F119" s="12" t="s">
        <v>260</v>
      </c>
      <c r="G119" s="12" t="s">
        <v>261</v>
      </c>
      <c r="H119" s="12" t="s">
        <v>258</v>
      </c>
      <c r="T119" s="11" t="s">
        <v>266</v>
      </c>
      <c r="U119" s="12" t="s">
        <v>404</v>
      </c>
      <c r="V119" s="12" t="s">
        <v>405</v>
      </c>
      <c r="W119" s="12" t="s">
        <v>412</v>
      </c>
      <c r="X119" s="12" t="s">
        <v>413</v>
      </c>
      <c r="Y119" s="12" t="s">
        <v>408</v>
      </c>
      <c r="Z119" s="12" t="s">
        <v>259</v>
      </c>
      <c r="AA119" s="12" t="s">
        <v>411</v>
      </c>
    </row>
    <row r="120" spans="1:28" ht="36.6" thickBot="1" x14ac:dyDescent="0.35">
      <c r="A120" s="11" t="s">
        <v>267</v>
      </c>
      <c r="B120" s="12" t="s">
        <v>264</v>
      </c>
      <c r="C120" s="12" t="s">
        <v>257</v>
      </c>
      <c r="D120" s="12" t="s">
        <v>258</v>
      </c>
      <c r="E120" s="12" t="s">
        <v>259</v>
      </c>
      <c r="F120" s="12" t="s">
        <v>260</v>
      </c>
      <c r="G120" s="12" t="s">
        <v>261</v>
      </c>
      <c r="H120" s="12" t="s">
        <v>258</v>
      </c>
      <c r="T120" s="11" t="s">
        <v>267</v>
      </c>
      <c r="U120" s="12" t="s">
        <v>404</v>
      </c>
      <c r="V120" s="12" t="s">
        <v>405</v>
      </c>
      <c r="W120" s="12" t="s">
        <v>412</v>
      </c>
      <c r="X120" s="12" t="s">
        <v>413</v>
      </c>
      <c r="Y120" s="12" t="s">
        <v>408</v>
      </c>
      <c r="Z120" s="12" t="s">
        <v>259</v>
      </c>
      <c r="AA120" s="12" t="s">
        <v>411</v>
      </c>
    </row>
    <row r="121" spans="1:28" ht="36.6" thickBot="1" x14ac:dyDescent="0.35">
      <c r="A121" s="11" t="s">
        <v>268</v>
      </c>
      <c r="B121" s="12" t="s">
        <v>264</v>
      </c>
      <c r="C121" s="12" t="s">
        <v>257</v>
      </c>
      <c r="D121" s="12" t="s">
        <v>258</v>
      </c>
      <c r="E121" s="12" t="s">
        <v>259</v>
      </c>
      <c r="F121" s="12" t="s">
        <v>260</v>
      </c>
      <c r="G121" s="12" t="s">
        <v>261</v>
      </c>
      <c r="H121" s="12" t="s">
        <v>258</v>
      </c>
      <c r="T121" s="11" t="s">
        <v>268</v>
      </c>
      <c r="U121" s="12" t="s">
        <v>404</v>
      </c>
      <c r="V121" s="12" t="s">
        <v>405</v>
      </c>
      <c r="W121" s="12" t="s">
        <v>412</v>
      </c>
      <c r="X121" s="12" t="s">
        <v>413</v>
      </c>
      <c r="Y121" s="12" t="s">
        <v>408</v>
      </c>
      <c r="Z121" s="12" t="s">
        <v>259</v>
      </c>
      <c r="AA121" s="12" t="s">
        <v>411</v>
      </c>
    </row>
    <row r="122" spans="1:28" ht="36.6" thickBot="1" x14ac:dyDescent="0.35">
      <c r="A122" s="11" t="s">
        <v>269</v>
      </c>
      <c r="B122" s="12" t="s">
        <v>264</v>
      </c>
      <c r="C122" s="12" t="s">
        <v>257</v>
      </c>
      <c r="D122" s="12" t="s">
        <v>258</v>
      </c>
      <c r="E122" s="12" t="s">
        <v>259</v>
      </c>
      <c r="F122" s="12" t="s">
        <v>260</v>
      </c>
      <c r="G122" s="12" t="s">
        <v>261</v>
      </c>
      <c r="H122" s="12" t="s">
        <v>258</v>
      </c>
      <c r="T122" s="11" t="s">
        <v>269</v>
      </c>
      <c r="U122" s="12" t="s">
        <v>404</v>
      </c>
      <c r="V122" s="12" t="s">
        <v>405</v>
      </c>
      <c r="W122" s="12" t="s">
        <v>412</v>
      </c>
      <c r="X122" s="12" t="s">
        <v>413</v>
      </c>
      <c r="Y122" s="12" t="s">
        <v>408</v>
      </c>
      <c r="Z122" s="12" t="s">
        <v>259</v>
      </c>
      <c r="AA122" s="12" t="s">
        <v>414</v>
      </c>
    </row>
    <row r="123" spans="1:28" ht="36.6" thickBot="1" x14ac:dyDescent="0.35">
      <c r="A123" s="11" t="s">
        <v>270</v>
      </c>
      <c r="B123" s="12" t="s">
        <v>264</v>
      </c>
      <c r="C123" s="12" t="s">
        <v>257</v>
      </c>
      <c r="D123" s="12" t="s">
        <v>258</v>
      </c>
      <c r="E123" s="12" t="s">
        <v>259</v>
      </c>
      <c r="F123" s="12" t="s">
        <v>260</v>
      </c>
      <c r="G123" s="12" t="s">
        <v>261</v>
      </c>
      <c r="H123" s="12" t="s">
        <v>258</v>
      </c>
      <c r="T123" s="11" t="s">
        <v>270</v>
      </c>
      <c r="U123" s="12" t="s">
        <v>259</v>
      </c>
      <c r="V123" s="12" t="s">
        <v>415</v>
      </c>
      <c r="W123" s="12" t="s">
        <v>412</v>
      </c>
      <c r="X123" s="12" t="s">
        <v>413</v>
      </c>
      <c r="Y123" s="12" t="s">
        <v>408</v>
      </c>
      <c r="Z123" s="12" t="s">
        <v>259</v>
      </c>
      <c r="AA123" s="12" t="s">
        <v>414</v>
      </c>
    </row>
    <row r="124" spans="1:28" ht="36.6" thickBot="1" x14ac:dyDescent="0.35">
      <c r="A124" s="11" t="s">
        <v>271</v>
      </c>
      <c r="B124" s="12" t="s">
        <v>264</v>
      </c>
      <c r="C124" s="12" t="s">
        <v>257</v>
      </c>
      <c r="D124" s="12" t="s">
        <v>258</v>
      </c>
      <c r="E124" s="12" t="s">
        <v>259</v>
      </c>
      <c r="F124" s="12" t="s">
        <v>260</v>
      </c>
      <c r="G124" s="12" t="s">
        <v>261</v>
      </c>
      <c r="H124" s="12" t="s">
        <v>258</v>
      </c>
      <c r="T124" s="11" t="s">
        <v>271</v>
      </c>
      <c r="U124" s="12" t="s">
        <v>259</v>
      </c>
      <c r="V124" s="12" t="s">
        <v>415</v>
      </c>
      <c r="W124" s="12" t="s">
        <v>412</v>
      </c>
      <c r="X124" s="12" t="s">
        <v>413</v>
      </c>
      <c r="Y124" s="12" t="s">
        <v>408</v>
      </c>
      <c r="Z124" s="12" t="s">
        <v>259</v>
      </c>
      <c r="AA124" s="12" t="s">
        <v>416</v>
      </c>
    </row>
    <row r="125" spans="1:28" ht="36.6" thickBot="1" x14ac:dyDescent="0.35">
      <c r="A125" s="11" t="s">
        <v>272</v>
      </c>
      <c r="B125" s="12" t="s">
        <v>264</v>
      </c>
      <c r="C125" s="12" t="s">
        <v>257</v>
      </c>
      <c r="D125" s="12" t="s">
        <v>258</v>
      </c>
      <c r="E125" s="12" t="s">
        <v>259</v>
      </c>
      <c r="F125" s="12" t="s">
        <v>260</v>
      </c>
      <c r="G125" s="12" t="s">
        <v>273</v>
      </c>
      <c r="H125" s="12" t="s">
        <v>258</v>
      </c>
      <c r="T125" s="11" t="s">
        <v>272</v>
      </c>
      <c r="U125" s="12" t="s">
        <v>259</v>
      </c>
      <c r="V125" s="12" t="s">
        <v>415</v>
      </c>
      <c r="W125" s="12" t="s">
        <v>412</v>
      </c>
      <c r="X125" s="12" t="s">
        <v>259</v>
      </c>
      <c r="Y125" s="12" t="s">
        <v>408</v>
      </c>
      <c r="Z125" s="12" t="s">
        <v>259</v>
      </c>
      <c r="AA125" s="12" t="s">
        <v>416</v>
      </c>
    </row>
    <row r="126" spans="1:28" ht="36.6" thickBot="1" x14ac:dyDescent="0.35">
      <c r="A126" s="11" t="s">
        <v>274</v>
      </c>
      <c r="B126" s="12" t="s">
        <v>264</v>
      </c>
      <c r="C126" s="12" t="s">
        <v>257</v>
      </c>
      <c r="D126" s="12" t="s">
        <v>258</v>
      </c>
      <c r="E126" s="12" t="s">
        <v>259</v>
      </c>
      <c r="F126" s="12" t="s">
        <v>260</v>
      </c>
      <c r="G126" s="12" t="s">
        <v>273</v>
      </c>
      <c r="H126" s="12" t="s">
        <v>258</v>
      </c>
      <c r="T126" s="11" t="s">
        <v>274</v>
      </c>
      <c r="U126" s="12" t="s">
        <v>259</v>
      </c>
      <c r="V126" s="12" t="s">
        <v>415</v>
      </c>
      <c r="W126" s="12" t="s">
        <v>417</v>
      </c>
      <c r="X126" s="12" t="s">
        <v>259</v>
      </c>
      <c r="Y126" s="12" t="s">
        <v>408</v>
      </c>
      <c r="Z126" s="12" t="s">
        <v>259</v>
      </c>
      <c r="AA126" s="12" t="s">
        <v>416</v>
      </c>
    </row>
    <row r="127" spans="1:28" ht="36.6" thickBot="1" x14ac:dyDescent="0.35">
      <c r="A127" s="11" t="s">
        <v>275</v>
      </c>
      <c r="B127" s="12" t="s">
        <v>264</v>
      </c>
      <c r="C127" s="12" t="s">
        <v>257</v>
      </c>
      <c r="D127" s="12" t="s">
        <v>258</v>
      </c>
      <c r="E127" s="12" t="s">
        <v>259</v>
      </c>
      <c r="F127" s="12" t="s">
        <v>260</v>
      </c>
      <c r="G127" s="12" t="s">
        <v>273</v>
      </c>
      <c r="H127" s="12" t="s">
        <v>258</v>
      </c>
      <c r="T127" s="11" t="s">
        <v>275</v>
      </c>
      <c r="U127" s="12" t="s">
        <v>259</v>
      </c>
      <c r="V127" s="12" t="s">
        <v>415</v>
      </c>
      <c r="W127" s="12" t="s">
        <v>417</v>
      </c>
      <c r="X127" s="12" t="s">
        <v>259</v>
      </c>
      <c r="Y127" s="12" t="s">
        <v>418</v>
      </c>
      <c r="Z127" s="12" t="s">
        <v>259</v>
      </c>
      <c r="AA127" s="12" t="s">
        <v>416</v>
      </c>
    </row>
    <row r="128" spans="1:28" ht="36.6" thickBot="1" x14ac:dyDescent="0.35">
      <c r="A128" s="11" t="s">
        <v>276</v>
      </c>
      <c r="B128" s="12" t="s">
        <v>264</v>
      </c>
      <c r="C128" s="12" t="s">
        <v>257</v>
      </c>
      <c r="D128" s="12" t="s">
        <v>258</v>
      </c>
      <c r="E128" s="12" t="s">
        <v>259</v>
      </c>
      <c r="F128" s="12" t="s">
        <v>260</v>
      </c>
      <c r="G128" s="12" t="s">
        <v>273</v>
      </c>
      <c r="H128" s="12" t="s">
        <v>258</v>
      </c>
      <c r="T128" s="11" t="s">
        <v>276</v>
      </c>
      <c r="U128" s="12" t="s">
        <v>259</v>
      </c>
      <c r="V128" s="12" t="s">
        <v>415</v>
      </c>
      <c r="W128" s="12" t="s">
        <v>417</v>
      </c>
      <c r="X128" s="12" t="s">
        <v>259</v>
      </c>
      <c r="Y128" s="12" t="s">
        <v>418</v>
      </c>
      <c r="Z128" s="12" t="s">
        <v>259</v>
      </c>
      <c r="AA128" s="12" t="s">
        <v>416</v>
      </c>
    </row>
    <row r="129" spans="1:27" ht="36.6" thickBot="1" x14ac:dyDescent="0.35">
      <c r="A129" s="11" t="s">
        <v>277</v>
      </c>
      <c r="B129" s="12" t="s">
        <v>264</v>
      </c>
      <c r="C129" s="12" t="s">
        <v>257</v>
      </c>
      <c r="D129" s="12" t="s">
        <v>258</v>
      </c>
      <c r="E129" s="12" t="s">
        <v>259</v>
      </c>
      <c r="F129" s="12" t="s">
        <v>260</v>
      </c>
      <c r="G129" s="12" t="s">
        <v>273</v>
      </c>
      <c r="H129" s="12" t="s">
        <v>258</v>
      </c>
      <c r="T129" s="11" t="s">
        <v>277</v>
      </c>
      <c r="U129" s="12" t="s">
        <v>259</v>
      </c>
      <c r="V129" s="12" t="s">
        <v>415</v>
      </c>
      <c r="W129" s="12" t="s">
        <v>417</v>
      </c>
      <c r="X129" s="12" t="s">
        <v>259</v>
      </c>
      <c r="Y129" s="12" t="s">
        <v>418</v>
      </c>
      <c r="Z129" s="12" t="s">
        <v>259</v>
      </c>
      <c r="AA129" s="12" t="s">
        <v>416</v>
      </c>
    </row>
    <row r="130" spans="1:27" ht="36.6" thickBot="1" x14ac:dyDescent="0.35">
      <c r="A130" s="11" t="s">
        <v>278</v>
      </c>
      <c r="B130" s="12" t="s">
        <v>264</v>
      </c>
      <c r="C130" s="12" t="s">
        <v>257</v>
      </c>
      <c r="D130" s="12" t="s">
        <v>258</v>
      </c>
      <c r="E130" s="12" t="s">
        <v>259</v>
      </c>
      <c r="F130" s="12" t="s">
        <v>260</v>
      </c>
      <c r="G130" s="12" t="s">
        <v>273</v>
      </c>
      <c r="H130" s="12" t="s">
        <v>258</v>
      </c>
      <c r="T130" s="11" t="s">
        <v>278</v>
      </c>
      <c r="U130" s="12" t="s">
        <v>259</v>
      </c>
      <c r="V130" s="12" t="s">
        <v>415</v>
      </c>
      <c r="W130" s="12" t="s">
        <v>417</v>
      </c>
      <c r="X130" s="12" t="s">
        <v>259</v>
      </c>
      <c r="Y130" s="12" t="s">
        <v>418</v>
      </c>
      <c r="Z130" s="12" t="s">
        <v>259</v>
      </c>
      <c r="AA130" s="12" t="s">
        <v>416</v>
      </c>
    </row>
    <row r="131" spans="1:27" ht="36.6" thickBot="1" x14ac:dyDescent="0.35">
      <c r="A131" s="11" t="s">
        <v>279</v>
      </c>
      <c r="B131" s="12" t="s">
        <v>264</v>
      </c>
      <c r="C131" s="12" t="s">
        <v>257</v>
      </c>
      <c r="D131" s="12" t="s">
        <v>258</v>
      </c>
      <c r="E131" s="12" t="s">
        <v>259</v>
      </c>
      <c r="F131" s="12" t="s">
        <v>260</v>
      </c>
      <c r="G131" s="12" t="s">
        <v>273</v>
      </c>
      <c r="H131" s="12" t="s">
        <v>258</v>
      </c>
      <c r="T131" s="11" t="s">
        <v>279</v>
      </c>
      <c r="U131" s="12" t="s">
        <v>259</v>
      </c>
      <c r="V131" s="12" t="s">
        <v>415</v>
      </c>
      <c r="W131" s="12" t="s">
        <v>417</v>
      </c>
      <c r="X131" s="12" t="s">
        <v>259</v>
      </c>
      <c r="Y131" s="12" t="s">
        <v>418</v>
      </c>
      <c r="Z131" s="12" t="s">
        <v>259</v>
      </c>
      <c r="AA131" s="12" t="s">
        <v>416</v>
      </c>
    </row>
    <row r="132" spans="1:27" ht="36.6" thickBot="1" x14ac:dyDescent="0.35">
      <c r="A132" s="11" t="s">
        <v>280</v>
      </c>
      <c r="B132" s="12" t="s">
        <v>264</v>
      </c>
      <c r="C132" s="12" t="s">
        <v>257</v>
      </c>
      <c r="D132" s="12" t="s">
        <v>258</v>
      </c>
      <c r="E132" s="12" t="s">
        <v>259</v>
      </c>
      <c r="F132" s="12" t="s">
        <v>260</v>
      </c>
      <c r="G132" s="12" t="s">
        <v>273</v>
      </c>
      <c r="H132" s="12" t="s">
        <v>258</v>
      </c>
      <c r="T132" s="11" t="s">
        <v>280</v>
      </c>
      <c r="U132" s="12" t="s">
        <v>259</v>
      </c>
      <c r="V132" s="12" t="s">
        <v>415</v>
      </c>
      <c r="W132" s="12" t="s">
        <v>417</v>
      </c>
      <c r="X132" s="12" t="s">
        <v>259</v>
      </c>
      <c r="Y132" s="12" t="s">
        <v>418</v>
      </c>
      <c r="Z132" s="12" t="s">
        <v>259</v>
      </c>
      <c r="AA132" s="12" t="s">
        <v>416</v>
      </c>
    </row>
    <row r="133" spans="1:27" ht="36.6" thickBot="1" x14ac:dyDescent="0.35">
      <c r="A133" s="11" t="s">
        <v>281</v>
      </c>
      <c r="B133" s="12" t="s">
        <v>264</v>
      </c>
      <c r="C133" s="12" t="s">
        <v>257</v>
      </c>
      <c r="D133" s="12" t="s">
        <v>258</v>
      </c>
      <c r="E133" s="12" t="s">
        <v>259</v>
      </c>
      <c r="F133" s="12" t="s">
        <v>260</v>
      </c>
      <c r="G133" s="12" t="s">
        <v>273</v>
      </c>
      <c r="H133" s="12" t="s">
        <v>258</v>
      </c>
      <c r="T133" s="11" t="s">
        <v>281</v>
      </c>
      <c r="U133" s="12" t="s">
        <v>259</v>
      </c>
      <c r="V133" s="12" t="s">
        <v>415</v>
      </c>
      <c r="W133" s="12" t="s">
        <v>417</v>
      </c>
      <c r="X133" s="12" t="s">
        <v>259</v>
      </c>
      <c r="Y133" s="12" t="s">
        <v>418</v>
      </c>
      <c r="Z133" s="12" t="s">
        <v>259</v>
      </c>
      <c r="AA133" s="12" t="s">
        <v>416</v>
      </c>
    </row>
    <row r="134" spans="1:27" ht="36.6" thickBot="1" x14ac:dyDescent="0.35">
      <c r="A134" s="11" t="s">
        <v>282</v>
      </c>
      <c r="B134" s="12" t="s">
        <v>264</v>
      </c>
      <c r="C134" s="12" t="s">
        <v>257</v>
      </c>
      <c r="D134" s="12" t="s">
        <v>258</v>
      </c>
      <c r="E134" s="12" t="s">
        <v>259</v>
      </c>
      <c r="F134" s="12" t="s">
        <v>260</v>
      </c>
      <c r="G134" s="12" t="s">
        <v>273</v>
      </c>
      <c r="H134" s="12" t="s">
        <v>258</v>
      </c>
      <c r="T134" s="11" t="s">
        <v>282</v>
      </c>
      <c r="U134" s="12" t="s">
        <v>259</v>
      </c>
      <c r="V134" s="12" t="s">
        <v>415</v>
      </c>
      <c r="W134" s="12" t="s">
        <v>417</v>
      </c>
      <c r="X134" s="12" t="s">
        <v>259</v>
      </c>
      <c r="Y134" s="12" t="s">
        <v>418</v>
      </c>
      <c r="Z134" s="12" t="s">
        <v>259</v>
      </c>
      <c r="AA134" s="12" t="s">
        <v>416</v>
      </c>
    </row>
    <row r="135" spans="1:27" ht="27.6" thickBot="1" x14ac:dyDescent="0.35">
      <c r="A135" s="11" t="s">
        <v>283</v>
      </c>
      <c r="B135" s="12" t="s">
        <v>264</v>
      </c>
      <c r="C135" s="12" t="s">
        <v>257</v>
      </c>
      <c r="D135" s="12" t="s">
        <v>258</v>
      </c>
      <c r="E135" s="12" t="s">
        <v>259</v>
      </c>
      <c r="F135" s="12" t="s">
        <v>260</v>
      </c>
      <c r="G135" s="12" t="s">
        <v>273</v>
      </c>
      <c r="H135" s="12" t="s">
        <v>258</v>
      </c>
      <c r="T135" s="11" t="s">
        <v>283</v>
      </c>
      <c r="U135" s="12" t="s">
        <v>259</v>
      </c>
      <c r="V135" s="12" t="s">
        <v>415</v>
      </c>
      <c r="W135" s="12" t="s">
        <v>419</v>
      </c>
      <c r="X135" s="12" t="s">
        <v>259</v>
      </c>
      <c r="Y135" s="12" t="s">
        <v>418</v>
      </c>
      <c r="Z135" s="12" t="s">
        <v>259</v>
      </c>
      <c r="AA135" s="12" t="s">
        <v>416</v>
      </c>
    </row>
    <row r="136" spans="1:27" ht="27.6" thickBot="1" x14ac:dyDescent="0.35">
      <c r="A136" s="11" t="s">
        <v>284</v>
      </c>
      <c r="B136" s="12" t="s">
        <v>264</v>
      </c>
      <c r="C136" s="12" t="s">
        <v>257</v>
      </c>
      <c r="D136" s="12" t="s">
        <v>258</v>
      </c>
      <c r="E136" s="12" t="s">
        <v>259</v>
      </c>
      <c r="F136" s="12" t="s">
        <v>260</v>
      </c>
      <c r="G136" s="12" t="s">
        <v>273</v>
      </c>
      <c r="H136" s="12" t="s">
        <v>258</v>
      </c>
      <c r="T136" s="11" t="s">
        <v>284</v>
      </c>
      <c r="U136" s="12" t="s">
        <v>259</v>
      </c>
      <c r="V136" s="12" t="s">
        <v>415</v>
      </c>
      <c r="W136" s="12" t="s">
        <v>419</v>
      </c>
      <c r="X136" s="12" t="s">
        <v>259</v>
      </c>
      <c r="Y136" s="12" t="s">
        <v>418</v>
      </c>
      <c r="Z136" s="12" t="s">
        <v>259</v>
      </c>
      <c r="AA136" s="12" t="s">
        <v>416</v>
      </c>
    </row>
    <row r="137" spans="1:27" ht="27.6" thickBot="1" x14ac:dyDescent="0.35">
      <c r="A137" s="11" t="s">
        <v>285</v>
      </c>
      <c r="B137" s="12" t="s">
        <v>264</v>
      </c>
      <c r="C137" s="12" t="s">
        <v>257</v>
      </c>
      <c r="D137" s="12" t="s">
        <v>258</v>
      </c>
      <c r="E137" s="12" t="s">
        <v>259</v>
      </c>
      <c r="F137" s="12" t="s">
        <v>260</v>
      </c>
      <c r="G137" s="12" t="s">
        <v>273</v>
      </c>
      <c r="H137" s="12" t="s">
        <v>258</v>
      </c>
      <c r="T137" s="11" t="s">
        <v>285</v>
      </c>
      <c r="U137" s="12" t="s">
        <v>259</v>
      </c>
      <c r="V137" s="12" t="s">
        <v>415</v>
      </c>
      <c r="W137" s="12" t="s">
        <v>419</v>
      </c>
      <c r="X137" s="12" t="s">
        <v>259</v>
      </c>
      <c r="Y137" s="12" t="s">
        <v>418</v>
      </c>
      <c r="Z137" s="12" t="s">
        <v>259</v>
      </c>
      <c r="AA137" s="12" t="s">
        <v>416</v>
      </c>
    </row>
    <row r="138" spans="1:27" ht="27.6" thickBot="1" x14ac:dyDescent="0.35">
      <c r="A138" s="11" t="s">
        <v>286</v>
      </c>
      <c r="B138" s="12" t="s">
        <v>264</v>
      </c>
      <c r="C138" s="12" t="s">
        <v>257</v>
      </c>
      <c r="D138" s="12" t="s">
        <v>258</v>
      </c>
      <c r="E138" s="12" t="s">
        <v>259</v>
      </c>
      <c r="F138" s="12" t="s">
        <v>260</v>
      </c>
      <c r="G138" s="12" t="s">
        <v>273</v>
      </c>
      <c r="H138" s="12" t="s">
        <v>258</v>
      </c>
      <c r="T138" s="11" t="s">
        <v>286</v>
      </c>
      <c r="U138" s="12" t="s">
        <v>259</v>
      </c>
      <c r="V138" s="12" t="s">
        <v>415</v>
      </c>
      <c r="W138" s="12" t="s">
        <v>419</v>
      </c>
      <c r="X138" s="12" t="s">
        <v>259</v>
      </c>
      <c r="Y138" s="12" t="s">
        <v>418</v>
      </c>
      <c r="Z138" s="12" t="s">
        <v>259</v>
      </c>
      <c r="AA138" s="12" t="s">
        <v>416</v>
      </c>
    </row>
    <row r="139" spans="1:27" ht="27.6" thickBot="1" x14ac:dyDescent="0.35">
      <c r="A139" s="11" t="s">
        <v>287</v>
      </c>
      <c r="B139" s="12" t="s">
        <v>264</v>
      </c>
      <c r="C139" s="12" t="s">
        <v>288</v>
      </c>
      <c r="D139" s="12" t="s">
        <v>258</v>
      </c>
      <c r="E139" s="12" t="s">
        <v>259</v>
      </c>
      <c r="F139" s="12" t="s">
        <v>260</v>
      </c>
      <c r="G139" s="12" t="s">
        <v>273</v>
      </c>
      <c r="H139" s="12" t="s">
        <v>258</v>
      </c>
      <c r="T139" s="11" t="s">
        <v>287</v>
      </c>
      <c r="U139" s="12" t="s">
        <v>259</v>
      </c>
      <c r="V139" s="12" t="s">
        <v>415</v>
      </c>
      <c r="W139" s="12" t="s">
        <v>419</v>
      </c>
      <c r="X139" s="12" t="s">
        <v>259</v>
      </c>
      <c r="Y139" s="12" t="s">
        <v>418</v>
      </c>
      <c r="Z139" s="12" t="s">
        <v>259</v>
      </c>
      <c r="AA139" s="12" t="s">
        <v>416</v>
      </c>
    </row>
    <row r="140" spans="1:27" ht="27.6" thickBot="1" x14ac:dyDescent="0.35">
      <c r="A140" s="11" t="s">
        <v>289</v>
      </c>
      <c r="B140" s="12" t="s">
        <v>264</v>
      </c>
      <c r="C140" s="12" t="s">
        <v>288</v>
      </c>
      <c r="D140" s="12" t="s">
        <v>258</v>
      </c>
      <c r="E140" s="12" t="s">
        <v>259</v>
      </c>
      <c r="F140" s="12" t="s">
        <v>260</v>
      </c>
      <c r="G140" s="12" t="s">
        <v>273</v>
      </c>
      <c r="H140" s="12" t="s">
        <v>258</v>
      </c>
      <c r="T140" s="11" t="s">
        <v>289</v>
      </c>
      <c r="U140" s="12" t="s">
        <v>259</v>
      </c>
      <c r="V140" s="12" t="s">
        <v>415</v>
      </c>
      <c r="W140" s="12" t="s">
        <v>419</v>
      </c>
      <c r="X140" s="12" t="s">
        <v>259</v>
      </c>
      <c r="Y140" s="12" t="s">
        <v>418</v>
      </c>
      <c r="Z140" s="12" t="s">
        <v>259</v>
      </c>
      <c r="AA140" s="12" t="s">
        <v>416</v>
      </c>
    </row>
    <row r="141" spans="1:27" ht="27.6" thickBot="1" x14ac:dyDescent="0.35">
      <c r="A141" s="11" t="s">
        <v>290</v>
      </c>
      <c r="B141" s="12" t="s">
        <v>264</v>
      </c>
      <c r="C141" s="12" t="s">
        <v>288</v>
      </c>
      <c r="D141" s="12" t="s">
        <v>258</v>
      </c>
      <c r="E141" s="12" t="s">
        <v>259</v>
      </c>
      <c r="F141" s="12" t="s">
        <v>260</v>
      </c>
      <c r="G141" s="12" t="s">
        <v>273</v>
      </c>
      <c r="H141" s="12" t="s">
        <v>258</v>
      </c>
      <c r="T141" s="11" t="s">
        <v>290</v>
      </c>
      <c r="U141" s="12" t="s">
        <v>259</v>
      </c>
      <c r="V141" s="12" t="s">
        <v>415</v>
      </c>
      <c r="W141" s="12" t="s">
        <v>419</v>
      </c>
      <c r="X141" s="12" t="s">
        <v>259</v>
      </c>
      <c r="Y141" s="12" t="s">
        <v>418</v>
      </c>
      <c r="Z141" s="12" t="s">
        <v>259</v>
      </c>
      <c r="AA141" s="12" t="s">
        <v>416</v>
      </c>
    </row>
    <row r="142" spans="1:27" ht="27.6" thickBot="1" x14ac:dyDescent="0.35">
      <c r="A142" s="11" t="s">
        <v>291</v>
      </c>
      <c r="B142" s="12" t="s">
        <v>264</v>
      </c>
      <c r="C142" s="12" t="s">
        <v>259</v>
      </c>
      <c r="D142" s="12" t="s">
        <v>258</v>
      </c>
      <c r="E142" s="12" t="s">
        <v>259</v>
      </c>
      <c r="F142" s="12" t="s">
        <v>260</v>
      </c>
      <c r="G142" s="12" t="s">
        <v>273</v>
      </c>
      <c r="H142" s="12" t="s">
        <v>258</v>
      </c>
      <c r="T142" s="11" t="s">
        <v>291</v>
      </c>
      <c r="U142" s="12" t="s">
        <v>259</v>
      </c>
      <c r="V142" s="12" t="s">
        <v>415</v>
      </c>
      <c r="W142" s="12" t="s">
        <v>420</v>
      </c>
      <c r="X142" s="12" t="s">
        <v>259</v>
      </c>
      <c r="Y142" s="12" t="s">
        <v>418</v>
      </c>
      <c r="Z142" s="12" t="s">
        <v>259</v>
      </c>
      <c r="AA142" s="12" t="s">
        <v>416</v>
      </c>
    </row>
    <row r="143" spans="1:27" ht="27.6" thickBot="1" x14ac:dyDescent="0.35">
      <c r="A143" s="11" t="s">
        <v>292</v>
      </c>
      <c r="B143" s="12" t="s">
        <v>264</v>
      </c>
      <c r="C143" s="12" t="s">
        <v>259</v>
      </c>
      <c r="D143" s="12" t="s">
        <v>258</v>
      </c>
      <c r="E143" s="12" t="s">
        <v>259</v>
      </c>
      <c r="F143" s="12" t="s">
        <v>260</v>
      </c>
      <c r="G143" s="12" t="s">
        <v>273</v>
      </c>
      <c r="H143" s="12" t="s">
        <v>258</v>
      </c>
      <c r="T143" s="11" t="s">
        <v>292</v>
      </c>
      <c r="U143" s="12" t="s">
        <v>259</v>
      </c>
      <c r="V143" s="12" t="s">
        <v>415</v>
      </c>
      <c r="W143" s="12" t="s">
        <v>420</v>
      </c>
      <c r="X143" s="12" t="s">
        <v>259</v>
      </c>
      <c r="Y143" s="12" t="s">
        <v>418</v>
      </c>
      <c r="Z143" s="12" t="s">
        <v>259</v>
      </c>
      <c r="AA143" s="12" t="s">
        <v>416</v>
      </c>
    </row>
    <row r="144" spans="1:27" ht="27.6" thickBot="1" x14ac:dyDescent="0.35">
      <c r="A144" s="11" t="s">
        <v>293</v>
      </c>
      <c r="B144" s="12" t="s">
        <v>264</v>
      </c>
      <c r="C144" s="12" t="s">
        <v>259</v>
      </c>
      <c r="D144" s="12" t="s">
        <v>258</v>
      </c>
      <c r="E144" s="12" t="s">
        <v>259</v>
      </c>
      <c r="F144" s="12" t="s">
        <v>260</v>
      </c>
      <c r="G144" s="12" t="s">
        <v>273</v>
      </c>
      <c r="H144" s="12" t="s">
        <v>258</v>
      </c>
      <c r="T144" s="11" t="s">
        <v>293</v>
      </c>
      <c r="U144" s="12" t="s">
        <v>259</v>
      </c>
      <c r="V144" s="12" t="s">
        <v>415</v>
      </c>
      <c r="W144" s="12" t="s">
        <v>420</v>
      </c>
      <c r="X144" s="12" t="s">
        <v>259</v>
      </c>
      <c r="Y144" s="12" t="s">
        <v>418</v>
      </c>
      <c r="Z144" s="12" t="s">
        <v>259</v>
      </c>
      <c r="AA144" s="12" t="s">
        <v>416</v>
      </c>
    </row>
    <row r="145" spans="1:27" ht="27.6" thickBot="1" x14ac:dyDescent="0.35">
      <c r="A145" s="11" t="s">
        <v>294</v>
      </c>
      <c r="B145" s="12" t="s">
        <v>264</v>
      </c>
      <c r="C145" s="12" t="s">
        <v>259</v>
      </c>
      <c r="D145" s="12" t="s">
        <v>258</v>
      </c>
      <c r="E145" s="12" t="s">
        <v>259</v>
      </c>
      <c r="F145" s="12" t="s">
        <v>260</v>
      </c>
      <c r="G145" s="12" t="s">
        <v>273</v>
      </c>
      <c r="H145" s="12" t="s">
        <v>258</v>
      </c>
      <c r="T145" s="11" t="s">
        <v>294</v>
      </c>
      <c r="U145" s="12" t="s">
        <v>259</v>
      </c>
      <c r="V145" s="12" t="s">
        <v>415</v>
      </c>
      <c r="W145" s="12" t="s">
        <v>420</v>
      </c>
      <c r="X145" s="12" t="s">
        <v>259</v>
      </c>
      <c r="Y145" s="12" t="s">
        <v>418</v>
      </c>
      <c r="Z145" s="12" t="s">
        <v>259</v>
      </c>
      <c r="AA145" s="12" t="s">
        <v>416</v>
      </c>
    </row>
    <row r="146" spans="1:27" ht="27.6" thickBot="1" x14ac:dyDescent="0.35">
      <c r="A146" s="11" t="s">
        <v>295</v>
      </c>
      <c r="B146" s="12" t="s">
        <v>264</v>
      </c>
      <c r="C146" s="12" t="s">
        <v>259</v>
      </c>
      <c r="D146" s="12" t="s">
        <v>258</v>
      </c>
      <c r="E146" s="12" t="s">
        <v>259</v>
      </c>
      <c r="F146" s="12" t="s">
        <v>260</v>
      </c>
      <c r="G146" s="12" t="s">
        <v>273</v>
      </c>
      <c r="H146" s="12" t="s">
        <v>258</v>
      </c>
      <c r="T146" s="11" t="s">
        <v>295</v>
      </c>
      <c r="U146" s="12" t="s">
        <v>259</v>
      </c>
      <c r="V146" s="12" t="s">
        <v>415</v>
      </c>
      <c r="W146" s="12" t="s">
        <v>420</v>
      </c>
      <c r="X146" s="12" t="s">
        <v>259</v>
      </c>
      <c r="Y146" s="12" t="s">
        <v>418</v>
      </c>
      <c r="Z146" s="12" t="s">
        <v>259</v>
      </c>
      <c r="AA146" s="12" t="s">
        <v>421</v>
      </c>
    </row>
    <row r="147" spans="1:27" ht="27.6" thickBot="1" x14ac:dyDescent="0.35">
      <c r="A147" s="11" t="s">
        <v>296</v>
      </c>
      <c r="B147" s="12" t="s">
        <v>264</v>
      </c>
      <c r="C147" s="12" t="s">
        <v>259</v>
      </c>
      <c r="D147" s="12" t="s">
        <v>258</v>
      </c>
      <c r="E147" s="12" t="s">
        <v>259</v>
      </c>
      <c r="F147" s="12" t="s">
        <v>260</v>
      </c>
      <c r="G147" s="12" t="s">
        <v>273</v>
      </c>
      <c r="H147" s="12" t="s">
        <v>258</v>
      </c>
      <c r="T147" s="11" t="s">
        <v>296</v>
      </c>
      <c r="U147" s="12" t="s">
        <v>259</v>
      </c>
      <c r="V147" s="12" t="s">
        <v>415</v>
      </c>
      <c r="W147" s="12" t="s">
        <v>420</v>
      </c>
      <c r="X147" s="12" t="s">
        <v>259</v>
      </c>
      <c r="Y147" s="12" t="s">
        <v>418</v>
      </c>
      <c r="Z147" s="12" t="s">
        <v>259</v>
      </c>
      <c r="AA147" s="12" t="s">
        <v>421</v>
      </c>
    </row>
    <row r="148" spans="1:27" ht="27.6" thickBot="1" x14ac:dyDescent="0.35">
      <c r="A148" s="11" t="s">
        <v>297</v>
      </c>
      <c r="B148" s="12" t="s">
        <v>264</v>
      </c>
      <c r="C148" s="12" t="s">
        <v>259</v>
      </c>
      <c r="D148" s="12" t="s">
        <v>258</v>
      </c>
      <c r="E148" s="12" t="s">
        <v>259</v>
      </c>
      <c r="F148" s="12" t="s">
        <v>260</v>
      </c>
      <c r="G148" s="12" t="s">
        <v>273</v>
      </c>
      <c r="H148" s="12" t="s">
        <v>258</v>
      </c>
      <c r="T148" s="11" t="s">
        <v>297</v>
      </c>
      <c r="U148" s="12" t="s">
        <v>259</v>
      </c>
      <c r="V148" s="12" t="s">
        <v>415</v>
      </c>
      <c r="W148" s="12" t="s">
        <v>420</v>
      </c>
      <c r="X148" s="12" t="s">
        <v>259</v>
      </c>
      <c r="Y148" s="12" t="s">
        <v>418</v>
      </c>
      <c r="Z148" s="12" t="s">
        <v>259</v>
      </c>
      <c r="AA148" s="12" t="s">
        <v>421</v>
      </c>
    </row>
    <row r="149" spans="1:27" ht="27.6" thickBot="1" x14ac:dyDescent="0.35">
      <c r="A149" s="11" t="s">
        <v>298</v>
      </c>
      <c r="B149" s="12" t="s">
        <v>264</v>
      </c>
      <c r="C149" s="12" t="s">
        <v>259</v>
      </c>
      <c r="D149" s="12" t="s">
        <v>258</v>
      </c>
      <c r="E149" s="12" t="s">
        <v>259</v>
      </c>
      <c r="F149" s="12" t="s">
        <v>260</v>
      </c>
      <c r="G149" s="12" t="s">
        <v>273</v>
      </c>
      <c r="H149" s="12" t="s">
        <v>258</v>
      </c>
      <c r="T149" s="11" t="s">
        <v>298</v>
      </c>
      <c r="U149" s="12" t="s">
        <v>259</v>
      </c>
      <c r="V149" s="12" t="s">
        <v>415</v>
      </c>
      <c r="W149" s="12" t="s">
        <v>420</v>
      </c>
      <c r="X149" s="12" t="s">
        <v>259</v>
      </c>
      <c r="Y149" s="12" t="s">
        <v>418</v>
      </c>
      <c r="Z149" s="12" t="s">
        <v>259</v>
      </c>
      <c r="AA149" s="12" t="s">
        <v>421</v>
      </c>
    </row>
    <row r="150" spans="1:27" ht="27.6" thickBot="1" x14ac:dyDescent="0.35">
      <c r="A150" s="11" t="s">
        <v>299</v>
      </c>
      <c r="B150" s="12" t="s">
        <v>264</v>
      </c>
      <c r="C150" s="12" t="s">
        <v>259</v>
      </c>
      <c r="D150" s="12" t="s">
        <v>258</v>
      </c>
      <c r="E150" s="12" t="s">
        <v>259</v>
      </c>
      <c r="F150" s="12" t="s">
        <v>260</v>
      </c>
      <c r="G150" s="12" t="s">
        <v>273</v>
      </c>
      <c r="H150" s="12" t="s">
        <v>258</v>
      </c>
      <c r="T150" s="11" t="s">
        <v>299</v>
      </c>
      <c r="U150" s="12" t="s">
        <v>259</v>
      </c>
      <c r="V150" s="12" t="s">
        <v>415</v>
      </c>
      <c r="W150" s="12" t="s">
        <v>420</v>
      </c>
      <c r="X150" s="12" t="s">
        <v>259</v>
      </c>
      <c r="Y150" s="12" t="s">
        <v>418</v>
      </c>
      <c r="Z150" s="12" t="s">
        <v>259</v>
      </c>
      <c r="AA150" s="12" t="s">
        <v>421</v>
      </c>
    </row>
    <row r="151" spans="1:27" ht="27.6" thickBot="1" x14ac:dyDescent="0.35">
      <c r="A151" s="11" t="s">
        <v>300</v>
      </c>
      <c r="B151" s="12" t="s">
        <v>264</v>
      </c>
      <c r="C151" s="12" t="s">
        <v>259</v>
      </c>
      <c r="D151" s="12" t="s">
        <v>258</v>
      </c>
      <c r="E151" s="12" t="s">
        <v>259</v>
      </c>
      <c r="F151" s="12" t="s">
        <v>260</v>
      </c>
      <c r="G151" s="12" t="s">
        <v>273</v>
      </c>
      <c r="H151" s="12" t="s">
        <v>258</v>
      </c>
      <c r="T151" s="11" t="s">
        <v>300</v>
      </c>
      <c r="U151" s="12" t="s">
        <v>259</v>
      </c>
      <c r="V151" s="12" t="s">
        <v>415</v>
      </c>
      <c r="W151" s="12" t="s">
        <v>420</v>
      </c>
      <c r="X151" s="12" t="s">
        <v>259</v>
      </c>
      <c r="Y151" s="12" t="s">
        <v>418</v>
      </c>
      <c r="Z151" s="12" t="s">
        <v>259</v>
      </c>
      <c r="AA151" s="12" t="s">
        <v>421</v>
      </c>
    </row>
    <row r="152" spans="1:27" ht="27.6" thickBot="1" x14ac:dyDescent="0.35">
      <c r="A152" s="11" t="s">
        <v>301</v>
      </c>
      <c r="B152" s="12" t="s">
        <v>264</v>
      </c>
      <c r="C152" s="12" t="s">
        <v>259</v>
      </c>
      <c r="D152" s="12" t="s">
        <v>258</v>
      </c>
      <c r="E152" s="12" t="s">
        <v>259</v>
      </c>
      <c r="F152" s="12" t="s">
        <v>260</v>
      </c>
      <c r="G152" s="12" t="s">
        <v>273</v>
      </c>
      <c r="H152" s="12" t="s">
        <v>258</v>
      </c>
      <c r="T152" s="11" t="s">
        <v>301</v>
      </c>
      <c r="U152" s="12" t="s">
        <v>259</v>
      </c>
      <c r="V152" s="12" t="s">
        <v>415</v>
      </c>
      <c r="W152" s="12" t="s">
        <v>420</v>
      </c>
      <c r="X152" s="12" t="s">
        <v>259</v>
      </c>
      <c r="Y152" s="12" t="s">
        <v>418</v>
      </c>
      <c r="Z152" s="12" t="s">
        <v>259</v>
      </c>
      <c r="AA152" s="12" t="s">
        <v>421</v>
      </c>
    </row>
    <row r="153" spans="1:27" ht="27.6" thickBot="1" x14ac:dyDescent="0.35">
      <c r="A153" s="11" t="s">
        <v>302</v>
      </c>
      <c r="B153" s="12" t="s">
        <v>264</v>
      </c>
      <c r="C153" s="12" t="s">
        <v>259</v>
      </c>
      <c r="D153" s="12" t="s">
        <v>258</v>
      </c>
      <c r="E153" s="12" t="s">
        <v>259</v>
      </c>
      <c r="F153" s="12" t="s">
        <v>260</v>
      </c>
      <c r="G153" s="12" t="s">
        <v>273</v>
      </c>
      <c r="H153" s="12" t="s">
        <v>258</v>
      </c>
      <c r="T153" s="11" t="s">
        <v>302</v>
      </c>
      <c r="U153" s="12" t="s">
        <v>259</v>
      </c>
      <c r="V153" s="12" t="s">
        <v>415</v>
      </c>
      <c r="W153" s="12" t="s">
        <v>420</v>
      </c>
      <c r="X153" s="12" t="s">
        <v>259</v>
      </c>
      <c r="Y153" s="12" t="s">
        <v>418</v>
      </c>
      <c r="Z153" s="12" t="s">
        <v>259</v>
      </c>
      <c r="AA153" s="12" t="s">
        <v>421</v>
      </c>
    </row>
    <row r="154" spans="1:27" ht="27.6" thickBot="1" x14ac:dyDescent="0.35">
      <c r="A154" s="11" t="s">
        <v>303</v>
      </c>
      <c r="B154" s="12" t="s">
        <v>264</v>
      </c>
      <c r="C154" s="12" t="s">
        <v>259</v>
      </c>
      <c r="D154" s="12" t="s">
        <v>258</v>
      </c>
      <c r="E154" s="12" t="s">
        <v>259</v>
      </c>
      <c r="F154" s="12" t="s">
        <v>260</v>
      </c>
      <c r="G154" s="12" t="s">
        <v>273</v>
      </c>
      <c r="H154" s="12" t="s">
        <v>258</v>
      </c>
      <c r="T154" s="11" t="s">
        <v>303</v>
      </c>
      <c r="U154" s="12" t="s">
        <v>259</v>
      </c>
      <c r="V154" s="12" t="s">
        <v>415</v>
      </c>
      <c r="W154" s="12" t="s">
        <v>420</v>
      </c>
      <c r="X154" s="12" t="s">
        <v>259</v>
      </c>
      <c r="Y154" s="12" t="s">
        <v>418</v>
      </c>
      <c r="Z154" s="12" t="s">
        <v>259</v>
      </c>
      <c r="AA154" s="12" t="s">
        <v>421</v>
      </c>
    </row>
    <row r="155" spans="1:27" ht="27.6" thickBot="1" x14ac:dyDescent="0.35">
      <c r="A155" s="11" t="s">
        <v>304</v>
      </c>
      <c r="B155" s="12" t="s">
        <v>264</v>
      </c>
      <c r="C155" s="12" t="s">
        <v>259</v>
      </c>
      <c r="D155" s="12" t="s">
        <v>258</v>
      </c>
      <c r="E155" s="12" t="s">
        <v>259</v>
      </c>
      <c r="F155" s="12" t="s">
        <v>260</v>
      </c>
      <c r="G155" s="12" t="s">
        <v>273</v>
      </c>
      <c r="H155" s="12" t="s">
        <v>258</v>
      </c>
      <c r="T155" s="11" t="s">
        <v>304</v>
      </c>
      <c r="U155" s="12" t="s">
        <v>259</v>
      </c>
      <c r="V155" s="12" t="s">
        <v>415</v>
      </c>
      <c r="W155" s="12" t="s">
        <v>420</v>
      </c>
      <c r="X155" s="12" t="s">
        <v>259</v>
      </c>
      <c r="Y155" s="12" t="s">
        <v>418</v>
      </c>
      <c r="Z155" s="12" t="s">
        <v>259</v>
      </c>
      <c r="AA155" s="12" t="s">
        <v>421</v>
      </c>
    </row>
    <row r="156" spans="1:27" ht="27.6" thickBot="1" x14ac:dyDescent="0.35">
      <c r="A156" s="11" t="s">
        <v>305</v>
      </c>
      <c r="B156" s="12" t="s">
        <v>264</v>
      </c>
      <c r="C156" s="12" t="s">
        <v>259</v>
      </c>
      <c r="D156" s="12" t="s">
        <v>258</v>
      </c>
      <c r="E156" s="12" t="s">
        <v>259</v>
      </c>
      <c r="F156" s="12" t="s">
        <v>260</v>
      </c>
      <c r="G156" s="12" t="s">
        <v>273</v>
      </c>
      <c r="H156" s="12" t="s">
        <v>258</v>
      </c>
      <c r="T156" s="11" t="s">
        <v>305</v>
      </c>
      <c r="U156" s="12" t="s">
        <v>259</v>
      </c>
      <c r="V156" s="12" t="s">
        <v>415</v>
      </c>
      <c r="W156" s="12" t="s">
        <v>420</v>
      </c>
      <c r="X156" s="12" t="s">
        <v>259</v>
      </c>
      <c r="Y156" s="12" t="s">
        <v>418</v>
      </c>
      <c r="Z156" s="12" t="s">
        <v>259</v>
      </c>
      <c r="AA156" s="12" t="s">
        <v>421</v>
      </c>
    </row>
    <row r="157" spans="1:27" ht="27.6" thickBot="1" x14ac:dyDescent="0.35">
      <c r="A157" s="11" t="s">
        <v>306</v>
      </c>
      <c r="B157" s="12" t="s">
        <v>264</v>
      </c>
      <c r="C157" s="12" t="s">
        <v>259</v>
      </c>
      <c r="D157" s="12" t="s">
        <v>258</v>
      </c>
      <c r="E157" s="12" t="s">
        <v>259</v>
      </c>
      <c r="F157" s="12" t="s">
        <v>260</v>
      </c>
      <c r="G157" s="12" t="s">
        <v>273</v>
      </c>
      <c r="H157" s="12" t="s">
        <v>258</v>
      </c>
      <c r="T157" s="11" t="s">
        <v>306</v>
      </c>
      <c r="U157" s="12" t="s">
        <v>259</v>
      </c>
      <c r="V157" s="12" t="s">
        <v>422</v>
      </c>
      <c r="W157" s="12" t="s">
        <v>420</v>
      </c>
      <c r="X157" s="12" t="s">
        <v>259</v>
      </c>
      <c r="Y157" s="12" t="s">
        <v>418</v>
      </c>
      <c r="Z157" s="12" t="s">
        <v>259</v>
      </c>
      <c r="AA157" s="12" t="s">
        <v>421</v>
      </c>
    </row>
    <row r="158" spans="1:27" ht="27.6" thickBot="1" x14ac:dyDescent="0.35">
      <c r="A158" s="11" t="s">
        <v>307</v>
      </c>
      <c r="B158" s="12" t="s">
        <v>264</v>
      </c>
      <c r="C158" s="12" t="s">
        <v>259</v>
      </c>
      <c r="D158" s="12" t="s">
        <v>258</v>
      </c>
      <c r="E158" s="12" t="s">
        <v>259</v>
      </c>
      <c r="F158" s="12" t="s">
        <v>260</v>
      </c>
      <c r="G158" s="12" t="s">
        <v>273</v>
      </c>
      <c r="H158" s="12" t="s">
        <v>258</v>
      </c>
      <c r="T158" s="11" t="s">
        <v>307</v>
      </c>
      <c r="U158" s="12" t="s">
        <v>259</v>
      </c>
      <c r="V158" s="12" t="s">
        <v>418</v>
      </c>
      <c r="W158" s="12" t="s">
        <v>420</v>
      </c>
      <c r="X158" s="12" t="s">
        <v>259</v>
      </c>
      <c r="Y158" s="12" t="s">
        <v>418</v>
      </c>
      <c r="Z158" s="12" t="s">
        <v>259</v>
      </c>
      <c r="AA158" s="12" t="s">
        <v>421</v>
      </c>
    </row>
    <row r="159" spans="1:27" ht="27.6" thickBot="1" x14ac:dyDescent="0.35">
      <c r="A159" s="11" t="s">
        <v>308</v>
      </c>
      <c r="B159" s="12" t="s">
        <v>264</v>
      </c>
      <c r="C159" s="12" t="s">
        <v>259</v>
      </c>
      <c r="D159" s="12" t="s">
        <v>258</v>
      </c>
      <c r="E159" s="12" t="s">
        <v>259</v>
      </c>
      <c r="F159" s="12" t="s">
        <v>260</v>
      </c>
      <c r="G159" s="12" t="s">
        <v>273</v>
      </c>
      <c r="H159" s="12" t="s">
        <v>258</v>
      </c>
      <c r="T159" s="11" t="s">
        <v>308</v>
      </c>
      <c r="U159" s="12" t="s">
        <v>259</v>
      </c>
      <c r="V159" s="12" t="s">
        <v>418</v>
      </c>
      <c r="W159" s="12" t="s">
        <v>420</v>
      </c>
      <c r="X159" s="12" t="s">
        <v>259</v>
      </c>
      <c r="Y159" s="12" t="s">
        <v>418</v>
      </c>
      <c r="Z159" s="12" t="s">
        <v>259</v>
      </c>
      <c r="AA159" s="12" t="s">
        <v>421</v>
      </c>
    </row>
    <row r="160" spans="1:27" ht="27.6" thickBot="1" x14ac:dyDescent="0.35">
      <c r="A160" s="11" t="s">
        <v>309</v>
      </c>
      <c r="B160" s="12" t="s">
        <v>264</v>
      </c>
      <c r="C160" s="12" t="s">
        <v>259</v>
      </c>
      <c r="D160" s="12" t="s">
        <v>258</v>
      </c>
      <c r="E160" s="12" t="s">
        <v>259</v>
      </c>
      <c r="F160" s="12" t="s">
        <v>260</v>
      </c>
      <c r="G160" s="12" t="s">
        <v>273</v>
      </c>
      <c r="H160" s="12" t="s">
        <v>258</v>
      </c>
      <c r="T160" s="11" t="s">
        <v>309</v>
      </c>
      <c r="U160" s="12" t="s">
        <v>259</v>
      </c>
      <c r="V160" s="12" t="s">
        <v>418</v>
      </c>
      <c r="W160" s="12" t="s">
        <v>420</v>
      </c>
      <c r="X160" s="12" t="s">
        <v>259</v>
      </c>
      <c r="Y160" s="12" t="s">
        <v>418</v>
      </c>
      <c r="Z160" s="12" t="s">
        <v>259</v>
      </c>
      <c r="AA160" s="12" t="s">
        <v>421</v>
      </c>
    </row>
    <row r="161" spans="1:27" ht="27.6" thickBot="1" x14ac:dyDescent="0.35">
      <c r="A161" s="11" t="s">
        <v>310</v>
      </c>
      <c r="B161" s="12" t="s">
        <v>264</v>
      </c>
      <c r="C161" s="12" t="s">
        <v>259</v>
      </c>
      <c r="D161" s="12" t="s">
        <v>258</v>
      </c>
      <c r="E161" s="12" t="s">
        <v>259</v>
      </c>
      <c r="F161" s="12" t="s">
        <v>260</v>
      </c>
      <c r="G161" s="12" t="s">
        <v>273</v>
      </c>
      <c r="H161" s="12" t="s">
        <v>258</v>
      </c>
      <c r="T161" s="11" t="s">
        <v>310</v>
      </c>
      <c r="U161" s="12" t="s">
        <v>259</v>
      </c>
      <c r="V161" s="12" t="s">
        <v>418</v>
      </c>
      <c r="W161" s="12" t="s">
        <v>420</v>
      </c>
      <c r="X161" s="12" t="s">
        <v>259</v>
      </c>
      <c r="Y161" s="12" t="s">
        <v>418</v>
      </c>
      <c r="Z161" s="12" t="s">
        <v>259</v>
      </c>
      <c r="AA161" s="12" t="s">
        <v>421</v>
      </c>
    </row>
    <row r="162" spans="1:27" ht="27.6" thickBot="1" x14ac:dyDescent="0.35">
      <c r="A162" s="11" t="s">
        <v>311</v>
      </c>
      <c r="B162" s="12" t="s">
        <v>264</v>
      </c>
      <c r="C162" s="12" t="s">
        <v>259</v>
      </c>
      <c r="D162" s="12" t="s">
        <v>258</v>
      </c>
      <c r="E162" s="12" t="s">
        <v>259</v>
      </c>
      <c r="F162" s="12" t="s">
        <v>260</v>
      </c>
      <c r="G162" s="12" t="s">
        <v>273</v>
      </c>
      <c r="H162" s="12" t="s">
        <v>258</v>
      </c>
      <c r="T162" s="11" t="s">
        <v>311</v>
      </c>
      <c r="U162" s="12" t="s">
        <v>259</v>
      </c>
      <c r="V162" s="12" t="s">
        <v>418</v>
      </c>
      <c r="W162" s="12" t="s">
        <v>420</v>
      </c>
      <c r="X162" s="12" t="s">
        <v>259</v>
      </c>
      <c r="Y162" s="12" t="s">
        <v>418</v>
      </c>
      <c r="Z162" s="12" t="s">
        <v>259</v>
      </c>
      <c r="AA162" s="12" t="s">
        <v>421</v>
      </c>
    </row>
    <row r="163" spans="1:27" ht="27.6" thickBot="1" x14ac:dyDescent="0.35">
      <c r="A163" s="11" t="s">
        <v>312</v>
      </c>
      <c r="B163" s="12" t="s">
        <v>264</v>
      </c>
      <c r="C163" s="12" t="s">
        <v>259</v>
      </c>
      <c r="D163" s="12" t="s">
        <v>258</v>
      </c>
      <c r="E163" s="12" t="s">
        <v>259</v>
      </c>
      <c r="F163" s="12" t="s">
        <v>260</v>
      </c>
      <c r="G163" s="12" t="s">
        <v>273</v>
      </c>
      <c r="H163" s="12" t="s">
        <v>258</v>
      </c>
      <c r="T163" s="11" t="s">
        <v>312</v>
      </c>
      <c r="U163" s="12" t="s">
        <v>259</v>
      </c>
      <c r="V163" s="12" t="s">
        <v>418</v>
      </c>
      <c r="W163" s="12" t="s">
        <v>420</v>
      </c>
      <c r="X163" s="12" t="s">
        <v>259</v>
      </c>
      <c r="Y163" s="12" t="s">
        <v>418</v>
      </c>
      <c r="Z163" s="12" t="s">
        <v>259</v>
      </c>
      <c r="AA163" s="12" t="s">
        <v>421</v>
      </c>
    </row>
    <row r="164" spans="1:27" ht="27.6" thickBot="1" x14ac:dyDescent="0.35">
      <c r="A164" s="11" t="s">
        <v>313</v>
      </c>
      <c r="B164" s="12" t="s">
        <v>264</v>
      </c>
      <c r="C164" s="12" t="s">
        <v>259</v>
      </c>
      <c r="D164" s="12" t="s">
        <v>258</v>
      </c>
      <c r="E164" s="12" t="s">
        <v>259</v>
      </c>
      <c r="F164" s="12" t="s">
        <v>260</v>
      </c>
      <c r="G164" s="12" t="s">
        <v>273</v>
      </c>
      <c r="H164" s="12" t="s">
        <v>258</v>
      </c>
      <c r="T164" s="11" t="s">
        <v>313</v>
      </c>
      <c r="U164" s="12" t="s">
        <v>259</v>
      </c>
      <c r="V164" s="12" t="s">
        <v>418</v>
      </c>
      <c r="W164" s="12" t="s">
        <v>420</v>
      </c>
      <c r="X164" s="12" t="s">
        <v>259</v>
      </c>
      <c r="Y164" s="12" t="s">
        <v>418</v>
      </c>
      <c r="Z164" s="12" t="s">
        <v>259</v>
      </c>
      <c r="AA164" s="12" t="s">
        <v>421</v>
      </c>
    </row>
    <row r="165" spans="1:27" ht="27.6" thickBot="1" x14ac:dyDescent="0.35">
      <c r="A165" s="11" t="s">
        <v>314</v>
      </c>
      <c r="B165" s="12" t="s">
        <v>264</v>
      </c>
      <c r="C165" s="12" t="s">
        <v>259</v>
      </c>
      <c r="D165" s="12" t="s">
        <v>258</v>
      </c>
      <c r="E165" s="12" t="s">
        <v>259</v>
      </c>
      <c r="F165" s="12" t="s">
        <v>260</v>
      </c>
      <c r="G165" s="12" t="s">
        <v>273</v>
      </c>
      <c r="H165" s="12" t="s">
        <v>258</v>
      </c>
      <c r="T165" s="11" t="s">
        <v>314</v>
      </c>
      <c r="U165" s="12" t="s">
        <v>259</v>
      </c>
      <c r="V165" s="12" t="s">
        <v>418</v>
      </c>
      <c r="W165" s="12" t="s">
        <v>420</v>
      </c>
      <c r="X165" s="12" t="s">
        <v>259</v>
      </c>
      <c r="Y165" s="12" t="s">
        <v>418</v>
      </c>
      <c r="Z165" s="12" t="s">
        <v>259</v>
      </c>
      <c r="AA165" s="12" t="s">
        <v>421</v>
      </c>
    </row>
    <row r="166" spans="1:27" ht="27.6" thickBot="1" x14ac:dyDescent="0.35">
      <c r="A166" s="11" t="s">
        <v>315</v>
      </c>
      <c r="B166" s="12" t="s">
        <v>264</v>
      </c>
      <c r="C166" s="12" t="s">
        <v>259</v>
      </c>
      <c r="D166" s="12" t="s">
        <v>258</v>
      </c>
      <c r="E166" s="12" t="s">
        <v>259</v>
      </c>
      <c r="F166" s="12" t="s">
        <v>260</v>
      </c>
      <c r="G166" s="12" t="s">
        <v>273</v>
      </c>
      <c r="H166" s="12" t="s">
        <v>258</v>
      </c>
      <c r="T166" s="11" t="s">
        <v>315</v>
      </c>
      <c r="U166" s="12" t="s">
        <v>259</v>
      </c>
      <c r="V166" s="12" t="s">
        <v>418</v>
      </c>
      <c r="W166" s="12" t="s">
        <v>420</v>
      </c>
      <c r="X166" s="12" t="s">
        <v>259</v>
      </c>
      <c r="Y166" s="12" t="s">
        <v>418</v>
      </c>
      <c r="Z166" s="12" t="s">
        <v>259</v>
      </c>
      <c r="AA166" s="12" t="s">
        <v>421</v>
      </c>
    </row>
    <row r="167" spans="1:27" ht="27.6" thickBot="1" x14ac:dyDescent="0.35">
      <c r="A167" s="11" t="s">
        <v>316</v>
      </c>
      <c r="B167" s="12" t="s">
        <v>264</v>
      </c>
      <c r="C167" s="12" t="s">
        <v>259</v>
      </c>
      <c r="D167" s="12" t="s">
        <v>258</v>
      </c>
      <c r="E167" s="12" t="s">
        <v>259</v>
      </c>
      <c r="F167" s="12" t="s">
        <v>260</v>
      </c>
      <c r="G167" s="12" t="s">
        <v>273</v>
      </c>
      <c r="H167" s="12" t="s">
        <v>258</v>
      </c>
      <c r="T167" s="11" t="s">
        <v>316</v>
      </c>
      <c r="U167" s="12" t="s">
        <v>259</v>
      </c>
      <c r="V167" s="12" t="s">
        <v>418</v>
      </c>
      <c r="W167" s="12" t="s">
        <v>420</v>
      </c>
      <c r="X167" s="12" t="s">
        <v>259</v>
      </c>
      <c r="Y167" s="12" t="s">
        <v>418</v>
      </c>
      <c r="Z167" s="12" t="s">
        <v>259</v>
      </c>
      <c r="AA167" s="12" t="s">
        <v>421</v>
      </c>
    </row>
    <row r="168" spans="1:27" ht="27.6" thickBot="1" x14ac:dyDescent="0.35">
      <c r="A168" s="11" t="s">
        <v>317</v>
      </c>
      <c r="B168" s="12" t="s">
        <v>264</v>
      </c>
      <c r="C168" s="12" t="s">
        <v>259</v>
      </c>
      <c r="D168" s="12" t="s">
        <v>258</v>
      </c>
      <c r="E168" s="12" t="s">
        <v>259</v>
      </c>
      <c r="F168" s="12" t="s">
        <v>260</v>
      </c>
      <c r="G168" s="12" t="s">
        <v>273</v>
      </c>
      <c r="H168" s="12" t="s">
        <v>258</v>
      </c>
      <c r="T168" s="11" t="s">
        <v>317</v>
      </c>
      <c r="U168" s="12" t="s">
        <v>259</v>
      </c>
      <c r="V168" s="12" t="s">
        <v>418</v>
      </c>
      <c r="W168" s="12" t="s">
        <v>420</v>
      </c>
      <c r="X168" s="12" t="s">
        <v>259</v>
      </c>
      <c r="Y168" s="12" t="s">
        <v>418</v>
      </c>
      <c r="Z168" s="12" t="s">
        <v>259</v>
      </c>
      <c r="AA168" s="12" t="s">
        <v>421</v>
      </c>
    </row>
    <row r="169" spans="1:27" ht="27.6" thickBot="1" x14ac:dyDescent="0.35">
      <c r="A169" s="11" t="s">
        <v>318</v>
      </c>
      <c r="B169" s="12" t="s">
        <v>264</v>
      </c>
      <c r="C169" s="12" t="s">
        <v>259</v>
      </c>
      <c r="D169" s="12" t="s">
        <v>258</v>
      </c>
      <c r="E169" s="12" t="s">
        <v>259</v>
      </c>
      <c r="F169" s="12" t="s">
        <v>260</v>
      </c>
      <c r="G169" s="12" t="s">
        <v>273</v>
      </c>
      <c r="H169" s="12" t="s">
        <v>258</v>
      </c>
      <c r="T169" s="11" t="s">
        <v>318</v>
      </c>
      <c r="U169" s="12" t="s">
        <v>259</v>
      </c>
      <c r="V169" s="12" t="s">
        <v>418</v>
      </c>
      <c r="W169" s="12" t="s">
        <v>420</v>
      </c>
      <c r="X169" s="12" t="s">
        <v>259</v>
      </c>
      <c r="Y169" s="12" t="s">
        <v>418</v>
      </c>
      <c r="Z169" s="12" t="s">
        <v>259</v>
      </c>
      <c r="AA169" s="12" t="s">
        <v>421</v>
      </c>
    </row>
    <row r="170" spans="1:27" ht="27.6" thickBot="1" x14ac:dyDescent="0.35">
      <c r="A170" s="11" t="s">
        <v>319</v>
      </c>
      <c r="B170" s="12" t="s">
        <v>264</v>
      </c>
      <c r="C170" s="12" t="s">
        <v>259</v>
      </c>
      <c r="D170" s="12" t="s">
        <v>258</v>
      </c>
      <c r="E170" s="12" t="s">
        <v>259</v>
      </c>
      <c r="F170" s="12" t="s">
        <v>260</v>
      </c>
      <c r="G170" s="12" t="s">
        <v>273</v>
      </c>
      <c r="H170" s="12" t="s">
        <v>258</v>
      </c>
      <c r="T170" s="11" t="s">
        <v>319</v>
      </c>
      <c r="U170" s="12" t="s">
        <v>259</v>
      </c>
      <c r="V170" s="12" t="s">
        <v>418</v>
      </c>
      <c r="W170" s="12" t="s">
        <v>420</v>
      </c>
      <c r="X170" s="12" t="s">
        <v>259</v>
      </c>
      <c r="Y170" s="12" t="s">
        <v>418</v>
      </c>
      <c r="Z170" s="12" t="s">
        <v>259</v>
      </c>
      <c r="AA170" s="12" t="s">
        <v>421</v>
      </c>
    </row>
    <row r="171" spans="1:27" ht="27.6" thickBot="1" x14ac:dyDescent="0.35">
      <c r="A171" s="11" t="s">
        <v>320</v>
      </c>
      <c r="B171" s="12" t="s">
        <v>264</v>
      </c>
      <c r="C171" s="12" t="s">
        <v>259</v>
      </c>
      <c r="D171" s="12" t="s">
        <v>258</v>
      </c>
      <c r="E171" s="12" t="s">
        <v>259</v>
      </c>
      <c r="F171" s="12" t="s">
        <v>260</v>
      </c>
      <c r="G171" s="12" t="s">
        <v>273</v>
      </c>
      <c r="H171" s="12" t="s">
        <v>258</v>
      </c>
      <c r="T171" s="11" t="s">
        <v>320</v>
      </c>
      <c r="U171" s="12" t="s">
        <v>259</v>
      </c>
      <c r="V171" s="12" t="s">
        <v>418</v>
      </c>
      <c r="W171" s="12" t="s">
        <v>420</v>
      </c>
      <c r="X171" s="12" t="s">
        <v>259</v>
      </c>
      <c r="Y171" s="12" t="s">
        <v>418</v>
      </c>
      <c r="Z171" s="12" t="s">
        <v>259</v>
      </c>
      <c r="AA171" s="12" t="s">
        <v>421</v>
      </c>
    </row>
    <row r="172" spans="1:27" ht="27.6" thickBot="1" x14ac:dyDescent="0.35">
      <c r="A172" s="11" t="s">
        <v>321</v>
      </c>
      <c r="B172" s="12" t="s">
        <v>264</v>
      </c>
      <c r="C172" s="12" t="s">
        <v>259</v>
      </c>
      <c r="D172" s="12" t="s">
        <v>258</v>
      </c>
      <c r="E172" s="12" t="s">
        <v>259</v>
      </c>
      <c r="F172" s="12" t="s">
        <v>260</v>
      </c>
      <c r="G172" s="12" t="s">
        <v>273</v>
      </c>
      <c r="H172" s="12" t="s">
        <v>258</v>
      </c>
      <c r="T172" s="11" t="s">
        <v>321</v>
      </c>
      <c r="U172" s="12" t="s">
        <v>259</v>
      </c>
      <c r="V172" s="12" t="s">
        <v>418</v>
      </c>
      <c r="W172" s="12" t="s">
        <v>420</v>
      </c>
      <c r="X172" s="12" t="s">
        <v>259</v>
      </c>
      <c r="Y172" s="12" t="s">
        <v>259</v>
      </c>
      <c r="Z172" s="12" t="s">
        <v>259</v>
      </c>
      <c r="AA172" s="12" t="s">
        <v>421</v>
      </c>
    </row>
    <row r="173" spans="1:27" ht="27.6" thickBot="1" x14ac:dyDescent="0.35">
      <c r="A173" s="11" t="s">
        <v>322</v>
      </c>
      <c r="B173" s="12" t="s">
        <v>264</v>
      </c>
      <c r="C173" s="12" t="s">
        <v>259</v>
      </c>
      <c r="D173" s="12" t="s">
        <v>258</v>
      </c>
      <c r="E173" s="12" t="s">
        <v>259</v>
      </c>
      <c r="F173" s="12" t="s">
        <v>260</v>
      </c>
      <c r="G173" s="12" t="s">
        <v>273</v>
      </c>
      <c r="H173" s="12" t="s">
        <v>258</v>
      </c>
      <c r="T173" s="11" t="s">
        <v>322</v>
      </c>
      <c r="U173" s="12" t="s">
        <v>259</v>
      </c>
      <c r="V173" s="12" t="s">
        <v>418</v>
      </c>
      <c r="W173" s="12" t="s">
        <v>420</v>
      </c>
      <c r="X173" s="12" t="s">
        <v>259</v>
      </c>
      <c r="Y173" s="12" t="s">
        <v>259</v>
      </c>
      <c r="Z173" s="12" t="s">
        <v>259</v>
      </c>
      <c r="AA173" s="12" t="s">
        <v>421</v>
      </c>
    </row>
    <row r="174" spans="1:27" ht="27.6" thickBot="1" x14ac:dyDescent="0.35">
      <c r="A174" s="11" t="s">
        <v>323</v>
      </c>
      <c r="B174" s="12" t="s">
        <v>264</v>
      </c>
      <c r="C174" s="12" t="s">
        <v>259</v>
      </c>
      <c r="D174" s="12" t="s">
        <v>258</v>
      </c>
      <c r="E174" s="12" t="s">
        <v>259</v>
      </c>
      <c r="F174" s="12" t="s">
        <v>260</v>
      </c>
      <c r="G174" s="12" t="s">
        <v>273</v>
      </c>
      <c r="H174" s="12" t="s">
        <v>258</v>
      </c>
      <c r="T174" s="11" t="s">
        <v>323</v>
      </c>
      <c r="U174" s="12" t="s">
        <v>259</v>
      </c>
      <c r="V174" s="12" t="s">
        <v>418</v>
      </c>
      <c r="W174" s="12" t="s">
        <v>420</v>
      </c>
      <c r="X174" s="12" t="s">
        <v>259</v>
      </c>
      <c r="Y174" s="12" t="s">
        <v>259</v>
      </c>
      <c r="Z174" s="12" t="s">
        <v>259</v>
      </c>
      <c r="AA174" s="12" t="s">
        <v>421</v>
      </c>
    </row>
    <row r="175" spans="1:27" ht="27.6" thickBot="1" x14ac:dyDescent="0.35">
      <c r="A175" s="11" t="s">
        <v>324</v>
      </c>
      <c r="B175" s="12" t="s">
        <v>264</v>
      </c>
      <c r="C175" s="12" t="s">
        <v>259</v>
      </c>
      <c r="D175" s="12" t="s">
        <v>258</v>
      </c>
      <c r="E175" s="12" t="s">
        <v>259</v>
      </c>
      <c r="F175" s="12" t="s">
        <v>260</v>
      </c>
      <c r="G175" s="12" t="s">
        <v>273</v>
      </c>
      <c r="H175" s="12" t="s">
        <v>258</v>
      </c>
      <c r="T175" s="11" t="s">
        <v>324</v>
      </c>
      <c r="U175" s="12" t="s">
        <v>259</v>
      </c>
      <c r="V175" s="12" t="s">
        <v>418</v>
      </c>
      <c r="W175" s="12" t="s">
        <v>420</v>
      </c>
      <c r="X175" s="12" t="s">
        <v>259</v>
      </c>
      <c r="Y175" s="12" t="s">
        <v>259</v>
      </c>
      <c r="Z175" s="12" t="s">
        <v>259</v>
      </c>
      <c r="AA175" s="12" t="s">
        <v>421</v>
      </c>
    </row>
    <row r="176" spans="1:27" ht="27.6" thickBot="1" x14ac:dyDescent="0.35">
      <c r="A176" s="11" t="s">
        <v>325</v>
      </c>
      <c r="B176" s="12" t="s">
        <v>264</v>
      </c>
      <c r="C176" s="12" t="s">
        <v>259</v>
      </c>
      <c r="D176" s="12" t="s">
        <v>258</v>
      </c>
      <c r="E176" s="12" t="s">
        <v>259</v>
      </c>
      <c r="F176" s="12" t="s">
        <v>260</v>
      </c>
      <c r="G176" s="12" t="s">
        <v>273</v>
      </c>
      <c r="H176" s="12" t="s">
        <v>258</v>
      </c>
      <c r="T176" s="11" t="s">
        <v>325</v>
      </c>
      <c r="U176" s="12" t="s">
        <v>259</v>
      </c>
      <c r="V176" s="12" t="s">
        <v>418</v>
      </c>
      <c r="W176" s="12" t="s">
        <v>420</v>
      </c>
      <c r="X176" s="12" t="s">
        <v>259</v>
      </c>
      <c r="Y176" s="12" t="s">
        <v>259</v>
      </c>
      <c r="Z176" s="12" t="s">
        <v>259</v>
      </c>
      <c r="AA176" s="12" t="s">
        <v>421</v>
      </c>
    </row>
    <row r="177" spans="1:27" ht="27.6" thickBot="1" x14ac:dyDescent="0.35">
      <c r="A177" s="11" t="s">
        <v>326</v>
      </c>
      <c r="B177" s="12" t="s">
        <v>264</v>
      </c>
      <c r="C177" s="12" t="s">
        <v>259</v>
      </c>
      <c r="D177" s="12" t="s">
        <v>258</v>
      </c>
      <c r="E177" s="12" t="s">
        <v>259</v>
      </c>
      <c r="F177" s="12" t="s">
        <v>260</v>
      </c>
      <c r="G177" s="12" t="s">
        <v>273</v>
      </c>
      <c r="H177" s="12" t="s">
        <v>327</v>
      </c>
      <c r="T177" s="11" t="s">
        <v>326</v>
      </c>
      <c r="U177" s="12" t="s">
        <v>259</v>
      </c>
      <c r="V177" s="12" t="s">
        <v>418</v>
      </c>
      <c r="W177" s="12" t="s">
        <v>420</v>
      </c>
      <c r="X177" s="12" t="s">
        <v>259</v>
      </c>
      <c r="Y177" s="12" t="s">
        <v>259</v>
      </c>
      <c r="Z177" s="12" t="s">
        <v>259</v>
      </c>
      <c r="AA177" s="12" t="s">
        <v>421</v>
      </c>
    </row>
    <row r="178" spans="1:27" ht="27.6" thickBot="1" x14ac:dyDescent="0.35">
      <c r="A178" s="11" t="s">
        <v>328</v>
      </c>
      <c r="B178" s="12" t="s">
        <v>264</v>
      </c>
      <c r="C178" s="12" t="s">
        <v>259</v>
      </c>
      <c r="D178" s="12" t="s">
        <v>258</v>
      </c>
      <c r="E178" s="12" t="s">
        <v>259</v>
      </c>
      <c r="F178" s="12" t="s">
        <v>260</v>
      </c>
      <c r="G178" s="12" t="s">
        <v>273</v>
      </c>
      <c r="H178" s="12" t="s">
        <v>327</v>
      </c>
      <c r="T178" s="11" t="s">
        <v>328</v>
      </c>
      <c r="U178" s="12" t="s">
        <v>259</v>
      </c>
      <c r="V178" s="12" t="s">
        <v>418</v>
      </c>
      <c r="W178" s="12" t="s">
        <v>420</v>
      </c>
      <c r="X178" s="12" t="s">
        <v>259</v>
      </c>
      <c r="Y178" s="12" t="s">
        <v>259</v>
      </c>
      <c r="Z178" s="12" t="s">
        <v>259</v>
      </c>
      <c r="AA178" s="12" t="s">
        <v>421</v>
      </c>
    </row>
    <row r="179" spans="1:27" ht="27.6" thickBot="1" x14ac:dyDescent="0.35">
      <c r="A179" s="11" t="s">
        <v>329</v>
      </c>
      <c r="B179" s="12" t="s">
        <v>264</v>
      </c>
      <c r="C179" s="12" t="s">
        <v>259</v>
      </c>
      <c r="D179" s="12" t="s">
        <v>258</v>
      </c>
      <c r="E179" s="12" t="s">
        <v>259</v>
      </c>
      <c r="F179" s="12" t="s">
        <v>260</v>
      </c>
      <c r="G179" s="12" t="s">
        <v>273</v>
      </c>
      <c r="H179" s="12" t="s">
        <v>327</v>
      </c>
      <c r="T179" s="11" t="s">
        <v>329</v>
      </c>
      <c r="U179" s="12" t="s">
        <v>259</v>
      </c>
      <c r="V179" s="12" t="s">
        <v>418</v>
      </c>
      <c r="W179" s="12" t="s">
        <v>420</v>
      </c>
      <c r="X179" s="12" t="s">
        <v>259</v>
      </c>
      <c r="Y179" s="12" t="s">
        <v>259</v>
      </c>
      <c r="Z179" s="12" t="s">
        <v>259</v>
      </c>
      <c r="AA179" s="12" t="s">
        <v>421</v>
      </c>
    </row>
    <row r="180" spans="1:27" ht="27.6" thickBot="1" x14ac:dyDescent="0.35">
      <c r="A180" s="11" t="s">
        <v>330</v>
      </c>
      <c r="B180" s="12" t="s">
        <v>264</v>
      </c>
      <c r="C180" s="12" t="s">
        <v>259</v>
      </c>
      <c r="D180" s="12" t="s">
        <v>258</v>
      </c>
      <c r="E180" s="12" t="s">
        <v>259</v>
      </c>
      <c r="F180" s="12" t="s">
        <v>260</v>
      </c>
      <c r="G180" s="12" t="s">
        <v>273</v>
      </c>
      <c r="H180" s="12" t="s">
        <v>327</v>
      </c>
      <c r="T180" s="11" t="s">
        <v>330</v>
      </c>
      <c r="U180" s="12" t="s">
        <v>259</v>
      </c>
      <c r="V180" s="12" t="s">
        <v>418</v>
      </c>
      <c r="W180" s="12" t="s">
        <v>420</v>
      </c>
      <c r="X180" s="12" t="s">
        <v>259</v>
      </c>
      <c r="Y180" s="12" t="s">
        <v>259</v>
      </c>
      <c r="Z180" s="12" t="s">
        <v>259</v>
      </c>
      <c r="AA180" s="12" t="s">
        <v>421</v>
      </c>
    </row>
    <row r="181" spans="1:27" ht="27.6" thickBot="1" x14ac:dyDescent="0.35">
      <c r="A181" s="11" t="s">
        <v>331</v>
      </c>
      <c r="B181" s="12" t="s">
        <v>264</v>
      </c>
      <c r="C181" s="12" t="s">
        <v>259</v>
      </c>
      <c r="D181" s="12" t="s">
        <v>258</v>
      </c>
      <c r="E181" s="12" t="s">
        <v>259</v>
      </c>
      <c r="F181" s="12" t="s">
        <v>260</v>
      </c>
      <c r="G181" s="12" t="s">
        <v>273</v>
      </c>
      <c r="H181" s="12" t="s">
        <v>327</v>
      </c>
      <c r="T181" s="11" t="s">
        <v>331</v>
      </c>
      <c r="U181" s="12" t="s">
        <v>259</v>
      </c>
      <c r="V181" s="12" t="s">
        <v>418</v>
      </c>
      <c r="W181" s="12" t="s">
        <v>420</v>
      </c>
      <c r="X181" s="12" t="s">
        <v>259</v>
      </c>
      <c r="Y181" s="12" t="s">
        <v>259</v>
      </c>
      <c r="Z181" s="12" t="s">
        <v>259</v>
      </c>
      <c r="AA181" s="12" t="s">
        <v>421</v>
      </c>
    </row>
    <row r="182" spans="1:27" ht="27.6" thickBot="1" x14ac:dyDescent="0.35">
      <c r="A182" s="11" t="s">
        <v>332</v>
      </c>
      <c r="B182" s="12" t="s">
        <v>264</v>
      </c>
      <c r="C182" s="12" t="s">
        <v>259</v>
      </c>
      <c r="D182" s="12" t="s">
        <v>258</v>
      </c>
      <c r="E182" s="12" t="s">
        <v>259</v>
      </c>
      <c r="F182" s="12" t="s">
        <v>260</v>
      </c>
      <c r="G182" s="12" t="s">
        <v>273</v>
      </c>
      <c r="H182" s="12" t="s">
        <v>327</v>
      </c>
      <c r="T182" s="11" t="s">
        <v>332</v>
      </c>
      <c r="U182" s="12" t="s">
        <v>259</v>
      </c>
      <c r="V182" s="12" t="s">
        <v>418</v>
      </c>
      <c r="W182" s="12" t="s">
        <v>420</v>
      </c>
      <c r="X182" s="12" t="s">
        <v>259</v>
      </c>
      <c r="Y182" s="12" t="s">
        <v>259</v>
      </c>
      <c r="Z182" s="12" t="s">
        <v>259</v>
      </c>
      <c r="AA182" s="12" t="s">
        <v>421</v>
      </c>
    </row>
    <row r="183" spans="1:27" ht="27.6" thickBot="1" x14ac:dyDescent="0.35">
      <c r="A183" s="11" t="s">
        <v>333</v>
      </c>
      <c r="B183" s="12" t="s">
        <v>264</v>
      </c>
      <c r="C183" s="12" t="s">
        <v>259</v>
      </c>
      <c r="D183" s="12" t="s">
        <v>258</v>
      </c>
      <c r="E183" s="12" t="s">
        <v>259</v>
      </c>
      <c r="F183" s="12" t="s">
        <v>260</v>
      </c>
      <c r="G183" s="12" t="s">
        <v>273</v>
      </c>
      <c r="H183" s="12" t="s">
        <v>327</v>
      </c>
      <c r="T183" s="11" t="s">
        <v>333</v>
      </c>
      <c r="U183" s="12" t="s">
        <v>259</v>
      </c>
      <c r="V183" s="12" t="s">
        <v>418</v>
      </c>
      <c r="W183" s="12" t="s">
        <v>420</v>
      </c>
      <c r="X183" s="12" t="s">
        <v>259</v>
      </c>
      <c r="Y183" s="12" t="s">
        <v>259</v>
      </c>
      <c r="Z183" s="12" t="s">
        <v>259</v>
      </c>
      <c r="AA183" s="12" t="s">
        <v>421</v>
      </c>
    </row>
    <row r="184" spans="1:27" ht="27.6" thickBot="1" x14ac:dyDescent="0.35">
      <c r="A184" s="11" t="s">
        <v>334</v>
      </c>
      <c r="B184" s="12" t="s">
        <v>264</v>
      </c>
      <c r="C184" s="12" t="s">
        <v>259</v>
      </c>
      <c r="D184" s="12" t="s">
        <v>258</v>
      </c>
      <c r="E184" s="12" t="s">
        <v>259</v>
      </c>
      <c r="F184" s="12" t="s">
        <v>260</v>
      </c>
      <c r="G184" s="12" t="s">
        <v>273</v>
      </c>
      <c r="H184" s="12" t="s">
        <v>327</v>
      </c>
      <c r="T184" s="11" t="s">
        <v>334</v>
      </c>
      <c r="U184" s="12" t="s">
        <v>259</v>
      </c>
      <c r="V184" s="12" t="s">
        <v>418</v>
      </c>
      <c r="W184" s="12" t="s">
        <v>420</v>
      </c>
      <c r="X184" s="12" t="s">
        <v>259</v>
      </c>
      <c r="Y184" s="12" t="s">
        <v>259</v>
      </c>
      <c r="Z184" s="12" t="s">
        <v>259</v>
      </c>
      <c r="AA184" s="12" t="s">
        <v>421</v>
      </c>
    </row>
    <row r="185" spans="1:27" ht="27.6" thickBot="1" x14ac:dyDescent="0.35">
      <c r="A185" s="11" t="s">
        <v>335</v>
      </c>
      <c r="B185" s="12" t="s">
        <v>264</v>
      </c>
      <c r="C185" s="12" t="s">
        <v>259</v>
      </c>
      <c r="D185" s="12" t="s">
        <v>258</v>
      </c>
      <c r="E185" s="12" t="s">
        <v>259</v>
      </c>
      <c r="F185" s="12" t="s">
        <v>260</v>
      </c>
      <c r="G185" s="12" t="s">
        <v>273</v>
      </c>
      <c r="H185" s="12" t="s">
        <v>327</v>
      </c>
      <c r="T185" s="11" t="s">
        <v>335</v>
      </c>
      <c r="U185" s="12" t="s">
        <v>259</v>
      </c>
      <c r="V185" s="12" t="s">
        <v>418</v>
      </c>
      <c r="W185" s="12" t="s">
        <v>420</v>
      </c>
      <c r="X185" s="12" t="s">
        <v>259</v>
      </c>
      <c r="Y185" s="12" t="s">
        <v>259</v>
      </c>
      <c r="Z185" s="12" t="s">
        <v>259</v>
      </c>
      <c r="AA185" s="12" t="s">
        <v>421</v>
      </c>
    </row>
    <row r="186" spans="1:27" ht="27.6" thickBot="1" x14ac:dyDescent="0.35">
      <c r="A186" s="11" t="s">
        <v>336</v>
      </c>
      <c r="B186" s="12" t="s">
        <v>264</v>
      </c>
      <c r="C186" s="12" t="s">
        <v>259</v>
      </c>
      <c r="D186" s="12" t="s">
        <v>258</v>
      </c>
      <c r="E186" s="12" t="s">
        <v>259</v>
      </c>
      <c r="F186" s="12" t="s">
        <v>260</v>
      </c>
      <c r="G186" s="12" t="s">
        <v>273</v>
      </c>
      <c r="H186" s="12" t="s">
        <v>327</v>
      </c>
      <c r="T186" s="11" t="s">
        <v>336</v>
      </c>
      <c r="U186" s="12" t="s">
        <v>259</v>
      </c>
      <c r="V186" s="12" t="s">
        <v>418</v>
      </c>
      <c r="W186" s="12" t="s">
        <v>420</v>
      </c>
      <c r="X186" s="12" t="s">
        <v>259</v>
      </c>
      <c r="Y186" s="12" t="s">
        <v>259</v>
      </c>
      <c r="Z186" s="12" t="s">
        <v>259</v>
      </c>
      <c r="AA186" s="12" t="s">
        <v>421</v>
      </c>
    </row>
    <row r="187" spans="1:27" ht="27.6" thickBot="1" x14ac:dyDescent="0.35">
      <c r="A187" s="11" t="s">
        <v>337</v>
      </c>
      <c r="B187" s="12" t="s">
        <v>264</v>
      </c>
      <c r="C187" s="12" t="s">
        <v>259</v>
      </c>
      <c r="D187" s="12" t="s">
        <v>258</v>
      </c>
      <c r="E187" s="12" t="s">
        <v>259</v>
      </c>
      <c r="F187" s="12" t="s">
        <v>260</v>
      </c>
      <c r="G187" s="12" t="s">
        <v>273</v>
      </c>
      <c r="H187" s="12" t="s">
        <v>327</v>
      </c>
      <c r="T187" s="11" t="s">
        <v>337</v>
      </c>
      <c r="U187" s="12" t="s">
        <v>259</v>
      </c>
      <c r="V187" s="12" t="s">
        <v>418</v>
      </c>
      <c r="W187" s="12" t="s">
        <v>420</v>
      </c>
      <c r="X187" s="12" t="s">
        <v>259</v>
      </c>
      <c r="Y187" s="12" t="s">
        <v>259</v>
      </c>
      <c r="Z187" s="12" t="s">
        <v>259</v>
      </c>
      <c r="AA187" s="12" t="s">
        <v>421</v>
      </c>
    </row>
    <row r="188" spans="1:27" ht="27.6" thickBot="1" x14ac:dyDescent="0.35">
      <c r="A188" s="11" t="s">
        <v>338</v>
      </c>
      <c r="B188" s="12" t="s">
        <v>264</v>
      </c>
      <c r="C188" s="12" t="s">
        <v>259</v>
      </c>
      <c r="D188" s="12" t="s">
        <v>258</v>
      </c>
      <c r="E188" s="12" t="s">
        <v>259</v>
      </c>
      <c r="F188" s="12" t="s">
        <v>260</v>
      </c>
      <c r="G188" s="12" t="s">
        <v>273</v>
      </c>
      <c r="H188" s="12" t="s">
        <v>327</v>
      </c>
      <c r="T188" s="11" t="s">
        <v>338</v>
      </c>
      <c r="U188" s="12" t="s">
        <v>259</v>
      </c>
      <c r="V188" s="12" t="s">
        <v>418</v>
      </c>
      <c r="W188" s="12" t="s">
        <v>420</v>
      </c>
      <c r="X188" s="12" t="s">
        <v>259</v>
      </c>
      <c r="Y188" s="12" t="s">
        <v>259</v>
      </c>
      <c r="Z188" s="12" t="s">
        <v>259</v>
      </c>
      <c r="AA188" s="12" t="s">
        <v>421</v>
      </c>
    </row>
    <row r="189" spans="1:27" ht="27.6" thickBot="1" x14ac:dyDescent="0.35">
      <c r="A189" s="11" t="s">
        <v>339</v>
      </c>
      <c r="B189" s="12" t="s">
        <v>264</v>
      </c>
      <c r="C189" s="12" t="s">
        <v>259</v>
      </c>
      <c r="D189" s="12" t="s">
        <v>258</v>
      </c>
      <c r="E189" s="12" t="s">
        <v>259</v>
      </c>
      <c r="F189" s="12" t="s">
        <v>260</v>
      </c>
      <c r="G189" s="12" t="s">
        <v>273</v>
      </c>
      <c r="H189" s="12" t="s">
        <v>327</v>
      </c>
      <c r="T189" s="11" t="s">
        <v>339</v>
      </c>
      <c r="U189" s="12" t="s">
        <v>259</v>
      </c>
      <c r="V189" s="12" t="s">
        <v>418</v>
      </c>
      <c r="W189" s="12" t="s">
        <v>420</v>
      </c>
      <c r="X189" s="12" t="s">
        <v>259</v>
      </c>
      <c r="Y189" s="12" t="s">
        <v>259</v>
      </c>
      <c r="Z189" s="12" t="s">
        <v>259</v>
      </c>
      <c r="AA189" s="12" t="s">
        <v>421</v>
      </c>
    </row>
    <row r="190" spans="1:27" ht="27.6" thickBot="1" x14ac:dyDescent="0.35">
      <c r="A190" s="11" t="s">
        <v>340</v>
      </c>
      <c r="B190" s="12" t="s">
        <v>264</v>
      </c>
      <c r="C190" s="12" t="s">
        <v>259</v>
      </c>
      <c r="D190" s="12" t="s">
        <v>258</v>
      </c>
      <c r="E190" s="12" t="s">
        <v>259</v>
      </c>
      <c r="F190" s="12" t="s">
        <v>260</v>
      </c>
      <c r="G190" s="12" t="s">
        <v>273</v>
      </c>
      <c r="H190" s="12" t="s">
        <v>327</v>
      </c>
      <c r="T190" s="11" t="s">
        <v>340</v>
      </c>
      <c r="U190" s="12" t="s">
        <v>259</v>
      </c>
      <c r="V190" s="12" t="s">
        <v>418</v>
      </c>
      <c r="W190" s="12" t="s">
        <v>420</v>
      </c>
      <c r="X190" s="12" t="s">
        <v>259</v>
      </c>
      <c r="Y190" s="12" t="s">
        <v>259</v>
      </c>
      <c r="Z190" s="12" t="s">
        <v>259</v>
      </c>
      <c r="AA190" s="12" t="s">
        <v>421</v>
      </c>
    </row>
    <row r="191" spans="1:27" ht="27.6" thickBot="1" x14ac:dyDescent="0.35">
      <c r="A191" s="11" t="s">
        <v>341</v>
      </c>
      <c r="B191" s="12" t="s">
        <v>264</v>
      </c>
      <c r="C191" s="12" t="s">
        <v>259</v>
      </c>
      <c r="D191" s="12" t="s">
        <v>258</v>
      </c>
      <c r="E191" s="12" t="s">
        <v>259</v>
      </c>
      <c r="F191" s="12" t="s">
        <v>260</v>
      </c>
      <c r="G191" s="12" t="s">
        <v>273</v>
      </c>
      <c r="H191" s="12" t="s">
        <v>327</v>
      </c>
      <c r="T191" s="11" t="s">
        <v>341</v>
      </c>
      <c r="U191" s="12" t="s">
        <v>259</v>
      </c>
      <c r="V191" s="12" t="s">
        <v>418</v>
      </c>
      <c r="W191" s="12" t="s">
        <v>420</v>
      </c>
      <c r="X191" s="12" t="s">
        <v>259</v>
      </c>
      <c r="Y191" s="12" t="s">
        <v>259</v>
      </c>
      <c r="Z191" s="12" t="s">
        <v>259</v>
      </c>
      <c r="AA191" s="12" t="s">
        <v>421</v>
      </c>
    </row>
    <row r="192" spans="1:27" ht="27.6" thickBot="1" x14ac:dyDescent="0.35">
      <c r="A192" s="11" t="s">
        <v>342</v>
      </c>
      <c r="B192" s="12" t="s">
        <v>264</v>
      </c>
      <c r="C192" s="12" t="s">
        <v>259</v>
      </c>
      <c r="D192" s="12" t="s">
        <v>258</v>
      </c>
      <c r="E192" s="12" t="s">
        <v>259</v>
      </c>
      <c r="F192" s="12" t="s">
        <v>260</v>
      </c>
      <c r="G192" s="12" t="s">
        <v>273</v>
      </c>
      <c r="H192" s="12" t="s">
        <v>327</v>
      </c>
      <c r="T192" s="11" t="s">
        <v>342</v>
      </c>
      <c r="U192" s="12" t="s">
        <v>259</v>
      </c>
      <c r="V192" s="12" t="s">
        <v>418</v>
      </c>
      <c r="W192" s="12" t="s">
        <v>420</v>
      </c>
      <c r="X192" s="12" t="s">
        <v>259</v>
      </c>
      <c r="Y192" s="12" t="s">
        <v>259</v>
      </c>
      <c r="Z192" s="12" t="s">
        <v>259</v>
      </c>
      <c r="AA192" s="12" t="s">
        <v>421</v>
      </c>
    </row>
    <row r="193" spans="1:27" ht="27.6" thickBot="1" x14ac:dyDescent="0.35">
      <c r="A193" s="11" t="s">
        <v>343</v>
      </c>
      <c r="B193" s="12" t="s">
        <v>264</v>
      </c>
      <c r="C193" s="12" t="s">
        <v>259</v>
      </c>
      <c r="D193" s="12" t="s">
        <v>258</v>
      </c>
      <c r="E193" s="12" t="s">
        <v>259</v>
      </c>
      <c r="F193" s="12" t="s">
        <v>260</v>
      </c>
      <c r="G193" s="12" t="s">
        <v>273</v>
      </c>
      <c r="H193" s="12" t="s">
        <v>259</v>
      </c>
      <c r="T193" s="11" t="s">
        <v>343</v>
      </c>
      <c r="U193" s="12" t="s">
        <v>259</v>
      </c>
      <c r="V193" s="12" t="s">
        <v>259</v>
      </c>
      <c r="W193" s="12" t="s">
        <v>420</v>
      </c>
      <c r="X193" s="12" t="s">
        <v>259</v>
      </c>
      <c r="Y193" s="12" t="s">
        <v>259</v>
      </c>
      <c r="Z193" s="12" t="s">
        <v>259</v>
      </c>
      <c r="AA193" s="12" t="s">
        <v>421</v>
      </c>
    </row>
    <row r="194" spans="1:27" ht="27.6" thickBot="1" x14ac:dyDescent="0.35">
      <c r="A194" s="11" t="s">
        <v>344</v>
      </c>
      <c r="B194" s="12" t="s">
        <v>264</v>
      </c>
      <c r="C194" s="12" t="s">
        <v>259</v>
      </c>
      <c r="D194" s="12" t="s">
        <v>258</v>
      </c>
      <c r="E194" s="12" t="s">
        <v>259</v>
      </c>
      <c r="F194" s="12" t="s">
        <v>260</v>
      </c>
      <c r="G194" s="12" t="s">
        <v>273</v>
      </c>
      <c r="H194" s="12" t="s">
        <v>259</v>
      </c>
      <c r="T194" s="11" t="s">
        <v>344</v>
      </c>
      <c r="U194" s="12" t="s">
        <v>259</v>
      </c>
      <c r="V194" s="12" t="s">
        <v>259</v>
      </c>
      <c r="W194" s="12" t="s">
        <v>420</v>
      </c>
      <c r="X194" s="12" t="s">
        <v>259</v>
      </c>
      <c r="Y194" s="12" t="s">
        <v>259</v>
      </c>
      <c r="Z194" s="12" t="s">
        <v>259</v>
      </c>
      <c r="AA194" s="12" t="s">
        <v>421</v>
      </c>
    </row>
    <row r="195" spans="1:27" ht="27.6" thickBot="1" x14ac:dyDescent="0.35">
      <c r="A195" s="11" t="s">
        <v>345</v>
      </c>
      <c r="B195" s="12" t="s">
        <v>264</v>
      </c>
      <c r="C195" s="12" t="s">
        <v>259</v>
      </c>
      <c r="D195" s="12" t="s">
        <v>258</v>
      </c>
      <c r="E195" s="12" t="s">
        <v>259</v>
      </c>
      <c r="F195" s="12" t="s">
        <v>260</v>
      </c>
      <c r="G195" s="12" t="s">
        <v>273</v>
      </c>
      <c r="H195" s="12" t="s">
        <v>259</v>
      </c>
      <c r="T195" s="11" t="s">
        <v>345</v>
      </c>
      <c r="U195" s="12" t="s">
        <v>259</v>
      </c>
      <c r="V195" s="12" t="s">
        <v>259</v>
      </c>
      <c r="W195" s="12" t="s">
        <v>420</v>
      </c>
      <c r="X195" s="12" t="s">
        <v>259</v>
      </c>
      <c r="Y195" s="12" t="s">
        <v>259</v>
      </c>
      <c r="Z195" s="12" t="s">
        <v>259</v>
      </c>
      <c r="AA195" s="12" t="s">
        <v>421</v>
      </c>
    </row>
    <row r="196" spans="1:27" ht="27.6" thickBot="1" x14ac:dyDescent="0.35">
      <c r="A196" s="11" t="s">
        <v>346</v>
      </c>
      <c r="B196" s="12" t="s">
        <v>264</v>
      </c>
      <c r="C196" s="12" t="s">
        <v>259</v>
      </c>
      <c r="D196" s="12" t="s">
        <v>258</v>
      </c>
      <c r="E196" s="12" t="s">
        <v>259</v>
      </c>
      <c r="F196" s="12" t="s">
        <v>260</v>
      </c>
      <c r="G196" s="12" t="s">
        <v>273</v>
      </c>
      <c r="H196" s="12" t="s">
        <v>259</v>
      </c>
      <c r="T196" s="11" t="s">
        <v>346</v>
      </c>
      <c r="U196" s="12" t="s">
        <v>259</v>
      </c>
      <c r="V196" s="12" t="s">
        <v>259</v>
      </c>
      <c r="W196" s="12" t="s">
        <v>420</v>
      </c>
      <c r="X196" s="12" t="s">
        <v>259</v>
      </c>
      <c r="Y196" s="12" t="s">
        <v>259</v>
      </c>
      <c r="Z196" s="12" t="s">
        <v>259</v>
      </c>
      <c r="AA196" s="12" t="s">
        <v>421</v>
      </c>
    </row>
    <row r="197" spans="1:27" ht="27.6" thickBot="1" x14ac:dyDescent="0.35">
      <c r="A197" s="11" t="s">
        <v>347</v>
      </c>
      <c r="B197" s="12" t="s">
        <v>264</v>
      </c>
      <c r="C197" s="12" t="s">
        <v>259</v>
      </c>
      <c r="D197" s="12" t="s">
        <v>258</v>
      </c>
      <c r="E197" s="12" t="s">
        <v>259</v>
      </c>
      <c r="F197" s="12" t="s">
        <v>260</v>
      </c>
      <c r="G197" s="12" t="s">
        <v>273</v>
      </c>
      <c r="H197" s="12" t="s">
        <v>259</v>
      </c>
      <c r="T197" s="11" t="s">
        <v>347</v>
      </c>
      <c r="U197" s="12" t="s">
        <v>259</v>
      </c>
      <c r="V197" s="12" t="s">
        <v>259</v>
      </c>
      <c r="W197" s="12" t="s">
        <v>420</v>
      </c>
      <c r="X197" s="12" t="s">
        <v>259</v>
      </c>
      <c r="Y197" s="12" t="s">
        <v>259</v>
      </c>
      <c r="Z197" s="12" t="s">
        <v>259</v>
      </c>
      <c r="AA197" s="12" t="s">
        <v>421</v>
      </c>
    </row>
    <row r="198" spans="1:27" ht="27.6" thickBot="1" x14ac:dyDescent="0.35">
      <c r="A198" s="11" t="s">
        <v>348</v>
      </c>
      <c r="B198" s="12" t="s">
        <v>264</v>
      </c>
      <c r="C198" s="12" t="s">
        <v>259</v>
      </c>
      <c r="D198" s="12" t="s">
        <v>258</v>
      </c>
      <c r="E198" s="12" t="s">
        <v>259</v>
      </c>
      <c r="F198" s="12" t="s">
        <v>260</v>
      </c>
      <c r="G198" s="12" t="s">
        <v>273</v>
      </c>
      <c r="H198" s="12" t="s">
        <v>259</v>
      </c>
      <c r="T198" s="11" t="s">
        <v>348</v>
      </c>
      <c r="U198" s="12" t="s">
        <v>259</v>
      </c>
      <c r="V198" s="12" t="s">
        <v>259</v>
      </c>
      <c r="W198" s="12" t="s">
        <v>420</v>
      </c>
      <c r="X198" s="12" t="s">
        <v>259</v>
      </c>
      <c r="Y198" s="12" t="s">
        <v>259</v>
      </c>
      <c r="Z198" s="12" t="s">
        <v>259</v>
      </c>
      <c r="AA198" s="12" t="s">
        <v>421</v>
      </c>
    </row>
    <row r="199" spans="1:27" ht="27.6" thickBot="1" x14ac:dyDescent="0.35">
      <c r="A199" s="11" t="s">
        <v>349</v>
      </c>
      <c r="B199" s="12" t="s">
        <v>264</v>
      </c>
      <c r="C199" s="12" t="s">
        <v>259</v>
      </c>
      <c r="D199" s="12" t="s">
        <v>258</v>
      </c>
      <c r="E199" s="12" t="s">
        <v>259</v>
      </c>
      <c r="F199" s="12" t="s">
        <v>260</v>
      </c>
      <c r="G199" s="12" t="s">
        <v>273</v>
      </c>
      <c r="H199" s="12" t="s">
        <v>259</v>
      </c>
      <c r="T199" s="11" t="s">
        <v>349</v>
      </c>
      <c r="U199" s="12" t="s">
        <v>259</v>
      </c>
      <c r="V199" s="12" t="s">
        <v>259</v>
      </c>
      <c r="W199" s="12" t="s">
        <v>420</v>
      </c>
      <c r="X199" s="12" t="s">
        <v>259</v>
      </c>
      <c r="Y199" s="12" t="s">
        <v>259</v>
      </c>
      <c r="Z199" s="12" t="s">
        <v>259</v>
      </c>
      <c r="AA199" s="12" t="s">
        <v>423</v>
      </c>
    </row>
    <row r="200" spans="1:27" ht="27.6" thickBot="1" x14ac:dyDescent="0.35">
      <c r="A200" s="11" t="s">
        <v>350</v>
      </c>
      <c r="B200" s="12" t="s">
        <v>264</v>
      </c>
      <c r="C200" s="12" t="s">
        <v>259</v>
      </c>
      <c r="D200" s="12" t="s">
        <v>258</v>
      </c>
      <c r="E200" s="12" t="s">
        <v>259</v>
      </c>
      <c r="F200" s="12" t="s">
        <v>260</v>
      </c>
      <c r="G200" s="12" t="s">
        <v>273</v>
      </c>
      <c r="H200" s="12" t="s">
        <v>259</v>
      </c>
      <c r="T200" s="11" t="s">
        <v>350</v>
      </c>
      <c r="U200" s="12" t="s">
        <v>259</v>
      </c>
      <c r="V200" s="12" t="s">
        <v>259</v>
      </c>
      <c r="W200" s="12" t="s">
        <v>420</v>
      </c>
      <c r="X200" s="12" t="s">
        <v>259</v>
      </c>
      <c r="Y200" s="12" t="s">
        <v>259</v>
      </c>
      <c r="Z200" s="12" t="s">
        <v>259</v>
      </c>
      <c r="AA200" s="12" t="s">
        <v>423</v>
      </c>
    </row>
    <row r="201" spans="1:27" ht="27.6" thickBot="1" x14ac:dyDescent="0.35">
      <c r="A201" s="11" t="s">
        <v>351</v>
      </c>
      <c r="B201" s="12" t="s">
        <v>264</v>
      </c>
      <c r="C201" s="12" t="s">
        <v>259</v>
      </c>
      <c r="D201" s="12" t="s">
        <v>258</v>
      </c>
      <c r="E201" s="12" t="s">
        <v>259</v>
      </c>
      <c r="F201" s="12" t="s">
        <v>260</v>
      </c>
      <c r="G201" s="12" t="s">
        <v>273</v>
      </c>
      <c r="H201" s="12" t="s">
        <v>259</v>
      </c>
      <c r="T201" s="11" t="s">
        <v>351</v>
      </c>
      <c r="U201" s="12" t="s">
        <v>259</v>
      </c>
      <c r="V201" s="12" t="s">
        <v>259</v>
      </c>
      <c r="W201" s="12" t="s">
        <v>420</v>
      </c>
      <c r="X201" s="12" t="s">
        <v>259</v>
      </c>
      <c r="Y201" s="12" t="s">
        <v>259</v>
      </c>
      <c r="Z201" s="12" t="s">
        <v>259</v>
      </c>
      <c r="AA201" s="12" t="s">
        <v>423</v>
      </c>
    </row>
    <row r="202" spans="1:27" ht="27.6" thickBot="1" x14ac:dyDescent="0.35">
      <c r="A202" s="11" t="s">
        <v>352</v>
      </c>
      <c r="B202" s="12" t="s">
        <v>264</v>
      </c>
      <c r="C202" s="12" t="s">
        <v>259</v>
      </c>
      <c r="D202" s="12" t="s">
        <v>258</v>
      </c>
      <c r="E202" s="12" t="s">
        <v>259</v>
      </c>
      <c r="F202" s="12" t="s">
        <v>260</v>
      </c>
      <c r="G202" s="12" t="s">
        <v>273</v>
      </c>
      <c r="H202" s="12" t="s">
        <v>259</v>
      </c>
      <c r="T202" s="11" t="s">
        <v>352</v>
      </c>
      <c r="U202" s="12" t="s">
        <v>259</v>
      </c>
      <c r="V202" s="12" t="s">
        <v>259</v>
      </c>
      <c r="W202" s="12" t="s">
        <v>420</v>
      </c>
      <c r="X202" s="12" t="s">
        <v>259</v>
      </c>
      <c r="Y202" s="12" t="s">
        <v>259</v>
      </c>
      <c r="Z202" s="12" t="s">
        <v>259</v>
      </c>
      <c r="AA202" s="12" t="s">
        <v>423</v>
      </c>
    </row>
    <row r="203" spans="1:27" ht="27.6" thickBot="1" x14ac:dyDescent="0.35">
      <c r="A203" s="11" t="s">
        <v>353</v>
      </c>
      <c r="B203" s="12" t="s">
        <v>264</v>
      </c>
      <c r="C203" s="12" t="s">
        <v>259</v>
      </c>
      <c r="D203" s="12" t="s">
        <v>258</v>
      </c>
      <c r="E203" s="12" t="s">
        <v>259</v>
      </c>
      <c r="F203" s="12" t="s">
        <v>260</v>
      </c>
      <c r="G203" s="12" t="s">
        <v>273</v>
      </c>
      <c r="H203" s="12" t="s">
        <v>259</v>
      </c>
      <c r="T203" s="11" t="s">
        <v>353</v>
      </c>
      <c r="U203" s="12" t="s">
        <v>259</v>
      </c>
      <c r="V203" s="12" t="s">
        <v>259</v>
      </c>
      <c r="W203" s="12" t="s">
        <v>420</v>
      </c>
      <c r="X203" s="12" t="s">
        <v>259</v>
      </c>
      <c r="Y203" s="12" t="s">
        <v>259</v>
      </c>
      <c r="Z203" s="12" t="s">
        <v>259</v>
      </c>
      <c r="AA203" s="12" t="s">
        <v>423</v>
      </c>
    </row>
    <row r="204" spans="1:27" ht="27.6" thickBot="1" x14ac:dyDescent="0.35">
      <c r="A204" s="11" t="s">
        <v>354</v>
      </c>
      <c r="B204" s="12" t="s">
        <v>264</v>
      </c>
      <c r="C204" s="12" t="s">
        <v>259</v>
      </c>
      <c r="D204" s="12" t="s">
        <v>258</v>
      </c>
      <c r="E204" s="12" t="s">
        <v>259</v>
      </c>
      <c r="F204" s="12" t="s">
        <v>260</v>
      </c>
      <c r="G204" s="12" t="s">
        <v>273</v>
      </c>
      <c r="H204" s="12" t="s">
        <v>259</v>
      </c>
      <c r="T204" s="11" t="s">
        <v>354</v>
      </c>
      <c r="U204" s="12" t="s">
        <v>259</v>
      </c>
      <c r="V204" s="12" t="s">
        <v>259</v>
      </c>
      <c r="W204" s="12" t="s">
        <v>420</v>
      </c>
      <c r="X204" s="12" t="s">
        <v>259</v>
      </c>
      <c r="Y204" s="12" t="s">
        <v>259</v>
      </c>
      <c r="Z204" s="12" t="s">
        <v>259</v>
      </c>
      <c r="AA204" s="12" t="s">
        <v>423</v>
      </c>
    </row>
    <row r="205" spans="1:27" ht="27.6" thickBot="1" x14ac:dyDescent="0.35">
      <c r="A205" s="11" t="s">
        <v>355</v>
      </c>
      <c r="B205" s="12" t="s">
        <v>264</v>
      </c>
      <c r="C205" s="12" t="s">
        <v>259</v>
      </c>
      <c r="D205" s="12" t="s">
        <v>258</v>
      </c>
      <c r="E205" s="12" t="s">
        <v>259</v>
      </c>
      <c r="F205" s="12" t="s">
        <v>260</v>
      </c>
      <c r="G205" s="12" t="s">
        <v>273</v>
      </c>
      <c r="H205" s="12" t="s">
        <v>259</v>
      </c>
      <c r="T205" s="11" t="s">
        <v>355</v>
      </c>
      <c r="U205" s="12" t="s">
        <v>259</v>
      </c>
      <c r="V205" s="12" t="s">
        <v>259</v>
      </c>
      <c r="W205" s="12" t="s">
        <v>420</v>
      </c>
      <c r="X205" s="12" t="s">
        <v>259</v>
      </c>
      <c r="Y205" s="12" t="s">
        <v>259</v>
      </c>
      <c r="Z205" s="12" t="s">
        <v>259</v>
      </c>
      <c r="AA205" s="12" t="s">
        <v>423</v>
      </c>
    </row>
    <row r="206" spans="1:27" ht="27.6" thickBot="1" x14ac:dyDescent="0.35">
      <c r="A206" s="11" t="s">
        <v>356</v>
      </c>
      <c r="B206" s="12" t="s">
        <v>259</v>
      </c>
      <c r="C206" s="12" t="s">
        <v>259</v>
      </c>
      <c r="D206" s="12" t="s">
        <v>258</v>
      </c>
      <c r="E206" s="12" t="s">
        <v>259</v>
      </c>
      <c r="F206" s="12" t="s">
        <v>260</v>
      </c>
      <c r="G206" s="12" t="s">
        <v>273</v>
      </c>
      <c r="H206" s="12" t="s">
        <v>259</v>
      </c>
      <c r="T206" s="11" t="s">
        <v>356</v>
      </c>
      <c r="U206" s="12" t="s">
        <v>259</v>
      </c>
      <c r="V206" s="12" t="s">
        <v>259</v>
      </c>
      <c r="W206" s="12" t="s">
        <v>420</v>
      </c>
      <c r="X206" s="12" t="s">
        <v>259</v>
      </c>
      <c r="Y206" s="12" t="s">
        <v>259</v>
      </c>
      <c r="Z206" s="12" t="s">
        <v>259</v>
      </c>
      <c r="AA206" s="12" t="s">
        <v>423</v>
      </c>
    </row>
    <row r="207" spans="1:27" ht="27.6" thickBot="1" x14ac:dyDescent="0.35">
      <c r="A207" s="11" t="s">
        <v>357</v>
      </c>
      <c r="B207" s="12" t="s">
        <v>259</v>
      </c>
      <c r="C207" s="12" t="s">
        <v>259</v>
      </c>
      <c r="D207" s="12" t="s">
        <v>258</v>
      </c>
      <c r="E207" s="12" t="s">
        <v>259</v>
      </c>
      <c r="F207" s="12" t="s">
        <v>260</v>
      </c>
      <c r="G207" s="12" t="s">
        <v>273</v>
      </c>
      <c r="H207" s="12" t="s">
        <v>259</v>
      </c>
      <c r="T207" s="11" t="s">
        <v>357</v>
      </c>
      <c r="U207" s="12" t="s">
        <v>259</v>
      </c>
      <c r="V207" s="12" t="s">
        <v>259</v>
      </c>
      <c r="W207" s="12" t="s">
        <v>420</v>
      </c>
      <c r="X207" s="12" t="s">
        <v>259</v>
      </c>
      <c r="Y207" s="12" t="s">
        <v>259</v>
      </c>
      <c r="Z207" s="12" t="s">
        <v>259</v>
      </c>
      <c r="AA207" s="12" t="s">
        <v>423</v>
      </c>
    </row>
    <row r="208" spans="1:27" ht="27.6" thickBot="1" x14ac:dyDescent="0.35">
      <c r="A208" s="11" t="s">
        <v>358</v>
      </c>
      <c r="B208" s="12" t="s">
        <v>259</v>
      </c>
      <c r="C208" s="12" t="s">
        <v>259</v>
      </c>
      <c r="D208" s="12" t="s">
        <v>258</v>
      </c>
      <c r="E208" s="12" t="s">
        <v>259</v>
      </c>
      <c r="F208" s="12" t="s">
        <v>260</v>
      </c>
      <c r="G208" s="12" t="s">
        <v>273</v>
      </c>
      <c r="H208" s="12" t="s">
        <v>259</v>
      </c>
      <c r="T208" s="11" t="s">
        <v>358</v>
      </c>
      <c r="U208" s="12" t="s">
        <v>259</v>
      </c>
      <c r="V208" s="12" t="s">
        <v>259</v>
      </c>
      <c r="W208" s="12" t="s">
        <v>420</v>
      </c>
      <c r="X208" s="12" t="s">
        <v>259</v>
      </c>
      <c r="Y208" s="12" t="s">
        <v>259</v>
      </c>
      <c r="Z208" s="12" t="s">
        <v>259</v>
      </c>
      <c r="AA208" s="12" t="s">
        <v>423</v>
      </c>
    </row>
    <row r="209" spans="1:27" ht="27.6" thickBot="1" x14ac:dyDescent="0.35">
      <c r="A209" s="11" t="s">
        <v>359</v>
      </c>
      <c r="B209" s="12" t="s">
        <v>259</v>
      </c>
      <c r="C209" s="12" t="s">
        <v>259</v>
      </c>
      <c r="D209" s="12" t="s">
        <v>258</v>
      </c>
      <c r="E209" s="12" t="s">
        <v>259</v>
      </c>
      <c r="F209" s="12" t="s">
        <v>260</v>
      </c>
      <c r="G209" s="12" t="s">
        <v>273</v>
      </c>
      <c r="H209" s="12" t="s">
        <v>259</v>
      </c>
      <c r="T209" s="11" t="s">
        <v>359</v>
      </c>
      <c r="U209" s="12" t="s">
        <v>259</v>
      </c>
      <c r="V209" s="12" t="s">
        <v>259</v>
      </c>
      <c r="W209" s="12" t="s">
        <v>420</v>
      </c>
      <c r="X209" s="12" t="s">
        <v>259</v>
      </c>
      <c r="Y209" s="12" t="s">
        <v>259</v>
      </c>
      <c r="Z209" s="12" t="s">
        <v>259</v>
      </c>
      <c r="AA209" s="12" t="s">
        <v>423</v>
      </c>
    </row>
    <row r="210" spans="1:27" ht="27.6" thickBot="1" x14ac:dyDescent="0.35">
      <c r="A210" s="11" t="s">
        <v>360</v>
      </c>
      <c r="B210" s="12" t="s">
        <v>259</v>
      </c>
      <c r="C210" s="12" t="s">
        <v>259</v>
      </c>
      <c r="D210" s="12" t="s">
        <v>258</v>
      </c>
      <c r="E210" s="12" t="s">
        <v>259</v>
      </c>
      <c r="F210" s="12" t="s">
        <v>260</v>
      </c>
      <c r="G210" s="12" t="s">
        <v>273</v>
      </c>
      <c r="H210" s="12" t="s">
        <v>259</v>
      </c>
      <c r="T210" s="11" t="s">
        <v>360</v>
      </c>
      <c r="U210" s="12" t="s">
        <v>259</v>
      </c>
      <c r="V210" s="12" t="s">
        <v>259</v>
      </c>
      <c r="W210" s="12" t="s">
        <v>420</v>
      </c>
      <c r="X210" s="12" t="s">
        <v>259</v>
      </c>
      <c r="Y210" s="12" t="s">
        <v>259</v>
      </c>
      <c r="Z210" s="12" t="s">
        <v>259</v>
      </c>
      <c r="AA210" s="12" t="s">
        <v>423</v>
      </c>
    </row>
    <row r="211" spans="1:27" ht="27.6" thickBot="1" x14ac:dyDescent="0.35">
      <c r="A211" s="11" t="s">
        <v>361</v>
      </c>
      <c r="B211" s="12" t="s">
        <v>259</v>
      </c>
      <c r="C211" s="12" t="s">
        <v>259</v>
      </c>
      <c r="D211" s="12" t="s">
        <v>258</v>
      </c>
      <c r="E211" s="12" t="s">
        <v>259</v>
      </c>
      <c r="F211" s="12" t="s">
        <v>260</v>
      </c>
      <c r="G211" s="12" t="s">
        <v>273</v>
      </c>
      <c r="H211" s="12" t="s">
        <v>259</v>
      </c>
      <c r="T211" s="11" t="s">
        <v>361</v>
      </c>
      <c r="U211" s="12" t="s">
        <v>259</v>
      </c>
      <c r="V211" s="12" t="s">
        <v>259</v>
      </c>
      <c r="W211" s="12" t="s">
        <v>420</v>
      </c>
      <c r="X211" s="12" t="s">
        <v>259</v>
      </c>
      <c r="Y211" s="12" t="s">
        <v>259</v>
      </c>
      <c r="Z211" s="12" t="s">
        <v>259</v>
      </c>
      <c r="AA211" s="12" t="s">
        <v>423</v>
      </c>
    </row>
    <row r="212" spans="1:27" ht="27.6" thickBot="1" x14ac:dyDescent="0.35">
      <c r="A212" s="11" t="s">
        <v>362</v>
      </c>
      <c r="B212" s="12" t="s">
        <v>259</v>
      </c>
      <c r="C212" s="12" t="s">
        <v>259</v>
      </c>
      <c r="D212" s="12" t="s">
        <v>258</v>
      </c>
      <c r="E212" s="12" t="s">
        <v>259</v>
      </c>
      <c r="F212" s="12" t="s">
        <v>260</v>
      </c>
      <c r="G212" s="12" t="s">
        <v>273</v>
      </c>
      <c r="H212" s="12" t="s">
        <v>259</v>
      </c>
      <c r="T212" s="11" t="s">
        <v>362</v>
      </c>
      <c r="U212" s="12" t="s">
        <v>259</v>
      </c>
      <c r="V212" s="12" t="s">
        <v>259</v>
      </c>
      <c r="W212" s="12" t="s">
        <v>420</v>
      </c>
      <c r="X212" s="12" t="s">
        <v>259</v>
      </c>
      <c r="Y212" s="12" t="s">
        <v>259</v>
      </c>
      <c r="Z212" s="12" t="s">
        <v>259</v>
      </c>
      <c r="AA212" s="12" t="s">
        <v>423</v>
      </c>
    </row>
    <row r="213" spans="1:27" ht="27.6" thickBot="1" x14ac:dyDescent="0.35">
      <c r="A213" s="11" t="s">
        <v>363</v>
      </c>
      <c r="B213" s="12" t="s">
        <v>259</v>
      </c>
      <c r="C213" s="12" t="s">
        <v>259</v>
      </c>
      <c r="D213" s="12" t="s">
        <v>258</v>
      </c>
      <c r="E213" s="12" t="s">
        <v>259</v>
      </c>
      <c r="F213" s="12" t="s">
        <v>260</v>
      </c>
      <c r="G213" s="12" t="s">
        <v>273</v>
      </c>
      <c r="H213" s="12" t="s">
        <v>259</v>
      </c>
      <c r="T213" s="11" t="s">
        <v>363</v>
      </c>
      <c r="U213" s="12" t="s">
        <v>259</v>
      </c>
      <c r="V213" s="12" t="s">
        <v>259</v>
      </c>
      <c r="W213" s="12" t="s">
        <v>420</v>
      </c>
      <c r="X213" s="12" t="s">
        <v>259</v>
      </c>
      <c r="Y213" s="12" t="s">
        <v>259</v>
      </c>
      <c r="Z213" s="12" t="s">
        <v>259</v>
      </c>
      <c r="AA213" s="12" t="s">
        <v>423</v>
      </c>
    </row>
    <row r="214" spans="1:27" ht="27.6" thickBot="1" x14ac:dyDescent="0.35">
      <c r="A214" s="11" t="s">
        <v>364</v>
      </c>
      <c r="B214" s="12" t="s">
        <v>259</v>
      </c>
      <c r="C214" s="12" t="s">
        <v>259</v>
      </c>
      <c r="D214" s="12" t="s">
        <v>258</v>
      </c>
      <c r="E214" s="12" t="s">
        <v>259</v>
      </c>
      <c r="F214" s="12" t="s">
        <v>260</v>
      </c>
      <c r="G214" s="12" t="s">
        <v>273</v>
      </c>
      <c r="H214" s="12" t="s">
        <v>259</v>
      </c>
      <c r="T214" s="11" t="s">
        <v>364</v>
      </c>
      <c r="U214" s="12" t="s">
        <v>259</v>
      </c>
      <c r="V214" s="12" t="s">
        <v>259</v>
      </c>
      <c r="W214" s="12" t="s">
        <v>420</v>
      </c>
      <c r="X214" s="12" t="s">
        <v>259</v>
      </c>
      <c r="Y214" s="12" t="s">
        <v>259</v>
      </c>
      <c r="Z214" s="12" t="s">
        <v>259</v>
      </c>
      <c r="AA214" s="12" t="s">
        <v>423</v>
      </c>
    </row>
    <row r="215" spans="1:27" ht="27.6" thickBot="1" x14ac:dyDescent="0.35">
      <c r="A215" s="11" t="s">
        <v>365</v>
      </c>
      <c r="B215" s="12" t="s">
        <v>259</v>
      </c>
      <c r="C215" s="12" t="s">
        <v>259</v>
      </c>
      <c r="D215" s="12" t="s">
        <v>258</v>
      </c>
      <c r="E215" s="12" t="s">
        <v>259</v>
      </c>
      <c r="F215" s="12" t="s">
        <v>260</v>
      </c>
      <c r="G215" s="12" t="s">
        <v>273</v>
      </c>
      <c r="H215" s="12" t="s">
        <v>259</v>
      </c>
      <c r="T215" s="11" t="s">
        <v>365</v>
      </c>
      <c r="U215" s="12" t="s">
        <v>259</v>
      </c>
      <c r="V215" s="12" t="s">
        <v>259</v>
      </c>
      <c r="W215" s="12" t="s">
        <v>420</v>
      </c>
      <c r="X215" s="12" t="s">
        <v>259</v>
      </c>
      <c r="Y215" s="12" t="s">
        <v>259</v>
      </c>
      <c r="Z215" s="12" t="s">
        <v>259</v>
      </c>
      <c r="AA215" s="12" t="s">
        <v>423</v>
      </c>
    </row>
    <row r="216" spans="1:27" ht="27.6" thickBot="1" x14ac:dyDescent="0.35">
      <c r="A216" s="11" t="s">
        <v>366</v>
      </c>
      <c r="B216" s="12" t="s">
        <v>259</v>
      </c>
      <c r="C216" s="12" t="s">
        <v>259</v>
      </c>
      <c r="D216" s="12" t="s">
        <v>258</v>
      </c>
      <c r="E216" s="12" t="s">
        <v>259</v>
      </c>
      <c r="F216" s="12" t="s">
        <v>260</v>
      </c>
      <c r="G216" s="12" t="s">
        <v>273</v>
      </c>
      <c r="H216" s="12" t="s">
        <v>259</v>
      </c>
      <c r="T216" s="11" t="s">
        <v>366</v>
      </c>
      <c r="U216" s="12" t="s">
        <v>259</v>
      </c>
      <c r="V216" s="12" t="s">
        <v>259</v>
      </c>
      <c r="W216" s="12" t="s">
        <v>420</v>
      </c>
      <c r="X216" s="12" t="s">
        <v>259</v>
      </c>
      <c r="Y216" s="12" t="s">
        <v>259</v>
      </c>
      <c r="Z216" s="12" t="s">
        <v>259</v>
      </c>
      <c r="AA216" s="12" t="s">
        <v>423</v>
      </c>
    </row>
    <row r="217" spans="1:27" ht="27.6" thickBot="1" x14ac:dyDescent="0.35">
      <c r="A217" s="11" t="s">
        <v>367</v>
      </c>
      <c r="B217" s="12" t="s">
        <v>259</v>
      </c>
      <c r="C217" s="12" t="s">
        <v>259</v>
      </c>
      <c r="D217" s="12" t="s">
        <v>258</v>
      </c>
      <c r="E217" s="12" t="s">
        <v>259</v>
      </c>
      <c r="F217" s="12" t="s">
        <v>260</v>
      </c>
      <c r="G217" s="12" t="s">
        <v>273</v>
      </c>
      <c r="H217" s="12" t="s">
        <v>259</v>
      </c>
      <c r="T217" s="11" t="s">
        <v>367</v>
      </c>
      <c r="U217" s="12" t="s">
        <v>259</v>
      </c>
      <c r="V217" s="12" t="s">
        <v>259</v>
      </c>
      <c r="W217" s="12" t="s">
        <v>420</v>
      </c>
      <c r="X217" s="12" t="s">
        <v>259</v>
      </c>
      <c r="Y217" s="12" t="s">
        <v>259</v>
      </c>
      <c r="Z217" s="12" t="s">
        <v>259</v>
      </c>
      <c r="AA217" s="12" t="s">
        <v>423</v>
      </c>
    </row>
    <row r="218" spans="1:27" ht="27.6" thickBot="1" x14ac:dyDescent="0.35">
      <c r="A218" s="11" t="s">
        <v>368</v>
      </c>
      <c r="B218" s="12" t="s">
        <v>259</v>
      </c>
      <c r="C218" s="12" t="s">
        <v>259</v>
      </c>
      <c r="D218" s="12" t="s">
        <v>258</v>
      </c>
      <c r="E218" s="12" t="s">
        <v>259</v>
      </c>
      <c r="F218" s="12" t="s">
        <v>369</v>
      </c>
      <c r="G218" s="12" t="s">
        <v>370</v>
      </c>
      <c r="H218" s="12" t="s">
        <v>259</v>
      </c>
      <c r="T218" s="11" t="s">
        <v>368</v>
      </c>
      <c r="U218" s="12" t="s">
        <v>259</v>
      </c>
      <c r="V218" s="12" t="s">
        <v>259</v>
      </c>
      <c r="W218" s="12" t="s">
        <v>420</v>
      </c>
      <c r="X218" s="12" t="s">
        <v>259</v>
      </c>
      <c r="Y218" s="12" t="s">
        <v>259</v>
      </c>
      <c r="Z218" s="12" t="s">
        <v>259</v>
      </c>
      <c r="AA218" s="12" t="s">
        <v>423</v>
      </c>
    </row>
    <row r="219" spans="1:27" ht="27.6" thickBot="1" x14ac:dyDescent="0.35">
      <c r="A219" s="11" t="s">
        <v>371</v>
      </c>
      <c r="B219" s="12" t="s">
        <v>259</v>
      </c>
      <c r="C219" s="12" t="s">
        <v>259</v>
      </c>
      <c r="D219" s="12" t="s">
        <v>258</v>
      </c>
      <c r="E219" s="12" t="s">
        <v>259</v>
      </c>
      <c r="F219" s="12" t="s">
        <v>369</v>
      </c>
      <c r="G219" s="12" t="s">
        <v>259</v>
      </c>
      <c r="H219" s="12" t="s">
        <v>259</v>
      </c>
      <c r="T219" s="11" t="s">
        <v>371</v>
      </c>
      <c r="U219" s="12" t="s">
        <v>259</v>
      </c>
      <c r="V219" s="12" t="s">
        <v>259</v>
      </c>
      <c r="W219" s="12" t="s">
        <v>424</v>
      </c>
      <c r="X219" s="12" t="s">
        <v>259</v>
      </c>
      <c r="Y219" s="12" t="s">
        <v>259</v>
      </c>
      <c r="Z219" s="12" t="s">
        <v>259</v>
      </c>
      <c r="AA219" s="12" t="s">
        <v>423</v>
      </c>
    </row>
    <row r="220" spans="1:27" ht="27.6" thickBot="1" x14ac:dyDescent="0.35">
      <c r="A220" s="11" t="s">
        <v>372</v>
      </c>
      <c r="B220" s="12" t="s">
        <v>259</v>
      </c>
      <c r="C220" s="12" t="s">
        <v>259</v>
      </c>
      <c r="D220" s="12" t="s">
        <v>259</v>
      </c>
      <c r="E220" s="12" t="s">
        <v>259</v>
      </c>
      <c r="F220" s="12" t="s">
        <v>259</v>
      </c>
      <c r="G220" s="12" t="s">
        <v>259</v>
      </c>
      <c r="H220" s="12" t="s">
        <v>259</v>
      </c>
      <c r="T220" s="11" t="s">
        <v>372</v>
      </c>
      <c r="U220" s="12" t="s">
        <v>259</v>
      </c>
      <c r="V220" s="12" t="s">
        <v>259</v>
      </c>
      <c r="W220" s="12" t="s">
        <v>424</v>
      </c>
      <c r="X220" s="12" t="s">
        <v>259</v>
      </c>
      <c r="Y220" s="12" t="s">
        <v>259</v>
      </c>
      <c r="Z220" s="12" t="s">
        <v>259</v>
      </c>
      <c r="AA220" s="12" t="s">
        <v>423</v>
      </c>
    </row>
    <row r="221" spans="1:27" ht="18.600000000000001" thickBot="1" x14ac:dyDescent="0.35">
      <c r="A221" s="11" t="s">
        <v>373</v>
      </c>
      <c r="B221" s="12" t="s">
        <v>259</v>
      </c>
      <c r="C221" s="12" t="s">
        <v>259</v>
      </c>
      <c r="D221" s="12" t="s">
        <v>259</v>
      </c>
      <c r="E221" s="12" t="s">
        <v>259</v>
      </c>
      <c r="F221" s="12" t="s">
        <v>259</v>
      </c>
      <c r="G221" s="12" t="s">
        <v>259</v>
      </c>
      <c r="H221" s="12" t="s">
        <v>259</v>
      </c>
      <c r="T221" s="11" t="s">
        <v>373</v>
      </c>
      <c r="U221" s="12" t="s">
        <v>259</v>
      </c>
      <c r="V221" s="12" t="s">
        <v>259</v>
      </c>
      <c r="W221" s="12" t="s">
        <v>259</v>
      </c>
      <c r="X221" s="12" t="s">
        <v>259</v>
      </c>
      <c r="Y221" s="12" t="s">
        <v>259</v>
      </c>
      <c r="Z221" s="12" t="s">
        <v>259</v>
      </c>
      <c r="AA221" s="12" t="s">
        <v>259</v>
      </c>
    </row>
    <row r="222" spans="1:27" ht="18.600000000000001" thickBot="1" x14ac:dyDescent="0.35">
      <c r="A222" s="7"/>
      <c r="T222" s="7"/>
    </row>
    <row r="223" spans="1:27" ht="18.600000000000001" thickBot="1" x14ac:dyDescent="0.35">
      <c r="A223" s="11" t="s">
        <v>374</v>
      </c>
      <c r="B223" s="11" t="s">
        <v>140</v>
      </c>
      <c r="C223" s="11" t="s">
        <v>141</v>
      </c>
      <c r="D223" s="11" t="s">
        <v>142</v>
      </c>
      <c r="E223" s="11" t="s">
        <v>143</v>
      </c>
      <c r="F223" s="11" t="s">
        <v>144</v>
      </c>
      <c r="G223" s="11" t="s">
        <v>145</v>
      </c>
      <c r="H223" s="11" t="s">
        <v>146</v>
      </c>
      <c r="T223" s="11" t="s">
        <v>374</v>
      </c>
      <c r="U223" s="11" t="s">
        <v>140</v>
      </c>
      <c r="V223" s="11" t="s">
        <v>141</v>
      </c>
      <c r="W223" s="11" t="s">
        <v>142</v>
      </c>
      <c r="X223" s="11" t="s">
        <v>143</v>
      </c>
      <c r="Y223" s="11" t="s">
        <v>144</v>
      </c>
      <c r="Z223" s="11" t="s">
        <v>145</v>
      </c>
      <c r="AA223" s="11" t="s">
        <v>146</v>
      </c>
    </row>
    <row r="224" spans="1:27" ht="15" thickBot="1" x14ac:dyDescent="0.35">
      <c r="A224" s="11">
        <v>1</v>
      </c>
      <c r="B224" s="12">
        <v>42709.9</v>
      </c>
      <c r="C224" s="12">
        <v>2703.2</v>
      </c>
      <c r="D224" s="12">
        <v>2703.2</v>
      </c>
      <c r="E224" s="12">
        <v>0</v>
      </c>
      <c r="F224" s="12">
        <v>29194.1</v>
      </c>
      <c r="G224" s="12">
        <v>20003.400000000001</v>
      </c>
      <c r="H224" s="12">
        <v>7028.2</v>
      </c>
      <c r="T224" s="11" t="s">
        <v>255</v>
      </c>
      <c r="U224" s="12">
        <v>14254.3</v>
      </c>
      <c r="V224" s="12">
        <v>3382.4</v>
      </c>
      <c r="W224" s="12">
        <v>30683.1</v>
      </c>
      <c r="X224" s="12">
        <v>32374.3</v>
      </c>
      <c r="Y224" s="12">
        <v>966.4</v>
      </c>
      <c r="Z224" s="12">
        <v>0</v>
      </c>
      <c r="AA224" s="12">
        <v>58950.2</v>
      </c>
    </row>
    <row r="225" spans="1:27" ht="15" thickBot="1" x14ac:dyDescent="0.35">
      <c r="A225" s="11">
        <v>2</v>
      </c>
      <c r="B225" s="12">
        <v>2162.5</v>
      </c>
      <c r="C225" s="12">
        <v>2703.2</v>
      </c>
      <c r="D225" s="12">
        <v>2703.2</v>
      </c>
      <c r="E225" s="12">
        <v>0</v>
      </c>
      <c r="F225" s="12">
        <v>29194.1</v>
      </c>
      <c r="G225" s="12">
        <v>20003.400000000001</v>
      </c>
      <c r="H225" s="12">
        <v>7028.2</v>
      </c>
      <c r="T225" s="11" t="s">
        <v>263</v>
      </c>
      <c r="U225" s="12">
        <v>14254.3</v>
      </c>
      <c r="V225" s="12">
        <v>3382.4</v>
      </c>
      <c r="W225" s="12">
        <v>30683.1</v>
      </c>
      <c r="X225" s="12">
        <v>6523.2</v>
      </c>
      <c r="Y225" s="12">
        <v>966.4</v>
      </c>
      <c r="Z225" s="12">
        <v>0</v>
      </c>
      <c r="AA225" s="12">
        <v>55084.6</v>
      </c>
    </row>
    <row r="226" spans="1:27" ht="15" thickBot="1" x14ac:dyDescent="0.35">
      <c r="A226" s="11">
        <v>3</v>
      </c>
      <c r="B226" s="12">
        <v>2162.5</v>
      </c>
      <c r="C226" s="12">
        <v>2703.2</v>
      </c>
      <c r="D226" s="12">
        <v>2703.2</v>
      </c>
      <c r="E226" s="12">
        <v>0</v>
      </c>
      <c r="F226" s="12">
        <v>29194.1</v>
      </c>
      <c r="G226" s="12">
        <v>20003.400000000001</v>
      </c>
      <c r="H226" s="12">
        <v>7028.2</v>
      </c>
      <c r="T226" s="11" t="s">
        <v>265</v>
      </c>
      <c r="U226" s="12">
        <v>14254.3</v>
      </c>
      <c r="V226" s="12">
        <v>3382.4</v>
      </c>
      <c r="W226" s="12">
        <v>30683.1</v>
      </c>
      <c r="X226" s="12">
        <v>6523.2</v>
      </c>
      <c r="Y226" s="12">
        <v>966.4</v>
      </c>
      <c r="Z226" s="12">
        <v>0</v>
      </c>
      <c r="AA226" s="12">
        <v>55084.6</v>
      </c>
    </row>
    <row r="227" spans="1:27" ht="15" thickBot="1" x14ac:dyDescent="0.35">
      <c r="A227" s="11">
        <v>4</v>
      </c>
      <c r="B227" s="12">
        <v>2162.5</v>
      </c>
      <c r="C227" s="12">
        <v>2703.2</v>
      </c>
      <c r="D227" s="12">
        <v>2703.2</v>
      </c>
      <c r="E227" s="12">
        <v>0</v>
      </c>
      <c r="F227" s="12">
        <v>29194.1</v>
      </c>
      <c r="G227" s="12">
        <v>20003.400000000001</v>
      </c>
      <c r="H227" s="12">
        <v>2703.2</v>
      </c>
      <c r="T227" s="11" t="s">
        <v>266</v>
      </c>
      <c r="U227" s="12">
        <v>14254.3</v>
      </c>
      <c r="V227" s="12">
        <v>3382.4</v>
      </c>
      <c r="W227" s="12">
        <v>15945.5</v>
      </c>
      <c r="X227" s="12">
        <v>241.6</v>
      </c>
      <c r="Y227" s="12">
        <v>966.4</v>
      </c>
      <c r="Z227" s="12">
        <v>0</v>
      </c>
      <c r="AA227" s="12">
        <v>55084.6</v>
      </c>
    </row>
    <row r="228" spans="1:27" ht="15" thickBot="1" x14ac:dyDescent="0.35">
      <c r="A228" s="11">
        <v>5</v>
      </c>
      <c r="B228" s="12">
        <v>2162.5</v>
      </c>
      <c r="C228" s="12">
        <v>2703.2</v>
      </c>
      <c r="D228" s="12">
        <v>2703.2</v>
      </c>
      <c r="E228" s="12">
        <v>0</v>
      </c>
      <c r="F228" s="12">
        <v>29194.1</v>
      </c>
      <c r="G228" s="12">
        <v>20003.400000000001</v>
      </c>
      <c r="H228" s="12">
        <v>2703.2</v>
      </c>
      <c r="T228" s="11" t="s">
        <v>267</v>
      </c>
      <c r="U228" s="12">
        <v>14254.3</v>
      </c>
      <c r="V228" s="12">
        <v>3382.4</v>
      </c>
      <c r="W228" s="12">
        <v>15945.5</v>
      </c>
      <c r="X228" s="12">
        <v>241.6</v>
      </c>
      <c r="Y228" s="12">
        <v>966.4</v>
      </c>
      <c r="Z228" s="12">
        <v>0</v>
      </c>
      <c r="AA228" s="12">
        <v>55084.6</v>
      </c>
    </row>
    <row r="229" spans="1:27" ht="15" thickBot="1" x14ac:dyDescent="0.35">
      <c r="A229" s="11">
        <v>6</v>
      </c>
      <c r="B229" s="12">
        <v>2162.5</v>
      </c>
      <c r="C229" s="12">
        <v>2703.2</v>
      </c>
      <c r="D229" s="12">
        <v>2703.2</v>
      </c>
      <c r="E229" s="12">
        <v>0</v>
      </c>
      <c r="F229" s="12">
        <v>29194.1</v>
      </c>
      <c r="G229" s="12">
        <v>20003.400000000001</v>
      </c>
      <c r="H229" s="12">
        <v>2703.2</v>
      </c>
      <c r="T229" s="11" t="s">
        <v>268</v>
      </c>
      <c r="U229" s="12">
        <v>14254.3</v>
      </c>
      <c r="V229" s="12">
        <v>3382.4</v>
      </c>
      <c r="W229" s="12">
        <v>15945.5</v>
      </c>
      <c r="X229" s="12">
        <v>241.6</v>
      </c>
      <c r="Y229" s="12">
        <v>966.4</v>
      </c>
      <c r="Z229" s="12">
        <v>0</v>
      </c>
      <c r="AA229" s="12">
        <v>55084.6</v>
      </c>
    </row>
    <row r="230" spans="1:27" ht="15" thickBot="1" x14ac:dyDescent="0.35">
      <c r="A230" s="11">
        <v>7</v>
      </c>
      <c r="B230" s="12">
        <v>2162.5</v>
      </c>
      <c r="C230" s="12">
        <v>2703.2</v>
      </c>
      <c r="D230" s="12">
        <v>2703.2</v>
      </c>
      <c r="E230" s="12">
        <v>0</v>
      </c>
      <c r="F230" s="12">
        <v>29194.1</v>
      </c>
      <c r="G230" s="12">
        <v>20003.400000000001</v>
      </c>
      <c r="H230" s="12">
        <v>2703.2</v>
      </c>
      <c r="T230" s="11" t="s">
        <v>269</v>
      </c>
      <c r="U230" s="12">
        <v>14254.3</v>
      </c>
      <c r="V230" s="12">
        <v>3382.4</v>
      </c>
      <c r="W230" s="12">
        <v>15945.5</v>
      </c>
      <c r="X230" s="12">
        <v>241.6</v>
      </c>
      <c r="Y230" s="12">
        <v>966.4</v>
      </c>
      <c r="Z230" s="12">
        <v>0</v>
      </c>
      <c r="AA230" s="12">
        <v>52427</v>
      </c>
    </row>
    <row r="231" spans="1:27" ht="15" thickBot="1" x14ac:dyDescent="0.35">
      <c r="A231" s="11">
        <v>8</v>
      </c>
      <c r="B231" s="12">
        <v>2162.5</v>
      </c>
      <c r="C231" s="12">
        <v>2703.2</v>
      </c>
      <c r="D231" s="12">
        <v>2703.2</v>
      </c>
      <c r="E231" s="12">
        <v>0</v>
      </c>
      <c r="F231" s="12">
        <v>29194.1</v>
      </c>
      <c r="G231" s="12">
        <v>20003.400000000001</v>
      </c>
      <c r="H231" s="12">
        <v>2703.2</v>
      </c>
      <c r="T231" s="11" t="s">
        <v>270</v>
      </c>
      <c r="U231" s="12">
        <v>0</v>
      </c>
      <c r="V231" s="12">
        <v>2416</v>
      </c>
      <c r="W231" s="12">
        <v>15945.5</v>
      </c>
      <c r="X231" s="12">
        <v>241.6</v>
      </c>
      <c r="Y231" s="12">
        <v>966.4</v>
      </c>
      <c r="Z231" s="12">
        <v>0</v>
      </c>
      <c r="AA231" s="12">
        <v>52427</v>
      </c>
    </row>
    <row r="232" spans="1:27" ht="15" thickBot="1" x14ac:dyDescent="0.35">
      <c r="A232" s="11">
        <v>9</v>
      </c>
      <c r="B232" s="12">
        <v>2162.5</v>
      </c>
      <c r="C232" s="12">
        <v>2703.2</v>
      </c>
      <c r="D232" s="12">
        <v>2703.2</v>
      </c>
      <c r="E232" s="12">
        <v>0</v>
      </c>
      <c r="F232" s="12">
        <v>29194.1</v>
      </c>
      <c r="G232" s="12">
        <v>20003.400000000001</v>
      </c>
      <c r="H232" s="12">
        <v>2703.2</v>
      </c>
      <c r="T232" s="11" t="s">
        <v>271</v>
      </c>
      <c r="U232" s="12">
        <v>0</v>
      </c>
      <c r="V232" s="12">
        <v>2416</v>
      </c>
      <c r="W232" s="12">
        <v>15945.5</v>
      </c>
      <c r="X232" s="12">
        <v>241.6</v>
      </c>
      <c r="Y232" s="12">
        <v>966.4</v>
      </c>
      <c r="Z232" s="12">
        <v>0</v>
      </c>
      <c r="AA232" s="12">
        <v>42038.2</v>
      </c>
    </row>
    <row r="233" spans="1:27" ht="15" thickBot="1" x14ac:dyDescent="0.35">
      <c r="A233" s="11">
        <v>10</v>
      </c>
      <c r="B233" s="12">
        <v>2162.5</v>
      </c>
      <c r="C233" s="12">
        <v>2703.2</v>
      </c>
      <c r="D233" s="12">
        <v>2703.2</v>
      </c>
      <c r="E233" s="12">
        <v>0</v>
      </c>
      <c r="F233" s="36">
        <v>29194.1</v>
      </c>
      <c r="G233" s="12">
        <v>17840.8</v>
      </c>
      <c r="H233" s="12">
        <v>2703.2</v>
      </c>
      <c r="T233" s="11" t="s">
        <v>272</v>
      </c>
      <c r="U233" s="12">
        <v>0</v>
      </c>
      <c r="V233" s="12">
        <v>2416</v>
      </c>
      <c r="W233" s="12">
        <v>15945.5</v>
      </c>
      <c r="X233" s="12">
        <v>0</v>
      </c>
      <c r="Y233" s="12">
        <v>966.4</v>
      </c>
      <c r="Z233" s="12">
        <v>0</v>
      </c>
      <c r="AA233" s="12">
        <v>42038.2</v>
      </c>
    </row>
    <row r="234" spans="1:27" ht="15" thickBot="1" x14ac:dyDescent="0.35">
      <c r="A234" s="11">
        <v>11</v>
      </c>
      <c r="B234" s="12">
        <v>2162.5</v>
      </c>
      <c r="C234" s="12">
        <v>2703.2</v>
      </c>
      <c r="D234" s="12">
        <v>2703.2</v>
      </c>
      <c r="E234" s="12">
        <v>0</v>
      </c>
      <c r="F234" s="36">
        <v>29194.1</v>
      </c>
      <c r="G234" s="12">
        <v>17840.8</v>
      </c>
      <c r="H234" s="12">
        <v>2703.2</v>
      </c>
      <c r="T234" s="11" t="s">
        <v>274</v>
      </c>
      <c r="U234" s="12">
        <v>0</v>
      </c>
      <c r="V234" s="12">
        <v>2416</v>
      </c>
      <c r="W234" s="12">
        <v>15462.3</v>
      </c>
      <c r="X234" s="12">
        <v>0</v>
      </c>
      <c r="Y234" s="12">
        <v>966.4</v>
      </c>
      <c r="Z234" s="12">
        <v>0</v>
      </c>
      <c r="AA234" s="12">
        <v>42038.2</v>
      </c>
    </row>
    <row r="235" spans="1:27" ht="15" thickBot="1" x14ac:dyDescent="0.35">
      <c r="A235" s="11">
        <v>12</v>
      </c>
      <c r="B235" s="12">
        <v>2162.5</v>
      </c>
      <c r="C235" s="12">
        <v>2703.2</v>
      </c>
      <c r="D235" s="12">
        <v>2703.2</v>
      </c>
      <c r="E235" s="12">
        <v>0</v>
      </c>
      <c r="F235" s="12">
        <v>29194.1</v>
      </c>
      <c r="G235" s="12">
        <v>17840.8</v>
      </c>
      <c r="H235" s="12">
        <v>2703.2</v>
      </c>
      <c r="T235" s="11" t="s">
        <v>275</v>
      </c>
      <c r="U235" s="12">
        <v>0</v>
      </c>
      <c r="V235" s="12">
        <v>2416</v>
      </c>
      <c r="W235" s="12">
        <v>15462.3</v>
      </c>
      <c r="X235" s="12">
        <v>0</v>
      </c>
      <c r="Y235" s="12">
        <v>483.2</v>
      </c>
      <c r="Z235" s="12">
        <v>0</v>
      </c>
      <c r="AA235" s="12">
        <v>42038.2</v>
      </c>
    </row>
    <row r="236" spans="1:27" ht="15" thickBot="1" x14ac:dyDescent="0.35">
      <c r="A236" s="11">
        <v>13</v>
      </c>
      <c r="B236" s="12">
        <v>2162.5</v>
      </c>
      <c r="C236" s="12">
        <v>2703.2</v>
      </c>
      <c r="D236" s="12">
        <v>2703.2</v>
      </c>
      <c r="E236" s="12">
        <v>0</v>
      </c>
      <c r="F236" s="12">
        <v>29194.1</v>
      </c>
      <c r="G236" s="36">
        <v>17840.8</v>
      </c>
      <c r="H236" s="12">
        <v>2703.2</v>
      </c>
      <c r="T236" s="11" t="s">
        <v>276</v>
      </c>
      <c r="U236" s="12">
        <v>0</v>
      </c>
      <c r="V236" s="12">
        <v>2416</v>
      </c>
      <c r="W236" s="12">
        <v>15462.3</v>
      </c>
      <c r="X236" s="12">
        <v>0</v>
      </c>
      <c r="Y236" s="12">
        <v>483.2</v>
      </c>
      <c r="Z236" s="12">
        <v>0</v>
      </c>
      <c r="AA236" s="12">
        <v>42038.2</v>
      </c>
    </row>
    <row r="237" spans="1:27" ht="15" thickBot="1" x14ac:dyDescent="0.35">
      <c r="A237" s="11">
        <v>14</v>
      </c>
      <c r="B237" s="12">
        <v>2162.5</v>
      </c>
      <c r="C237" s="12">
        <v>2703.2</v>
      </c>
      <c r="D237" s="12">
        <v>2703.2</v>
      </c>
      <c r="E237" s="12">
        <v>0</v>
      </c>
      <c r="F237" s="12">
        <v>29194.1</v>
      </c>
      <c r="G237" s="36">
        <v>17840.8</v>
      </c>
      <c r="H237" s="12">
        <v>2703.2</v>
      </c>
      <c r="T237" s="11" t="s">
        <v>277</v>
      </c>
      <c r="U237" s="12">
        <v>0</v>
      </c>
      <c r="V237" s="12">
        <v>2416</v>
      </c>
      <c r="W237" s="12">
        <v>15462.3</v>
      </c>
      <c r="X237" s="12">
        <v>0</v>
      </c>
      <c r="Y237" s="12">
        <v>483.2</v>
      </c>
      <c r="Z237" s="12">
        <v>0</v>
      </c>
      <c r="AA237" s="12">
        <v>42038.2</v>
      </c>
    </row>
    <row r="238" spans="1:27" ht="15" thickBot="1" x14ac:dyDescent="0.35">
      <c r="A238" s="11">
        <v>15</v>
      </c>
      <c r="B238" s="36">
        <v>2162.5</v>
      </c>
      <c r="C238" s="12">
        <v>2703.2</v>
      </c>
      <c r="D238" s="12">
        <v>2703.2</v>
      </c>
      <c r="E238" s="12">
        <v>0</v>
      </c>
      <c r="F238" s="12">
        <v>29194.1</v>
      </c>
      <c r="G238" s="12">
        <v>17840.8</v>
      </c>
      <c r="H238" s="36">
        <v>2703.2</v>
      </c>
      <c r="T238" s="11" t="s">
        <v>278</v>
      </c>
      <c r="U238" s="12">
        <v>0</v>
      </c>
      <c r="V238" s="12">
        <v>2416</v>
      </c>
      <c r="W238" s="12">
        <v>15462.3</v>
      </c>
      <c r="X238" s="12">
        <v>0</v>
      </c>
      <c r="Y238" s="12">
        <v>483.2</v>
      </c>
      <c r="Z238" s="12">
        <v>0</v>
      </c>
      <c r="AA238" s="12">
        <v>42038.2</v>
      </c>
    </row>
    <row r="239" spans="1:27" ht="15" thickBot="1" x14ac:dyDescent="0.35">
      <c r="A239" s="11">
        <v>16</v>
      </c>
      <c r="B239" s="36">
        <v>2162.5</v>
      </c>
      <c r="C239" s="12">
        <v>2703.2</v>
      </c>
      <c r="D239" s="12">
        <v>2703.2</v>
      </c>
      <c r="E239" s="12">
        <v>0</v>
      </c>
      <c r="F239" s="12">
        <v>29194.1</v>
      </c>
      <c r="G239" s="12">
        <v>17840.8</v>
      </c>
      <c r="H239" s="36">
        <v>2703.2</v>
      </c>
      <c r="T239" s="11" t="s">
        <v>279</v>
      </c>
      <c r="U239" s="12">
        <v>0</v>
      </c>
      <c r="V239" s="12">
        <v>2416</v>
      </c>
      <c r="W239" s="12">
        <v>15462.3</v>
      </c>
      <c r="X239" s="12">
        <v>0</v>
      </c>
      <c r="Y239" s="12">
        <v>483.2</v>
      </c>
      <c r="Z239" s="12">
        <v>0</v>
      </c>
      <c r="AA239" s="12">
        <v>42038.2</v>
      </c>
    </row>
    <row r="240" spans="1:27" ht="15" thickBot="1" x14ac:dyDescent="0.35">
      <c r="A240" s="11">
        <v>17</v>
      </c>
      <c r="B240" s="12">
        <v>2162.5</v>
      </c>
      <c r="C240" s="12">
        <v>2703.2</v>
      </c>
      <c r="D240" s="12">
        <v>2703.2</v>
      </c>
      <c r="E240" s="12">
        <v>0</v>
      </c>
      <c r="F240" s="12">
        <v>29194.1</v>
      </c>
      <c r="G240" s="12">
        <v>17840.8</v>
      </c>
      <c r="H240" s="12">
        <v>2703.2</v>
      </c>
      <c r="T240" s="11" t="s">
        <v>280</v>
      </c>
      <c r="U240" s="12">
        <v>0</v>
      </c>
      <c r="V240" s="12">
        <v>2416</v>
      </c>
      <c r="W240" s="12">
        <v>15462.3</v>
      </c>
      <c r="X240" s="12">
        <v>0</v>
      </c>
      <c r="Y240" s="12">
        <v>483.2</v>
      </c>
      <c r="Z240" s="12">
        <v>0</v>
      </c>
      <c r="AA240" s="12">
        <v>42038.2</v>
      </c>
    </row>
    <row r="241" spans="1:27" ht="15" thickBot="1" x14ac:dyDescent="0.35">
      <c r="A241" s="11">
        <v>18</v>
      </c>
      <c r="B241" s="12">
        <v>2162.5</v>
      </c>
      <c r="C241" s="12">
        <v>2703.2</v>
      </c>
      <c r="D241" s="12">
        <v>2703.2</v>
      </c>
      <c r="E241" s="12">
        <v>0</v>
      </c>
      <c r="F241" s="12">
        <v>29194.1</v>
      </c>
      <c r="G241" s="12">
        <v>17840.8</v>
      </c>
      <c r="H241" s="12">
        <v>2703.2</v>
      </c>
      <c r="T241" s="11" t="s">
        <v>281</v>
      </c>
      <c r="U241" s="12">
        <v>0</v>
      </c>
      <c r="V241" s="12">
        <v>2416</v>
      </c>
      <c r="W241" s="12">
        <v>15462.3</v>
      </c>
      <c r="X241" s="12">
        <v>0</v>
      </c>
      <c r="Y241" s="12">
        <v>483.2</v>
      </c>
      <c r="Z241" s="12">
        <v>0</v>
      </c>
      <c r="AA241" s="12">
        <v>42038.2</v>
      </c>
    </row>
    <row r="242" spans="1:27" ht="15" thickBot="1" x14ac:dyDescent="0.35">
      <c r="A242" s="11">
        <v>19</v>
      </c>
      <c r="B242" s="12">
        <v>2162.5</v>
      </c>
      <c r="C242" s="12">
        <v>2703.2</v>
      </c>
      <c r="D242" s="12">
        <v>2703.2</v>
      </c>
      <c r="E242" s="12">
        <v>0</v>
      </c>
      <c r="F242" s="12">
        <v>29194.1</v>
      </c>
      <c r="G242" s="12">
        <v>17840.8</v>
      </c>
      <c r="H242" s="12">
        <v>2703.2</v>
      </c>
      <c r="T242" s="11" t="s">
        <v>282</v>
      </c>
      <c r="U242" s="12">
        <v>0</v>
      </c>
      <c r="V242" s="12">
        <v>2416</v>
      </c>
      <c r="W242" s="12">
        <v>15462.3</v>
      </c>
      <c r="X242" s="12">
        <v>0</v>
      </c>
      <c r="Y242" s="12">
        <v>483.2</v>
      </c>
      <c r="Z242" s="12">
        <v>0</v>
      </c>
      <c r="AA242" s="12">
        <v>42038.2</v>
      </c>
    </row>
    <row r="243" spans="1:27" ht="15" thickBot="1" x14ac:dyDescent="0.35">
      <c r="A243" s="11">
        <v>20</v>
      </c>
      <c r="B243" s="12">
        <v>2162.5</v>
      </c>
      <c r="C243" s="12">
        <v>2703.2</v>
      </c>
      <c r="D243" s="12">
        <v>2703.2</v>
      </c>
      <c r="E243" s="12">
        <v>0</v>
      </c>
      <c r="F243" s="12">
        <v>29194.1</v>
      </c>
      <c r="G243" s="12">
        <v>17840.8</v>
      </c>
      <c r="H243" s="12">
        <v>2703.2</v>
      </c>
      <c r="T243" s="11" t="s">
        <v>283</v>
      </c>
      <c r="U243" s="12">
        <v>0</v>
      </c>
      <c r="V243" s="12">
        <v>2416</v>
      </c>
      <c r="W243" s="12">
        <v>10147.200000000001</v>
      </c>
      <c r="X243" s="12">
        <v>0</v>
      </c>
      <c r="Y243" s="12">
        <v>483.2</v>
      </c>
      <c r="Z243" s="12">
        <v>0</v>
      </c>
      <c r="AA243" s="12">
        <v>42038.2</v>
      </c>
    </row>
    <row r="244" spans="1:27" ht="15" thickBot="1" x14ac:dyDescent="0.35">
      <c r="A244" s="11">
        <v>21</v>
      </c>
      <c r="B244" s="12">
        <v>2162.5</v>
      </c>
      <c r="C244" s="12">
        <v>2703.2</v>
      </c>
      <c r="D244" s="12">
        <v>2703.2</v>
      </c>
      <c r="E244" s="12">
        <v>0</v>
      </c>
      <c r="F244" s="12">
        <v>29194.1</v>
      </c>
      <c r="G244" s="12">
        <v>17840.8</v>
      </c>
      <c r="H244" s="12">
        <v>2703.2</v>
      </c>
      <c r="T244" s="11" t="s">
        <v>284</v>
      </c>
      <c r="U244" s="12">
        <v>0</v>
      </c>
      <c r="V244" s="12">
        <v>2416</v>
      </c>
      <c r="W244" s="12">
        <v>10147.200000000001</v>
      </c>
      <c r="X244" s="12">
        <v>0</v>
      </c>
      <c r="Y244" s="12">
        <v>483.2</v>
      </c>
      <c r="Z244" s="12">
        <v>0</v>
      </c>
      <c r="AA244" s="12">
        <v>42038.2</v>
      </c>
    </row>
    <row r="245" spans="1:27" ht="15" thickBot="1" x14ac:dyDescent="0.35">
      <c r="A245" s="11">
        <v>22</v>
      </c>
      <c r="B245" s="12">
        <v>2162.5</v>
      </c>
      <c r="C245" s="36">
        <v>2703.2</v>
      </c>
      <c r="D245" s="12">
        <v>2703.2</v>
      </c>
      <c r="E245" s="12">
        <v>0</v>
      </c>
      <c r="F245" s="12">
        <v>29194.1</v>
      </c>
      <c r="G245" s="12">
        <v>17840.8</v>
      </c>
      <c r="H245" s="12">
        <v>2703.2</v>
      </c>
      <c r="T245" s="11" t="s">
        <v>285</v>
      </c>
      <c r="U245" s="12">
        <v>0</v>
      </c>
      <c r="V245" s="12">
        <v>2416</v>
      </c>
      <c r="W245" s="12">
        <v>10147.200000000001</v>
      </c>
      <c r="X245" s="12">
        <v>0</v>
      </c>
      <c r="Y245" s="12">
        <v>483.2</v>
      </c>
      <c r="Z245" s="12">
        <v>0</v>
      </c>
      <c r="AA245" s="12">
        <v>42038.2</v>
      </c>
    </row>
    <row r="246" spans="1:27" ht="15" thickBot="1" x14ac:dyDescent="0.35">
      <c r="A246" s="11">
        <v>23</v>
      </c>
      <c r="B246" s="12">
        <v>2162.5</v>
      </c>
      <c r="C246" s="36">
        <v>2703.2</v>
      </c>
      <c r="D246" s="12">
        <v>2703.2</v>
      </c>
      <c r="E246" s="12">
        <v>0</v>
      </c>
      <c r="F246" s="12">
        <v>29194.1</v>
      </c>
      <c r="G246" s="12">
        <v>17840.8</v>
      </c>
      <c r="H246" s="12">
        <v>2703.2</v>
      </c>
      <c r="T246" s="11" t="s">
        <v>286</v>
      </c>
      <c r="U246" s="12">
        <v>0</v>
      </c>
      <c r="V246" s="12">
        <v>2416</v>
      </c>
      <c r="W246" s="12">
        <v>10147.200000000001</v>
      </c>
      <c r="X246" s="12">
        <v>0</v>
      </c>
      <c r="Y246" s="12">
        <v>483.2</v>
      </c>
      <c r="Z246" s="12">
        <v>0</v>
      </c>
      <c r="AA246" s="12">
        <v>42038.2</v>
      </c>
    </row>
    <row r="247" spans="1:27" ht="15" thickBot="1" x14ac:dyDescent="0.35">
      <c r="A247" s="11">
        <v>24</v>
      </c>
      <c r="B247" s="12">
        <v>2162.5</v>
      </c>
      <c r="C247" s="37">
        <v>1081.3</v>
      </c>
      <c r="D247" s="12">
        <v>2703.2</v>
      </c>
      <c r="E247" s="12">
        <v>0</v>
      </c>
      <c r="F247" s="12">
        <v>29194.1</v>
      </c>
      <c r="G247" s="12">
        <v>17840.8</v>
      </c>
      <c r="H247" s="12">
        <v>2703.2</v>
      </c>
      <c r="T247" s="11" t="s">
        <v>287</v>
      </c>
      <c r="U247" s="12">
        <v>0</v>
      </c>
      <c r="V247" s="12">
        <v>2416</v>
      </c>
      <c r="W247" s="12">
        <v>10147.200000000001</v>
      </c>
      <c r="X247" s="12">
        <v>0</v>
      </c>
      <c r="Y247" s="12">
        <v>483.2</v>
      </c>
      <c r="Z247" s="12">
        <v>0</v>
      </c>
      <c r="AA247" s="12">
        <v>42038.2</v>
      </c>
    </row>
    <row r="248" spans="1:27" ht="15" thickBot="1" x14ac:dyDescent="0.35">
      <c r="A248" s="11">
        <v>25</v>
      </c>
      <c r="B248" s="12">
        <v>2162.5</v>
      </c>
      <c r="C248" s="12">
        <v>1081.3</v>
      </c>
      <c r="D248" s="36">
        <v>2703.2</v>
      </c>
      <c r="E248" s="12">
        <v>0</v>
      </c>
      <c r="F248" s="12">
        <v>29194.1</v>
      </c>
      <c r="G248" s="12">
        <v>17840.8</v>
      </c>
      <c r="H248" s="12">
        <v>2703.2</v>
      </c>
      <c r="T248" s="11" t="s">
        <v>289</v>
      </c>
      <c r="U248" s="12">
        <v>0</v>
      </c>
      <c r="V248" s="12">
        <v>2416</v>
      </c>
      <c r="W248" s="12">
        <v>10147.200000000001</v>
      </c>
      <c r="X248" s="12">
        <v>0</v>
      </c>
      <c r="Y248" s="12">
        <v>483.2</v>
      </c>
      <c r="Z248" s="12">
        <v>0</v>
      </c>
      <c r="AA248" s="12">
        <v>42038.2</v>
      </c>
    </row>
    <row r="249" spans="1:27" ht="15" thickBot="1" x14ac:dyDescent="0.35">
      <c r="A249" s="11">
        <v>26</v>
      </c>
      <c r="B249" s="12">
        <v>2162.5</v>
      </c>
      <c r="C249" s="12">
        <v>1081.3</v>
      </c>
      <c r="D249" s="36">
        <v>2703.2</v>
      </c>
      <c r="E249" s="12">
        <v>0</v>
      </c>
      <c r="F249" s="12">
        <v>29194.1</v>
      </c>
      <c r="G249" s="12">
        <v>17840.8</v>
      </c>
      <c r="H249" s="12">
        <v>2703.2</v>
      </c>
      <c r="T249" s="11" t="s">
        <v>290</v>
      </c>
      <c r="U249" s="12">
        <v>0</v>
      </c>
      <c r="V249" s="12">
        <v>2416</v>
      </c>
      <c r="W249" s="12">
        <v>10147.200000000001</v>
      </c>
      <c r="X249" s="12">
        <v>0</v>
      </c>
      <c r="Y249" s="12">
        <v>483.2</v>
      </c>
      <c r="Z249" s="12">
        <v>0</v>
      </c>
      <c r="AA249" s="12">
        <v>42038.2</v>
      </c>
    </row>
    <row r="250" spans="1:27" ht="15" thickBot="1" x14ac:dyDescent="0.35">
      <c r="A250" s="11">
        <v>27</v>
      </c>
      <c r="B250" s="12">
        <v>2162.5</v>
      </c>
      <c r="C250" s="12">
        <v>0</v>
      </c>
      <c r="D250" s="12">
        <v>2703.2</v>
      </c>
      <c r="E250" s="12">
        <v>0</v>
      </c>
      <c r="F250" s="12">
        <v>29194.1</v>
      </c>
      <c r="G250" s="12">
        <v>17840.8</v>
      </c>
      <c r="H250" s="12">
        <v>2703.2</v>
      </c>
      <c r="T250" s="11" t="s">
        <v>291</v>
      </c>
      <c r="U250" s="12">
        <v>0</v>
      </c>
      <c r="V250" s="12">
        <v>2416</v>
      </c>
      <c r="W250" s="12">
        <v>6764.8</v>
      </c>
      <c r="X250" s="12">
        <v>0</v>
      </c>
      <c r="Y250" s="12">
        <v>483.2</v>
      </c>
      <c r="Z250" s="12">
        <v>0</v>
      </c>
      <c r="AA250" s="12">
        <v>42038.2</v>
      </c>
    </row>
    <row r="251" spans="1:27" ht="15" thickBot="1" x14ac:dyDescent="0.35">
      <c r="A251" s="11">
        <v>28</v>
      </c>
      <c r="B251" s="12">
        <v>2162.5</v>
      </c>
      <c r="C251" s="12">
        <v>0</v>
      </c>
      <c r="D251" s="12">
        <v>2703.2</v>
      </c>
      <c r="E251" s="12">
        <v>0</v>
      </c>
      <c r="F251" s="12">
        <v>29194.1</v>
      </c>
      <c r="G251" s="12">
        <v>17840.8</v>
      </c>
      <c r="H251" s="12">
        <v>2703.2</v>
      </c>
      <c r="T251" s="11" t="s">
        <v>292</v>
      </c>
      <c r="U251" s="12">
        <v>0</v>
      </c>
      <c r="V251" s="12">
        <v>2416</v>
      </c>
      <c r="W251" s="12">
        <v>6764.8</v>
      </c>
      <c r="X251" s="12">
        <v>0</v>
      </c>
      <c r="Y251" s="12">
        <v>483.2</v>
      </c>
      <c r="Z251" s="12">
        <v>0</v>
      </c>
      <c r="AA251" s="12">
        <v>42038.2</v>
      </c>
    </row>
    <row r="252" spans="1:27" ht="15" thickBot="1" x14ac:dyDescent="0.35">
      <c r="A252" s="11">
        <v>29</v>
      </c>
      <c r="B252" s="12">
        <v>2162.5</v>
      </c>
      <c r="C252" s="12">
        <v>0</v>
      </c>
      <c r="D252" s="12">
        <v>2703.2</v>
      </c>
      <c r="E252" s="36">
        <v>0</v>
      </c>
      <c r="F252" s="12">
        <v>29194.1</v>
      </c>
      <c r="G252" s="12">
        <v>17840.8</v>
      </c>
      <c r="H252" s="12">
        <v>2703.2</v>
      </c>
      <c r="T252" s="11" t="s">
        <v>293</v>
      </c>
      <c r="U252" s="12">
        <v>0</v>
      </c>
      <c r="V252" s="12">
        <v>2416</v>
      </c>
      <c r="W252" s="12">
        <v>6764.8</v>
      </c>
      <c r="X252" s="12">
        <v>0</v>
      </c>
      <c r="Y252" s="12">
        <v>483.2</v>
      </c>
      <c r="Z252" s="12">
        <v>0</v>
      </c>
      <c r="AA252" s="12">
        <v>42038.2</v>
      </c>
    </row>
    <row r="253" spans="1:27" ht="15" thickBot="1" x14ac:dyDescent="0.35">
      <c r="A253" s="11">
        <v>30</v>
      </c>
      <c r="B253" s="12">
        <v>2162.5</v>
      </c>
      <c r="C253" s="12">
        <v>0</v>
      </c>
      <c r="D253" s="12">
        <v>2703.2</v>
      </c>
      <c r="E253" s="36">
        <v>0</v>
      </c>
      <c r="F253" s="12">
        <v>29194.1</v>
      </c>
      <c r="G253" s="12">
        <v>17840.8</v>
      </c>
      <c r="H253" s="12">
        <v>2703.2</v>
      </c>
      <c r="T253" s="11" t="s">
        <v>294</v>
      </c>
      <c r="U253" s="12">
        <v>0</v>
      </c>
      <c r="V253" s="12">
        <v>2416</v>
      </c>
      <c r="W253" s="12">
        <v>6764.8</v>
      </c>
      <c r="X253" s="12">
        <v>0</v>
      </c>
      <c r="Y253" s="12">
        <v>483.2</v>
      </c>
      <c r="Z253" s="12">
        <v>0</v>
      </c>
      <c r="AA253" s="12">
        <v>42038.2</v>
      </c>
    </row>
    <row r="254" spans="1:27" ht="15" thickBot="1" x14ac:dyDescent="0.35">
      <c r="A254" s="11">
        <v>31</v>
      </c>
      <c r="B254" s="12">
        <v>2162.5</v>
      </c>
      <c r="C254" s="12">
        <v>0</v>
      </c>
      <c r="D254" s="12">
        <v>2703.2</v>
      </c>
      <c r="E254" s="12">
        <v>0</v>
      </c>
      <c r="F254" s="12">
        <v>29194.1</v>
      </c>
      <c r="G254" s="12">
        <v>17840.8</v>
      </c>
      <c r="H254" s="12">
        <v>2703.2</v>
      </c>
      <c r="T254" s="11" t="s">
        <v>295</v>
      </c>
      <c r="U254" s="12">
        <v>0</v>
      </c>
      <c r="V254" s="12">
        <v>2416</v>
      </c>
      <c r="W254" s="12">
        <v>6764.8</v>
      </c>
      <c r="X254" s="12">
        <v>0</v>
      </c>
      <c r="Y254" s="12">
        <v>483.2</v>
      </c>
      <c r="Z254" s="12">
        <v>0</v>
      </c>
      <c r="AA254" s="12">
        <v>41071.800000000003</v>
      </c>
    </row>
    <row r="255" spans="1:27" ht="15" thickBot="1" x14ac:dyDescent="0.35">
      <c r="A255" s="11">
        <v>32</v>
      </c>
      <c r="B255" s="12">
        <v>2162.5</v>
      </c>
      <c r="C255" s="12">
        <v>0</v>
      </c>
      <c r="D255" s="12">
        <v>2703.2</v>
      </c>
      <c r="E255" s="12">
        <v>0</v>
      </c>
      <c r="F255" s="12">
        <v>29194.1</v>
      </c>
      <c r="G255" s="12">
        <v>17840.8</v>
      </c>
      <c r="H255" s="12">
        <v>2703.2</v>
      </c>
      <c r="T255" s="11" t="s">
        <v>296</v>
      </c>
      <c r="U255" s="12">
        <v>0</v>
      </c>
      <c r="V255" s="12">
        <v>2416</v>
      </c>
      <c r="W255" s="12">
        <v>6764.8</v>
      </c>
      <c r="X255" s="12">
        <v>0</v>
      </c>
      <c r="Y255" s="12">
        <v>483.2</v>
      </c>
      <c r="Z255" s="12">
        <v>0</v>
      </c>
      <c r="AA255" s="12">
        <v>41071.800000000003</v>
      </c>
    </row>
    <row r="256" spans="1:27" ht="15" thickBot="1" x14ac:dyDescent="0.35">
      <c r="A256" s="11">
        <v>33</v>
      </c>
      <c r="B256" s="12">
        <v>2162.5</v>
      </c>
      <c r="C256" s="12">
        <v>0</v>
      </c>
      <c r="D256" s="12">
        <v>2703.2</v>
      </c>
      <c r="E256" s="12">
        <v>0</v>
      </c>
      <c r="F256" s="12">
        <v>29194.1</v>
      </c>
      <c r="G256" s="12">
        <v>17840.8</v>
      </c>
      <c r="H256" s="12">
        <v>2703.2</v>
      </c>
      <c r="T256" s="11" t="s">
        <v>297</v>
      </c>
      <c r="U256" s="12">
        <v>0</v>
      </c>
      <c r="V256" s="12">
        <v>2416</v>
      </c>
      <c r="W256" s="12">
        <v>6764.8</v>
      </c>
      <c r="X256" s="12">
        <v>0</v>
      </c>
      <c r="Y256" s="12">
        <v>483.2</v>
      </c>
      <c r="Z256" s="12">
        <v>0</v>
      </c>
      <c r="AA256" s="12">
        <v>41071.800000000003</v>
      </c>
    </row>
    <row r="257" spans="1:27" ht="15" thickBot="1" x14ac:dyDescent="0.35">
      <c r="A257" s="11">
        <v>34</v>
      </c>
      <c r="B257" s="12">
        <v>2162.5</v>
      </c>
      <c r="C257" s="12">
        <v>0</v>
      </c>
      <c r="D257" s="12">
        <v>2703.2</v>
      </c>
      <c r="E257" s="12">
        <v>0</v>
      </c>
      <c r="F257" s="12">
        <v>29194.1</v>
      </c>
      <c r="G257" s="12">
        <v>17840.8</v>
      </c>
      <c r="H257" s="12">
        <v>2703.2</v>
      </c>
      <c r="T257" s="11" t="s">
        <v>298</v>
      </c>
      <c r="U257" s="12">
        <v>0</v>
      </c>
      <c r="V257" s="12">
        <v>2416</v>
      </c>
      <c r="W257" s="12">
        <v>6764.8</v>
      </c>
      <c r="X257" s="12">
        <v>0</v>
      </c>
      <c r="Y257" s="12">
        <v>483.2</v>
      </c>
      <c r="Z257" s="12">
        <v>0</v>
      </c>
      <c r="AA257" s="12">
        <v>41071.800000000003</v>
      </c>
    </row>
    <row r="258" spans="1:27" ht="15" thickBot="1" x14ac:dyDescent="0.35">
      <c r="A258" s="11">
        <v>35</v>
      </c>
      <c r="B258" s="12">
        <v>2162.5</v>
      </c>
      <c r="C258" s="12">
        <v>0</v>
      </c>
      <c r="D258" s="12">
        <v>2703.2</v>
      </c>
      <c r="E258" s="12">
        <v>0</v>
      </c>
      <c r="F258" s="12">
        <v>29194.1</v>
      </c>
      <c r="G258" s="12">
        <v>17840.8</v>
      </c>
      <c r="H258" s="12">
        <v>2703.2</v>
      </c>
      <c r="T258" s="11" t="s">
        <v>299</v>
      </c>
      <c r="U258" s="12">
        <v>0</v>
      </c>
      <c r="V258" s="12">
        <v>2416</v>
      </c>
      <c r="W258" s="12">
        <v>6764.8</v>
      </c>
      <c r="X258" s="12">
        <v>0</v>
      </c>
      <c r="Y258" s="12">
        <v>483.2</v>
      </c>
      <c r="Z258" s="12">
        <v>0</v>
      </c>
      <c r="AA258" s="12">
        <v>41071.800000000003</v>
      </c>
    </row>
    <row r="259" spans="1:27" ht="15" thickBot="1" x14ac:dyDescent="0.35">
      <c r="A259" s="11">
        <v>36</v>
      </c>
      <c r="B259" s="12">
        <v>2162.5</v>
      </c>
      <c r="C259" s="12">
        <v>0</v>
      </c>
      <c r="D259" s="12">
        <v>2703.2</v>
      </c>
      <c r="E259" s="12">
        <v>0</v>
      </c>
      <c r="F259" s="12">
        <v>29194.1</v>
      </c>
      <c r="G259" s="12">
        <v>17840.8</v>
      </c>
      <c r="H259" s="12">
        <v>2703.2</v>
      </c>
      <c r="T259" s="11" t="s">
        <v>300</v>
      </c>
      <c r="U259" s="12">
        <v>0</v>
      </c>
      <c r="V259" s="12">
        <v>2416</v>
      </c>
      <c r="W259" s="12">
        <v>6764.8</v>
      </c>
      <c r="X259" s="12">
        <v>0</v>
      </c>
      <c r="Y259" s="12">
        <v>483.2</v>
      </c>
      <c r="Z259" s="12">
        <v>0</v>
      </c>
      <c r="AA259" s="12">
        <v>41071.800000000003</v>
      </c>
    </row>
    <row r="260" spans="1:27" ht="15" thickBot="1" x14ac:dyDescent="0.35">
      <c r="A260" s="11">
        <v>37</v>
      </c>
      <c r="B260" s="12">
        <v>2162.5</v>
      </c>
      <c r="C260" s="12">
        <v>0</v>
      </c>
      <c r="D260" s="12">
        <v>2703.2</v>
      </c>
      <c r="E260" s="12">
        <v>0</v>
      </c>
      <c r="F260" s="12">
        <v>29194.1</v>
      </c>
      <c r="G260" s="12">
        <v>17840.8</v>
      </c>
      <c r="H260" s="12">
        <v>2703.2</v>
      </c>
      <c r="T260" s="11" t="s">
        <v>301</v>
      </c>
      <c r="U260" s="12">
        <v>0</v>
      </c>
      <c r="V260" s="12">
        <v>2416</v>
      </c>
      <c r="W260" s="12">
        <v>6764.8</v>
      </c>
      <c r="X260" s="12">
        <v>0</v>
      </c>
      <c r="Y260" s="12">
        <v>483.2</v>
      </c>
      <c r="Z260" s="12">
        <v>0</v>
      </c>
      <c r="AA260" s="12">
        <v>41071.800000000003</v>
      </c>
    </row>
    <row r="261" spans="1:27" ht="15" thickBot="1" x14ac:dyDescent="0.35">
      <c r="A261" s="11">
        <v>38</v>
      </c>
      <c r="B261" s="12">
        <v>2162.5</v>
      </c>
      <c r="C261" s="12">
        <v>0</v>
      </c>
      <c r="D261" s="12">
        <v>2703.2</v>
      </c>
      <c r="E261" s="12">
        <v>0</v>
      </c>
      <c r="F261" s="12">
        <v>29194.1</v>
      </c>
      <c r="G261" s="12">
        <v>17840.8</v>
      </c>
      <c r="H261" s="12">
        <v>2703.2</v>
      </c>
      <c r="T261" s="11" t="s">
        <v>302</v>
      </c>
      <c r="U261" s="12">
        <v>0</v>
      </c>
      <c r="V261" s="12">
        <v>2416</v>
      </c>
      <c r="W261" s="12">
        <v>6764.8</v>
      </c>
      <c r="X261" s="12">
        <v>0</v>
      </c>
      <c r="Y261" s="12">
        <v>483.2</v>
      </c>
      <c r="Z261" s="12">
        <v>0</v>
      </c>
      <c r="AA261" s="12">
        <v>41071.800000000003</v>
      </c>
    </row>
    <row r="262" spans="1:27" ht="15" thickBot="1" x14ac:dyDescent="0.35">
      <c r="A262" s="11">
        <v>39</v>
      </c>
      <c r="B262" s="12">
        <v>2162.5</v>
      </c>
      <c r="C262" s="12">
        <v>0</v>
      </c>
      <c r="D262" s="12">
        <v>2703.2</v>
      </c>
      <c r="E262" s="12">
        <v>0</v>
      </c>
      <c r="F262" s="12">
        <v>29194.1</v>
      </c>
      <c r="G262" s="12">
        <v>17840.8</v>
      </c>
      <c r="H262" s="12">
        <v>2703.2</v>
      </c>
      <c r="T262" s="11" t="s">
        <v>303</v>
      </c>
      <c r="U262" s="12">
        <v>0</v>
      </c>
      <c r="V262" s="12">
        <v>2416</v>
      </c>
      <c r="W262" s="12">
        <v>6764.8</v>
      </c>
      <c r="X262" s="12">
        <v>0</v>
      </c>
      <c r="Y262" s="12">
        <v>483.2</v>
      </c>
      <c r="Z262" s="12">
        <v>0</v>
      </c>
      <c r="AA262" s="12">
        <v>41071.800000000003</v>
      </c>
    </row>
    <row r="263" spans="1:27" ht="15" thickBot="1" x14ac:dyDescent="0.35">
      <c r="A263" s="11">
        <v>40</v>
      </c>
      <c r="B263" s="12">
        <v>2162.5</v>
      </c>
      <c r="C263" s="12">
        <v>0</v>
      </c>
      <c r="D263" s="12">
        <v>2703.2</v>
      </c>
      <c r="E263" s="12">
        <v>0</v>
      </c>
      <c r="F263" s="12">
        <v>29194.1</v>
      </c>
      <c r="G263" s="12">
        <v>17840.8</v>
      </c>
      <c r="H263" s="12">
        <v>2703.2</v>
      </c>
      <c r="T263" s="11" t="s">
        <v>304</v>
      </c>
      <c r="U263" s="12">
        <v>0</v>
      </c>
      <c r="V263" s="12">
        <v>2416</v>
      </c>
      <c r="W263" s="12">
        <v>6764.8</v>
      </c>
      <c r="X263" s="12">
        <v>0</v>
      </c>
      <c r="Y263" s="12">
        <v>483.2</v>
      </c>
      <c r="Z263" s="12">
        <v>0</v>
      </c>
      <c r="AA263" s="12">
        <v>41071.800000000003</v>
      </c>
    </row>
    <row r="264" spans="1:27" ht="15" thickBot="1" x14ac:dyDescent="0.35">
      <c r="A264" s="11">
        <v>41</v>
      </c>
      <c r="B264" s="12">
        <v>2162.5</v>
      </c>
      <c r="C264" s="12">
        <v>0</v>
      </c>
      <c r="D264" s="12">
        <v>2703.2</v>
      </c>
      <c r="E264" s="12">
        <v>0</v>
      </c>
      <c r="F264" s="12">
        <v>29194.1</v>
      </c>
      <c r="G264" s="12">
        <v>17840.8</v>
      </c>
      <c r="H264" s="12">
        <v>2703.2</v>
      </c>
      <c r="T264" s="11" t="s">
        <v>305</v>
      </c>
      <c r="U264" s="12">
        <v>0</v>
      </c>
      <c r="V264" s="12">
        <v>2416</v>
      </c>
      <c r="W264" s="12">
        <v>6764.8</v>
      </c>
      <c r="X264" s="12">
        <v>0</v>
      </c>
      <c r="Y264" s="12">
        <v>483.2</v>
      </c>
      <c r="Z264" s="12">
        <v>0</v>
      </c>
      <c r="AA264" s="12">
        <v>41071.800000000003</v>
      </c>
    </row>
    <row r="265" spans="1:27" ht="15" thickBot="1" x14ac:dyDescent="0.35">
      <c r="A265" s="11">
        <v>42</v>
      </c>
      <c r="B265" s="12">
        <v>2162.5</v>
      </c>
      <c r="C265" s="12">
        <v>0</v>
      </c>
      <c r="D265" s="12">
        <v>2703.2</v>
      </c>
      <c r="E265" s="12">
        <v>0</v>
      </c>
      <c r="F265" s="12">
        <v>29194.1</v>
      </c>
      <c r="G265" s="12">
        <v>17840.8</v>
      </c>
      <c r="H265" s="12">
        <v>2703.2</v>
      </c>
      <c r="T265" s="11" t="s">
        <v>306</v>
      </c>
      <c r="U265" s="12">
        <v>0</v>
      </c>
      <c r="V265" s="12">
        <v>1449.6</v>
      </c>
      <c r="W265" s="12">
        <v>6764.8</v>
      </c>
      <c r="X265" s="12">
        <v>0</v>
      </c>
      <c r="Y265" s="12">
        <v>483.2</v>
      </c>
      <c r="Z265" s="12">
        <v>0</v>
      </c>
      <c r="AA265" s="12">
        <v>41071.800000000003</v>
      </c>
    </row>
    <row r="266" spans="1:27" ht="15" thickBot="1" x14ac:dyDescent="0.35">
      <c r="A266" s="11">
        <v>43</v>
      </c>
      <c r="B266" s="12">
        <v>2162.5</v>
      </c>
      <c r="C266" s="12">
        <v>0</v>
      </c>
      <c r="D266" s="12">
        <v>2703.2</v>
      </c>
      <c r="E266" s="12">
        <v>0</v>
      </c>
      <c r="F266" s="12">
        <v>29194.1</v>
      </c>
      <c r="G266" s="12">
        <v>17840.8</v>
      </c>
      <c r="H266" s="12">
        <v>2703.2</v>
      </c>
      <c r="T266" s="11" t="s">
        <v>307</v>
      </c>
      <c r="U266" s="12">
        <v>0</v>
      </c>
      <c r="V266" s="12">
        <v>483.2</v>
      </c>
      <c r="W266" s="12">
        <v>6764.8</v>
      </c>
      <c r="X266" s="12">
        <v>0</v>
      </c>
      <c r="Y266" s="12">
        <v>483.2</v>
      </c>
      <c r="Z266" s="12">
        <v>0</v>
      </c>
      <c r="AA266" s="12">
        <v>41071.800000000003</v>
      </c>
    </row>
    <row r="267" spans="1:27" ht="15" thickBot="1" x14ac:dyDescent="0.35">
      <c r="A267" s="11">
        <v>44</v>
      </c>
      <c r="B267" s="12">
        <v>2162.5</v>
      </c>
      <c r="C267" s="12">
        <v>0</v>
      </c>
      <c r="D267" s="12">
        <v>2703.2</v>
      </c>
      <c r="E267" s="12">
        <v>0</v>
      </c>
      <c r="F267" s="12">
        <v>29194.1</v>
      </c>
      <c r="G267" s="12">
        <v>17840.8</v>
      </c>
      <c r="H267" s="12">
        <v>2703.2</v>
      </c>
      <c r="T267" s="11" t="s">
        <v>308</v>
      </c>
      <c r="U267" s="12">
        <v>0</v>
      </c>
      <c r="V267" s="12">
        <v>483.2</v>
      </c>
      <c r="W267" s="12">
        <v>6764.8</v>
      </c>
      <c r="X267" s="12">
        <v>0</v>
      </c>
      <c r="Y267" s="12">
        <v>483.2</v>
      </c>
      <c r="Z267" s="12">
        <v>0</v>
      </c>
      <c r="AA267" s="12">
        <v>41071.800000000003</v>
      </c>
    </row>
    <row r="268" spans="1:27" ht="15" thickBot="1" x14ac:dyDescent="0.35">
      <c r="A268" s="11">
        <v>45</v>
      </c>
      <c r="B268" s="12">
        <v>2162.5</v>
      </c>
      <c r="C268" s="12">
        <v>0</v>
      </c>
      <c r="D268" s="12">
        <v>2703.2</v>
      </c>
      <c r="E268" s="12">
        <v>0</v>
      </c>
      <c r="F268" s="12">
        <v>29194.1</v>
      </c>
      <c r="G268" s="12">
        <v>17840.8</v>
      </c>
      <c r="H268" s="12">
        <v>2703.2</v>
      </c>
      <c r="T268" s="11" t="s">
        <v>309</v>
      </c>
      <c r="U268" s="12">
        <v>0</v>
      </c>
      <c r="V268" s="12">
        <v>483.2</v>
      </c>
      <c r="W268" s="12">
        <v>6764.8</v>
      </c>
      <c r="X268" s="12">
        <v>0</v>
      </c>
      <c r="Y268" s="12">
        <v>483.2</v>
      </c>
      <c r="Z268" s="12">
        <v>0</v>
      </c>
      <c r="AA268" s="12">
        <v>41071.800000000003</v>
      </c>
    </row>
    <row r="269" spans="1:27" ht="15" thickBot="1" x14ac:dyDescent="0.35">
      <c r="A269" s="11">
        <v>46</v>
      </c>
      <c r="B269" s="12">
        <v>2162.5</v>
      </c>
      <c r="C269" s="12">
        <v>0</v>
      </c>
      <c r="D269" s="12">
        <v>2703.2</v>
      </c>
      <c r="E269" s="12">
        <v>0</v>
      </c>
      <c r="F269" s="12">
        <v>29194.1</v>
      </c>
      <c r="G269" s="12">
        <v>17840.8</v>
      </c>
      <c r="H269" s="12">
        <v>2703.2</v>
      </c>
      <c r="T269" s="11" t="s">
        <v>310</v>
      </c>
      <c r="U269" s="12">
        <v>0</v>
      </c>
      <c r="V269" s="12">
        <v>483.2</v>
      </c>
      <c r="W269" s="12">
        <v>6764.8</v>
      </c>
      <c r="X269" s="12">
        <v>0</v>
      </c>
      <c r="Y269" s="12">
        <v>483.2</v>
      </c>
      <c r="Z269" s="12">
        <v>0</v>
      </c>
      <c r="AA269" s="12">
        <v>41071.800000000003</v>
      </c>
    </row>
    <row r="270" spans="1:27" ht="15" thickBot="1" x14ac:dyDescent="0.35">
      <c r="A270" s="11">
        <v>47</v>
      </c>
      <c r="B270" s="12">
        <v>2162.5</v>
      </c>
      <c r="C270" s="12">
        <v>0</v>
      </c>
      <c r="D270" s="12">
        <v>2703.2</v>
      </c>
      <c r="E270" s="12">
        <v>0</v>
      </c>
      <c r="F270" s="12">
        <v>29194.1</v>
      </c>
      <c r="G270" s="12">
        <v>17840.8</v>
      </c>
      <c r="H270" s="12">
        <v>2703.2</v>
      </c>
      <c r="T270" s="11" t="s">
        <v>311</v>
      </c>
      <c r="U270" s="12">
        <v>0</v>
      </c>
      <c r="V270" s="12">
        <v>483.2</v>
      </c>
      <c r="W270" s="12">
        <v>6764.8</v>
      </c>
      <c r="X270" s="12">
        <v>0</v>
      </c>
      <c r="Y270" s="12">
        <v>483.2</v>
      </c>
      <c r="Z270" s="12">
        <v>0</v>
      </c>
      <c r="AA270" s="12">
        <v>41071.800000000003</v>
      </c>
    </row>
    <row r="271" spans="1:27" ht="15" thickBot="1" x14ac:dyDescent="0.35">
      <c r="A271" s="11">
        <v>48</v>
      </c>
      <c r="B271" s="12">
        <v>2162.5</v>
      </c>
      <c r="C271" s="12">
        <v>0</v>
      </c>
      <c r="D271" s="12">
        <v>2703.2</v>
      </c>
      <c r="E271" s="12">
        <v>0</v>
      </c>
      <c r="F271" s="12">
        <v>29194.1</v>
      </c>
      <c r="G271" s="12">
        <v>17840.8</v>
      </c>
      <c r="H271" s="12">
        <v>2703.2</v>
      </c>
      <c r="T271" s="11" t="s">
        <v>312</v>
      </c>
      <c r="U271" s="12">
        <v>0</v>
      </c>
      <c r="V271" s="12">
        <v>483.2</v>
      </c>
      <c r="W271" s="12">
        <v>6764.8</v>
      </c>
      <c r="X271" s="12">
        <v>0</v>
      </c>
      <c r="Y271" s="12">
        <v>483.2</v>
      </c>
      <c r="Z271" s="12">
        <v>0</v>
      </c>
      <c r="AA271" s="12">
        <v>41071.800000000003</v>
      </c>
    </row>
    <row r="272" spans="1:27" ht="15" thickBot="1" x14ac:dyDescent="0.35">
      <c r="A272" s="11">
        <v>49</v>
      </c>
      <c r="B272" s="12">
        <v>2162.5</v>
      </c>
      <c r="C272" s="12">
        <v>0</v>
      </c>
      <c r="D272" s="12">
        <v>2703.2</v>
      </c>
      <c r="E272" s="12">
        <v>0</v>
      </c>
      <c r="F272" s="12">
        <v>29194.1</v>
      </c>
      <c r="G272" s="12">
        <v>17840.8</v>
      </c>
      <c r="H272" s="12">
        <v>2703.2</v>
      </c>
      <c r="T272" s="11" t="s">
        <v>313</v>
      </c>
      <c r="U272" s="12">
        <v>0</v>
      </c>
      <c r="V272" s="12">
        <v>483.2</v>
      </c>
      <c r="W272" s="12">
        <v>6764.8</v>
      </c>
      <c r="X272" s="12">
        <v>0</v>
      </c>
      <c r="Y272" s="12">
        <v>483.2</v>
      </c>
      <c r="Z272" s="12">
        <v>0</v>
      </c>
      <c r="AA272" s="12">
        <v>41071.800000000003</v>
      </c>
    </row>
    <row r="273" spans="1:27" ht="15" thickBot="1" x14ac:dyDescent="0.35">
      <c r="A273" s="11">
        <v>50</v>
      </c>
      <c r="B273" s="12">
        <v>2162.5</v>
      </c>
      <c r="C273" s="12">
        <v>0</v>
      </c>
      <c r="D273" s="12">
        <v>2703.2</v>
      </c>
      <c r="E273" s="12">
        <v>0</v>
      </c>
      <c r="F273" s="12">
        <v>29194.1</v>
      </c>
      <c r="G273" s="12">
        <v>17840.8</v>
      </c>
      <c r="H273" s="12">
        <v>2703.2</v>
      </c>
      <c r="T273" s="11" t="s">
        <v>314</v>
      </c>
      <c r="U273" s="12">
        <v>0</v>
      </c>
      <c r="V273" s="12">
        <v>483.2</v>
      </c>
      <c r="W273" s="12">
        <v>6764.8</v>
      </c>
      <c r="X273" s="12">
        <v>0</v>
      </c>
      <c r="Y273" s="12">
        <v>483.2</v>
      </c>
      <c r="Z273" s="12">
        <v>0</v>
      </c>
      <c r="AA273" s="12">
        <v>41071.800000000003</v>
      </c>
    </row>
    <row r="274" spans="1:27" ht="15" thickBot="1" x14ac:dyDescent="0.35">
      <c r="A274" s="11">
        <v>51</v>
      </c>
      <c r="B274" s="12">
        <v>2162.5</v>
      </c>
      <c r="C274" s="12">
        <v>0</v>
      </c>
      <c r="D274" s="12">
        <v>2703.2</v>
      </c>
      <c r="E274" s="12">
        <v>0</v>
      </c>
      <c r="F274" s="12">
        <v>29194.1</v>
      </c>
      <c r="G274" s="12">
        <v>17840.8</v>
      </c>
      <c r="H274" s="12">
        <v>2703.2</v>
      </c>
      <c r="T274" s="11" t="s">
        <v>315</v>
      </c>
      <c r="U274" s="12">
        <v>0</v>
      </c>
      <c r="V274" s="12">
        <v>483.2</v>
      </c>
      <c r="W274" s="12">
        <v>6764.8</v>
      </c>
      <c r="X274" s="12">
        <v>0</v>
      </c>
      <c r="Y274" s="12">
        <v>483.2</v>
      </c>
      <c r="Z274" s="12">
        <v>0</v>
      </c>
      <c r="AA274" s="12">
        <v>41071.800000000003</v>
      </c>
    </row>
    <row r="275" spans="1:27" ht="15" thickBot="1" x14ac:dyDescent="0.35">
      <c r="A275" s="11">
        <v>52</v>
      </c>
      <c r="B275" s="12">
        <v>2162.5</v>
      </c>
      <c r="C275" s="12">
        <v>0</v>
      </c>
      <c r="D275" s="12">
        <v>2703.2</v>
      </c>
      <c r="E275" s="12">
        <v>0</v>
      </c>
      <c r="F275" s="12">
        <v>29194.1</v>
      </c>
      <c r="G275" s="12">
        <v>17840.8</v>
      </c>
      <c r="H275" s="12">
        <v>2703.2</v>
      </c>
      <c r="T275" s="11" t="s">
        <v>316</v>
      </c>
      <c r="U275" s="12">
        <v>0</v>
      </c>
      <c r="V275" s="12">
        <v>483.2</v>
      </c>
      <c r="W275" s="12">
        <v>6764.8</v>
      </c>
      <c r="X275" s="12">
        <v>0</v>
      </c>
      <c r="Y275" s="12">
        <v>483.2</v>
      </c>
      <c r="Z275" s="12">
        <v>0</v>
      </c>
      <c r="AA275" s="12">
        <v>41071.800000000003</v>
      </c>
    </row>
    <row r="276" spans="1:27" ht="15" thickBot="1" x14ac:dyDescent="0.35">
      <c r="A276" s="11">
        <v>53</v>
      </c>
      <c r="B276" s="12">
        <v>2162.5</v>
      </c>
      <c r="C276" s="12">
        <v>0</v>
      </c>
      <c r="D276" s="12">
        <v>2703.2</v>
      </c>
      <c r="E276" s="12">
        <v>0</v>
      </c>
      <c r="F276" s="12">
        <v>29194.1</v>
      </c>
      <c r="G276" s="12">
        <v>17840.8</v>
      </c>
      <c r="H276" s="12">
        <v>2703.2</v>
      </c>
      <c r="T276" s="11" t="s">
        <v>317</v>
      </c>
      <c r="U276" s="12">
        <v>0</v>
      </c>
      <c r="V276" s="12">
        <v>483.2</v>
      </c>
      <c r="W276" s="12">
        <v>6764.8</v>
      </c>
      <c r="X276" s="12">
        <v>0</v>
      </c>
      <c r="Y276" s="12">
        <v>483.2</v>
      </c>
      <c r="Z276" s="12">
        <v>0</v>
      </c>
      <c r="AA276" s="12">
        <v>41071.800000000003</v>
      </c>
    </row>
    <row r="277" spans="1:27" ht="15" thickBot="1" x14ac:dyDescent="0.35">
      <c r="A277" s="11">
        <v>54</v>
      </c>
      <c r="B277" s="12">
        <v>2162.5</v>
      </c>
      <c r="C277" s="12">
        <v>0</v>
      </c>
      <c r="D277" s="12">
        <v>2703.2</v>
      </c>
      <c r="E277" s="12">
        <v>0</v>
      </c>
      <c r="F277" s="12">
        <v>29194.1</v>
      </c>
      <c r="G277" s="12">
        <v>17840.8</v>
      </c>
      <c r="H277" s="12">
        <v>2703.2</v>
      </c>
      <c r="T277" s="11" t="s">
        <v>318</v>
      </c>
      <c r="U277" s="12">
        <v>0</v>
      </c>
      <c r="V277" s="12">
        <v>483.2</v>
      </c>
      <c r="W277" s="12">
        <v>6764.8</v>
      </c>
      <c r="X277" s="12">
        <v>0</v>
      </c>
      <c r="Y277" s="12">
        <v>483.2</v>
      </c>
      <c r="Z277" s="12">
        <v>0</v>
      </c>
      <c r="AA277" s="12">
        <v>41071.800000000003</v>
      </c>
    </row>
    <row r="278" spans="1:27" ht="15" thickBot="1" x14ac:dyDescent="0.35">
      <c r="A278" s="11">
        <v>55</v>
      </c>
      <c r="B278" s="12">
        <v>2162.5</v>
      </c>
      <c r="C278" s="12">
        <v>0</v>
      </c>
      <c r="D278" s="12">
        <v>2703.2</v>
      </c>
      <c r="E278" s="12">
        <v>0</v>
      </c>
      <c r="F278" s="12">
        <v>29194.1</v>
      </c>
      <c r="G278" s="12">
        <v>17840.8</v>
      </c>
      <c r="H278" s="12">
        <v>2703.2</v>
      </c>
      <c r="T278" s="11" t="s">
        <v>319</v>
      </c>
      <c r="U278" s="12">
        <v>0</v>
      </c>
      <c r="V278" s="12">
        <v>483.2</v>
      </c>
      <c r="W278" s="12">
        <v>6764.8</v>
      </c>
      <c r="X278" s="12">
        <v>0</v>
      </c>
      <c r="Y278" s="12">
        <v>483.2</v>
      </c>
      <c r="Z278" s="12">
        <v>0</v>
      </c>
      <c r="AA278" s="12">
        <v>41071.800000000003</v>
      </c>
    </row>
    <row r="279" spans="1:27" ht="15" thickBot="1" x14ac:dyDescent="0.35">
      <c r="A279" s="11">
        <v>56</v>
      </c>
      <c r="B279" s="12">
        <v>2162.5</v>
      </c>
      <c r="C279" s="12">
        <v>0</v>
      </c>
      <c r="D279" s="12">
        <v>2703.2</v>
      </c>
      <c r="E279" s="12">
        <v>0</v>
      </c>
      <c r="F279" s="12">
        <v>29194.1</v>
      </c>
      <c r="G279" s="12">
        <v>17840.8</v>
      </c>
      <c r="H279" s="12">
        <v>2703.2</v>
      </c>
      <c r="T279" s="11" t="s">
        <v>320</v>
      </c>
      <c r="U279" s="12">
        <v>0</v>
      </c>
      <c r="V279" s="12">
        <v>483.2</v>
      </c>
      <c r="W279" s="12">
        <v>6764.8</v>
      </c>
      <c r="X279" s="12">
        <v>0</v>
      </c>
      <c r="Y279" s="12">
        <v>483.2</v>
      </c>
      <c r="Z279" s="12">
        <v>0</v>
      </c>
      <c r="AA279" s="12">
        <v>41071.800000000003</v>
      </c>
    </row>
    <row r="280" spans="1:27" ht="15" thickBot="1" x14ac:dyDescent="0.35">
      <c r="A280" s="11">
        <v>57</v>
      </c>
      <c r="B280" s="12">
        <v>2162.5</v>
      </c>
      <c r="C280" s="12">
        <v>0</v>
      </c>
      <c r="D280" s="12">
        <v>2703.2</v>
      </c>
      <c r="E280" s="12">
        <v>0</v>
      </c>
      <c r="F280" s="12">
        <v>29194.1</v>
      </c>
      <c r="G280" s="12">
        <v>17840.8</v>
      </c>
      <c r="H280" s="12">
        <v>2703.2</v>
      </c>
      <c r="T280" s="11" t="s">
        <v>321</v>
      </c>
      <c r="U280" s="12">
        <v>0</v>
      </c>
      <c r="V280" s="12">
        <v>483.2</v>
      </c>
      <c r="W280" s="12">
        <v>6764.8</v>
      </c>
      <c r="X280" s="12">
        <v>0</v>
      </c>
      <c r="Y280" s="12">
        <v>0</v>
      </c>
      <c r="Z280" s="12">
        <v>0</v>
      </c>
      <c r="AA280" s="12">
        <v>41071.800000000003</v>
      </c>
    </row>
    <row r="281" spans="1:27" ht="15" thickBot="1" x14ac:dyDescent="0.35">
      <c r="A281" s="11">
        <v>58</v>
      </c>
      <c r="B281" s="12">
        <v>2162.5</v>
      </c>
      <c r="C281" s="12">
        <v>0</v>
      </c>
      <c r="D281" s="12">
        <v>2703.2</v>
      </c>
      <c r="E281" s="12">
        <v>0</v>
      </c>
      <c r="F281" s="12">
        <v>29194.1</v>
      </c>
      <c r="G281" s="12">
        <v>17840.8</v>
      </c>
      <c r="H281" s="12">
        <v>2703.2</v>
      </c>
      <c r="T281" s="11" t="s">
        <v>322</v>
      </c>
      <c r="U281" s="12">
        <v>0</v>
      </c>
      <c r="V281" s="12">
        <v>483.2</v>
      </c>
      <c r="W281" s="12">
        <v>6764.8</v>
      </c>
      <c r="X281" s="12">
        <v>0</v>
      </c>
      <c r="Y281" s="12">
        <v>0</v>
      </c>
      <c r="Z281" s="12">
        <v>0</v>
      </c>
      <c r="AA281" s="12">
        <v>41071.800000000003</v>
      </c>
    </row>
    <row r="282" spans="1:27" ht="15" thickBot="1" x14ac:dyDescent="0.35">
      <c r="A282" s="11">
        <v>59</v>
      </c>
      <c r="B282" s="12">
        <v>2162.5</v>
      </c>
      <c r="C282" s="12">
        <v>0</v>
      </c>
      <c r="D282" s="12">
        <v>2703.2</v>
      </c>
      <c r="E282" s="12">
        <v>0</v>
      </c>
      <c r="F282" s="12">
        <v>29194.1</v>
      </c>
      <c r="G282" s="12">
        <v>17840.8</v>
      </c>
      <c r="H282" s="12">
        <v>2703.2</v>
      </c>
      <c r="T282" s="11" t="s">
        <v>323</v>
      </c>
      <c r="U282" s="12">
        <v>0</v>
      </c>
      <c r="V282" s="12">
        <v>483.2</v>
      </c>
      <c r="W282" s="12">
        <v>6764.8</v>
      </c>
      <c r="X282" s="12">
        <v>0</v>
      </c>
      <c r="Y282" s="12">
        <v>0</v>
      </c>
      <c r="Z282" s="12">
        <v>0</v>
      </c>
      <c r="AA282" s="12">
        <v>41071.800000000003</v>
      </c>
    </row>
    <row r="283" spans="1:27" ht="15" thickBot="1" x14ac:dyDescent="0.35">
      <c r="A283" s="11">
        <v>60</v>
      </c>
      <c r="B283" s="12">
        <v>2162.5</v>
      </c>
      <c r="C283" s="12">
        <v>0</v>
      </c>
      <c r="D283" s="12">
        <v>2703.2</v>
      </c>
      <c r="E283" s="12">
        <v>0</v>
      </c>
      <c r="F283" s="12">
        <v>29194.1</v>
      </c>
      <c r="G283" s="12">
        <v>17840.8</v>
      </c>
      <c r="H283" s="12">
        <v>2703.2</v>
      </c>
      <c r="T283" s="11" t="s">
        <v>324</v>
      </c>
      <c r="U283" s="12">
        <v>0</v>
      </c>
      <c r="V283" s="12">
        <v>483.2</v>
      </c>
      <c r="W283" s="12">
        <v>6764.8</v>
      </c>
      <c r="X283" s="12">
        <v>0</v>
      </c>
      <c r="Y283" s="12">
        <v>0</v>
      </c>
      <c r="Z283" s="12">
        <v>0</v>
      </c>
      <c r="AA283" s="12">
        <v>41071.800000000003</v>
      </c>
    </row>
    <row r="284" spans="1:27" ht="15" thickBot="1" x14ac:dyDescent="0.35">
      <c r="A284" s="11">
        <v>61</v>
      </c>
      <c r="B284" s="12">
        <v>2162.5</v>
      </c>
      <c r="C284" s="12">
        <v>0</v>
      </c>
      <c r="D284" s="12">
        <v>2703.2</v>
      </c>
      <c r="E284" s="12">
        <v>0</v>
      </c>
      <c r="F284" s="12">
        <v>29194.1</v>
      </c>
      <c r="G284" s="12">
        <v>17840.8</v>
      </c>
      <c r="H284" s="12">
        <v>2703.2</v>
      </c>
      <c r="T284" s="11" t="s">
        <v>325</v>
      </c>
      <c r="U284" s="12">
        <v>0</v>
      </c>
      <c r="V284" s="12">
        <v>483.2</v>
      </c>
      <c r="W284" s="12">
        <v>6764.8</v>
      </c>
      <c r="X284" s="12">
        <v>0</v>
      </c>
      <c r="Y284" s="12">
        <v>0</v>
      </c>
      <c r="Z284" s="12">
        <v>0</v>
      </c>
      <c r="AA284" s="12">
        <v>41071.800000000003</v>
      </c>
    </row>
    <row r="285" spans="1:27" ht="15" thickBot="1" x14ac:dyDescent="0.35">
      <c r="A285" s="11">
        <v>62</v>
      </c>
      <c r="B285" s="12">
        <v>2162.5</v>
      </c>
      <c r="C285" s="12">
        <v>0</v>
      </c>
      <c r="D285" s="12">
        <v>2703.2</v>
      </c>
      <c r="E285" s="12">
        <v>0</v>
      </c>
      <c r="F285" s="12">
        <v>29194.1</v>
      </c>
      <c r="G285" s="12">
        <v>17840.8</v>
      </c>
      <c r="H285" s="12">
        <v>1621.9</v>
      </c>
      <c r="T285" s="11" t="s">
        <v>326</v>
      </c>
      <c r="U285" s="12">
        <v>0</v>
      </c>
      <c r="V285" s="12">
        <v>483.2</v>
      </c>
      <c r="W285" s="12">
        <v>6764.8</v>
      </c>
      <c r="X285" s="12">
        <v>0</v>
      </c>
      <c r="Y285" s="12">
        <v>0</v>
      </c>
      <c r="Z285" s="12">
        <v>0</v>
      </c>
      <c r="AA285" s="12">
        <v>41071.800000000003</v>
      </c>
    </row>
    <row r="286" spans="1:27" ht="15" thickBot="1" x14ac:dyDescent="0.35">
      <c r="A286" s="11">
        <v>63</v>
      </c>
      <c r="B286" s="12">
        <v>2162.5</v>
      </c>
      <c r="C286" s="12">
        <v>0</v>
      </c>
      <c r="D286" s="12">
        <v>2703.2</v>
      </c>
      <c r="E286" s="12">
        <v>0</v>
      </c>
      <c r="F286" s="12">
        <v>29194.1</v>
      </c>
      <c r="G286" s="12">
        <v>17840.8</v>
      </c>
      <c r="H286" s="12">
        <v>1621.9</v>
      </c>
      <c r="T286" s="11" t="s">
        <v>328</v>
      </c>
      <c r="U286" s="12">
        <v>0</v>
      </c>
      <c r="V286" s="12">
        <v>483.2</v>
      </c>
      <c r="W286" s="12">
        <v>6764.8</v>
      </c>
      <c r="X286" s="12">
        <v>0</v>
      </c>
      <c r="Y286" s="12">
        <v>0</v>
      </c>
      <c r="Z286" s="12">
        <v>0</v>
      </c>
      <c r="AA286" s="12">
        <v>41071.800000000003</v>
      </c>
    </row>
    <row r="287" spans="1:27" ht="15" thickBot="1" x14ac:dyDescent="0.35">
      <c r="A287" s="11">
        <v>64</v>
      </c>
      <c r="B287" s="12">
        <v>2162.5</v>
      </c>
      <c r="C287" s="12">
        <v>0</v>
      </c>
      <c r="D287" s="12">
        <v>2703.2</v>
      </c>
      <c r="E287" s="12">
        <v>0</v>
      </c>
      <c r="F287" s="12">
        <v>29194.1</v>
      </c>
      <c r="G287" s="12">
        <v>17840.8</v>
      </c>
      <c r="H287" s="12">
        <v>1621.9</v>
      </c>
      <c r="T287" s="11" t="s">
        <v>329</v>
      </c>
      <c r="U287" s="12">
        <v>0</v>
      </c>
      <c r="V287" s="12">
        <v>483.2</v>
      </c>
      <c r="W287" s="12">
        <v>6764.8</v>
      </c>
      <c r="X287" s="12">
        <v>0</v>
      </c>
      <c r="Y287" s="12">
        <v>0</v>
      </c>
      <c r="Z287" s="12">
        <v>0</v>
      </c>
      <c r="AA287" s="12">
        <v>41071.800000000003</v>
      </c>
    </row>
    <row r="288" spans="1:27" ht="15" thickBot="1" x14ac:dyDescent="0.35">
      <c r="A288" s="11">
        <v>65</v>
      </c>
      <c r="B288" s="12">
        <v>2162.5</v>
      </c>
      <c r="C288" s="12">
        <v>0</v>
      </c>
      <c r="D288" s="12">
        <v>2703.2</v>
      </c>
      <c r="E288" s="12">
        <v>0</v>
      </c>
      <c r="F288" s="12">
        <v>29194.1</v>
      </c>
      <c r="G288" s="12">
        <v>17840.8</v>
      </c>
      <c r="H288" s="12">
        <v>1621.9</v>
      </c>
      <c r="T288" s="11" t="s">
        <v>330</v>
      </c>
      <c r="U288" s="12">
        <v>0</v>
      </c>
      <c r="V288" s="12">
        <v>483.2</v>
      </c>
      <c r="W288" s="12">
        <v>6764.8</v>
      </c>
      <c r="X288" s="12">
        <v>0</v>
      </c>
      <c r="Y288" s="12">
        <v>0</v>
      </c>
      <c r="Z288" s="12">
        <v>0</v>
      </c>
      <c r="AA288" s="12">
        <v>41071.800000000003</v>
      </c>
    </row>
    <row r="289" spans="1:27" ht="15" thickBot="1" x14ac:dyDescent="0.35">
      <c r="A289" s="11">
        <v>66</v>
      </c>
      <c r="B289" s="12">
        <v>2162.5</v>
      </c>
      <c r="C289" s="12">
        <v>0</v>
      </c>
      <c r="D289" s="12">
        <v>2703.2</v>
      </c>
      <c r="E289" s="12">
        <v>0</v>
      </c>
      <c r="F289" s="12">
        <v>29194.1</v>
      </c>
      <c r="G289" s="12">
        <v>17840.8</v>
      </c>
      <c r="H289" s="12">
        <v>1621.9</v>
      </c>
      <c r="T289" s="11" t="s">
        <v>331</v>
      </c>
      <c r="U289" s="12">
        <v>0</v>
      </c>
      <c r="V289" s="12">
        <v>483.2</v>
      </c>
      <c r="W289" s="12">
        <v>6764.8</v>
      </c>
      <c r="X289" s="12">
        <v>0</v>
      </c>
      <c r="Y289" s="12">
        <v>0</v>
      </c>
      <c r="Z289" s="12">
        <v>0</v>
      </c>
      <c r="AA289" s="12">
        <v>41071.800000000003</v>
      </c>
    </row>
    <row r="290" spans="1:27" ht="15" thickBot="1" x14ac:dyDescent="0.35">
      <c r="A290" s="11">
        <v>67</v>
      </c>
      <c r="B290" s="12">
        <v>2162.5</v>
      </c>
      <c r="C290" s="12">
        <v>0</v>
      </c>
      <c r="D290" s="12">
        <v>2703.2</v>
      </c>
      <c r="E290" s="12">
        <v>0</v>
      </c>
      <c r="F290" s="12">
        <v>29194.1</v>
      </c>
      <c r="G290" s="12">
        <v>17840.8</v>
      </c>
      <c r="H290" s="12">
        <v>1621.9</v>
      </c>
      <c r="T290" s="11" t="s">
        <v>332</v>
      </c>
      <c r="U290" s="12">
        <v>0</v>
      </c>
      <c r="V290" s="12">
        <v>483.2</v>
      </c>
      <c r="W290" s="12">
        <v>6764.8</v>
      </c>
      <c r="X290" s="12">
        <v>0</v>
      </c>
      <c r="Y290" s="12">
        <v>0</v>
      </c>
      <c r="Z290" s="12">
        <v>0</v>
      </c>
      <c r="AA290" s="12">
        <v>41071.800000000003</v>
      </c>
    </row>
    <row r="291" spans="1:27" ht="15" thickBot="1" x14ac:dyDescent="0.35">
      <c r="A291" s="11">
        <v>68</v>
      </c>
      <c r="B291" s="12">
        <v>2162.5</v>
      </c>
      <c r="C291" s="12">
        <v>0</v>
      </c>
      <c r="D291" s="12">
        <v>2703.2</v>
      </c>
      <c r="E291" s="12">
        <v>0</v>
      </c>
      <c r="F291" s="12">
        <v>29194.1</v>
      </c>
      <c r="G291" s="12">
        <v>17840.8</v>
      </c>
      <c r="H291" s="12">
        <v>1621.9</v>
      </c>
      <c r="T291" s="11" t="s">
        <v>333</v>
      </c>
      <c r="U291" s="12">
        <v>0</v>
      </c>
      <c r="V291" s="12">
        <v>483.2</v>
      </c>
      <c r="W291" s="12">
        <v>6764.8</v>
      </c>
      <c r="X291" s="12">
        <v>0</v>
      </c>
      <c r="Y291" s="12">
        <v>0</v>
      </c>
      <c r="Z291" s="12">
        <v>0</v>
      </c>
      <c r="AA291" s="12">
        <v>41071.800000000003</v>
      </c>
    </row>
    <row r="292" spans="1:27" ht="15" thickBot="1" x14ac:dyDescent="0.35">
      <c r="A292" s="11">
        <v>69</v>
      </c>
      <c r="B292" s="12">
        <v>2162.5</v>
      </c>
      <c r="C292" s="12">
        <v>0</v>
      </c>
      <c r="D292" s="12">
        <v>2703.2</v>
      </c>
      <c r="E292" s="12">
        <v>0</v>
      </c>
      <c r="F292" s="12">
        <v>29194.1</v>
      </c>
      <c r="G292" s="12">
        <v>17840.8</v>
      </c>
      <c r="H292" s="12">
        <v>1621.9</v>
      </c>
      <c r="T292" s="11" t="s">
        <v>334</v>
      </c>
      <c r="U292" s="12">
        <v>0</v>
      </c>
      <c r="V292" s="12">
        <v>483.2</v>
      </c>
      <c r="W292" s="12">
        <v>6764.8</v>
      </c>
      <c r="X292" s="12">
        <v>0</v>
      </c>
      <c r="Y292" s="12">
        <v>0</v>
      </c>
      <c r="Z292" s="12">
        <v>0</v>
      </c>
      <c r="AA292" s="12">
        <v>41071.800000000003</v>
      </c>
    </row>
    <row r="293" spans="1:27" ht="15" thickBot="1" x14ac:dyDescent="0.35">
      <c r="A293" s="11">
        <v>70</v>
      </c>
      <c r="B293" s="12">
        <v>2162.5</v>
      </c>
      <c r="C293" s="12">
        <v>0</v>
      </c>
      <c r="D293" s="12">
        <v>2703.2</v>
      </c>
      <c r="E293" s="12">
        <v>0</v>
      </c>
      <c r="F293" s="12">
        <v>29194.1</v>
      </c>
      <c r="G293" s="12">
        <v>17840.8</v>
      </c>
      <c r="H293" s="12">
        <v>1621.9</v>
      </c>
      <c r="T293" s="11" t="s">
        <v>335</v>
      </c>
      <c r="U293" s="12">
        <v>0</v>
      </c>
      <c r="V293" s="12">
        <v>483.2</v>
      </c>
      <c r="W293" s="12">
        <v>6764.8</v>
      </c>
      <c r="X293" s="12">
        <v>0</v>
      </c>
      <c r="Y293" s="12">
        <v>0</v>
      </c>
      <c r="Z293" s="12">
        <v>0</v>
      </c>
      <c r="AA293" s="12">
        <v>41071.800000000003</v>
      </c>
    </row>
    <row r="294" spans="1:27" ht="15" thickBot="1" x14ac:dyDescent="0.35">
      <c r="A294" s="11">
        <v>71</v>
      </c>
      <c r="B294" s="12">
        <v>2162.5</v>
      </c>
      <c r="C294" s="12">
        <v>0</v>
      </c>
      <c r="D294" s="12">
        <v>2703.2</v>
      </c>
      <c r="E294" s="12">
        <v>0</v>
      </c>
      <c r="F294" s="12">
        <v>29194.1</v>
      </c>
      <c r="G294" s="12">
        <v>17840.8</v>
      </c>
      <c r="H294" s="12">
        <v>1621.9</v>
      </c>
      <c r="T294" s="11" t="s">
        <v>336</v>
      </c>
      <c r="U294" s="12">
        <v>0</v>
      </c>
      <c r="V294" s="12">
        <v>483.2</v>
      </c>
      <c r="W294" s="12">
        <v>6764.8</v>
      </c>
      <c r="X294" s="12">
        <v>0</v>
      </c>
      <c r="Y294" s="12">
        <v>0</v>
      </c>
      <c r="Z294" s="12">
        <v>0</v>
      </c>
      <c r="AA294" s="12">
        <v>41071.800000000003</v>
      </c>
    </row>
    <row r="295" spans="1:27" ht="15" thickBot="1" x14ac:dyDescent="0.35">
      <c r="A295" s="11">
        <v>72</v>
      </c>
      <c r="B295" s="12">
        <v>2162.5</v>
      </c>
      <c r="C295" s="12">
        <v>0</v>
      </c>
      <c r="D295" s="12">
        <v>2703.2</v>
      </c>
      <c r="E295" s="12">
        <v>0</v>
      </c>
      <c r="F295" s="12">
        <v>29194.1</v>
      </c>
      <c r="G295" s="12">
        <v>17840.8</v>
      </c>
      <c r="H295" s="12">
        <v>1621.9</v>
      </c>
      <c r="T295" s="11" t="s">
        <v>337</v>
      </c>
      <c r="U295" s="12">
        <v>0</v>
      </c>
      <c r="V295" s="12">
        <v>483.2</v>
      </c>
      <c r="W295" s="12">
        <v>6764.8</v>
      </c>
      <c r="X295" s="12">
        <v>0</v>
      </c>
      <c r="Y295" s="12">
        <v>0</v>
      </c>
      <c r="Z295" s="12">
        <v>0</v>
      </c>
      <c r="AA295" s="12">
        <v>41071.800000000003</v>
      </c>
    </row>
    <row r="296" spans="1:27" ht="15" thickBot="1" x14ac:dyDescent="0.35">
      <c r="A296" s="11">
        <v>73</v>
      </c>
      <c r="B296" s="12">
        <v>2162.5</v>
      </c>
      <c r="C296" s="12">
        <v>0</v>
      </c>
      <c r="D296" s="12">
        <v>2703.2</v>
      </c>
      <c r="E296" s="12">
        <v>0</v>
      </c>
      <c r="F296" s="12">
        <v>29194.1</v>
      </c>
      <c r="G296" s="12">
        <v>17840.8</v>
      </c>
      <c r="H296" s="12">
        <v>1621.9</v>
      </c>
      <c r="T296" s="11" t="s">
        <v>338</v>
      </c>
      <c r="U296" s="12">
        <v>0</v>
      </c>
      <c r="V296" s="12">
        <v>483.2</v>
      </c>
      <c r="W296" s="12">
        <v>6764.8</v>
      </c>
      <c r="X296" s="12">
        <v>0</v>
      </c>
      <c r="Y296" s="12">
        <v>0</v>
      </c>
      <c r="Z296" s="12">
        <v>0</v>
      </c>
      <c r="AA296" s="12">
        <v>41071.800000000003</v>
      </c>
    </row>
    <row r="297" spans="1:27" ht="15" thickBot="1" x14ac:dyDescent="0.35">
      <c r="A297" s="11">
        <v>74</v>
      </c>
      <c r="B297" s="12">
        <v>2162.5</v>
      </c>
      <c r="C297" s="12">
        <v>0</v>
      </c>
      <c r="D297" s="12">
        <v>2703.2</v>
      </c>
      <c r="E297" s="12">
        <v>0</v>
      </c>
      <c r="F297" s="12">
        <v>29194.1</v>
      </c>
      <c r="G297" s="12">
        <v>17840.8</v>
      </c>
      <c r="H297" s="12">
        <v>1621.9</v>
      </c>
      <c r="T297" s="11" t="s">
        <v>339</v>
      </c>
      <c r="U297" s="12">
        <v>0</v>
      </c>
      <c r="V297" s="12">
        <v>483.2</v>
      </c>
      <c r="W297" s="12">
        <v>6764.8</v>
      </c>
      <c r="X297" s="12">
        <v>0</v>
      </c>
      <c r="Y297" s="12">
        <v>0</v>
      </c>
      <c r="Z297" s="12">
        <v>0</v>
      </c>
      <c r="AA297" s="12">
        <v>41071.800000000003</v>
      </c>
    </row>
    <row r="298" spans="1:27" ht="15" thickBot="1" x14ac:dyDescent="0.35">
      <c r="A298" s="11">
        <v>75</v>
      </c>
      <c r="B298" s="12">
        <v>2162.5</v>
      </c>
      <c r="C298" s="12">
        <v>0</v>
      </c>
      <c r="D298" s="12">
        <v>2703.2</v>
      </c>
      <c r="E298" s="12">
        <v>0</v>
      </c>
      <c r="F298" s="12">
        <v>29194.1</v>
      </c>
      <c r="G298" s="12">
        <v>17840.8</v>
      </c>
      <c r="H298" s="12">
        <v>1621.9</v>
      </c>
      <c r="T298" s="11" t="s">
        <v>340</v>
      </c>
      <c r="U298" s="12">
        <v>0</v>
      </c>
      <c r="V298" s="12">
        <v>483.2</v>
      </c>
      <c r="W298" s="12">
        <v>6764.8</v>
      </c>
      <c r="X298" s="12">
        <v>0</v>
      </c>
      <c r="Y298" s="12">
        <v>0</v>
      </c>
      <c r="Z298" s="12">
        <v>0</v>
      </c>
      <c r="AA298" s="12">
        <v>41071.800000000003</v>
      </c>
    </row>
    <row r="299" spans="1:27" ht="15" thickBot="1" x14ac:dyDescent="0.35">
      <c r="A299" s="11">
        <v>76</v>
      </c>
      <c r="B299" s="12">
        <v>2162.5</v>
      </c>
      <c r="C299" s="12">
        <v>0</v>
      </c>
      <c r="D299" s="12">
        <v>2703.2</v>
      </c>
      <c r="E299" s="12">
        <v>0</v>
      </c>
      <c r="F299" s="12">
        <v>29194.1</v>
      </c>
      <c r="G299" s="12">
        <v>17840.8</v>
      </c>
      <c r="H299" s="12">
        <v>1621.9</v>
      </c>
      <c r="T299" s="11" t="s">
        <v>341</v>
      </c>
      <c r="U299" s="12">
        <v>0</v>
      </c>
      <c r="V299" s="12">
        <v>483.2</v>
      </c>
      <c r="W299" s="12">
        <v>6764.8</v>
      </c>
      <c r="X299" s="12">
        <v>0</v>
      </c>
      <c r="Y299" s="12">
        <v>0</v>
      </c>
      <c r="Z299" s="12">
        <v>0</v>
      </c>
      <c r="AA299" s="12">
        <v>41071.800000000003</v>
      </c>
    </row>
    <row r="300" spans="1:27" ht="15" thickBot="1" x14ac:dyDescent="0.35">
      <c r="A300" s="11">
        <v>77</v>
      </c>
      <c r="B300" s="12">
        <v>2162.5</v>
      </c>
      <c r="C300" s="12">
        <v>0</v>
      </c>
      <c r="D300" s="12">
        <v>2703.2</v>
      </c>
      <c r="E300" s="12">
        <v>0</v>
      </c>
      <c r="F300" s="12">
        <v>29194.1</v>
      </c>
      <c r="G300" s="12">
        <v>17840.8</v>
      </c>
      <c r="H300" s="12">
        <v>1621.9</v>
      </c>
      <c r="T300" s="11" t="s">
        <v>342</v>
      </c>
      <c r="U300" s="12">
        <v>0</v>
      </c>
      <c r="V300" s="12">
        <v>483.2</v>
      </c>
      <c r="W300" s="12">
        <v>6764.8</v>
      </c>
      <c r="X300" s="12">
        <v>0</v>
      </c>
      <c r="Y300" s="12">
        <v>0</v>
      </c>
      <c r="Z300" s="12">
        <v>0</v>
      </c>
      <c r="AA300" s="12">
        <v>41071.800000000003</v>
      </c>
    </row>
    <row r="301" spans="1:27" ht="15" thickBot="1" x14ac:dyDescent="0.35">
      <c r="A301" s="11">
        <v>78</v>
      </c>
      <c r="B301" s="12">
        <v>2162.5</v>
      </c>
      <c r="C301" s="12">
        <v>0</v>
      </c>
      <c r="D301" s="12">
        <v>2703.2</v>
      </c>
      <c r="E301" s="12">
        <v>0</v>
      </c>
      <c r="F301" s="12">
        <v>29194.1</v>
      </c>
      <c r="G301" s="12">
        <v>17840.8</v>
      </c>
      <c r="H301" s="12">
        <v>0</v>
      </c>
      <c r="T301" s="11" t="s">
        <v>343</v>
      </c>
      <c r="U301" s="12">
        <v>0</v>
      </c>
      <c r="V301" s="12">
        <v>0</v>
      </c>
      <c r="W301" s="12">
        <v>6764.8</v>
      </c>
      <c r="X301" s="12">
        <v>0</v>
      </c>
      <c r="Y301" s="12">
        <v>0</v>
      </c>
      <c r="Z301" s="12">
        <v>0</v>
      </c>
      <c r="AA301" s="12">
        <v>41071.800000000003</v>
      </c>
    </row>
    <row r="302" spans="1:27" ht="15" thickBot="1" x14ac:dyDescent="0.35">
      <c r="A302" s="11">
        <v>79</v>
      </c>
      <c r="B302" s="12">
        <v>2162.5</v>
      </c>
      <c r="C302" s="12">
        <v>0</v>
      </c>
      <c r="D302" s="12">
        <v>2703.2</v>
      </c>
      <c r="E302" s="12">
        <v>0</v>
      </c>
      <c r="F302" s="12">
        <v>29194.1</v>
      </c>
      <c r="G302" s="12">
        <v>17840.8</v>
      </c>
      <c r="H302" s="12">
        <v>0</v>
      </c>
      <c r="T302" s="11" t="s">
        <v>344</v>
      </c>
      <c r="U302" s="12">
        <v>0</v>
      </c>
      <c r="V302" s="12">
        <v>0</v>
      </c>
      <c r="W302" s="12">
        <v>6764.8</v>
      </c>
      <c r="X302" s="12">
        <v>0</v>
      </c>
      <c r="Y302" s="12">
        <v>0</v>
      </c>
      <c r="Z302" s="12">
        <v>0</v>
      </c>
      <c r="AA302" s="12">
        <v>41071.800000000003</v>
      </c>
    </row>
    <row r="303" spans="1:27" ht="15" thickBot="1" x14ac:dyDescent="0.35">
      <c r="A303" s="11">
        <v>80</v>
      </c>
      <c r="B303" s="12">
        <v>2162.5</v>
      </c>
      <c r="C303" s="12">
        <v>0</v>
      </c>
      <c r="D303" s="12">
        <v>2703.2</v>
      </c>
      <c r="E303" s="12">
        <v>0</v>
      </c>
      <c r="F303" s="12">
        <v>29194.1</v>
      </c>
      <c r="G303" s="12">
        <v>17840.8</v>
      </c>
      <c r="H303" s="12">
        <v>0</v>
      </c>
      <c r="T303" s="11" t="s">
        <v>345</v>
      </c>
      <c r="U303" s="12">
        <v>0</v>
      </c>
      <c r="V303" s="12">
        <v>0</v>
      </c>
      <c r="W303" s="12">
        <v>6764.8</v>
      </c>
      <c r="X303" s="12">
        <v>0</v>
      </c>
      <c r="Y303" s="12">
        <v>0</v>
      </c>
      <c r="Z303" s="12">
        <v>0</v>
      </c>
      <c r="AA303" s="12">
        <v>41071.800000000003</v>
      </c>
    </row>
    <row r="304" spans="1:27" ht="15" thickBot="1" x14ac:dyDescent="0.35">
      <c r="A304" s="11">
        <v>81</v>
      </c>
      <c r="B304" s="12">
        <v>2162.5</v>
      </c>
      <c r="C304" s="12">
        <v>0</v>
      </c>
      <c r="D304" s="12">
        <v>2703.2</v>
      </c>
      <c r="E304" s="12">
        <v>0</v>
      </c>
      <c r="F304" s="12">
        <v>29194.1</v>
      </c>
      <c r="G304" s="12">
        <v>17840.8</v>
      </c>
      <c r="H304" s="12">
        <v>0</v>
      </c>
      <c r="T304" s="11" t="s">
        <v>346</v>
      </c>
      <c r="U304" s="12">
        <v>0</v>
      </c>
      <c r="V304" s="12">
        <v>0</v>
      </c>
      <c r="W304" s="12">
        <v>6764.8</v>
      </c>
      <c r="X304" s="12">
        <v>0</v>
      </c>
      <c r="Y304" s="12">
        <v>0</v>
      </c>
      <c r="Z304" s="12">
        <v>0</v>
      </c>
      <c r="AA304" s="12">
        <v>41071.800000000003</v>
      </c>
    </row>
    <row r="305" spans="1:27" ht="15" thickBot="1" x14ac:dyDescent="0.35">
      <c r="A305" s="11">
        <v>82</v>
      </c>
      <c r="B305" s="12">
        <v>2162.5</v>
      </c>
      <c r="C305" s="12">
        <v>0</v>
      </c>
      <c r="D305" s="12">
        <v>2703.2</v>
      </c>
      <c r="E305" s="12">
        <v>0</v>
      </c>
      <c r="F305" s="12">
        <v>29194.1</v>
      </c>
      <c r="G305" s="12">
        <v>17840.8</v>
      </c>
      <c r="H305" s="12">
        <v>0</v>
      </c>
      <c r="T305" s="11" t="s">
        <v>347</v>
      </c>
      <c r="U305" s="12">
        <v>0</v>
      </c>
      <c r="V305" s="12">
        <v>0</v>
      </c>
      <c r="W305" s="12">
        <v>6764.8</v>
      </c>
      <c r="X305" s="12">
        <v>0</v>
      </c>
      <c r="Y305" s="12">
        <v>0</v>
      </c>
      <c r="Z305" s="12">
        <v>0</v>
      </c>
      <c r="AA305" s="12">
        <v>41071.800000000003</v>
      </c>
    </row>
    <row r="306" spans="1:27" ht="15" thickBot="1" x14ac:dyDescent="0.35">
      <c r="A306" s="11">
        <v>83</v>
      </c>
      <c r="B306" s="12">
        <v>2162.5</v>
      </c>
      <c r="C306" s="12">
        <v>0</v>
      </c>
      <c r="D306" s="12">
        <v>2703.2</v>
      </c>
      <c r="E306" s="12">
        <v>0</v>
      </c>
      <c r="F306" s="12">
        <v>29194.1</v>
      </c>
      <c r="G306" s="12">
        <v>17840.8</v>
      </c>
      <c r="H306" s="12">
        <v>0</v>
      </c>
      <c r="T306" s="11" t="s">
        <v>348</v>
      </c>
      <c r="U306" s="12">
        <v>0</v>
      </c>
      <c r="V306" s="12">
        <v>0</v>
      </c>
      <c r="W306" s="12">
        <v>6764.8</v>
      </c>
      <c r="X306" s="12">
        <v>0</v>
      </c>
      <c r="Y306" s="12">
        <v>0</v>
      </c>
      <c r="Z306" s="12">
        <v>0</v>
      </c>
      <c r="AA306" s="12">
        <v>41071.800000000003</v>
      </c>
    </row>
    <row r="307" spans="1:27" ht="15" thickBot="1" x14ac:dyDescent="0.35">
      <c r="A307" s="11">
        <v>84</v>
      </c>
      <c r="B307" s="12">
        <v>2162.5</v>
      </c>
      <c r="C307" s="12">
        <v>0</v>
      </c>
      <c r="D307" s="12">
        <v>2703.2</v>
      </c>
      <c r="E307" s="12">
        <v>0</v>
      </c>
      <c r="F307" s="12">
        <v>29194.1</v>
      </c>
      <c r="G307" s="12">
        <v>17840.8</v>
      </c>
      <c r="H307" s="12">
        <v>0</v>
      </c>
      <c r="T307" s="11" t="s">
        <v>349</v>
      </c>
      <c r="U307" s="12">
        <v>0</v>
      </c>
      <c r="V307" s="12">
        <v>0</v>
      </c>
      <c r="W307" s="12">
        <v>6764.8</v>
      </c>
      <c r="X307" s="12">
        <v>0</v>
      </c>
      <c r="Y307" s="12">
        <v>0</v>
      </c>
      <c r="Z307" s="12">
        <v>0</v>
      </c>
      <c r="AA307" s="12">
        <v>38655.9</v>
      </c>
    </row>
    <row r="308" spans="1:27" ht="15" thickBot="1" x14ac:dyDescent="0.35">
      <c r="A308" s="11">
        <v>85</v>
      </c>
      <c r="B308" s="12">
        <v>2162.5</v>
      </c>
      <c r="C308" s="12">
        <v>0</v>
      </c>
      <c r="D308" s="12">
        <v>2703.2</v>
      </c>
      <c r="E308" s="12">
        <v>0</v>
      </c>
      <c r="F308" s="12">
        <v>29194.1</v>
      </c>
      <c r="G308" s="12">
        <v>17840.8</v>
      </c>
      <c r="H308" s="12">
        <v>0</v>
      </c>
      <c r="T308" s="11" t="s">
        <v>350</v>
      </c>
      <c r="U308" s="12">
        <v>0</v>
      </c>
      <c r="V308" s="12">
        <v>0</v>
      </c>
      <c r="W308" s="12">
        <v>6764.8</v>
      </c>
      <c r="X308" s="12">
        <v>0</v>
      </c>
      <c r="Y308" s="12">
        <v>0</v>
      </c>
      <c r="Z308" s="12">
        <v>0</v>
      </c>
      <c r="AA308" s="12">
        <v>38655.9</v>
      </c>
    </row>
    <row r="309" spans="1:27" ht="15" thickBot="1" x14ac:dyDescent="0.35">
      <c r="A309" s="11">
        <v>86</v>
      </c>
      <c r="B309" s="12">
        <v>2162.5</v>
      </c>
      <c r="C309" s="12">
        <v>0</v>
      </c>
      <c r="D309" s="12">
        <v>2703.2</v>
      </c>
      <c r="E309" s="12">
        <v>0</v>
      </c>
      <c r="F309" s="12">
        <v>29194.1</v>
      </c>
      <c r="G309" s="12">
        <v>17840.8</v>
      </c>
      <c r="H309" s="12">
        <v>0</v>
      </c>
      <c r="T309" s="11" t="s">
        <v>351</v>
      </c>
      <c r="U309" s="12">
        <v>0</v>
      </c>
      <c r="V309" s="12">
        <v>0</v>
      </c>
      <c r="W309" s="12">
        <v>6764.8</v>
      </c>
      <c r="X309" s="12">
        <v>0</v>
      </c>
      <c r="Y309" s="12">
        <v>0</v>
      </c>
      <c r="Z309" s="12">
        <v>0</v>
      </c>
      <c r="AA309" s="12">
        <v>38655.9</v>
      </c>
    </row>
    <row r="310" spans="1:27" ht="15" thickBot="1" x14ac:dyDescent="0.35">
      <c r="A310" s="11">
        <v>87</v>
      </c>
      <c r="B310" s="12">
        <v>2162.5</v>
      </c>
      <c r="C310" s="12">
        <v>0</v>
      </c>
      <c r="D310" s="12">
        <v>2703.2</v>
      </c>
      <c r="E310" s="12">
        <v>0</v>
      </c>
      <c r="F310" s="12">
        <v>29194.1</v>
      </c>
      <c r="G310" s="12">
        <v>17840.8</v>
      </c>
      <c r="H310" s="12">
        <v>0</v>
      </c>
      <c r="T310" s="11" t="s">
        <v>352</v>
      </c>
      <c r="U310" s="12">
        <v>0</v>
      </c>
      <c r="V310" s="12">
        <v>0</v>
      </c>
      <c r="W310" s="12">
        <v>6764.8</v>
      </c>
      <c r="X310" s="12">
        <v>0</v>
      </c>
      <c r="Y310" s="12">
        <v>0</v>
      </c>
      <c r="Z310" s="12">
        <v>0</v>
      </c>
      <c r="AA310" s="12">
        <v>38655.9</v>
      </c>
    </row>
    <row r="311" spans="1:27" ht="15" thickBot="1" x14ac:dyDescent="0.35">
      <c r="A311" s="11">
        <v>88</v>
      </c>
      <c r="B311" s="12">
        <v>2162.5</v>
      </c>
      <c r="C311" s="12">
        <v>0</v>
      </c>
      <c r="D311" s="12">
        <v>2703.2</v>
      </c>
      <c r="E311" s="12">
        <v>0</v>
      </c>
      <c r="F311" s="12">
        <v>29194.1</v>
      </c>
      <c r="G311" s="12">
        <v>17840.8</v>
      </c>
      <c r="H311" s="12">
        <v>0</v>
      </c>
      <c r="T311" s="11" t="s">
        <v>353</v>
      </c>
      <c r="U311" s="12">
        <v>0</v>
      </c>
      <c r="V311" s="12">
        <v>0</v>
      </c>
      <c r="W311" s="12">
        <v>6764.8</v>
      </c>
      <c r="X311" s="12">
        <v>0</v>
      </c>
      <c r="Y311" s="12">
        <v>0</v>
      </c>
      <c r="Z311" s="12">
        <v>0</v>
      </c>
      <c r="AA311" s="12">
        <v>38655.9</v>
      </c>
    </row>
    <row r="312" spans="1:27" ht="15" thickBot="1" x14ac:dyDescent="0.35">
      <c r="A312" s="11">
        <v>89</v>
      </c>
      <c r="B312" s="12">
        <v>2162.5</v>
      </c>
      <c r="C312" s="12">
        <v>0</v>
      </c>
      <c r="D312" s="12">
        <v>2703.2</v>
      </c>
      <c r="E312" s="12">
        <v>0</v>
      </c>
      <c r="F312" s="12">
        <v>29194.1</v>
      </c>
      <c r="G312" s="12">
        <v>17840.8</v>
      </c>
      <c r="H312" s="12">
        <v>0</v>
      </c>
      <c r="T312" s="11" t="s">
        <v>354</v>
      </c>
      <c r="U312" s="12">
        <v>0</v>
      </c>
      <c r="V312" s="12">
        <v>0</v>
      </c>
      <c r="W312" s="12">
        <v>6764.8</v>
      </c>
      <c r="X312" s="12">
        <v>0</v>
      </c>
      <c r="Y312" s="12">
        <v>0</v>
      </c>
      <c r="Z312" s="12">
        <v>0</v>
      </c>
      <c r="AA312" s="12">
        <v>38655.9</v>
      </c>
    </row>
    <row r="313" spans="1:27" ht="15" thickBot="1" x14ac:dyDescent="0.35">
      <c r="A313" s="11">
        <v>90</v>
      </c>
      <c r="B313" s="12">
        <v>2162.5</v>
      </c>
      <c r="C313" s="12">
        <v>0</v>
      </c>
      <c r="D313" s="12">
        <v>2703.2</v>
      </c>
      <c r="E313" s="12">
        <v>0</v>
      </c>
      <c r="F313" s="12">
        <v>29194.1</v>
      </c>
      <c r="G313" s="12">
        <v>17840.8</v>
      </c>
      <c r="H313" s="12">
        <v>0</v>
      </c>
      <c r="T313" s="11" t="s">
        <v>355</v>
      </c>
      <c r="U313" s="12">
        <v>0</v>
      </c>
      <c r="V313" s="12">
        <v>0</v>
      </c>
      <c r="W313" s="12">
        <v>6764.8</v>
      </c>
      <c r="X313" s="12">
        <v>0</v>
      </c>
      <c r="Y313" s="12">
        <v>0</v>
      </c>
      <c r="Z313" s="12">
        <v>0</v>
      </c>
      <c r="AA313" s="12">
        <v>38655.9</v>
      </c>
    </row>
    <row r="314" spans="1:27" ht="15" thickBot="1" x14ac:dyDescent="0.35">
      <c r="A314" s="11">
        <v>91</v>
      </c>
      <c r="B314" s="12">
        <v>0</v>
      </c>
      <c r="C314" s="12">
        <v>0</v>
      </c>
      <c r="D314" s="12">
        <v>2703.2</v>
      </c>
      <c r="E314" s="12">
        <v>0</v>
      </c>
      <c r="F314" s="12">
        <v>29194.1</v>
      </c>
      <c r="G314" s="12">
        <v>17840.8</v>
      </c>
      <c r="H314" s="12">
        <v>0</v>
      </c>
      <c r="T314" s="11" t="s">
        <v>356</v>
      </c>
      <c r="U314" s="12">
        <v>0</v>
      </c>
      <c r="V314" s="12">
        <v>0</v>
      </c>
      <c r="W314" s="12">
        <v>6764.8</v>
      </c>
      <c r="X314" s="12">
        <v>0</v>
      </c>
      <c r="Y314" s="12">
        <v>0</v>
      </c>
      <c r="Z314" s="12">
        <v>0</v>
      </c>
      <c r="AA314" s="12">
        <v>38655.9</v>
      </c>
    </row>
    <row r="315" spans="1:27" ht="15" thickBot="1" x14ac:dyDescent="0.35">
      <c r="A315" s="11">
        <v>92</v>
      </c>
      <c r="B315" s="12">
        <v>0</v>
      </c>
      <c r="C315" s="12">
        <v>0</v>
      </c>
      <c r="D315" s="12">
        <v>2703.2</v>
      </c>
      <c r="E315" s="12">
        <v>0</v>
      </c>
      <c r="F315" s="12">
        <v>29194.1</v>
      </c>
      <c r="G315" s="12">
        <v>17840.8</v>
      </c>
      <c r="H315" s="12">
        <v>0</v>
      </c>
      <c r="T315" s="11" t="s">
        <v>357</v>
      </c>
      <c r="U315" s="12">
        <v>0</v>
      </c>
      <c r="V315" s="12">
        <v>0</v>
      </c>
      <c r="W315" s="12">
        <v>6764.8</v>
      </c>
      <c r="X315" s="12">
        <v>0</v>
      </c>
      <c r="Y315" s="12">
        <v>0</v>
      </c>
      <c r="Z315" s="12">
        <v>0</v>
      </c>
      <c r="AA315" s="12">
        <v>38655.9</v>
      </c>
    </row>
    <row r="316" spans="1:27" ht="15" thickBot="1" x14ac:dyDescent="0.35">
      <c r="A316" s="11">
        <v>93</v>
      </c>
      <c r="B316" s="12">
        <v>0</v>
      </c>
      <c r="C316" s="12">
        <v>0</v>
      </c>
      <c r="D316" s="12">
        <v>2703.2</v>
      </c>
      <c r="E316" s="12">
        <v>0</v>
      </c>
      <c r="F316" s="12">
        <v>29194.1</v>
      </c>
      <c r="G316" s="12">
        <v>17840.8</v>
      </c>
      <c r="H316" s="12">
        <v>0</v>
      </c>
      <c r="T316" s="11" t="s">
        <v>358</v>
      </c>
      <c r="U316" s="12">
        <v>0</v>
      </c>
      <c r="V316" s="12">
        <v>0</v>
      </c>
      <c r="W316" s="12">
        <v>6764.8</v>
      </c>
      <c r="X316" s="12">
        <v>0</v>
      </c>
      <c r="Y316" s="12">
        <v>0</v>
      </c>
      <c r="Z316" s="12">
        <v>0</v>
      </c>
      <c r="AA316" s="12">
        <v>38655.9</v>
      </c>
    </row>
    <row r="317" spans="1:27" ht="15" thickBot="1" x14ac:dyDescent="0.35">
      <c r="A317" s="11">
        <v>94</v>
      </c>
      <c r="B317" s="12">
        <v>0</v>
      </c>
      <c r="C317" s="12">
        <v>0</v>
      </c>
      <c r="D317" s="12">
        <v>2703.2</v>
      </c>
      <c r="E317" s="12">
        <v>0</v>
      </c>
      <c r="F317" s="12">
        <v>29194.1</v>
      </c>
      <c r="G317" s="12">
        <v>17840.8</v>
      </c>
      <c r="H317" s="12">
        <v>0</v>
      </c>
      <c r="T317" s="11" t="s">
        <v>359</v>
      </c>
      <c r="U317" s="12">
        <v>0</v>
      </c>
      <c r="V317" s="12">
        <v>0</v>
      </c>
      <c r="W317" s="12">
        <v>6764.8</v>
      </c>
      <c r="X317" s="12">
        <v>0</v>
      </c>
      <c r="Y317" s="12">
        <v>0</v>
      </c>
      <c r="Z317" s="12">
        <v>0</v>
      </c>
      <c r="AA317" s="12">
        <v>38655.9</v>
      </c>
    </row>
    <row r="318" spans="1:27" ht="15" thickBot="1" x14ac:dyDescent="0.35">
      <c r="A318" s="11">
        <v>95</v>
      </c>
      <c r="B318" s="12">
        <v>0</v>
      </c>
      <c r="C318" s="12">
        <v>0</v>
      </c>
      <c r="D318" s="12">
        <v>2703.2</v>
      </c>
      <c r="E318" s="12">
        <v>0</v>
      </c>
      <c r="F318" s="12">
        <v>29194.1</v>
      </c>
      <c r="G318" s="12">
        <v>17840.8</v>
      </c>
      <c r="H318" s="12">
        <v>0</v>
      </c>
      <c r="T318" s="11" t="s">
        <v>360</v>
      </c>
      <c r="U318" s="12">
        <v>0</v>
      </c>
      <c r="V318" s="12">
        <v>0</v>
      </c>
      <c r="W318" s="12">
        <v>6764.8</v>
      </c>
      <c r="X318" s="12">
        <v>0</v>
      </c>
      <c r="Y318" s="12">
        <v>0</v>
      </c>
      <c r="Z318" s="12">
        <v>0</v>
      </c>
      <c r="AA318" s="12">
        <v>38655.9</v>
      </c>
    </row>
    <row r="319" spans="1:27" ht="15" thickBot="1" x14ac:dyDescent="0.35">
      <c r="A319" s="11">
        <v>96</v>
      </c>
      <c r="B319" s="12">
        <v>0</v>
      </c>
      <c r="C319" s="12">
        <v>0</v>
      </c>
      <c r="D319" s="12">
        <v>2703.2</v>
      </c>
      <c r="E319" s="12">
        <v>0</v>
      </c>
      <c r="F319" s="12">
        <v>29194.1</v>
      </c>
      <c r="G319" s="12">
        <v>17840.8</v>
      </c>
      <c r="H319" s="12">
        <v>0</v>
      </c>
      <c r="T319" s="11" t="s">
        <v>361</v>
      </c>
      <c r="U319" s="12">
        <v>0</v>
      </c>
      <c r="V319" s="12">
        <v>0</v>
      </c>
      <c r="W319" s="12">
        <v>6764.8</v>
      </c>
      <c r="X319" s="12">
        <v>0</v>
      </c>
      <c r="Y319" s="12">
        <v>0</v>
      </c>
      <c r="Z319" s="12">
        <v>0</v>
      </c>
      <c r="AA319" s="12">
        <v>38655.9</v>
      </c>
    </row>
    <row r="320" spans="1:27" ht="15" thickBot="1" x14ac:dyDescent="0.35">
      <c r="A320" s="11">
        <v>97</v>
      </c>
      <c r="B320" s="12">
        <v>0</v>
      </c>
      <c r="C320" s="12">
        <v>0</v>
      </c>
      <c r="D320" s="12">
        <v>2703.2</v>
      </c>
      <c r="E320" s="12">
        <v>0</v>
      </c>
      <c r="F320" s="12">
        <v>29194.1</v>
      </c>
      <c r="G320" s="12">
        <v>17840.8</v>
      </c>
      <c r="H320" s="12">
        <v>0</v>
      </c>
      <c r="T320" s="11" t="s">
        <v>362</v>
      </c>
      <c r="U320" s="12">
        <v>0</v>
      </c>
      <c r="V320" s="12">
        <v>0</v>
      </c>
      <c r="W320" s="12">
        <v>6764.8</v>
      </c>
      <c r="X320" s="12">
        <v>0</v>
      </c>
      <c r="Y320" s="12">
        <v>0</v>
      </c>
      <c r="Z320" s="12">
        <v>0</v>
      </c>
      <c r="AA320" s="12">
        <v>38655.9</v>
      </c>
    </row>
    <row r="321" spans="1:31" ht="15" thickBot="1" x14ac:dyDescent="0.35">
      <c r="A321" s="11">
        <v>98</v>
      </c>
      <c r="B321" s="12">
        <v>0</v>
      </c>
      <c r="C321" s="12">
        <v>0</v>
      </c>
      <c r="D321" s="12">
        <v>2703.2</v>
      </c>
      <c r="E321" s="12">
        <v>0</v>
      </c>
      <c r="F321" s="12">
        <v>29194.1</v>
      </c>
      <c r="G321" s="12">
        <v>17840.8</v>
      </c>
      <c r="H321" s="12">
        <v>0</v>
      </c>
      <c r="T321" s="11" t="s">
        <v>363</v>
      </c>
      <c r="U321" s="12">
        <v>0</v>
      </c>
      <c r="V321" s="12">
        <v>0</v>
      </c>
      <c r="W321" s="12">
        <v>6764.8</v>
      </c>
      <c r="X321" s="12">
        <v>0</v>
      </c>
      <c r="Y321" s="12">
        <v>0</v>
      </c>
      <c r="Z321" s="12">
        <v>0</v>
      </c>
      <c r="AA321" s="12">
        <v>38655.9</v>
      </c>
    </row>
    <row r="322" spans="1:31" ht="15" thickBot="1" x14ac:dyDescent="0.35">
      <c r="A322" s="11">
        <v>99</v>
      </c>
      <c r="B322" s="12">
        <v>0</v>
      </c>
      <c r="C322" s="12">
        <v>0</v>
      </c>
      <c r="D322" s="12">
        <v>2703.2</v>
      </c>
      <c r="E322" s="12">
        <v>0</v>
      </c>
      <c r="F322" s="12">
        <v>29194.1</v>
      </c>
      <c r="G322" s="12">
        <v>17840.8</v>
      </c>
      <c r="H322" s="12">
        <v>0</v>
      </c>
      <c r="T322" s="11" t="s">
        <v>364</v>
      </c>
      <c r="U322" s="12">
        <v>0</v>
      </c>
      <c r="V322" s="12">
        <v>0</v>
      </c>
      <c r="W322" s="12">
        <v>6764.8</v>
      </c>
      <c r="X322" s="12">
        <v>0</v>
      </c>
      <c r="Y322" s="12">
        <v>0</v>
      </c>
      <c r="Z322" s="12">
        <v>0</v>
      </c>
      <c r="AA322" s="12">
        <v>38655.9</v>
      </c>
    </row>
    <row r="323" spans="1:31" ht="15" thickBot="1" x14ac:dyDescent="0.35">
      <c r="A323" s="11">
        <v>100</v>
      </c>
      <c r="B323" s="12">
        <v>0</v>
      </c>
      <c r="C323" s="12">
        <v>0</v>
      </c>
      <c r="D323" s="12">
        <v>2703.2</v>
      </c>
      <c r="E323" s="12">
        <v>0</v>
      </c>
      <c r="F323" s="12">
        <v>29194.1</v>
      </c>
      <c r="G323" s="12">
        <v>17840.8</v>
      </c>
      <c r="H323" s="12">
        <v>0</v>
      </c>
      <c r="T323" s="11" t="s">
        <v>365</v>
      </c>
      <c r="U323" s="12">
        <v>0</v>
      </c>
      <c r="V323" s="12">
        <v>0</v>
      </c>
      <c r="W323" s="12">
        <v>6764.8</v>
      </c>
      <c r="X323" s="12">
        <v>0</v>
      </c>
      <c r="Y323" s="12">
        <v>0</v>
      </c>
      <c r="Z323" s="12">
        <v>0</v>
      </c>
      <c r="AA323" s="12">
        <v>38655.9</v>
      </c>
    </row>
    <row r="324" spans="1:31" ht="15" thickBot="1" x14ac:dyDescent="0.35">
      <c r="A324" s="11">
        <v>101</v>
      </c>
      <c r="B324" s="12">
        <v>0</v>
      </c>
      <c r="C324" s="12">
        <v>0</v>
      </c>
      <c r="D324" s="12">
        <v>2703.2</v>
      </c>
      <c r="E324" s="12">
        <v>0</v>
      </c>
      <c r="F324" s="12">
        <v>29194.1</v>
      </c>
      <c r="G324" s="12">
        <v>17840.8</v>
      </c>
      <c r="H324" s="12">
        <v>0</v>
      </c>
      <c r="T324" s="11" t="s">
        <v>366</v>
      </c>
      <c r="U324" s="12">
        <v>0</v>
      </c>
      <c r="V324" s="12">
        <v>0</v>
      </c>
      <c r="W324" s="12">
        <v>6764.8</v>
      </c>
      <c r="X324" s="12">
        <v>0</v>
      </c>
      <c r="Y324" s="12">
        <v>0</v>
      </c>
      <c r="Z324" s="12">
        <v>0</v>
      </c>
      <c r="AA324" s="12">
        <v>38655.9</v>
      </c>
    </row>
    <row r="325" spans="1:31" ht="15" thickBot="1" x14ac:dyDescent="0.35">
      <c r="A325" s="11">
        <v>102</v>
      </c>
      <c r="B325" s="12">
        <v>0</v>
      </c>
      <c r="C325" s="12">
        <v>0</v>
      </c>
      <c r="D325" s="12">
        <v>2703.2</v>
      </c>
      <c r="E325" s="12">
        <v>0</v>
      </c>
      <c r="F325" s="12">
        <v>29194.1</v>
      </c>
      <c r="G325" s="12">
        <v>17840.8</v>
      </c>
      <c r="H325" s="12">
        <v>0</v>
      </c>
      <c r="T325" s="11" t="s">
        <v>367</v>
      </c>
      <c r="U325" s="12">
        <v>0</v>
      </c>
      <c r="V325" s="12">
        <v>0</v>
      </c>
      <c r="W325" s="12">
        <v>6764.8</v>
      </c>
      <c r="X325" s="12">
        <v>0</v>
      </c>
      <c r="Y325" s="12">
        <v>0</v>
      </c>
      <c r="Z325" s="12">
        <v>0</v>
      </c>
      <c r="AA325" s="12">
        <v>38655.9</v>
      </c>
    </row>
    <row r="326" spans="1:31" ht="15" thickBot="1" x14ac:dyDescent="0.35">
      <c r="A326" s="11">
        <v>103</v>
      </c>
      <c r="B326" s="12">
        <v>0</v>
      </c>
      <c r="C326" s="12">
        <v>0</v>
      </c>
      <c r="D326" s="12">
        <v>2703.2</v>
      </c>
      <c r="E326" s="12">
        <v>0</v>
      </c>
      <c r="F326" s="12">
        <v>15137.7</v>
      </c>
      <c r="G326" s="12">
        <v>540.6</v>
      </c>
      <c r="H326" s="12">
        <v>0</v>
      </c>
      <c r="T326" s="11" t="s">
        <v>368</v>
      </c>
      <c r="U326" s="12">
        <v>0</v>
      </c>
      <c r="V326" s="12">
        <v>0</v>
      </c>
      <c r="W326" s="12">
        <v>6764.8</v>
      </c>
      <c r="X326" s="12">
        <v>0</v>
      </c>
      <c r="Y326" s="12">
        <v>0</v>
      </c>
      <c r="Z326" s="12">
        <v>0</v>
      </c>
      <c r="AA326" s="12">
        <v>38655.9</v>
      </c>
    </row>
    <row r="327" spans="1:31" ht="15" thickBot="1" x14ac:dyDescent="0.35">
      <c r="A327" s="11">
        <v>104</v>
      </c>
      <c r="B327" s="12">
        <v>0</v>
      </c>
      <c r="C327" s="12">
        <v>0</v>
      </c>
      <c r="D327" s="12">
        <v>2703.2</v>
      </c>
      <c r="E327" s="12">
        <v>0</v>
      </c>
      <c r="F327" s="12">
        <v>15137.7</v>
      </c>
      <c r="G327" s="12">
        <v>0</v>
      </c>
      <c r="H327" s="12">
        <v>0</v>
      </c>
      <c r="T327" s="11" t="s">
        <v>371</v>
      </c>
      <c r="U327" s="12">
        <v>0</v>
      </c>
      <c r="V327" s="12">
        <v>0</v>
      </c>
      <c r="W327" s="12">
        <v>6281.6</v>
      </c>
      <c r="X327" s="12">
        <v>0</v>
      </c>
      <c r="Y327" s="12">
        <v>0</v>
      </c>
      <c r="Z327" s="12">
        <v>0</v>
      </c>
      <c r="AA327" s="12">
        <v>38655.9</v>
      </c>
    </row>
    <row r="328" spans="1:31" ht="15" thickBot="1" x14ac:dyDescent="0.35">
      <c r="A328" s="11">
        <v>105</v>
      </c>
      <c r="B328" s="12">
        <v>0</v>
      </c>
      <c r="C328" s="12">
        <v>0</v>
      </c>
      <c r="D328" s="12">
        <v>0</v>
      </c>
      <c r="E328" s="12">
        <v>0</v>
      </c>
      <c r="F328" s="12">
        <v>0</v>
      </c>
      <c r="G328" s="12">
        <v>0</v>
      </c>
      <c r="H328" s="12">
        <v>0</v>
      </c>
      <c r="T328" s="11" t="s">
        <v>372</v>
      </c>
      <c r="U328" s="12">
        <v>0</v>
      </c>
      <c r="V328" s="12">
        <v>0</v>
      </c>
      <c r="W328" s="12">
        <v>6281.6</v>
      </c>
      <c r="X328" s="12">
        <v>0</v>
      </c>
      <c r="Y328" s="12">
        <v>0</v>
      </c>
      <c r="Z328" s="12">
        <v>0</v>
      </c>
      <c r="AA328" s="12">
        <v>38655.9</v>
      </c>
    </row>
    <row r="329" spans="1:31" ht="15" thickBot="1" x14ac:dyDescent="0.35">
      <c r="A329" s="11">
        <v>106</v>
      </c>
      <c r="B329" s="12">
        <v>0</v>
      </c>
      <c r="C329" s="12">
        <v>0</v>
      </c>
      <c r="D329" s="12">
        <v>0</v>
      </c>
      <c r="E329" s="12">
        <v>0</v>
      </c>
      <c r="F329" s="12">
        <v>0</v>
      </c>
      <c r="G329" s="12">
        <v>0</v>
      </c>
      <c r="H329" s="12">
        <v>0</v>
      </c>
      <c r="T329" s="11" t="s">
        <v>373</v>
      </c>
      <c r="U329" s="12">
        <v>0</v>
      </c>
      <c r="V329" s="12">
        <v>0</v>
      </c>
      <c r="W329" s="12">
        <v>0</v>
      </c>
      <c r="X329" s="12">
        <v>0</v>
      </c>
      <c r="Y329" s="12">
        <v>0</v>
      </c>
      <c r="Z329" s="12">
        <v>0</v>
      </c>
      <c r="AA329" s="12">
        <v>0</v>
      </c>
    </row>
    <row r="330" spans="1:31" ht="18.600000000000001" thickBot="1" x14ac:dyDescent="0.35">
      <c r="A330" s="7"/>
      <c r="T330" s="7"/>
    </row>
    <row r="331" spans="1:31" ht="18.600000000000001" thickBot="1" x14ac:dyDescent="0.35">
      <c r="A331" s="11" t="s">
        <v>375</v>
      </c>
      <c r="B331" s="11" t="s">
        <v>140</v>
      </c>
      <c r="C331" s="11" t="s">
        <v>141</v>
      </c>
      <c r="D331" s="11" t="s">
        <v>142</v>
      </c>
      <c r="E331" s="11" t="s">
        <v>143</v>
      </c>
      <c r="F331" s="11" t="s">
        <v>144</v>
      </c>
      <c r="G331" s="11" t="s">
        <v>145</v>
      </c>
      <c r="H331" s="11" t="s">
        <v>146</v>
      </c>
      <c r="I331" s="11" t="s">
        <v>376</v>
      </c>
      <c r="J331" s="11" t="s">
        <v>377</v>
      </c>
      <c r="K331" s="11" t="s">
        <v>378</v>
      </c>
      <c r="L331" s="11" t="s">
        <v>379</v>
      </c>
      <c r="T331" s="11" t="s">
        <v>375</v>
      </c>
      <c r="U331" s="11" t="s">
        <v>140</v>
      </c>
      <c r="V331" s="11" t="s">
        <v>141</v>
      </c>
      <c r="W331" s="11" t="s">
        <v>142</v>
      </c>
      <c r="X331" s="11" t="s">
        <v>143</v>
      </c>
      <c r="Y331" s="11" t="s">
        <v>144</v>
      </c>
      <c r="Z331" s="11" t="s">
        <v>145</v>
      </c>
      <c r="AA331" s="11" t="s">
        <v>146</v>
      </c>
      <c r="AB331" s="11" t="s">
        <v>376</v>
      </c>
      <c r="AC331" s="11" t="s">
        <v>377</v>
      </c>
      <c r="AD331" s="11" t="s">
        <v>378</v>
      </c>
      <c r="AE331" s="11" t="s">
        <v>379</v>
      </c>
    </row>
    <row r="332" spans="1:31" ht="15" thickBot="1" x14ac:dyDescent="0.35">
      <c r="A332" s="11" t="s">
        <v>148</v>
      </c>
      <c r="B332" s="12">
        <v>2162.5</v>
      </c>
      <c r="C332" s="12">
        <v>0</v>
      </c>
      <c r="D332" s="12">
        <v>2703.2</v>
      </c>
      <c r="E332" s="12">
        <v>0</v>
      </c>
      <c r="F332" s="12">
        <v>29194.1</v>
      </c>
      <c r="G332" s="12">
        <v>17840.8</v>
      </c>
      <c r="H332" s="12">
        <v>2703.2</v>
      </c>
      <c r="I332" s="12">
        <v>54603.8</v>
      </c>
      <c r="J332" s="12">
        <v>60000</v>
      </c>
      <c r="K332" s="12">
        <v>5396.2</v>
      </c>
      <c r="L332" s="12">
        <v>8.99</v>
      </c>
      <c r="T332" s="11" t="s">
        <v>148</v>
      </c>
      <c r="U332" s="12">
        <v>0</v>
      </c>
      <c r="V332" s="12">
        <v>3382.4</v>
      </c>
      <c r="W332" s="12">
        <v>15945.5</v>
      </c>
      <c r="X332" s="12">
        <v>6523.2</v>
      </c>
      <c r="Y332" s="12">
        <v>483.2</v>
      </c>
      <c r="Z332" s="12">
        <v>0</v>
      </c>
      <c r="AA332" s="12">
        <v>41071.800000000003</v>
      </c>
      <c r="AB332" s="12">
        <v>67406.100000000006</v>
      </c>
      <c r="AC332" s="12">
        <v>60000</v>
      </c>
      <c r="AD332" s="12">
        <v>-7406.1</v>
      </c>
      <c r="AE332" s="12">
        <v>-12.34</v>
      </c>
    </row>
    <row r="333" spans="1:31" ht="15" thickBot="1" x14ac:dyDescent="0.35">
      <c r="A333" s="11" t="s">
        <v>149</v>
      </c>
      <c r="B333" s="12">
        <v>2162.5</v>
      </c>
      <c r="C333" s="12">
        <v>2703.2</v>
      </c>
      <c r="D333" s="12">
        <v>2703.2</v>
      </c>
      <c r="E333" s="12">
        <v>0</v>
      </c>
      <c r="F333" s="12">
        <v>29194.1</v>
      </c>
      <c r="G333" s="12">
        <v>17840.8</v>
      </c>
      <c r="H333" s="12">
        <v>2703.2</v>
      </c>
      <c r="I333" s="12">
        <v>57306.9</v>
      </c>
      <c r="J333" s="12">
        <v>90000</v>
      </c>
      <c r="K333" s="12">
        <v>32693.1</v>
      </c>
      <c r="L333" s="12">
        <v>36.33</v>
      </c>
      <c r="T333" s="11" t="s">
        <v>149</v>
      </c>
      <c r="U333" s="12">
        <v>0</v>
      </c>
      <c r="V333" s="12">
        <v>0</v>
      </c>
      <c r="W333" s="12">
        <v>6764.8</v>
      </c>
      <c r="X333" s="12">
        <v>0</v>
      </c>
      <c r="Y333" s="12">
        <v>0</v>
      </c>
      <c r="Z333" s="12">
        <v>0</v>
      </c>
      <c r="AA333" s="12">
        <v>41071.800000000003</v>
      </c>
      <c r="AB333" s="12">
        <v>47836.6</v>
      </c>
      <c r="AC333" s="12">
        <v>90000</v>
      </c>
      <c r="AD333" s="12">
        <v>42163.4</v>
      </c>
      <c r="AE333" s="12">
        <v>46.85</v>
      </c>
    </row>
    <row r="334" spans="1:31" ht="15" thickBot="1" x14ac:dyDescent="0.35">
      <c r="A334" s="11" t="s">
        <v>150</v>
      </c>
      <c r="B334" s="12">
        <v>0</v>
      </c>
      <c r="C334" s="12">
        <v>0</v>
      </c>
      <c r="D334" s="12">
        <v>2703.2</v>
      </c>
      <c r="E334" s="12">
        <v>0</v>
      </c>
      <c r="F334" s="12">
        <v>29194.1</v>
      </c>
      <c r="G334" s="12">
        <v>17840.8</v>
      </c>
      <c r="H334" s="12">
        <v>0</v>
      </c>
      <c r="I334" s="12">
        <v>49738.1</v>
      </c>
      <c r="J334" s="12">
        <v>53000</v>
      </c>
      <c r="K334" s="12">
        <v>3261.9</v>
      </c>
      <c r="L334" s="12">
        <v>6.15</v>
      </c>
      <c r="T334" s="11" t="s">
        <v>150</v>
      </c>
      <c r="U334" s="12">
        <v>0</v>
      </c>
      <c r="V334" s="12">
        <v>1449.6</v>
      </c>
      <c r="W334" s="12">
        <v>15462.3</v>
      </c>
      <c r="X334" s="12">
        <v>0</v>
      </c>
      <c r="Y334" s="12">
        <v>966.4</v>
      </c>
      <c r="Z334" s="12">
        <v>0</v>
      </c>
      <c r="AA334" s="12">
        <v>55084.6</v>
      </c>
      <c r="AB334" s="12">
        <v>72962.899999999994</v>
      </c>
      <c r="AC334" s="12">
        <v>53000</v>
      </c>
      <c r="AD334" s="12">
        <v>-19962.900000000001</v>
      </c>
      <c r="AE334" s="12">
        <v>-37.67</v>
      </c>
    </row>
    <row r="335" spans="1:31" ht="15" thickBot="1" x14ac:dyDescent="0.35">
      <c r="A335" s="11" t="s">
        <v>151</v>
      </c>
      <c r="B335" s="12">
        <v>2162.5</v>
      </c>
      <c r="C335" s="12">
        <v>0</v>
      </c>
      <c r="D335" s="12">
        <v>2703.2</v>
      </c>
      <c r="E335" s="12">
        <v>0</v>
      </c>
      <c r="F335" s="12">
        <v>29194.1</v>
      </c>
      <c r="G335" s="12">
        <v>17840.8</v>
      </c>
      <c r="H335" s="12">
        <v>2703.2</v>
      </c>
      <c r="I335" s="12">
        <v>54603.8</v>
      </c>
      <c r="J335" s="12">
        <v>67000</v>
      </c>
      <c r="K335" s="12">
        <v>12396.2</v>
      </c>
      <c r="L335" s="12">
        <v>18.5</v>
      </c>
      <c r="T335" s="11" t="s">
        <v>151</v>
      </c>
      <c r="U335" s="12">
        <v>0</v>
      </c>
      <c r="V335" s="12">
        <v>3382.4</v>
      </c>
      <c r="W335" s="12">
        <v>10147.200000000001</v>
      </c>
      <c r="X335" s="12">
        <v>0</v>
      </c>
      <c r="Y335" s="12">
        <v>0</v>
      </c>
      <c r="Z335" s="12">
        <v>0</v>
      </c>
      <c r="AA335" s="12">
        <v>41071.800000000003</v>
      </c>
      <c r="AB335" s="12">
        <v>54601.4</v>
      </c>
      <c r="AC335" s="12">
        <v>67000</v>
      </c>
      <c r="AD335" s="12">
        <v>12398.6</v>
      </c>
      <c r="AE335" s="12">
        <v>18.510000000000002</v>
      </c>
    </row>
    <row r="336" spans="1:31" ht="15" thickBot="1" x14ac:dyDescent="0.35">
      <c r="A336" s="11" t="s">
        <v>152</v>
      </c>
      <c r="B336" s="12">
        <v>0</v>
      </c>
      <c r="C336" s="12">
        <v>0</v>
      </c>
      <c r="D336" s="12">
        <v>2703.2</v>
      </c>
      <c r="E336" s="12">
        <v>0</v>
      </c>
      <c r="F336" s="12">
        <v>29194.1</v>
      </c>
      <c r="G336" s="12">
        <v>17840.8</v>
      </c>
      <c r="H336" s="12">
        <v>0</v>
      </c>
      <c r="I336" s="12">
        <v>49738.1</v>
      </c>
      <c r="J336" s="12">
        <v>37000</v>
      </c>
      <c r="K336" s="12">
        <v>-12738.1</v>
      </c>
      <c r="L336" s="12">
        <v>-34.43</v>
      </c>
      <c r="T336" s="11" t="s">
        <v>152</v>
      </c>
      <c r="U336" s="12">
        <v>0</v>
      </c>
      <c r="V336" s="12">
        <v>2416</v>
      </c>
      <c r="W336" s="12">
        <v>6764.8</v>
      </c>
      <c r="X336" s="12">
        <v>0</v>
      </c>
      <c r="Y336" s="12">
        <v>966.4</v>
      </c>
      <c r="Z336" s="12">
        <v>0</v>
      </c>
      <c r="AA336" s="12">
        <v>42038.2</v>
      </c>
      <c r="AB336" s="12">
        <v>52185.4</v>
      </c>
      <c r="AC336" s="12">
        <v>37000</v>
      </c>
      <c r="AD336" s="12">
        <v>-15185.4</v>
      </c>
      <c r="AE336" s="12">
        <v>-41.04</v>
      </c>
    </row>
    <row r="337" spans="1:31" ht="15" thickBot="1" x14ac:dyDescent="0.35">
      <c r="A337" s="11" t="s">
        <v>153</v>
      </c>
      <c r="B337" s="12">
        <v>2162.5</v>
      </c>
      <c r="C337" s="12">
        <v>0</v>
      </c>
      <c r="D337" s="12">
        <v>2703.2</v>
      </c>
      <c r="E337" s="12">
        <v>0</v>
      </c>
      <c r="F337" s="12">
        <v>29194.1</v>
      </c>
      <c r="G337" s="12">
        <v>17840.8</v>
      </c>
      <c r="H337" s="12">
        <v>0</v>
      </c>
      <c r="I337" s="12">
        <v>51900.6</v>
      </c>
      <c r="J337" s="12">
        <v>92000</v>
      </c>
      <c r="K337" s="12">
        <v>40099.4</v>
      </c>
      <c r="L337" s="12">
        <v>43.59</v>
      </c>
      <c r="T337" s="11" t="s">
        <v>153</v>
      </c>
      <c r="U337" s="12">
        <v>0</v>
      </c>
      <c r="V337" s="12">
        <v>2416</v>
      </c>
      <c r="W337" s="12">
        <v>6764.8</v>
      </c>
      <c r="X337" s="12">
        <v>0</v>
      </c>
      <c r="Y337" s="12">
        <v>483.2</v>
      </c>
      <c r="Z337" s="12">
        <v>0</v>
      </c>
      <c r="AA337" s="12">
        <v>42038.2</v>
      </c>
      <c r="AB337" s="12">
        <v>51702.2</v>
      </c>
      <c r="AC337" s="12">
        <v>92000</v>
      </c>
      <c r="AD337" s="12">
        <v>40297.800000000003</v>
      </c>
      <c r="AE337" s="12">
        <v>43.8</v>
      </c>
    </row>
    <row r="338" spans="1:31" ht="15" thickBot="1" x14ac:dyDescent="0.35">
      <c r="A338" s="11" t="s">
        <v>154</v>
      </c>
      <c r="B338" s="12">
        <v>2162.5</v>
      </c>
      <c r="C338" s="12">
        <v>0</v>
      </c>
      <c r="D338" s="12">
        <v>2703.2</v>
      </c>
      <c r="E338" s="12">
        <v>0</v>
      </c>
      <c r="F338" s="12">
        <v>29194.1</v>
      </c>
      <c r="G338" s="12">
        <v>17840.8</v>
      </c>
      <c r="H338" s="12">
        <v>0</v>
      </c>
      <c r="I338" s="12">
        <v>51900.6</v>
      </c>
      <c r="J338" s="12">
        <v>95000</v>
      </c>
      <c r="K338" s="12">
        <v>43099.4</v>
      </c>
      <c r="L338" s="12">
        <v>45.37</v>
      </c>
      <c r="T338" s="11" t="s">
        <v>154</v>
      </c>
      <c r="U338" s="12">
        <v>0</v>
      </c>
      <c r="V338" s="12">
        <v>483.2</v>
      </c>
      <c r="W338" s="12">
        <v>6764.8</v>
      </c>
      <c r="X338" s="12">
        <v>0</v>
      </c>
      <c r="Y338" s="12">
        <v>483.2</v>
      </c>
      <c r="Z338" s="12">
        <v>0</v>
      </c>
      <c r="AA338" s="12">
        <v>55084.6</v>
      </c>
      <c r="AB338" s="12">
        <v>62815.8</v>
      </c>
      <c r="AC338" s="12">
        <v>95000</v>
      </c>
      <c r="AD338" s="12">
        <v>32184.2</v>
      </c>
      <c r="AE338" s="12">
        <v>33.880000000000003</v>
      </c>
    </row>
    <row r="339" spans="1:31" ht="15" thickBot="1" x14ac:dyDescent="0.35">
      <c r="A339" s="11" t="s">
        <v>155</v>
      </c>
      <c r="B339" s="12">
        <v>2162.5</v>
      </c>
      <c r="C339" s="12">
        <v>0</v>
      </c>
      <c r="D339" s="12">
        <v>0</v>
      </c>
      <c r="E339" s="12">
        <v>0</v>
      </c>
      <c r="F339" s="12">
        <v>29194.1</v>
      </c>
      <c r="G339" s="12">
        <v>17840.8</v>
      </c>
      <c r="H339" s="12">
        <v>2703.2</v>
      </c>
      <c r="I339" s="12">
        <v>51900.6</v>
      </c>
      <c r="J339" s="12">
        <v>53000</v>
      </c>
      <c r="K339" s="12">
        <v>1099.4000000000001</v>
      </c>
      <c r="L339" s="12">
        <v>2.0699999999999998</v>
      </c>
      <c r="T339" s="11" t="s">
        <v>155</v>
      </c>
      <c r="U339" s="12">
        <v>0</v>
      </c>
      <c r="V339" s="12">
        <v>483.2</v>
      </c>
      <c r="W339" s="12">
        <v>30683.1</v>
      </c>
      <c r="X339" s="12">
        <v>241.6</v>
      </c>
      <c r="Y339" s="12">
        <v>483.2</v>
      </c>
      <c r="Z339" s="12">
        <v>0</v>
      </c>
      <c r="AA339" s="12">
        <v>41071.800000000003</v>
      </c>
      <c r="AB339" s="12">
        <v>72962.899999999994</v>
      </c>
      <c r="AC339" s="12">
        <v>53000</v>
      </c>
      <c r="AD339" s="12">
        <v>-19962.900000000001</v>
      </c>
      <c r="AE339" s="12">
        <v>-37.67</v>
      </c>
    </row>
    <row r="340" spans="1:31" ht="15" thickBot="1" x14ac:dyDescent="0.35">
      <c r="A340" s="11" t="s">
        <v>156</v>
      </c>
      <c r="B340" s="12">
        <v>2162.5</v>
      </c>
      <c r="C340" s="12">
        <v>2703.2</v>
      </c>
      <c r="D340" s="12">
        <v>2703.2</v>
      </c>
      <c r="E340" s="12">
        <v>0</v>
      </c>
      <c r="F340" s="12">
        <v>29194.1</v>
      </c>
      <c r="G340" s="12">
        <v>20003.400000000001</v>
      </c>
      <c r="H340" s="12">
        <v>2703.2</v>
      </c>
      <c r="I340" s="12">
        <v>59469.4</v>
      </c>
      <c r="J340" s="12">
        <v>19000</v>
      </c>
      <c r="K340" s="12">
        <v>-40469.4</v>
      </c>
      <c r="L340" s="12">
        <v>-213</v>
      </c>
      <c r="T340" s="11" t="s">
        <v>156</v>
      </c>
      <c r="U340" s="12">
        <v>0</v>
      </c>
      <c r="V340" s="12">
        <v>0</v>
      </c>
      <c r="W340" s="12">
        <v>6764.8</v>
      </c>
      <c r="X340" s="12">
        <v>0</v>
      </c>
      <c r="Y340" s="12">
        <v>0</v>
      </c>
      <c r="Z340" s="12">
        <v>0</v>
      </c>
      <c r="AA340" s="12">
        <v>38655.9</v>
      </c>
      <c r="AB340" s="12">
        <v>45420.6</v>
      </c>
      <c r="AC340" s="12">
        <v>19000</v>
      </c>
      <c r="AD340" s="12">
        <v>-26420.6</v>
      </c>
      <c r="AE340" s="12">
        <v>-139.06</v>
      </c>
    </row>
    <row r="341" spans="1:31" ht="15" thickBot="1" x14ac:dyDescent="0.35">
      <c r="A341" s="11" t="s">
        <v>157</v>
      </c>
      <c r="B341" s="12">
        <v>2162.5</v>
      </c>
      <c r="C341" s="12">
        <v>0</v>
      </c>
      <c r="D341" s="12">
        <v>2703.2</v>
      </c>
      <c r="E341" s="12">
        <v>0</v>
      </c>
      <c r="F341" s="12">
        <v>29194.1</v>
      </c>
      <c r="G341" s="12">
        <v>540.6</v>
      </c>
      <c r="H341" s="12">
        <v>2703.2</v>
      </c>
      <c r="I341" s="12">
        <v>37303.599999999999</v>
      </c>
      <c r="J341" s="12">
        <v>62000</v>
      </c>
      <c r="K341" s="12">
        <v>24696.400000000001</v>
      </c>
      <c r="L341" s="12">
        <v>39.83</v>
      </c>
      <c r="T341" s="11" t="s">
        <v>157</v>
      </c>
      <c r="U341" s="12">
        <v>0</v>
      </c>
      <c r="V341" s="12">
        <v>2416</v>
      </c>
      <c r="W341" s="12">
        <v>6764.8</v>
      </c>
      <c r="X341" s="12">
        <v>0</v>
      </c>
      <c r="Y341" s="12">
        <v>0</v>
      </c>
      <c r="Z341" s="12">
        <v>0</v>
      </c>
      <c r="AA341" s="12">
        <v>38655.9</v>
      </c>
      <c r="AB341" s="12">
        <v>47836.6</v>
      </c>
      <c r="AC341" s="12">
        <v>62000</v>
      </c>
      <c r="AD341" s="12">
        <v>14163.4</v>
      </c>
      <c r="AE341" s="12">
        <v>22.84</v>
      </c>
    </row>
    <row r="342" spans="1:31" ht="15" thickBot="1" x14ac:dyDescent="0.35">
      <c r="A342" s="11" t="s">
        <v>158</v>
      </c>
      <c r="B342" s="12">
        <v>2162.5</v>
      </c>
      <c r="C342" s="12">
        <v>2703.2</v>
      </c>
      <c r="D342" s="12">
        <v>2703.2</v>
      </c>
      <c r="E342" s="12">
        <v>0</v>
      </c>
      <c r="F342" s="12">
        <v>29194.1</v>
      </c>
      <c r="G342" s="12">
        <v>17840.8</v>
      </c>
      <c r="H342" s="12">
        <v>2703.2</v>
      </c>
      <c r="I342" s="12">
        <v>57306.9</v>
      </c>
      <c r="J342" s="12">
        <v>34000</v>
      </c>
      <c r="K342" s="12">
        <v>-23306.9</v>
      </c>
      <c r="L342" s="12">
        <v>-68.55</v>
      </c>
      <c r="T342" s="11" t="s">
        <v>158</v>
      </c>
      <c r="U342" s="12">
        <v>0</v>
      </c>
      <c r="V342" s="12">
        <v>0</v>
      </c>
      <c r="W342" s="12">
        <v>6764.8</v>
      </c>
      <c r="X342" s="12">
        <v>0</v>
      </c>
      <c r="Y342" s="12">
        <v>0</v>
      </c>
      <c r="Z342" s="12">
        <v>0</v>
      </c>
      <c r="AA342" s="12">
        <v>41071.800000000003</v>
      </c>
      <c r="AB342" s="12">
        <v>47836.6</v>
      </c>
      <c r="AC342" s="12">
        <v>34000</v>
      </c>
      <c r="AD342" s="12">
        <v>-13836.6</v>
      </c>
      <c r="AE342" s="12">
        <v>-40.700000000000003</v>
      </c>
    </row>
    <row r="343" spans="1:31" ht="15" thickBot="1" x14ac:dyDescent="0.35">
      <c r="A343" s="11" t="s">
        <v>159</v>
      </c>
      <c r="B343" s="12">
        <v>2162.5</v>
      </c>
      <c r="C343" s="12">
        <v>0</v>
      </c>
      <c r="D343" s="12">
        <v>2703.2</v>
      </c>
      <c r="E343" s="12">
        <v>0</v>
      </c>
      <c r="F343" s="12">
        <v>29194.1</v>
      </c>
      <c r="G343" s="12">
        <v>17840.8</v>
      </c>
      <c r="H343" s="12">
        <v>1621.9</v>
      </c>
      <c r="I343" s="12">
        <v>53522.5</v>
      </c>
      <c r="J343" s="12">
        <v>3000</v>
      </c>
      <c r="K343" s="12">
        <v>-50522.5</v>
      </c>
      <c r="L343" s="12">
        <v>-1684.08</v>
      </c>
      <c r="T343" s="11" t="s">
        <v>159</v>
      </c>
      <c r="U343" s="12">
        <v>0</v>
      </c>
      <c r="V343" s="12">
        <v>483.2</v>
      </c>
      <c r="W343" s="12">
        <v>6764.8</v>
      </c>
      <c r="X343" s="12">
        <v>0</v>
      </c>
      <c r="Y343" s="12">
        <v>483.2</v>
      </c>
      <c r="Z343" s="12">
        <v>0</v>
      </c>
      <c r="AA343" s="12">
        <v>41071.800000000003</v>
      </c>
      <c r="AB343" s="12">
        <v>48803</v>
      </c>
      <c r="AC343" s="12">
        <v>3000</v>
      </c>
      <c r="AD343" s="12">
        <v>-45803</v>
      </c>
      <c r="AE343" s="12">
        <v>-1526.77</v>
      </c>
    </row>
    <row r="344" spans="1:31" ht="15" thickBot="1" x14ac:dyDescent="0.35">
      <c r="A344" s="11" t="s">
        <v>160</v>
      </c>
      <c r="B344" s="12">
        <v>2162.5</v>
      </c>
      <c r="C344" s="12">
        <v>2703.2</v>
      </c>
      <c r="D344" s="12">
        <v>2703.2</v>
      </c>
      <c r="E344" s="12">
        <v>0</v>
      </c>
      <c r="F344" s="12">
        <v>29194.1</v>
      </c>
      <c r="G344" s="12">
        <v>17840.8</v>
      </c>
      <c r="H344" s="12">
        <v>2703.2</v>
      </c>
      <c r="I344" s="12">
        <v>57306.9</v>
      </c>
      <c r="J344" s="12">
        <v>12000</v>
      </c>
      <c r="K344" s="12">
        <v>-45306.9</v>
      </c>
      <c r="L344" s="12">
        <v>-377.56</v>
      </c>
      <c r="T344" s="11" t="s">
        <v>160</v>
      </c>
      <c r="U344" s="12">
        <v>0</v>
      </c>
      <c r="V344" s="12">
        <v>0</v>
      </c>
      <c r="W344" s="12">
        <v>6764.8</v>
      </c>
      <c r="X344" s="12">
        <v>0</v>
      </c>
      <c r="Y344" s="12">
        <v>0</v>
      </c>
      <c r="Z344" s="12">
        <v>0</v>
      </c>
      <c r="AA344" s="12">
        <v>41071.800000000003</v>
      </c>
      <c r="AB344" s="12">
        <v>47836.6</v>
      </c>
      <c r="AC344" s="12">
        <v>12000</v>
      </c>
      <c r="AD344" s="12">
        <v>-35836.6</v>
      </c>
      <c r="AE344" s="12">
        <v>-298.64</v>
      </c>
    </row>
    <row r="345" spans="1:31" ht="15" thickBot="1" x14ac:dyDescent="0.35">
      <c r="A345" s="11" t="s">
        <v>161</v>
      </c>
      <c r="B345" s="12">
        <v>2162.5</v>
      </c>
      <c r="C345" s="12">
        <v>0</v>
      </c>
      <c r="D345" s="12">
        <v>2703.2</v>
      </c>
      <c r="E345" s="12">
        <v>0</v>
      </c>
      <c r="F345" s="12">
        <v>29194.1</v>
      </c>
      <c r="G345" s="12">
        <v>17840.8</v>
      </c>
      <c r="H345" s="12">
        <v>1621.9</v>
      </c>
      <c r="I345" s="12">
        <v>53522.5</v>
      </c>
      <c r="J345" s="12">
        <v>37000</v>
      </c>
      <c r="K345" s="12">
        <v>-16522.5</v>
      </c>
      <c r="L345" s="12">
        <v>-44.66</v>
      </c>
      <c r="T345" s="11" t="s">
        <v>161</v>
      </c>
      <c r="U345" s="12">
        <v>0</v>
      </c>
      <c r="V345" s="12">
        <v>3382.4</v>
      </c>
      <c r="W345" s="12">
        <v>10147.200000000001</v>
      </c>
      <c r="X345" s="12">
        <v>0</v>
      </c>
      <c r="Y345" s="12">
        <v>483.2</v>
      </c>
      <c r="Z345" s="12">
        <v>0</v>
      </c>
      <c r="AA345" s="12">
        <v>41071.800000000003</v>
      </c>
      <c r="AB345" s="12">
        <v>55084.6</v>
      </c>
      <c r="AC345" s="12">
        <v>37000</v>
      </c>
      <c r="AD345" s="12">
        <v>-18084.599999999999</v>
      </c>
      <c r="AE345" s="12">
        <v>-48.88</v>
      </c>
    </row>
    <row r="346" spans="1:31" ht="15" thickBot="1" x14ac:dyDescent="0.35">
      <c r="A346" s="11" t="s">
        <v>162</v>
      </c>
      <c r="B346" s="12">
        <v>2162.5</v>
      </c>
      <c r="C346" s="12">
        <v>0</v>
      </c>
      <c r="D346" s="12">
        <v>2703.2</v>
      </c>
      <c r="E346" s="12">
        <v>0</v>
      </c>
      <c r="F346" s="12">
        <v>29194.1</v>
      </c>
      <c r="G346" s="12">
        <v>17840.8</v>
      </c>
      <c r="H346" s="12">
        <v>2703.2</v>
      </c>
      <c r="I346" s="12">
        <v>54603.8</v>
      </c>
      <c r="J346" s="12">
        <v>49000</v>
      </c>
      <c r="K346" s="12">
        <v>-5603.8</v>
      </c>
      <c r="L346" s="12">
        <v>-11.44</v>
      </c>
      <c r="T346" s="11" t="s">
        <v>162</v>
      </c>
      <c r="U346" s="12">
        <v>0</v>
      </c>
      <c r="V346" s="12">
        <v>483.2</v>
      </c>
      <c r="W346" s="12">
        <v>6764.8</v>
      </c>
      <c r="X346" s="12">
        <v>0</v>
      </c>
      <c r="Y346" s="12">
        <v>0</v>
      </c>
      <c r="Z346" s="12">
        <v>0</v>
      </c>
      <c r="AA346" s="12">
        <v>38655.9</v>
      </c>
      <c r="AB346" s="12">
        <v>45903.8</v>
      </c>
      <c r="AC346" s="12">
        <v>49000</v>
      </c>
      <c r="AD346" s="12">
        <v>3096.2</v>
      </c>
      <c r="AE346" s="12">
        <v>6.32</v>
      </c>
    </row>
    <row r="347" spans="1:31" ht="15" thickBot="1" x14ac:dyDescent="0.35">
      <c r="A347" s="11" t="s">
        <v>163</v>
      </c>
      <c r="B347" s="12">
        <v>2162.5</v>
      </c>
      <c r="C347" s="12">
        <v>0</v>
      </c>
      <c r="D347" s="12">
        <v>2703.2</v>
      </c>
      <c r="E347" s="12">
        <v>0</v>
      </c>
      <c r="F347" s="12">
        <v>29194.1</v>
      </c>
      <c r="G347" s="12">
        <v>17840.8</v>
      </c>
      <c r="H347" s="12">
        <v>2703.2</v>
      </c>
      <c r="I347" s="12">
        <v>54603.8</v>
      </c>
      <c r="J347" s="12">
        <v>65000</v>
      </c>
      <c r="K347" s="12">
        <v>10396.200000000001</v>
      </c>
      <c r="L347" s="12">
        <v>15.99</v>
      </c>
      <c r="T347" s="11" t="s">
        <v>163</v>
      </c>
      <c r="U347" s="12">
        <v>0</v>
      </c>
      <c r="V347" s="12">
        <v>2416</v>
      </c>
      <c r="W347" s="12">
        <v>6764.8</v>
      </c>
      <c r="X347" s="12">
        <v>0</v>
      </c>
      <c r="Y347" s="12">
        <v>0</v>
      </c>
      <c r="Z347" s="12">
        <v>0</v>
      </c>
      <c r="AA347" s="12">
        <v>38655.9</v>
      </c>
      <c r="AB347" s="12">
        <v>47836.6</v>
      </c>
      <c r="AC347" s="12">
        <v>65000</v>
      </c>
      <c r="AD347" s="12">
        <v>17163.400000000001</v>
      </c>
      <c r="AE347" s="12">
        <v>26.41</v>
      </c>
    </row>
    <row r="348" spans="1:31" ht="15" thickBot="1" x14ac:dyDescent="0.35">
      <c r="A348" s="11" t="s">
        <v>164</v>
      </c>
      <c r="B348" s="12">
        <v>2162.5</v>
      </c>
      <c r="C348" s="12">
        <v>0</v>
      </c>
      <c r="D348" s="12">
        <v>2703.2</v>
      </c>
      <c r="E348" s="12">
        <v>0</v>
      </c>
      <c r="F348" s="12">
        <v>29194.1</v>
      </c>
      <c r="G348" s="12">
        <v>20003.400000000001</v>
      </c>
      <c r="H348" s="12">
        <v>7028.2</v>
      </c>
      <c r="I348" s="12">
        <v>61091.3</v>
      </c>
      <c r="J348" s="12">
        <v>13000</v>
      </c>
      <c r="K348" s="12">
        <v>-48091.3</v>
      </c>
      <c r="L348" s="12">
        <v>-369.93</v>
      </c>
      <c r="T348" s="11" t="s">
        <v>164</v>
      </c>
      <c r="U348" s="12">
        <v>0</v>
      </c>
      <c r="V348" s="12">
        <v>483.2</v>
      </c>
      <c r="W348" s="12">
        <v>6764.8</v>
      </c>
      <c r="X348" s="12">
        <v>0</v>
      </c>
      <c r="Y348" s="12">
        <v>0</v>
      </c>
      <c r="Z348" s="12">
        <v>0</v>
      </c>
      <c r="AA348" s="12">
        <v>0</v>
      </c>
      <c r="AB348" s="12">
        <v>7248</v>
      </c>
      <c r="AC348" s="12">
        <v>13000</v>
      </c>
      <c r="AD348" s="12">
        <v>5752</v>
      </c>
      <c r="AE348" s="12">
        <v>44.25</v>
      </c>
    </row>
    <row r="349" spans="1:31" ht="15" thickBot="1" x14ac:dyDescent="0.35">
      <c r="A349" s="11" t="s">
        <v>165</v>
      </c>
      <c r="B349" s="12">
        <v>2162.5</v>
      </c>
      <c r="C349" s="12">
        <v>2703.2</v>
      </c>
      <c r="D349" s="12">
        <v>2703.2</v>
      </c>
      <c r="E349" s="12">
        <v>0</v>
      </c>
      <c r="F349" s="12">
        <v>29194.1</v>
      </c>
      <c r="G349" s="12">
        <v>17840.8</v>
      </c>
      <c r="H349" s="12">
        <v>2703.2</v>
      </c>
      <c r="I349" s="12">
        <v>57306.9</v>
      </c>
      <c r="J349" s="12">
        <v>27000</v>
      </c>
      <c r="K349" s="12">
        <v>-30306.9</v>
      </c>
      <c r="L349" s="12">
        <v>-112.25</v>
      </c>
      <c r="T349" s="11" t="s">
        <v>165</v>
      </c>
      <c r="U349" s="12">
        <v>0</v>
      </c>
      <c r="V349" s="12">
        <v>0</v>
      </c>
      <c r="W349" s="12">
        <v>6764.8</v>
      </c>
      <c r="X349" s="12">
        <v>0</v>
      </c>
      <c r="Y349" s="12">
        <v>0</v>
      </c>
      <c r="Z349" s="12">
        <v>0</v>
      </c>
      <c r="AA349" s="12">
        <v>41071.800000000003</v>
      </c>
      <c r="AB349" s="12">
        <v>47836.6</v>
      </c>
      <c r="AC349" s="12">
        <v>27000</v>
      </c>
      <c r="AD349" s="12">
        <v>-20836.599999999999</v>
      </c>
      <c r="AE349" s="12">
        <v>-77.17</v>
      </c>
    </row>
    <row r="350" spans="1:31" ht="15" thickBot="1" x14ac:dyDescent="0.35">
      <c r="A350" s="11" t="s">
        <v>166</v>
      </c>
      <c r="B350" s="12">
        <v>2162.5</v>
      </c>
      <c r="C350" s="12">
        <v>1081.3</v>
      </c>
      <c r="D350" s="12">
        <v>2703.2</v>
      </c>
      <c r="E350" s="12">
        <v>0</v>
      </c>
      <c r="F350" s="12">
        <v>29194.1</v>
      </c>
      <c r="G350" s="12">
        <v>17840.8</v>
      </c>
      <c r="H350" s="12">
        <v>1621.9</v>
      </c>
      <c r="I350" s="12">
        <v>54603.8</v>
      </c>
      <c r="J350" s="12">
        <v>64000</v>
      </c>
      <c r="K350" s="12">
        <v>9396.2000000000007</v>
      </c>
      <c r="L350" s="12">
        <v>14.68</v>
      </c>
      <c r="T350" s="11" t="s">
        <v>166</v>
      </c>
      <c r="U350" s="12">
        <v>0</v>
      </c>
      <c r="V350" s="12">
        <v>0</v>
      </c>
      <c r="W350" s="12">
        <v>6764.8</v>
      </c>
      <c r="X350" s="12">
        <v>0</v>
      </c>
      <c r="Y350" s="12">
        <v>483.2</v>
      </c>
      <c r="Z350" s="12">
        <v>0</v>
      </c>
      <c r="AA350" s="12">
        <v>41071.800000000003</v>
      </c>
      <c r="AB350" s="12">
        <v>48319.8</v>
      </c>
      <c r="AC350" s="12">
        <v>64000</v>
      </c>
      <c r="AD350" s="12">
        <v>15680.2</v>
      </c>
      <c r="AE350" s="12">
        <v>24.5</v>
      </c>
    </row>
    <row r="351" spans="1:31" ht="15" thickBot="1" x14ac:dyDescent="0.35">
      <c r="A351" s="11" t="s">
        <v>167</v>
      </c>
      <c r="B351" s="12">
        <v>42709.9</v>
      </c>
      <c r="C351" s="12">
        <v>2703.2</v>
      </c>
      <c r="D351" s="12">
        <v>2703.2</v>
      </c>
      <c r="E351" s="12">
        <v>0</v>
      </c>
      <c r="F351" s="12">
        <v>29194.1</v>
      </c>
      <c r="G351" s="12">
        <v>20003.400000000001</v>
      </c>
      <c r="H351" s="12">
        <v>7028.2</v>
      </c>
      <c r="I351" s="12">
        <v>104341.8</v>
      </c>
      <c r="J351" s="12">
        <v>93000</v>
      </c>
      <c r="K351" s="12">
        <v>-11341.8</v>
      </c>
      <c r="L351" s="12">
        <v>-12.2</v>
      </c>
      <c r="T351" s="11" t="s">
        <v>167</v>
      </c>
      <c r="U351" s="12">
        <v>0</v>
      </c>
      <c r="V351" s="12">
        <v>0</v>
      </c>
      <c r="W351" s="12">
        <v>6281.6</v>
      </c>
      <c r="X351" s="12">
        <v>0</v>
      </c>
      <c r="Y351" s="12">
        <v>0</v>
      </c>
      <c r="Z351" s="12">
        <v>0</v>
      </c>
      <c r="AA351" s="12">
        <v>38655.9</v>
      </c>
      <c r="AB351" s="12">
        <v>44937.4</v>
      </c>
      <c r="AC351" s="12">
        <v>93000</v>
      </c>
      <c r="AD351" s="12">
        <v>48062.6</v>
      </c>
      <c r="AE351" s="12">
        <v>51.68</v>
      </c>
    </row>
    <row r="352" spans="1:31" ht="15" thickBot="1" x14ac:dyDescent="0.35">
      <c r="A352" s="11" t="s">
        <v>168</v>
      </c>
      <c r="B352" s="12">
        <v>2162.5</v>
      </c>
      <c r="C352" s="12">
        <v>0</v>
      </c>
      <c r="D352" s="12">
        <v>2703.2</v>
      </c>
      <c r="E352" s="12">
        <v>0</v>
      </c>
      <c r="F352" s="12">
        <v>29194.1</v>
      </c>
      <c r="G352" s="12">
        <v>540.6</v>
      </c>
      <c r="H352" s="12">
        <v>2703.2</v>
      </c>
      <c r="I352" s="12">
        <v>37303.599999999999</v>
      </c>
      <c r="J352" s="12">
        <v>4000</v>
      </c>
      <c r="K352" s="12">
        <v>-33303.599999999999</v>
      </c>
      <c r="L352" s="12">
        <v>-832.59</v>
      </c>
      <c r="T352" s="11" t="s">
        <v>168</v>
      </c>
      <c r="U352" s="12">
        <v>0</v>
      </c>
      <c r="V352" s="12">
        <v>2416</v>
      </c>
      <c r="W352" s="12">
        <v>6764.8</v>
      </c>
      <c r="X352" s="12">
        <v>0</v>
      </c>
      <c r="Y352" s="12">
        <v>0</v>
      </c>
      <c r="Z352" s="12">
        <v>0</v>
      </c>
      <c r="AA352" s="12">
        <v>41071.800000000003</v>
      </c>
      <c r="AB352" s="12">
        <v>50252.6</v>
      </c>
      <c r="AC352" s="12">
        <v>4000</v>
      </c>
      <c r="AD352" s="12">
        <v>-46252.6</v>
      </c>
      <c r="AE352" s="12">
        <v>-1156.32</v>
      </c>
    </row>
    <row r="353" spans="1:31" ht="15" thickBot="1" x14ac:dyDescent="0.35">
      <c r="A353" s="11" t="s">
        <v>169</v>
      </c>
      <c r="B353" s="12">
        <v>2162.5</v>
      </c>
      <c r="C353" s="12">
        <v>0</v>
      </c>
      <c r="D353" s="12">
        <v>2703.2</v>
      </c>
      <c r="E353" s="12">
        <v>0</v>
      </c>
      <c r="F353" s="12">
        <v>29194.1</v>
      </c>
      <c r="G353" s="12">
        <v>17840.8</v>
      </c>
      <c r="H353" s="12">
        <v>0</v>
      </c>
      <c r="I353" s="12">
        <v>51900.6</v>
      </c>
      <c r="J353" s="12">
        <v>8000</v>
      </c>
      <c r="K353" s="12">
        <v>-43900.6</v>
      </c>
      <c r="L353" s="12">
        <v>-548.76</v>
      </c>
      <c r="T353" s="11" t="s">
        <v>169</v>
      </c>
      <c r="U353" s="12">
        <v>0</v>
      </c>
      <c r="V353" s="12">
        <v>483.2</v>
      </c>
      <c r="W353" s="12">
        <v>6764.8</v>
      </c>
      <c r="X353" s="12">
        <v>0</v>
      </c>
      <c r="Y353" s="12">
        <v>483.2</v>
      </c>
      <c r="Z353" s="12">
        <v>0</v>
      </c>
      <c r="AA353" s="12">
        <v>42038.2</v>
      </c>
      <c r="AB353" s="12">
        <v>49769.4</v>
      </c>
      <c r="AC353" s="12">
        <v>8000</v>
      </c>
      <c r="AD353" s="12">
        <v>-41769.4</v>
      </c>
      <c r="AE353" s="12">
        <v>-522.12</v>
      </c>
    </row>
    <row r="354" spans="1:31" ht="15" thickBot="1" x14ac:dyDescent="0.35">
      <c r="A354" s="11" t="s">
        <v>170</v>
      </c>
      <c r="B354" s="12">
        <v>0</v>
      </c>
      <c r="C354" s="12">
        <v>0</v>
      </c>
      <c r="D354" s="12">
        <v>2703.2</v>
      </c>
      <c r="E354" s="12">
        <v>0</v>
      </c>
      <c r="F354" s="12">
        <v>29194.1</v>
      </c>
      <c r="G354" s="12">
        <v>17840.8</v>
      </c>
      <c r="H354" s="12">
        <v>0</v>
      </c>
      <c r="I354" s="12">
        <v>49738.1</v>
      </c>
      <c r="J354" s="12">
        <v>91000</v>
      </c>
      <c r="K354" s="12">
        <v>41261.9</v>
      </c>
      <c r="L354" s="12">
        <v>45.34</v>
      </c>
      <c r="T354" s="11" t="s">
        <v>170</v>
      </c>
      <c r="U354" s="12">
        <v>0</v>
      </c>
      <c r="V354" s="12">
        <v>2416</v>
      </c>
      <c r="W354" s="12">
        <v>6764.8</v>
      </c>
      <c r="X354" s="12">
        <v>0</v>
      </c>
      <c r="Y354" s="12">
        <v>966.4</v>
      </c>
      <c r="Z354" s="12">
        <v>0</v>
      </c>
      <c r="AA354" s="12">
        <v>52427</v>
      </c>
      <c r="AB354" s="12">
        <v>62574.2</v>
      </c>
      <c r="AC354" s="12">
        <v>91000</v>
      </c>
      <c r="AD354" s="12">
        <v>28425.8</v>
      </c>
      <c r="AE354" s="12">
        <v>31.24</v>
      </c>
    </row>
    <row r="355" spans="1:31" ht="15" thickBot="1" x14ac:dyDescent="0.35">
      <c r="A355" s="11" t="s">
        <v>171</v>
      </c>
      <c r="B355" s="12">
        <v>2162.5</v>
      </c>
      <c r="C355" s="12">
        <v>2703.2</v>
      </c>
      <c r="D355" s="12">
        <v>2703.2</v>
      </c>
      <c r="E355" s="12">
        <v>0</v>
      </c>
      <c r="F355" s="12">
        <v>29194.1</v>
      </c>
      <c r="G355" s="12">
        <v>17840.8</v>
      </c>
      <c r="H355" s="12">
        <v>0</v>
      </c>
      <c r="I355" s="12">
        <v>54603.8</v>
      </c>
      <c r="J355" s="12">
        <v>61000</v>
      </c>
      <c r="K355" s="12">
        <v>6396.2</v>
      </c>
      <c r="L355" s="12">
        <v>10.49</v>
      </c>
      <c r="T355" s="11" t="s">
        <v>171</v>
      </c>
      <c r="U355" s="12">
        <v>0</v>
      </c>
      <c r="V355" s="12">
        <v>0</v>
      </c>
      <c r="W355" s="12">
        <v>6764.8</v>
      </c>
      <c r="X355" s="12">
        <v>0</v>
      </c>
      <c r="Y355" s="12">
        <v>483.2</v>
      </c>
      <c r="Z355" s="12">
        <v>0</v>
      </c>
      <c r="AA355" s="12">
        <v>42038.2</v>
      </c>
      <c r="AB355" s="12">
        <v>49286.2</v>
      </c>
      <c r="AC355" s="12">
        <v>61000</v>
      </c>
      <c r="AD355" s="12">
        <v>11713.8</v>
      </c>
      <c r="AE355" s="12">
        <v>19.2</v>
      </c>
    </row>
    <row r="356" spans="1:31" ht="15" thickBot="1" x14ac:dyDescent="0.35">
      <c r="A356" s="11" t="s">
        <v>172</v>
      </c>
      <c r="B356" s="12">
        <v>2162.5</v>
      </c>
      <c r="C356" s="12">
        <v>2703.2</v>
      </c>
      <c r="D356" s="12">
        <v>2703.2</v>
      </c>
      <c r="E356" s="12">
        <v>0</v>
      </c>
      <c r="F356" s="12">
        <v>29194.1</v>
      </c>
      <c r="G356" s="12">
        <v>20003.400000000001</v>
      </c>
      <c r="H356" s="12">
        <v>2703.2</v>
      </c>
      <c r="I356" s="12">
        <v>59469.4</v>
      </c>
      <c r="J356" s="12">
        <v>66000</v>
      </c>
      <c r="K356" s="12">
        <v>6530.6</v>
      </c>
      <c r="L356" s="12">
        <v>9.89</v>
      </c>
      <c r="T356" s="11" t="s">
        <v>172</v>
      </c>
      <c r="U356" s="12">
        <v>0</v>
      </c>
      <c r="V356" s="12">
        <v>0</v>
      </c>
      <c r="W356" s="12">
        <v>6764.8</v>
      </c>
      <c r="X356" s="12">
        <v>0</v>
      </c>
      <c r="Y356" s="12">
        <v>0</v>
      </c>
      <c r="Z356" s="12">
        <v>0</v>
      </c>
      <c r="AA356" s="12">
        <v>38655.9</v>
      </c>
      <c r="AB356" s="12">
        <v>45420.6</v>
      </c>
      <c r="AC356" s="12">
        <v>66000</v>
      </c>
      <c r="AD356" s="12">
        <v>20579.400000000001</v>
      </c>
      <c r="AE356" s="12">
        <v>31.18</v>
      </c>
    </row>
    <row r="357" spans="1:31" ht="15" thickBot="1" x14ac:dyDescent="0.35">
      <c r="A357" s="11" t="s">
        <v>173</v>
      </c>
      <c r="B357" s="12">
        <v>2162.5</v>
      </c>
      <c r="C357" s="12">
        <v>0</v>
      </c>
      <c r="D357" s="12">
        <v>2703.2</v>
      </c>
      <c r="E357" s="12">
        <v>0</v>
      </c>
      <c r="F357" s="12">
        <v>29194.1</v>
      </c>
      <c r="G357" s="12">
        <v>17840.8</v>
      </c>
      <c r="H357" s="12">
        <v>2703.2</v>
      </c>
      <c r="I357" s="12">
        <v>54603.8</v>
      </c>
      <c r="J357" s="12">
        <v>70000</v>
      </c>
      <c r="K357" s="12">
        <v>15396.2</v>
      </c>
      <c r="L357" s="12">
        <v>21.99</v>
      </c>
      <c r="T357" s="11" t="s">
        <v>173</v>
      </c>
      <c r="U357" s="12">
        <v>0</v>
      </c>
      <c r="V357" s="12">
        <v>483.2</v>
      </c>
      <c r="W357" s="12">
        <v>6764.8</v>
      </c>
      <c r="X357" s="12">
        <v>0</v>
      </c>
      <c r="Y357" s="12">
        <v>0</v>
      </c>
      <c r="Z357" s="12">
        <v>0</v>
      </c>
      <c r="AA357" s="12">
        <v>41071.800000000003</v>
      </c>
      <c r="AB357" s="12">
        <v>48319.8</v>
      </c>
      <c r="AC357" s="12">
        <v>70000</v>
      </c>
      <c r="AD357" s="12">
        <v>21680.2</v>
      </c>
      <c r="AE357" s="12">
        <v>30.97</v>
      </c>
    </row>
    <row r="358" spans="1:31" ht="15" thickBot="1" x14ac:dyDescent="0.35">
      <c r="A358" s="11" t="s">
        <v>174</v>
      </c>
      <c r="B358" s="12">
        <v>2162.5</v>
      </c>
      <c r="C358" s="12">
        <v>0</v>
      </c>
      <c r="D358" s="12">
        <v>2703.2</v>
      </c>
      <c r="E358" s="12">
        <v>0</v>
      </c>
      <c r="F358" s="12">
        <v>29194.1</v>
      </c>
      <c r="G358" s="12">
        <v>17840.8</v>
      </c>
      <c r="H358" s="12">
        <v>2703.2</v>
      </c>
      <c r="I358" s="12">
        <v>54603.8</v>
      </c>
      <c r="J358" s="12">
        <v>52000</v>
      </c>
      <c r="K358" s="12">
        <v>-2603.8000000000002</v>
      </c>
      <c r="L358" s="12">
        <v>-5.01</v>
      </c>
      <c r="T358" s="11" t="s">
        <v>174</v>
      </c>
      <c r="U358" s="12">
        <v>0</v>
      </c>
      <c r="V358" s="12">
        <v>483.2</v>
      </c>
      <c r="W358" s="12">
        <v>6764.8</v>
      </c>
      <c r="X358" s="12">
        <v>0</v>
      </c>
      <c r="Y358" s="12">
        <v>483.2</v>
      </c>
      <c r="Z358" s="12">
        <v>0</v>
      </c>
      <c r="AA358" s="12">
        <v>41071.800000000003</v>
      </c>
      <c r="AB358" s="12">
        <v>48803</v>
      </c>
      <c r="AC358" s="12">
        <v>52000</v>
      </c>
      <c r="AD358" s="12">
        <v>3197</v>
      </c>
      <c r="AE358" s="12">
        <v>6.15</v>
      </c>
    </row>
    <row r="359" spans="1:31" ht="15" thickBot="1" x14ac:dyDescent="0.35">
      <c r="A359" s="11" t="s">
        <v>175</v>
      </c>
      <c r="B359" s="12">
        <v>2162.5</v>
      </c>
      <c r="C359" s="12">
        <v>0</v>
      </c>
      <c r="D359" s="12">
        <v>2703.2</v>
      </c>
      <c r="E359" s="12">
        <v>0</v>
      </c>
      <c r="F359" s="12">
        <v>29194.1</v>
      </c>
      <c r="G359" s="12">
        <v>17840.8</v>
      </c>
      <c r="H359" s="12">
        <v>2703.2</v>
      </c>
      <c r="I359" s="12">
        <v>54603.8</v>
      </c>
      <c r="J359" s="12">
        <v>58000</v>
      </c>
      <c r="K359" s="12">
        <v>3396.2</v>
      </c>
      <c r="L359" s="12">
        <v>5.86</v>
      </c>
      <c r="T359" s="11" t="s">
        <v>175</v>
      </c>
      <c r="U359" s="12">
        <v>0</v>
      </c>
      <c r="V359" s="12">
        <v>2416</v>
      </c>
      <c r="W359" s="12">
        <v>6764.8</v>
      </c>
      <c r="X359" s="12">
        <v>0</v>
      </c>
      <c r="Y359" s="12">
        <v>0</v>
      </c>
      <c r="Z359" s="12">
        <v>0</v>
      </c>
      <c r="AA359" s="12">
        <v>38655.9</v>
      </c>
      <c r="AB359" s="12">
        <v>47836.6</v>
      </c>
      <c r="AC359" s="12">
        <v>58000</v>
      </c>
      <c r="AD359" s="12">
        <v>10163.4</v>
      </c>
      <c r="AE359" s="12">
        <v>17.52</v>
      </c>
    </row>
    <row r="360" spans="1:31" ht="15" thickBot="1" x14ac:dyDescent="0.35">
      <c r="A360" s="11" t="s">
        <v>176</v>
      </c>
      <c r="B360" s="12">
        <v>2162.5</v>
      </c>
      <c r="C360" s="12">
        <v>0</v>
      </c>
      <c r="D360" s="12">
        <v>2703.2</v>
      </c>
      <c r="E360" s="12">
        <v>0</v>
      </c>
      <c r="F360" s="12">
        <v>29194.1</v>
      </c>
      <c r="G360" s="12">
        <v>17840.8</v>
      </c>
      <c r="H360" s="12">
        <v>2703.2</v>
      </c>
      <c r="I360" s="12">
        <v>54603.8</v>
      </c>
      <c r="J360" s="12">
        <v>65000</v>
      </c>
      <c r="K360" s="12">
        <v>10396.200000000001</v>
      </c>
      <c r="L360" s="12">
        <v>15.99</v>
      </c>
      <c r="T360" s="11" t="s">
        <v>176</v>
      </c>
      <c r="U360" s="12">
        <v>0</v>
      </c>
      <c r="V360" s="12">
        <v>2416</v>
      </c>
      <c r="W360" s="12">
        <v>6764.8</v>
      </c>
      <c r="X360" s="12">
        <v>0</v>
      </c>
      <c r="Y360" s="12">
        <v>0</v>
      </c>
      <c r="Z360" s="12">
        <v>0</v>
      </c>
      <c r="AA360" s="12">
        <v>41071.800000000003</v>
      </c>
      <c r="AB360" s="12">
        <v>50252.6</v>
      </c>
      <c r="AC360" s="12">
        <v>65000</v>
      </c>
      <c r="AD360" s="12">
        <v>14747.4</v>
      </c>
      <c r="AE360" s="12">
        <v>22.69</v>
      </c>
    </row>
    <row r="361" spans="1:31" ht="15" thickBot="1" x14ac:dyDescent="0.35">
      <c r="A361" s="11" t="s">
        <v>177</v>
      </c>
      <c r="B361" s="12">
        <v>0</v>
      </c>
      <c r="C361" s="12">
        <v>0</v>
      </c>
      <c r="D361" s="12">
        <v>2703.2</v>
      </c>
      <c r="E361" s="12">
        <v>0</v>
      </c>
      <c r="F361" s="12">
        <v>29194.1</v>
      </c>
      <c r="G361" s="12">
        <v>17840.8</v>
      </c>
      <c r="H361" s="12">
        <v>0</v>
      </c>
      <c r="I361" s="12">
        <v>49738.1</v>
      </c>
      <c r="J361" s="12">
        <v>75000</v>
      </c>
      <c r="K361" s="12">
        <v>25261.9</v>
      </c>
      <c r="L361" s="12">
        <v>33.68</v>
      </c>
      <c r="T361" s="11" t="s">
        <v>177</v>
      </c>
      <c r="U361" s="12">
        <v>14254.3</v>
      </c>
      <c r="V361" s="12">
        <v>2416</v>
      </c>
      <c r="W361" s="12">
        <v>15945.5</v>
      </c>
      <c r="X361" s="12">
        <v>241.6</v>
      </c>
      <c r="Y361" s="12">
        <v>966.4</v>
      </c>
      <c r="Z361" s="12">
        <v>0</v>
      </c>
      <c r="AA361" s="12">
        <v>42038.2</v>
      </c>
      <c r="AB361" s="12">
        <v>75862.100000000006</v>
      </c>
      <c r="AC361" s="12">
        <v>75000</v>
      </c>
      <c r="AD361" s="12">
        <v>-862.1</v>
      </c>
      <c r="AE361" s="12">
        <v>-1.1499999999999999</v>
      </c>
    </row>
    <row r="362" spans="1:31" ht="15" thickBot="1" x14ac:dyDescent="0.35">
      <c r="A362" s="11" t="s">
        <v>178</v>
      </c>
      <c r="B362" s="12">
        <v>2162.5</v>
      </c>
      <c r="C362" s="12">
        <v>0</v>
      </c>
      <c r="D362" s="12">
        <v>2703.2</v>
      </c>
      <c r="E362" s="12">
        <v>0</v>
      </c>
      <c r="F362" s="12">
        <v>29194.1</v>
      </c>
      <c r="G362" s="12">
        <v>17840.8</v>
      </c>
      <c r="H362" s="12">
        <v>2703.2</v>
      </c>
      <c r="I362" s="12">
        <v>54603.8</v>
      </c>
      <c r="J362" s="12">
        <v>1000</v>
      </c>
      <c r="K362" s="12">
        <v>-53603.8</v>
      </c>
      <c r="L362" s="12">
        <v>-5360.38</v>
      </c>
      <c r="T362" s="11" t="s">
        <v>178</v>
      </c>
      <c r="U362" s="12">
        <v>0</v>
      </c>
      <c r="V362" s="12">
        <v>0</v>
      </c>
      <c r="W362" s="12">
        <v>6764.8</v>
      </c>
      <c r="X362" s="12">
        <v>0</v>
      </c>
      <c r="Y362" s="12">
        <v>0</v>
      </c>
      <c r="Z362" s="12">
        <v>0</v>
      </c>
      <c r="AA362" s="12">
        <v>41071.800000000003</v>
      </c>
      <c r="AB362" s="12">
        <v>47836.6</v>
      </c>
      <c r="AC362" s="12">
        <v>1000</v>
      </c>
      <c r="AD362" s="12">
        <v>-46836.6</v>
      </c>
      <c r="AE362" s="12">
        <v>-4683.66</v>
      </c>
    </row>
    <row r="363" spans="1:31" ht="15" thickBot="1" x14ac:dyDescent="0.35">
      <c r="A363" s="11" t="s">
        <v>179</v>
      </c>
      <c r="B363" s="12">
        <v>2162.5</v>
      </c>
      <c r="C363" s="12">
        <v>0</v>
      </c>
      <c r="D363" s="12">
        <v>2703.2</v>
      </c>
      <c r="E363" s="12">
        <v>0</v>
      </c>
      <c r="F363" s="12">
        <v>29194.1</v>
      </c>
      <c r="G363" s="12">
        <v>17840.8</v>
      </c>
      <c r="H363" s="12">
        <v>2703.2</v>
      </c>
      <c r="I363" s="12">
        <v>54603.8</v>
      </c>
      <c r="J363" s="12">
        <v>96000</v>
      </c>
      <c r="K363" s="12">
        <v>41396.199999999997</v>
      </c>
      <c r="L363" s="12">
        <v>43.12</v>
      </c>
      <c r="T363" s="11" t="s">
        <v>179</v>
      </c>
      <c r="U363" s="12">
        <v>0</v>
      </c>
      <c r="V363" s="12">
        <v>483.2</v>
      </c>
      <c r="W363" s="12">
        <v>6764.8</v>
      </c>
      <c r="X363" s="12">
        <v>0</v>
      </c>
      <c r="Y363" s="12">
        <v>483.2</v>
      </c>
      <c r="Z363" s="12">
        <v>0</v>
      </c>
      <c r="AA363" s="12">
        <v>41071.800000000003</v>
      </c>
      <c r="AB363" s="12">
        <v>48803</v>
      </c>
      <c r="AC363" s="12">
        <v>96000</v>
      </c>
      <c r="AD363" s="12">
        <v>47197</v>
      </c>
      <c r="AE363" s="12">
        <v>49.16</v>
      </c>
    </row>
    <row r="364" spans="1:31" ht="15" thickBot="1" x14ac:dyDescent="0.35">
      <c r="A364" s="11" t="s">
        <v>180</v>
      </c>
      <c r="B364" s="12">
        <v>2162.5</v>
      </c>
      <c r="C364" s="12">
        <v>2703.2</v>
      </c>
      <c r="D364" s="12">
        <v>2703.2</v>
      </c>
      <c r="E364" s="12">
        <v>0</v>
      </c>
      <c r="F364" s="12">
        <v>29194.1</v>
      </c>
      <c r="G364" s="12">
        <v>17840.8</v>
      </c>
      <c r="H364" s="12">
        <v>2703.2</v>
      </c>
      <c r="I364" s="12">
        <v>57306.9</v>
      </c>
      <c r="J364" s="12">
        <v>98000</v>
      </c>
      <c r="K364" s="12">
        <v>40693.1</v>
      </c>
      <c r="L364" s="12">
        <v>41.52</v>
      </c>
      <c r="T364" s="11" t="s">
        <v>180</v>
      </c>
      <c r="U364" s="12">
        <v>0</v>
      </c>
      <c r="V364" s="12">
        <v>0</v>
      </c>
      <c r="W364" s="12">
        <v>6764.8</v>
      </c>
      <c r="X364" s="12">
        <v>0</v>
      </c>
      <c r="Y364" s="12">
        <v>0</v>
      </c>
      <c r="Z364" s="12">
        <v>0</v>
      </c>
      <c r="AA364" s="12">
        <v>41071.800000000003</v>
      </c>
      <c r="AB364" s="12">
        <v>47836.6</v>
      </c>
      <c r="AC364" s="12">
        <v>98000</v>
      </c>
      <c r="AD364" s="12">
        <v>50163.4</v>
      </c>
      <c r="AE364" s="12">
        <v>51.19</v>
      </c>
    </row>
    <row r="365" spans="1:31" ht="15" thickBot="1" x14ac:dyDescent="0.35">
      <c r="A365" s="11" t="s">
        <v>181</v>
      </c>
      <c r="B365" s="12">
        <v>2162.5</v>
      </c>
      <c r="C365" s="12">
        <v>0</v>
      </c>
      <c r="D365" s="12">
        <v>2703.2</v>
      </c>
      <c r="E365" s="12">
        <v>0</v>
      </c>
      <c r="F365" s="12">
        <v>29194.1</v>
      </c>
      <c r="G365" s="12">
        <v>17840.8</v>
      </c>
      <c r="H365" s="12">
        <v>2703.2</v>
      </c>
      <c r="I365" s="12">
        <v>54603.8</v>
      </c>
      <c r="J365" s="12">
        <v>84000</v>
      </c>
      <c r="K365" s="12">
        <v>29396.2</v>
      </c>
      <c r="L365" s="12">
        <v>35</v>
      </c>
      <c r="T365" s="11" t="s">
        <v>181</v>
      </c>
      <c r="U365" s="12">
        <v>0</v>
      </c>
      <c r="V365" s="12">
        <v>483.2</v>
      </c>
      <c r="W365" s="12">
        <v>6764.8</v>
      </c>
      <c r="X365" s="12">
        <v>0</v>
      </c>
      <c r="Y365" s="12">
        <v>0</v>
      </c>
      <c r="Z365" s="12">
        <v>0</v>
      </c>
      <c r="AA365" s="12">
        <v>38655.9</v>
      </c>
      <c r="AB365" s="12">
        <v>45903.8</v>
      </c>
      <c r="AC365" s="12">
        <v>84000</v>
      </c>
      <c r="AD365" s="12">
        <v>38096.199999999997</v>
      </c>
      <c r="AE365" s="12">
        <v>45.35</v>
      </c>
    </row>
    <row r="366" spans="1:31" ht="15" thickBot="1" x14ac:dyDescent="0.35">
      <c r="A366" s="11" t="s">
        <v>182</v>
      </c>
      <c r="B366" s="12">
        <v>2162.5</v>
      </c>
      <c r="C366" s="12">
        <v>0</v>
      </c>
      <c r="D366" s="12">
        <v>2703.2</v>
      </c>
      <c r="E366" s="12">
        <v>0</v>
      </c>
      <c r="F366" s="12">
        <v>29194.1</v>
      </c>
      <c r="G366" s="12">
        <v>17840.8</v>
      </c>
      <c r="H366" s="12">
        <v>1621.9</v>
      </c>
      <c r="I366" s="12">
        <v>53522.5</v>
      </c>
      <c r="J366" s="12">
        <v>14000</v>
      </c>
      <c r="K366" s="12">
        <v>-39522.5</v>
      </c>
      <c r="L366" s="12">
        <v>-282.3</v>
      </c>
      <c r="T366" s="11" t="s">
        <v>182</v>
      </c>
      <c r="U366" s="12">
        <v>0</v>
      </c>
      <c r="V366" s="12">
        <v>483.2</v>
      </c>
      <c r="W366" s="12">
        <v>6764.8</v>
      </c>
      <c r="X366" s="12">
        <v>0</v>
      </c>
      <c r="Y366" s="12">
        <v>483.2</v>
      </c>
      <c r="Z366" s="12">
        <v>0</v>
      </c>
      <c r="AA366" s="12">
        <v>41071.800000000003</v>
      </c>
      <c r="AB366" s="12">
        <v>48803</v>
      </c>
      <c r="AC366" s="12">
        <v>14000</v>
      </c>
      <c r="AD366" s="12">
        <v>-34803</v>
      </c>
      <c r="AE366" s="12">
        <v>-248.59</v>
      </c>
    </row>
    <row r="367" spans="1:31" ht="15" thickBot="1" x14ac:dyDescent="0.35">
      <c r="A367" s="11" t="s">
        <v>183</v>
      </c>
      <c r="B367" s="12">
        <v>2162.5</v>
      </c>
      <c r="C367" s="12">
        <v>0</v>
      </c>
      <c r="D367" s="12">
        <v>2703.2</v>
      </c>
      <c r="E367" s="12">
        <v>0</v>
      </c>
      <c r="F367" s="12">
        <v>0</v>
      </c>
      <c r="G367" s="12">
        <v>17840.8</v>
      </c>
      <c r="H367" s="12">
        <v>2703.2</v>
      </c>
      <c r="I367" s="12">
        <v>25409.7</v>
      </c>
      <c r="J367" s="12">
        <v>28000</v>
      </c>
      <c r="K367" s="12">
        <v>2590.3000000000002</v>
      </c>
      <c r="L367" s="12">
        <v>9.25</v>
      </c>
      <c r="T367" s="11" t="s">
        <v>183</v>
      </c>
      <c r="U367" s="12">
        <v>0</v>
      </c>
      <c r="V367" s="12">
        <v>2416</v>
      </c>
      <c r="W367" s="12">
        <v>6764.8</v>
      </c>
      <c r="X367" s="12">
        <v>0</v>
      </c>
      <c r="Y367" s="12">
        <v>966.4</v>
      </c>
      <c r="Z367" s="12">
        <v>0</v>
      </c>
      <c r="AA367" s="12">
        <v>41071.800000000003</v>
      </c>
      <c r="AB367" s="12">
        <v>51219</v>
      </c>
      <c r="AC367" s="12">
        <v>28000</v>
      </c>
      <c r="AD367" s="12">
        <v>-23219</v>
      </c>
      <c r="AE367" s="12">
        <v>-82.93</v>
      </c>
    </row>
    <row r="368" spans="1:31" ht="15" thickBot="1" x14ac:dyDescent="0.35">
      <c r="A368" s="11" t="s">
        <v>184</v>
      </c>
      <c r="B368" s="12">
        <v>0</v>
      </c>
      <c r="C368" s="12">
        <v>0</v>
      </c>
      <c r="D368" s="12">
        <v>2703.2</v>
      </c>
      <c r="E368" s="12">
        <v>0</v>
      </c>
      <c r="F368" s="12">
        <v>15137.7</v>
      </c>
      <c r="G368" s="12">
        <v>17840.8</v>
      </c>
      <c r="H368" s="12">
        <v>1621.9</v>
      </c>
      <c r="I368" s="12">
        <v>37303.599999999999</v>
      </c>
      <c r="J368" s="12">
        <v>68000</v>
      </c>
      <c r="K368" s="12">
        <v>30696.400000000001</v>
      </c>
      <c r="L368" s="12">
        <v>45.14</v>
      </c>
      <c r="T368" s="11" t="s">
        <v>184</v>
      </c>
      <c r="U368" s="12">
        <v>14254.3</v>
      </c>
      <c r="V368" s="12">
        <v>2416</v>
      </c>
      <c r="W368" s="12">
        <v>15945.5</v>
      </c>
      <c r="X368" s="12">
        <v>6523.2</v>
      </c>
      <c r="Y368" s="12">
        <v>966.4</v>
      </c>
      <c r="Z368" s="12">
        <v>0</v>
      </c>
      <c r="AA368" s="12">
        <v>41071.800000000003</v>
      </c>
      <c r="AB368" s="12">
        <v>81177.3</v>
      </c>
      <c r="AC368" s="12">
        <v>68000</v>
      </c>
      <c r="AD368" s="12">
        <v>-13177.3</v>
      </c>
      <c r="AE368" s="12">
        <v>-19.38</v>
      </c>
    </row>
    <row r="369" spans="1:31" ht="15" thickBot="1" x14ac:dyDescent="0.35">
      <c r="A369" s="11" t="s">
        <v>185</v>
      </c>
      <c r="B369" s="12">
        <v>0</v>
      </c>
      <c r="C369" s="12">
        <v>0</v>
      </c>
      <c r="D369" s="12">
        <v>2703.2</v>
      </c>
      <c r="E369" s="12">
        <v>0</v>
      </c>
      <c r="F369" s="12">
        <v>29194.1</v>
      </c>
      <c r="G369" s="12">
        <v>17840.8</v>
      </c>
      <c r="H369" s="12">
        <v>0</v>
      </c>
      <c r="I369" s="12">
        <v>49738.1</v>
      </c>
      <c r="J369" s="12">
        <v>41000</v>
      </c>
      <c r="K369" s="12">
        <v>-8738.1</v>
      </c>
      <c r="L369" s="12">
        <v>-21.31</v>
      </c>
      <c r="T369" s="11" t="s">
        <v>185</v>
      </c>
      <c r="U369" s="12">
        <v>0</v>
      </c>
      <c r="V369" s="12">
        <v>2416</v>
      </c>
      <c r="W369" s="12">
        <v>10147.200000000001</v>
      </c>
      <c r="X369" s="12">
        <v>0</v>
      </c>
      <c r="Y369" s="12">
        <v>483.2</v>
      </c>
      <c r="Z369" s="12">
        <v>0</v>
      </c>
      <c r="AA369" s="12">
        <v>55084.6</v>
      </c>
      <c r="AB369" s="12">
        <v>68130.899999999994</v>
      </c>
      <c r="AC369" s="12">
        <v>41000</v>
      </c>
      <c r="AD369" s="12">
        <v>-27130.9</v>
      </c>
      <c r="AE369" s="12">
        <v>-66.17</v>
      </c>
    </row>
    <row r="370" spans="1:31" ht="15" thickBot="1" x14ac:dyDescent="0.35">
      <c r="A370" s="11" t="s">
        <v>186</v>
      </c>
      <c r="B370" s="12">
        <v>2162.5</v>
      </c>
      <c r="C370" s="12">
        <v>0</v>
      </c>
      <c r="D370" s="12">
        <v>2703.2</v>
      </c>
      <c r="E370" s="12">
        <v>0</v>
      </c>
      <c r="F370" s="12">
        <v>29194.1</v>
      </c>
      <c r="G370" s="12">
        <v>17840.8</v>
      </c>
      <c r="H370" s="12">
        <v>2703.2</v>
      </c>
      <c r="I370" s="12">
        <v>54603.8</v>
      </c>
      <c r="J370" s="12">
        <v>1000</v>
      </c>
      <c r="K370" s="12">
        <v>-53603.8</v>
      </c>
      <c r="L370" s="12">
        <v>-5360.38</v>
      </c>
      <c r="T370" s="11" t="s">
        <v>186</v>
      </c>
      <c r="U370" s="12">
        <v>0</v>
      </c>
      <c r="V370" s="12">
        <v>483.2</v>
      </c>
      <c r="W370" s="12">
        <v>6281.6</v>
      </c>
      <c r="X370" s="12">
        <v>0</v>
      </c>
      <c r="Y370" s="12">
        <v>0</v>
      </c>
      <c r="Z370" s="12">
        <v>0</v>
      </c>
      <c r="AA370" s="12">
        <v>38655.9</v>
      </c>
      <c r="AB370" s="12">
        <v>45420.6</v>
      </c>
      <c r="AC370" s="12">
        <v>1000</v>
      </c>
      <c r="AD370" s="12">
        <v>-44420.6</v>
      </c>
      <c r="AE370" s="12">
        <v>-4442.0600000000004</v>
      </c>
    </row>
    <row r="371" spans="1:31" ht="15" thickBot="1" x14ac:dyDescent="0.35">
      <c r="A371" s="11" t="s">
        <v>187</v>
      </c>
      <c r="B371" s="12">
        <v>2162.5</v>
      </c>
      <c r="C371" s="12">
        <v>0</v>
      </c>
      <c r="D371" s="12">
        <v>2703.2</v>
      </c>
      <c r="E371" s="12">
        <v>0</v>
      </c>
      <c r="F371" s="12">
        <v>29194.1</v>
      </c>
      <c r="G371" s="12">
        <v>17840.8</v>
      </c>
      <c r="H371" s="12">
        <v>0</v>
      </c>
      <c r="I371" s="12">
        <v>51900.6</v>
      </c>
      <c r="J371" s="12">
        <v>63000</v>
      </c>
      <c r="K371" s="12">
        <v>11099.4</v>
      </c>
      <c r="L371" s="12">
        <v>17.62</v>
      </c>
      <c r="T371" s="11" t="s">
        <v>187</v>
      </c>
      <c r="U371" s="12">
        <v>0</v>
      </c>
      <c r="V371" s="12">
        <v>483.2</v>
      </c>
      <c r="W371" s="12">
        <v>6764.8</v>
      </c>
      <c r="X371" s="12">
        <v>0</v>
      </c>
      <c r="Y371" s="12">
        <v>483.2</v>
      </c>
      <c r="Z371" s="12">
        <v>0</v>
      </c>
      <c r="AA371" s="12">
        <v>42038.2</v>
      </c>
      <c r="AB371" s="12">
        <v>49769.4</v>
      </c>
      <c r="AC371" s="12">
        <v>63000</v>
      </c>
      <c r="AD371" s="12">
        <v>13230.6</v>
      </c>
      <c r="AE371" s="12">
        <v>21</v>
      </c>
    </row>
    <row r="372" spans="1:31" ht="15" thickBot="1" x14ac:dyDescent="0.35">
      <c r="A372" s="11" t="s">
        <v>188</v>
      </c>
      <c r="B372" s="12">
        <v>2162.5</v>
      </c>
      <c r="C372" s="12">
        <v>0</v>
      </c>
      <c r="D372" s="12">
        <v>2703.2</v>
      </c>
      <c r="E372" s="12">
        <v>0</v>
      </c>
      <c r="F372" s="12">
        <v>29194.1</v>
      </c>
      <c r="G372" s="12">
        <v>17840.8</v>
      </c>
      <c r="H372" s="12">
        <v>2703.2</v>
      </c>
      <c r="I372" s="12">
        <v>54603.8</v>
      </c>
      <c r="J372" s="12">
        <v>66000</v>
      </c>
      <c r="K372" s="12">
        <v>11396.2</v>
      </c>
      <c r="L372" s="12">
        <v>17.27</v>
      </c>
      <c r="T372" s="11" t="s">
        <v>188</v>
      </c>
      <c r="U372" s="12">
        <v>0</v>
      </c>
      <c r="V372" s="12">
        <v>483.2</v>
      </c>
      <c r="W372" s="12">
        <v>6764.8</v>
      </c>
      <c r="X372" s="12">
        <v>0</v>
      </c>
      <c r="Y372" s="12">
        <v>0</v>
      </c>
      <c r="Z372" s="12">
        <v>0</v>
      </c>
      <c r="AA372" s="12">
        <v>38655.9</v>
      </c>
      <c r="AB372" s="12">
        <v>45903.8</v>
      </c>
      <c r="AC372" s="12">
        <v>66000</v>
      </c>
      <c r="AD372" s="12">
        <v>20096.2</v>
      </c>
      <c r="AE372" s="12">
        <v>30.45</v>
      </c>
    </row>
    <row r="373" spans="1:31" ht="15" thickBot="1" x14ac:dyDescent="0.35">
      <c r="A373" s="11" t="s">
        <v>189</v>
      </c>
      <c r="B373" s="12">
        <v>2162.5</v>
      </c>
      <c r="C373" s="12">
        <v>0</v>
      </c>
      <c r="D373" s="12">
        <v>2703.2</v>
      </c>
      <c r="E373" s="12">
        <v>0</v>
      </c>
      <c r="F373" s="12">
        <v>29194.1</v>
      </c>
      <c r="G373" s="12">
        <v>17840.8</v>
      </c>
      <c r="H373" s="12">
        <v>2703.2</v>
      </c>
      <c r="I373" s="12">
        <v>54603.8</v>
      </c>
      <c r="J373" s="12">
        <v>89000</v>
      </c>
      <c r="K373" s="12">
        <v>34396.199999999997</v>
      </c>
      <c r="L373" s="12">
        <v>38.65</v>
      </c>
      <c r="T373" s="11" t="s">
        <v>189</v>
      </c>
      <c r="U373" s="12">
        <v>0</v>
      </c>
      <c r="V373" s="12">
        <v>2416</v>
      </c>
      <c r="W373" s="12">
        <v>15462.3</v>
      </c>
      <c r="X373" s="12">
        <v>0</v>
      </c>
      <c r="Y373" s="12">
        <v>483.2</v>
      </c>
      <c r="Z373" s="12">
        <v>0</v>
      </c>
      <c r="AA373" s="12">
        <v>41071.800000000003</v>
      </c>
      <c r="AB373" s="12">
        <v>59433.4</v>
      </c>
      <c r="AC373" s="12">
        <v>89000</v>
      </c>
      <c r="AD373" s="12">
        <v>29566.6</v>
      </c>
      <c r="AE373" s="12">
        <v>33.22</v>
      </c>
    </row>
    <row r="374" spans="1:31" ht="15" thickBot="1" x14ac:dyDescent="0.35">
      <c r="A374" s="11" t="s">
        <v>190</v>
      </c>
      <c r="B374" s="12">
        <v>2162.5</v>
      </c>
      <c r="C374" s="12">
        <v>0</v>
      </c>
      <c r="D374" s="12">
        <v>2703.2</v>
      </c>
      <c r="E374" s="12">
        <v>0</v>
      </c>
      <c r="F374" s="12">
        <v>29194.1</v>
      </c>
      <c r="G374" s="12">
        <v>17840.8</v>
      </c>
      <c r="H374" s="12">
        <v>0</v>
      </c>
      <c r="I374" s="12">
        <v>51900.6</v>
      </c>
      <c r="J374" s="12">
        <v>46000</v>
      </c>
      <c r="K374" s="12">
        <v>-5900.6</v>
      </c>
      <c r="L374" s="12">
        <v>-12.83</v>
      </c>
      <c r="T374" s="11" t="s">
        <v>190</v>
      </c>
      <c r="U374" s="12">
        <v>0</v>
      </c>
      <c r="V374" s="12">
        <v>2416</v>
      </c>
      <c r="W374" s="12">
        <v>6764.8</v>
      </c>
      <c r="X374" s="12">
        <v>0</v>
      </c>
      <c r="Y374" s="12">
        <v>483.2</v>
      </c>
      <c r="Z374" s="12">
        <v>0</v>
      </c>
      <c r="AA374" s="12">
        <v>42038.2</v>
      </c>
      <c r="AB374" s="12">
        <v>51702.2</v>
      </c>
      <c r="AC374" s="12">
        <v>46000</v>
      </c>
      <c r="AD374" s="12">
        <v>-5702.2</v>
      </c>
      <c r="AE374" s="12">
        <v>-12.4</v>
      </c>
    </row>
    <row r="375" spans="1:31" ht="15" thickBot="1" x14ac:dyDescent="0.35">
      <c r="A375" s="11" t="s">
        <v>191</v>
      </c>
      <c r="B375" s="12">
        <v>2162.5</v>
      </c>
      <c r="C375" s="12">
        <v>0</v>
      </c>
      <c r="D375" s="12">
        <v>2703.2</v>
      </c>
      <c r="E375" s="12">
        <v>0</v>
      </c>
      <c r="F375" s="12">
        <v>29194.1</v>
      </c>
      <c r="G375" s="12">
        <v>17840.8</v>
      </c>
      <c r="H375" s="12">
        <v>2703.2</v>
      </c>
      <c r="I375" s="12">
        <v>54603.8</v>
      </c>
      <c r="J375" s="12">
        <v>33000</v>
      </c>
      <c r="K375" s="12">
        <v>-21603.8</v>
      </c>
      <c r="L375" s="12">
        <v>-65.47</v>
      </c>
      <c r="T375" s="11" t="s">
        <v>191</v>
      </c>
      <c r="U375" s="12">
        <v>0</v>
      </c>
      <c r="V375" s="12">
        <v>483.2</v>
      </c>
      <c r="W375" s="12">
        <v>6764.8</v>
      </c>
      <c r="X375" s="12">
        <v>0</v>
      </c>
      <c r="Y375" s="12">
        <v>483.2</v>
      </c>
      <c r="Z375" s="12">
        <v>0</v>
      </c>
      <c r="AA375" s="12">
        <v>41071.800000000003</v>
      </c>
      <c r="AB375" s="12">
        <v>48803</v>
      </c>
      <c r="AC375" s="12">
        <v>33000</v>
      </c>
      <c r="AD375" s="12">
        <v>-15803</v>
      </c>
      <c r="AE375" s="12">
        <v>-47.89</v>
      </c>
    </row>
    <row r="376" spans="1:31" ht="15" thickBot="1" x14ac:dyDescent="0.35">
      <c r="A376" s="11" t="s">
        <v>192</v>
      </c>
      <c r="B376" s="12">
        <v>2162.5</v>
      </c>
      <c r="C376" s="12">
        <v>0</v>
      </c>
      <c r="D376" s="12">
        <v>2703.2</v>
      </c>
      <c r="E376" s="12">
        <v>0</v>
      </c>
      <c r="F376" s="12">
        <v>29194.1</v>
      </c>
      <c r="G376" s="12">
        <v>17840.8</v>
      </c>
      <c r="H376" s="12">
        <v>2703.2</v>
      </c>
      <c r="I376" s="12">
        <v>54603.8</v>
      </c>
      <c r="J376" s="12">
        <v>93000</v>
      </c>
      <c r="K376" s="12">
        <v>38396.199999999997</v>
      </c>
      <c r="L376" s="12">
        <v>41.29</v>
      </c>
      <c r="T376" s="11" t="s">
        <v>192</v>
      </c>
      <c r="U376" s="12">
        <v>0</v>
      </c>
      <c r="V376" s="12">
        <v>2416</v>
      </c>
      <c r="W376" s="12">
        <v>6764.8</v>
      </c>
      <c r="X376" s="12">
        <v>0</v>
      </c>
      <c r="Y376" s="12">
        <v>0</v>
      </c>
      <c r="Z376" s="12">
        <v>0</v>
      </c>
      <c r="AA376" s="12">
        <v>41071.800000000003</v>
      </c>
      <c r="AB376" s="12">
        <v>50252.6</v>
      </c>
      <c r="AC376" s="12">
        <v>93000</v>
      </c>
      <c r="AD376" s="12">
        <v>42747.4</v>
      </c>
      <c r="AE376" s="12">
        <v>45.96</v>
      </c>
    </row>
    <row r="377" spans="1:31" ht="15" thickBot="1" x14ac:dyDescent="0.35">
      <c r="A377" s="11" t="s">
        <v>193</v>
      </c>
      <c r="B377" s="12">
        <v>2162.5</v>
      </c>
      <c r="C377" s="12">
        <v>0</v>
      </c>
      <c r="D377" s="12">
        <v>2703.2</v>
      </c>
      <c r="E377" s="12">
        <v>0</v>
      </c>
      <c r="F377" s="12">
        <v>29194.1</v>
      </c>
      <c r="G377" s="12">
        <v>17840.8</v>
      </c>
      <c r="H377" s="12">
        <v>2703.2</v>
      </c>
      <c r="I377" s="12">
        <v>54603.8</v>
      </c>
      <c r="J377" s="12">
        <v>39000</v>
      </c>
      <c r="K377" s="12">
        <v>-15603.8</v>
      </c>
      <c r="L377" s="12">
        <v>-40.01</v>
      </c>
      <c r="T377" s="11" t="s">
        <v>193</v>
      </c>
      <c r="U377" s="12">
        <v>0</v>
      </c>
      <c r="V377" s="12">
        <v>2416</v>
      </c>
      <c r="W377" s="12">
        <v>6764.8</v>
      </c>
      <c r="X377" s="12">
        <v>0</v>
      </c>
      <c r="Y377" s="12">
        <v>0</v>
      </c>
      <c r="Z377" s="12">
        <v>0</v>
      </c>
      <c r="AA377" s="12">
        <v>41071.800000000003</v>
      </c>
      <c r="AB377" s="12">
        <v>50252.6</v>
      </c>
      <c r="AC377" s="12">
        <v>39000</v>
      </c>
      <c r="AD377" s="12">
        <v>-11252.6</v>
      </c>
      <c r="AE377" s="12">
        <v>-28.85</v>
      </c>
    </row>
    <row r="378" spans="1:31" ht="15" thickBot="1" x14ac:dyDescent="0.35">
      <c r="A378" s="11" t="s">
        <v>194</v>
      </c>
      <c r="B378" s="12">
        <v>2162.5</v>
      </c>
      <c r="C378" s="12">
        <v>0</v>
      </c>
      <c r="D378" s="12">
        <v>2703.2</v>
      </c>
      <c r="E378" s="12">
        <v>0</v>
      </c>
      <c r="F378" s="12">
        <v>29194.1</v>
      </c>
      <c r="G378" s="12">
        <v>17840.8</v>
      </c>
      <c r="H378" s="12">
        <v>1621.9</v>
      </c>
      <c r="I378" s="12">
        <v>53522.5</v>
      </c>
      <c r="J378" s="12">
        <v>8000</v>
      </c>
      <c r="K378" s="12">
        <v>-45522.5</v>
      </c>
      <c r="L378" s="12">
        <v>-569.03</v>
      </c>
      <c r="T378" s="11" t="s">
        <v>194</v>
      </c>
      <c r="U378" s="12">
        <v>0</v>
      </c>
      <c r="V378" s="12">
        <v>483.2</v>
      </c>
      <c r="W378" s="12">
        <v>6764.8</v>
      </c>
      <c r="X378" s="12">
        <v>0</v>
      </c>
      <c r="Y378" s="12">
        <v>483.2</v>
      </c>
      <c r="Z378" s="12">
        <v>0</v>
      </c>
      <c r="AA378" s="12">
        <v>41071.800000000003</v>
      </c>
      <c r="AB378" s="12">
        <v>48803</v>
      </c>
      <c r="AC378" s="12">
        <v>8000</v>
      </c>
      <c r="AD378" s="12">
        <v>-40803</v>
      </c>
      <c r="AE378" s="12">
        <v>-510.04</v>
      </c>
    </row>
    <row r="379" spans="1:31" ht="15" thickBot="1" x14ac:dyDescent="0.35">
      <c r="A379" s="11" t="s">
        <v>195</v>
      </c>
      <c r="B379" s="12">
        <v>0</v>
      </c>
      <c r="C379" s="12">
        <v>0</v>
      </c>
      <c r="D379" s="12">
        <v>2703.2</v>
      </c>
      <c r="E379" s="12">
        <v>0</v>
      </c>
      <c r="F379" s="12">
        <v>29194.1</v>
      </c>
      <c r="G379" s="12">
        <v>17840.8</v>
      </c>
      <c r="H379" s="12">
        <v>0</v>
      </c>
      <c r="I379" s="12">
        <v>49738.1</v>
      </c>
      <c r="J379" s="12">
        <v>9000</v>
      </c>
      <c r="K379" s="12">
        <v>-40738.1</v>
      </c>
      <c r="L379" s="12">
        <v>-452.65</v>
      </c>
      <c r="T379" s="11" t="s">
        <v>195</v>
      </c>
      <c r="U379" s="12">
        <v>0</v>
      </c>
      <c r="V379" s="12">
        <v>3382.4</v>
      </c>
      <c r="W379" s="12">
        <v>6764.8</v>
      </c>
      <c r="X379" s="12">
        <v>0</v>
      </c>
      <c r="Y379" s="12">
        <v>483.2</v>
      </c>
      <c r="Z379" s="12">
        <v>0</v>
      </c>
      <c r="AA379" s="12">
        <v>42038.2</v>
      </c>
      <c r="AB379" s="12">
        <v>52668.6</v>
      </c>
      <c r="AC379" s="12">
        <v>9000</v>
      </c>
      <c r="AD379" s="12">
        <v>-43668.6</v>
      </c>
      <c r="AE379" s="12">
        <v>-485.21</v>
      </c>
    </row>
    <row r="380" spans="1:31" ht="15" thickBot="1" x14ac:dyDescent="0.35">
      <c r="A380" s="11" t="s">
        <v>196</v>
      </c>
      <c r="B380" s="12">
        <v>0</v>
      </c>
      <c r="C380" s="12">
        <v>0</v>
      </c>
      <c r="D380" s="12">
        <v>2703.2</v>
      </c>
      <c r="E380" s="12">
        <v>0</v>
      </c>
      <c r="F380" s="12">
        <v>29194.1</v>
      </c>
      <c r="G380" s="12">
        <v>17840.8</v>
      </c>
      <c r="H380" s="12">
        <v>0</v>
      </c>
      <c r="I380" s="12">
        <v>49738.1</v>
      </c>
      <c r="J380" s="12">
        <v>73000</v>
      </c>
      <c r="K380" s="12">
        <v>23261.9</v>
      </c>
      <c r="L380" s="12">
        <v>31.87</v>
      </c>
      <c r="T380" s="11" t="s">
        <v>196</v>
      </c>
      <c r="U380" s="12">
        <v>14254.3</v>
      </c>
      <c r="V380" s="12">
        <v>3382.4</v>
      </c>
      <c r="W380" s="12">
        <v>15945.5</v>
      </c>
      <c r="X380" s="12">
        <v>0</v>
      </c>
      <c r="Y380" s="12">
        <v>966.4</v>
      </c>
      <c r="Z380" s="12">
        <v>0</v>
      </c>
      <c r="AA380" s="12">
        <v>42038.2</v>
      </c>
      <c r="AB380" s="12">
        <v>76586.899999999994</v>
      </c>
      <c r="AC380" s="12">
        <v>73000</v>
      </c>
      <c r="AD380" s="12">
        <v>-3586.9</v>
      </c>
      <c r="AE380" s="12">
        <v>-4.91</v>
      </c>
    </row>
    <row r="381" spans="1:31" ht="15" thickBot="1" x14ac:dyDescent="0.35">
      <c r="A381" s="11" t="s">
        <v>197</v>
      </c>
      <c r="B381" s="12">
        <v>2162.5</v>
      </c>
      <c r="C381" s="12">
        <v>0</v>
      </c>
      <c r="D381" s="12">
        <v>2703.2</v>
      </c>
      <c r="E381" s="12">
        <v>0</v>
      </c>
      <c r="F381" s="12">
        <v>29194.1</v>
      </c>
      <c r="G381" s="12">
        <v>17840.8</v>
      </c>
      <c r="H381" s="12">
        <v>1621.9</v>
      </c>
      <c r="I381" s="12">
        <v>53522.5</v>
      </c>
      <c r="J381" s="12">
        <v>97000</v>
      </c>
      <c r="K381" s="12">
        <v>43477.5</v>
      </c>
      <c r="L381" s="12">
        <v>44.82</v>
      </c>
      <c r="T381" s="11" t="s">
        <v>197</v>
      </c>
      <c r="U381" s="12">
        <v>0</v>
      </c>
      <c r="V381" s="12">
        <v>483.2</v>
      </c>
      <c r="W381" s="12">
        <v>6764.8</v>
      </c>
      <c r="X381" s="12">
        <v>0</v>
      </c>
      <c r="Y381" s="12">
        <v>483.2</v>
      </c>
      <c r="Z381" s="12">
        <v>0</v>
      </c>
      <c r="AA381" s="12">
        <v>41071.800000000003</v>
      </c>
      <c r="AB381" s="12">
        <v>48803</v>
      </c>
      <c r="AC381" s="12">
        <v>97000</v>
      </c>
      <c r="AD381" s="12">
        <v>48197</v>
      </c>
      <c r="AE381" s="12">
        <v>49.69</v>
      </c>
    </row>
    <row r="382" spans="1:31" ht="15" thickBot="1" x14ac:dyDescent="0.35">
      <c r="A382" s="11" t="s">
        <v>198</v>
      </c>
      <c r="B382" s="12">
        <v>2162.5</v>
      </c>
      <c r="C382" s="12">
        <v>0</v>
      </c>
      <c r="D382" s="12">
        <v>2703.2</v>
      </c>
      <c r="E382" s="12">
        <v>0</v>
      </c>
      <c r="F382" s="12">
        <v>29194.1</v>
      </c>
      <c r="G382" s="12">
        <v>17840.8</v>
      </c>
      <c r="H382" s="12">
        <v>2703.2</v>
      </c>
      <c r="I382" s="12">
        <v>54603.8</v>
      </c>
      <c r="J382" s="12">
        <v>91000</v>
      </c>
      <c r="K382" s="12">
        <v>36396.199999999997</v>
      </c>
      <c r="L382" s="12">
        <v>40</v>
      </c>
      <c r="T382" s="11" t="s">
        <v>198</v>
      </c>
      <c r="U382" s="12">
        <v>0</v>
      </c>
      <c r="V382" s="12">
        <v>483.2</v>
      </c>
      <c r="W382" s="12">
        <v>6764.8</v>
      </c>
      <c r="X382" s="12">
        <v>0</v>
      </c>
      <c r="Y382" s="12">
        <v>0</v>
      </c>
      <c r="Z382" s="12">
        <v>0</v>
      </c>
      <c r="AA382" s="12">
        <v>41071.800000000003</v>
      </c>
      <c r="AB382" s="12">
        <v>48319.8</v>
      </c>
      <c r="AC382" s="12">
        <v>91000</v>
      </c>
      <c r="AD382" s="12">
        <v>42680.2</v>
      </c>
      <c r="AE382" s="12">
        <v>46.9</v>
      </c>
    </row>
    <row r="383" spans="1:31" ht="15" thickBot="1" x14ac:dyDescent="0.35">
      <c r="A383" s="11" t="s">
        <v>199</v>
      </c>
      <c r="B383" s="12">
        <v>2162.5</v>
      </c>
      <c r="C383" s="12">
        <v>0</v>
      </c>
      <c r="D383" s="12">
        <v>2703.2</v>
      </c>
      <c r="E383" s="12">
        <v>0</v>
      </c>
      <c r="F383" s="12">
        <v>29194.1</v>
      </c>
      <c r="G383" s="12">
        <v>17840.8</v>
      </c>
      <c r="H383" s="12">
        <v>1621.9</v>
      </c>
      <c r="I383" s="12">
        <v>53522.5</v>
      </c>
      <c r="J383" s="12">
        <v>29000</v>
      </c>
      <c r="K383" s="12">
        <v>-24522.5</v>
      </c>
      <c r="L383" s="12">
        <v>-84.56</v>
      </c>
      <c r="T383" s="11" t="s">
        <v>199</v>
      </c>
      <c r="U383" s="12">
        <v>0</v>
      </c>
      <c r="V383" s="12">
        <v>2416</v>
      </c>
      <c r="W383" s="12">
        <v>15945.5</v>
      </c>
      <c r="X383" s="12">
        <v>0</v>
      </c>
      <c r="Y383" s="12">
        <v>483.2</v>
      </c>
      <c r="Z383" s="12">
        <v>0</v>
      </c>
      <c r="AA383" s="12">
        <v>41071.800000000003</v>
      </c>
      <c r="AB383" s="12">
        <v>59916.6</v>
      </c>
      <c r="AC383" s="12">
        <v>29000</v>
      </c>
      <c r="AD383" s="12">
        <v>-30916.6</v>
      </c>
      <c r="AE383" s="12">
        <v>-106.61</v>
      </c>
    </row>
    <row r="384" spans="1:31" ht="15" thickBot="1" x14ac:dyDescent="0.35">
      <c r="A384" s="11" t="s">
        <v>200</v>
      </c>
      <c r="B384" s="12">
        <v>2162.5</v>
      </c>
      <c r="C384" s="12">
        <v>0</v>
      </c>
      <c r="D384" s="12">
        <v>2703.2</v>
      </c>
      <c r="E384" s="12">
        <v>0</v>
      </c>
      <c r="F384" s="12">
        <v>29194.1</v>
      </c>
      <c r="G384" s="12">
        <v>17840.8</v>
      </c>
      <c r="H384" s="12">
        <v>0</v>
      </c>
      <c r="I384" s="12">
        <v>51900.6</v>
      </c>
      <c r="J384" s="12">
        <v>52000</v>
      </c>
      <c r="K384" s="12">
        <v>99.4</v>
      </c>
      <c r="L384" s="12">
        <v>0.19</v>
      </c>
      <c r="T384" s="11" t="s">
        <v>200</v>
      </c>
      <c r="U384" s="12">
        <v>0</v>
      </c>
      <c r="V384" s="12">
        <v>2416</v>
      </c>
      <c r="W384" s="12">
        <v>6764.8</v>
      </c>
      <c r="X384" s="12">
        <v>0</v>
      </c>
      <c r="Y384" s="12">
        <v>483.2</v>
      </c>
      <c r="Z384" s="12">
        <v>0</v>
      </c>
      <c r="AA384" s="12">
        <v>42038.2</v>
      </c>
      <c r="AB384" s="12">
        <v>51702.2</v>
      </c>
      <c r="AC384" s="12">
        <v>52000</v>
      </c>
      <c r="AD384" s="12">
        <v>297.8</v>
      </c>
      <c r="AE384" s="12">
        <v>0.56999999999999995</v>
      </c>
    </row>
    <row r="385" spans="1:31" ht="15" thickBot="1" x14ac:dyDescent="0.35">
      <c r="A385" s="11" t="s">
        <v>201</v>
      </c>
      <c r="B385" s="12">
        <v>2162.5</v>
      </c>
      <c r="C385" s="12">
        <v>0</v>
      </c>
      <c r="D385" s="12">
        <v>2703.2</v>
      </c>
      <c r="E385" s="12">
        <v>0</v>
      </c>
      <c r="F385" s="12">
        <v>0</v>
      </c>
      <c r="G385" s="12">
        <v>17840.8</v>
      </c>
      <c r="H385" s="12">
        <v>1621.9</v>
      </c>
      <c r="I385" s="12">
        <v>24328.400000000001</v>
      </c>
      <c r="J385" s="12">
        <v>25000</v>
      </c>
      <c r="K385" s="12">
        <v>671.6</v>
      </c>
      <c r="L385" s="12">
        <v>2.69</v>
      </c>
      <c r="T385" s="11" t="s">
        <v>201</v>
      </c>
      <c r="U385" s="12">
        <v>0</v>
      </c>
      <c r="V385" s="12">
        <v>2416</v>
      </c>
      <c r="W385" s="12">
        <v>15945.5</v>
      </c>
      <c r="X385" s="12">
        <v>0</v>
      </c>
      <c r="Y385" s="12">
        <v>966.4</v>
      </c>
      <c r="Z385" s="12">
        <v>0</v>
      </c>
      <c r="AA385" s="12">
        <v>41071.800000000003</v>
      </c>
      <c r="AB385" s="12">
        <v>60399.8</v>
      </c>
      <c r="AC385" s="12">
        <v>25000</v>
      </c>
      <c r="AD385" s="12">
        <v>-35399.800000000003</v>
      </c>
      <c r="AE385" s="12">
        <v>-141.6</v>
      </c>
    </row>
    <row r="386" spans="1:31" ht="15" thickBot="1" x14ac:dyDescent="0.35">
      <c r="A386" s="11" t="s">
        <v>202</v>
      </c>
      <c r="B386" s="12">
        <v>2162.5</v>
      </c>
      <c r="C386" s="12">
        <v>2703.2</v>
      </c>
      <c r="D386" s="12">
        <v>2703.2</v>
      </c>
      <c r="E386" s="12">
        <v>0</v>
      </c>
      <c r="F386" s="12">
        <v>29194.1</v>
      </c>
      <c r="G386" s="12">
        <v>17840.8</v>
      </c>
      <c r="H386" s="12">
        <v>2703.2</v>
      </c>
      <c r="I386" s="12">
        <v>57306.9</v>
      </c>
      <c r="J386" s="12">
        <v>42000</v>
      </c>
      <c r="K386" s="12">
        <v>-15306.9</v>
      </c>
      <c r="L386" s="12">
        <v>-36.450000000000003</v>
      </c>
      <c r="T386" s="11" t="s">
        <v>202</v>
      </c>
      <c r="U386" s="12">
        <v>0</v>
      </c>
      <c r="V386" s="12">
        <v>0</v>
      </c>
      <c r="W386" s="12">
        <v>6764.8</v>
      </c>
      <c r="X386" s="12">
        <v>0</v>
      </c>
      <c r="Y386" s="12">
        <v>0</v>
      </c>
      <c r="Z386" s="12">
        <v>0</v>
      </c>
      <c r="AA386" s="12">
        <v>41071.800000000003</v>
      </c>
      <c r="AB386" s="12">
        <v>47836.6</v>
      </c>
      <c r="AC386" s="12">
        <v>42000</v>
      </c>
      <c r="AD386" s="12">
        <v>-5836.6</v>
      </c>
      <c r="AE386" s="12">
        <v>-13.9</v>
      </c>
    </row>
    <row r="387" spans="1:31" ht="15" thickBot="1" x14ac:dyDescent="0.35">
      <c r="A387" s="11" t="s">
        <v>203</v>
      </c>
      <c r="B387" s="12">
        <v>2162.5</v>
      </c>
      <c r="C387" s="12">
        <v>2703.2</v>
      </c>
      <c r="D387" s="12">
        <v>2703.2</v>
      </c>
      <c r="E387" s="12">
        <v>0</v>
      </c>
      <c r="F387" s="12">
        <v>29194.1</v>
      </c>
      <c r="G387" s="12">
        <v>17840.8</v>
      </c>
      <c r="H387" s="12">
        <v>2703.2</v>
      </c>
      <c r="I387" s="12">
        <v>57306.9</v>
      </c>
      <c r="J387" s="12">
        <v>6000</v>
      </c>
      <c r="K387" s="12">
        <v>-51306.9</v>
      </c>
      <c r="L387" s="12">
        <v>-855.12</v>
      </c>
      <c r="T387" s="11" t="s">
        <v>203</v>
      </c>
      <c r="U387" s="12">
        <v>0</v>
      </c>
      <c r="V387" s="12">
        <v>0</v>
      </c>
      <c r="W387" s="12">
        <v>6764.8</v>
      </c>
      <c r="X387" s="12">
        <v>0</v>
      </c>
      <c r="Y387" s="12">
        <v>0</v>
      </c>
      <c r="Z387" s="12">
        <v>0</v>
      </c>
      <c r="AA387" s="12">
        <v>41071.800000000003</v>
      </c>
      <c r="AB387" s="12">
        <v>47836.6</v>
      </c>
      <c r="AC387" s="12">
        <v>6000</v>
      </c>
      <c r="AD387" s="12">
        <v>-41836.6</v>
      </c>
      <c r="AE387" s="12">
        <v>-697.28</v>
      </c>
    </row>
    <row r="388" spans="1:31" ht="15" thickBot="1" x14ac:dyDescent="0.35">
      <c r="A388" s="11" t="s">
        <v>204</v>
      </c>
      <c r="B388" s="12">
        <v>0</v>
      </c>
      <c r="C388" s="12">
        <v>0</v>
      </c>
      <c r="D388" s="12">
        <v>2703.2</v>
      </c>
      <c r="E388" s="12">
        <v>0</v>
      </c>
      <c r="F388" s="12">
        <v>15137.7</v>
      </c>
      <c r="G388" s="12">
        <v>17840.8</v>
      </c>
      <c r="H388" s="12">
        <v>0</v>
      </c>
      <c r="I388" s="12">
        <v>35681.699999999997</v>
      </c>
      <c r="J388" s="12">
        <v>56000</v>
      </c>
      <c r="K388" s="12">
        <v>20318.3</v>
      </c>
      <c r="L388" s="12">
        <v>36.28</v>
      </c>
      <c r="T388" s="11" t="s">
        <v>204</v>
      </c>
      <c r="U388" s="12">
        <v>14254.3</v>
      </c>
      <c r="V388" s="12">
        <v>2416</v>
      </c>
      <c r="W388" s="12">
        <v>15462.3</v>
      </c>
      <c r="X388" s="12">
        <v>241.6</v>
      </c>
      <c r="Y388" s="12">
        <v>966.4</v>
      </c>
      <c r="Z388" s="12">
        <v>0</v>
      </c>
      <c r="AA388" s="12">
        <v>42038.2</v>
      </c>
      <c r="AB388" s="12">
        <v>75378.899999999994</v>
      </c>
      <c r="AC388" s="12">
        <v>56000</v>
      </c>
      <c r="AD388" s="12">
        <v>-19378.900000000001</v>
      </c>
      <c r="AE388" s="12">
        <v>-34.61</v>
      </c>
    </row>
    <row r="389" spans="1:31" ht="15" thickBot="1" x14ac:dyDescent="0.35">
      <c r="A389" s="11" t="s">
        <v>205</v>
      </c>
      <c r="B389" s="12">
        <v>2162.5</v>
      </c>
      <c r="C389" s="12">
        <v>0</v>
      </c>
      <c r="D389" s="12">
        <v>2703.2</v>
      </c>
      <c r="E389" s="12">
        <v>0</v>
      </c>
      <c r="F389" s="12">
        <v>29194.1</v>
      </c>
      <c r="G389" s="12">
        <v>17840.8</v>
      </c>
      <c r="H389" s="12">
        <v>2703.2</v>
      </c>
      <c r="I389" s="12">
        <v>54603.8</v>
      </c>
      <c r="J389" s="12">
        <v>59000</v>
      </c>
      <c r="K389" s="12">
        <v>4396.2</v>
      </c>
      <c r="L389" s="12">
        <v>7.45</v>
      </c>
      <c r="T389" s="11" t="s">
        <v>205</v>
      </c>
      <c r="U389" s="12">
        <v>0</v>
      </c>
      <c r="V389" s="12">
        <v>483.2</v>
      </c>
      <c r="W389" s="12">
        <v>6764.8</v>
      </c>
      <c r="X389" s="12">
        <v>0</v>
      </c>
      <c r="Y389" s="12">
        <v>0</v>
      </c>
      <c r="Z389" s="12">
        <v>0</v>
      </c>
      <c r="AA389" s="12">
        <v>41071.800000000003</v>
      </c>
      <c r="AB389" s="12">
        <v>48319.8</v>
      </c>
      <c r="AC389" s="12">
        <v>59000</v>
      </c>
      <c r="AD389" s="12">
        <v>10680.2</v>
      </c>
      <c r="AE389" s="12">
        <v>18.100000000000001</v>
      </c>
    </row>
    <row r="390" spans="1:31" ht="15" thickBot="1" x14ac:dyDescent="0.35">
      <c r="A390" s="11" t="s">
        <v>206</v>
      </c>
      <c r="B390" s="12">
        <v>2162.5</v>
      </c>
      <c r="C390" s="12">
        <v>0</v>
      </c>
      <c r="D390" s="12">
        <v>2703.2</v>
      </c>
      <c r="E390" s="12">
        <v>0</v>
      </c>
      <c r="F390" s="12">
        <v>29194.1</v>
      </c>
      <c r="G390" s="12">
        <v>17840.8</v>
      </c>
      <c r="H390" s="12">
        <v>2703.2</v>
      </c>
      <c r="I390" s="12">
        <v>54603.8</v>
      </c>
      <c r="J390" s="12">
        <v>97000</v>
      </c>
      <c r="K390" s="12">
        <v>42396.2</v>
      </c>
      <c r="L390" s="12">
        <v>43.71</v>
      </c>
      <c r="T390" s="11" t="s">
        <v>206</v>
      </c>
      <c r="U390" s="12">
        <v>0</v>
      </c>
      <c r="V390" s="12">
        <v>483.2</v>
      </c>
      <c r="W390" s="12">
        <v>6764.8</v>
      </c>
      <c r="X390" s="12">
        <v>0</v>
      </c>
      <c r="Y390" s="12">
        <v>483.2</v>
      </c>
      <c r="Z390" s="12">
        <v>0</v>
      </c>
      <c r="AA390" s="12">
        <v>41071.800000000003</v>
      </c>
      <c r="AB390" s="12">
        <v>48803</v>
      </c>
      <c r="AC390" s="12">
        <v>97000</v>
      </c>
      <c r="AD390" s="12">
        <v>48197</v>
      </c>
      <c r="AE390" s="12">
        <v>49.69</v>
      </c>
    </row>
    <row r="391" spans="1:31" ht="15" thickBot="1" x14ac:dyDescent="0.35">
      <c r="A391" s="11" t="s">
        <v>207</v>
      </c>
      <c r="B391" s="12">
        <v>2162.5</v>
      </c>
      <c r="C391" s="12">
        <v>0</v>
      </c>
      <c r="D391" s="12">
        <v>2703.2</v>
      </c>
      <c r="E391" s="12">
        <v>0</v>
      </c>
      <c r="F391" s="12">
        <v>29194.1</v>
      </c>
      <c r="G391" s="12">
        <v>17840.8</v>
      </c>
      <c r="H391" s="12">
        <v>0</v>
      </c>
      <c r="I391" s="12">
        <v>51900.6</v>
      </c>
      <c r="J391" s="12">
        <v>74000</v>
      </c>
      <c r="K391" s="12">
        <v>22099.4</v>
      </c>
      <c r="L391" s="12">
        <v>29.86</v>
      </c>
      <c r="T391" s="11" t="s">
        <v>207</v>
      </c>
      <c r="U391" s="12">
        <v>0</v>
      </c>
      <c r="V391" s="12">
        <v>483.2</v>
      </c>
      <c r="W391" s="12">
        <v>6764.8</v>
      </c>
      <c r="X391" s="12">
        <v>0</v>
      </c>
      <c r="Y391" s="12">
        <v>483.2</v>
      </c>
      <c r="Z391" s="12">
        <v>0</v>
      </c>
      <c r="AA391" s="12">
        <v>42038.2</v>
      </c>
      <c r="AB391" s="12">
        <v>49769.4</v>
      </c>
      <c r="AC391" s="12">
        <v>74000</v>
      </c>
      <c r="AD391" s="12">
        <v>24230.6</v>
      </c>
      <c r="AE391" s="12">
        <v>32.74</v>
      </c>
    </row>
    <row r="392" spans="1:31" ht="15" thickBot="1" x14ac:dyDescent="0.35">
      <c r="A392" s="11" t="s">
        <v>208</v>
      </c>
      <c r="B392" s="12">
        <v>2162.5</v>
      </c>
      <c r="C392" s="12">
        <v>0</v>
      </c>
      <c r="D392" s="12">
        <v>2703.2</v>
      </c>
      <c r="E392" s="12">
        <v>0</v>
      </c>
      <c r="F392" s="12">
        <v>29194.1</v>
      </c>
      <c r="G392" s="12">
        <v>17840.8</v>
      </c>
      <c r="H392" s="12">
        <v>0</v>
      </c>
      <c r="I392" s="12">
        <v>51900.6</v>
      </c>
      <c r="J392" s="12">
        <v>88000</v>
      </c>
      <c r="K392" s="12">
        <v>36099.4</v>
      </c>
      <c r="L392" s="12">
        <v>41.02</v>
      </c>
      <c r="T392" s="11" t="s">
        <v>208</v>
      </c>
      <c r="U392" s="12">
        <v>0</v>
      </c>
      <c r="V392" s="12">
        <v>2416</v>
      </c>
      <c r="W392" s="12">
        <v>10147.200000000001</v>
      </c>
      <c r="X392" s="12">
        <v>0</v>
      </c>
      <c r="Y392" s="12">
        <v>483.2</v>
      </c>
      <c r="Z392" s="12">
        <v>0</v>
      </c>
      <c r="AA392" s="12">
        <v>42038.2</v>
      </c>
      <c r="AB392" s="12">
        <v>55084.6</v>
      </c>
      <c r="AC392" s="12">
        <v>88000</v>
      </c>
      <c r="AD392" s="12">
        <v>32915.4</v>
      </c>
      <c r="AE392" s="12">
        <v>37.4</v>
      </c>
    </row>
    <row r="393" spans="1:31" ht="15" thickBot="1" x14ac:dyDescent="0.35">
      <c r="A393" s="11" t="s">
        <v>209</v>
      </c>
      <c r="B393" s="12">
        <v>2162.5</v>
      </c>
      <c r="C393" s="12">
        <v>0</v>
      </c>
      <c r="D393" s="12">
        <v>2703.2</v>
      </c>
      <c r="E393" s="12">
        <v>0</v>
      </c>
      <c r="F393" s="12">
        <v>29194.1</v>
      </c>
      <c r="G393" s="12">
        <v>17840.8</v>
      </c>
      <c r="H393" s="12">
        <v>2703.2</v>
      </c>
      <c r="I393" s="12">
        <v>54603.8</v>
      </c>
      <c r="J393" s="12">
        <v>100000</v>
      </c>
      <c r="K393" s="12">
        <v>45396.2</v>
      </c>
      <c r="L393" s="12">
        <v>45.4</v>
      </c>
      <c r="T393" s="11" t="s">
        <v>209</v>
      </c>
      <c r="U393" s="12">
        <v>0</v>
      </c>
      <c r="V393" s="12">
        <v>3382.4</v>
      </c>
      <c r="W393" s="12">
        <v>30683.1</v>
      </c>
      <c r="X393" s="12">
        <v>241.6</v>
      </c>
      <c r="Y393" s="12">
        <v>483.2</v>
      </c>
      <c r="Z393" s="12">
        <v>0</v>
      </c>
      <c r="AA393" s="12">
        <v>41071.800000000003</v>
      </c>
      <c r="AB393" s="12">
        <v>75862.100000000006</v>
      </c>
      <c r="AC393" s="12">
        <v>100000</v>
      </c>
      <c r="AD393" s="12">
        <v>24137.9</v>
      </c>
      <c r="AE393" s="12">
        <v>24.14</v>
      </c>
    </row>
    <row r="394" spans="1:31" ht="15" thickBot="1" x14ac:dyDescent="0.35">
      <c r="A394" s="11" t="s">
        <v>210</v>
      </c>
      <c r="B394" s="12">
        <v>2162.5</v>
      </c>
      <c r="C394" s="12">
        <v>0</v>
      </c>
      <c r="D394" s="12">
        <v>2703.2</v>
      </c>
      <c r="E394" s="12">
        <v>0</v>
      </c>
      <c r="F394" s="12">
        <v>29194.1</v>
      </c>
      <c r="G394" s="12">
        <v>17840.8</v>
      </c>
      <c r="H394" s="12">
        <v>2703.2</v>
      </c>
      <c r="I394" s="12">
        <v>54603.8</v>
      </c>
      <c r="J394" s="12">
        <v>62000</v>
      </c>
      <c r="K394" s="12">
        <v>7396.2</v>
      </c>
      <c r="L394" s="12">
        <v>11.93</v>
      </c>
      <c r="T394" s="11" t="s">
        <v>210</v>
      </c>
      <c r="U394" s="12">
        <v>0</v>
      </c>
      <c r="V394" s="12">
        <v>2416</v>
      </c>
      <c r="W394" s="12">
        <v>6764.8</v>
      </c>
      <c r="X394" s="12">
        <v>0</v>
      </c>
      <c r="Y394" s="12">
        <v>483.2</v>
      </c>
      <c r="Z394" s="12">
        <v>0</v>
      </c>
      <c r="AA394" s="12">
        <v>41071.800000000003</v>
      </c>
      <c r="AB394" s="12">
        <v>50735.8</v>
      </c>
      <c r="AC394" s="12">
        <v>62000</v>
      </c>
      <c r="AD394" s="12">
        <v>11264.2</v>
      </c>
      <c r="AE394" s="12">
        <v>18.170000000000002</v>
      </c>
    </row>
    <row r="395" spans="1:31" ht="15" thickBot="1" x14ac:dyDescent="0.35">
      <c r="A395" s="11" t="s">
        <v>211</v>
      </c>
      <c r="B395" s="12">
        <v>0</v>
      </c>
      <c r="C395" s="12">
        <v>0</v>
      </c>
      <c r="D395" s="12">
        <v>2703.2</v>
      </c>
      <c r="E395" s="12">
        <v>0</v>
      </c>
      <c r="F395" s="12">
        <v>29194.1</v>
      </c>
      <c r="G395" s="12">
        <v>17840.8</v>
      </c>
      <c r="H395" s="12">
        <v>0</v>
      </c>
      <c r="I395" s="12">
        <v>49738.1</v>
      </c>
      <c r="J395" s="12">
        <v>50000</v>
      </c>
      <c r="K395" s="12">
        <v>261.89999999999998</v>
      </c>
      <c r="L395" s="12">
        <v>0.52</v>
      </c>
      <c r="T395" s="11" t="s">
        <v>211</v>
      </c>
      <c r="U395" s="12">
        <v>0</v>
      </c>
      <c r="V395" s="12">
        <v>483.2</v>
      </c>
      <c r="W395" s="12">
        <v>15462.3</v>
      </c>
      <c r="X395" s="12">
        <v>0</v>
      </c>
      <c r="Y395" s="12">
        <v>483.2</v>
      </c>
      <c r="Z395" s="12">
        <v>0</v>
      </c>
      <c r="AA395" s="12">
        <v>55084.6</v>
      </c>
      <c r="AB395" s="12">
        <v>71513.3</v>
      </c>
      <c r="AC395" s="12">
        <v>50000</v>
      </c>
      <c r="AD395" s="12">
        <v>-21513.3</v>
      </c>
      <c r="AE395" s="12">
        <v>-43.03</v>
      </c>
    </row>
    <row r="396" spans="1:31" ht="15" thickBot="1" x14ac:dyDescent="0.35">
      <c r="A396" s="11" t="s">
        <v>212</v>
      </c>
      <c r="B396" s="12">
        <v>2162.5</v>
      </c>
      <c r="C396" s="12">
        <v>0</v>
      </c>
      <c r="D396" s="12">
        <v>2703.2</v>
      </c>
      <c r="E396" s="12">
        <v>0</v>
      </c>
      <c r="F396" s="12">
        <v>29194.1</v>
      </c>
      <c r="G396" s="12">
        <v>17840.8</v>
      </c>
      <c r="H396" s="12">
        <v>0</v>
      </c>
      <c r="I396" s="12">
        <v>51900.6</v>
      </c>
      <c r="J396" s="12">
        <v>5000</v>
      </c>
      <c r="K396" s="12">
        <v>-46900.6</v>
      </c>
      <c r="L396" s="12">
        <v>-938.01</v>
      </c>
      <c r="T396" s="11" t="s">
        <v>212</v>
      </c>
      <c r="U396" s="12">
        <v>0</v>
      </c>
      <c r="V396" s="12">
        <v>483.2</v>
      </c>
      <c r="W396" s="12">
        <v>6764.8</v>
      </c>
      <c r="X396" s="12">
        <v>0</v>
      </c>
      <c r="Y396" s="12">
        <v>483.2</v>
      </c>
      <c r="Z396" s="12">
        <v>0</v>
      </c>
      <c r="AA396" s="12">
        <v>42038.2</v>
      </c>
      <c r="AB396" s="12">
        <v>49769.4</v>
      </c>
      <c r="AC396" s="12">
        <v>5000</v>
      </c>
      <c r="AD396" s="12">
        <v>-44769.4</v>
      </c>
      <c r="AE396" s="12">
        <v>-895.39</v>
      </c>
    </row>
    <row r="397" spans="1:31" ht="15" thickBot="1" x14ac:dyDescent="0.35">
      <c r="A397" s="11" t="s">
        <v>213</v>
      </c>
      <c r="B397" s="12">
        <v>2162.5</v>
      </c>
      <c r="C397" s="12">
        <v>2703.2</v>
      </c>
      <c r="D397" s="12">
        <v>2703.2</v>
      </c>
      <c r="E397" s="12">
        <v>0</v>
      </c>
      <c r="F397" s="12">
        <v>29194.1</v>
      </c>
      <c r="G397" s="12">
        <v>20003.400000000001</v>
      </c>
      <c r="H397" s="12">
        <v>2703.2</v>
      </c>
      <c r="I397" s="12">
        <v>59469.4</v>
      </c>
      <c r="J397" s="12">
        <v>10000</v>
      </c>
      <c r="K397" s="12">
        <v>-49469.4</v>
      </c>
      <c r="L397" s="12">
        <v>-494.69</v>
      </c>
      <c r="T397" s="11" t="s">
        <v>213</v>
      </c>
      <c r="U397" s="12">
        <v>0</v>
      </c>
      <c r="V397" s="12">
        <v>0</v>
      </c>
      <c r="W397" s="12">
        <v>0</v>
      </c>
      <c r="X397" s="12">
        <v>0</v>
      </c>
      <c r="Y397" s="12">
        <v>0</v>
      </c>
      <c r="Z397" s="12">
        <v>0</v>
      </c>
      <c r="AA397" s="12">
        <v>38655.9</v>
      </c>
      <c r="AB397" s="12">
        <v>38655.9</v>
      </c>
      <c r="AC397" s="12">
        <v>10000</v>
      </c>
      <c r="AD397" s="12">
        <v>-28655.9</v>
      </c>
      <c r="AE397" s="12">
        <v>-286.56</v>
      </c>
    </row>
    <row r="398" spans="1:31" ht="15" thickBot="1" x14ac:dyDescent="0.35">
      <c r="A398" s="11" t="s">
        <v>214</v>
      </c>
      <c r="B398" s="12">
        <v>2162.5</v>
      </c>
      <c r="C398" s="12">
        <v>0</v>
      </c>
      <c r="D398" s="12">
        <v>2703.2</v>
      </c>
      <c r="E398" s="12">
        <v>0</v>
      </c>
      <c r="F398" s="12">
        <v>29194.1</v>
      </c>
      <c r="G398" s="12">
        <v>17840.8</v>
      </c>
      <c r="H398" s="12">
        <v>2703.2</v>
      </c>
      <c r="I398" s="12">
        <v>54603.8</v>
      </c>
      <c r="J398" s="12">
        <v>4000</v>
      </c>
      <c r="K398" s="12">
        <v>-50603.8</v>
      </c>
      <c r="L398" s="12">
        <v>-1265.0999999999999</v>
      </c>
      <c r="T398" s="11" t="s">
        <v>214</v>
      </c>
      <c r="U398" s="12">
        <v>0</v>
      </c>
      <c r="V398" s="12">
        <v>2416</v>
      </c>
      <c r="W398" s="12">
        <v>6764.8</v>
      </c>
      <c r="X398" s="12">
        <v>0</v>
      </c>
      <c r="Y398" s="12">
        <v>0</v>
      </c>
      <c r="Z398" s="12">
        <v>0</v>
      </c>
      <c r="AA398" s="12">
        <v>38655.9</v>
      </c>
      <c r="AB398" s="12">
        <v>47836.6</v>
      </c>
      <c r="AC398" s="12">
        <v>4000</v>
      </c>
      <c r="AD398" s="12">
        <v>-43836.6</v>
      </c>
      <c r="AE398" s="12">
        <v>-1095.92</v>
      </c>
    </row>
    <row r="399" spans="1:31" ht="15" thickBot="1" x14ac:dyDescent="0.35">
      <c r="A399" s="11" t="s">
        <v>215</v>
      </c>
      <c r="B399" s="12">
        <v>2162.5</v>
      </c>
      <c r="C399" s="12">
        <v>2703.2</v>
      </c>
      <c r="D399" s="12">
        <v>2703.2</v>
      </c>
      <c r="E399" s="12">
        <v>0</v>
      </c>
      <c r="F399" s="12">
        <v>29194.1</v>
      </c>
      <c r="G399" s="12">
        <v>17840.8</v>
      </c>
      <c r="H399" s="12">
        <v>0</v>
      </c>
      <c r="I399" s="12">
        <v>54603.8</v>
      </c>
      <c r="J399" s="12">
        <v>35000</v>
      </c>
      <c r="K399" s="12">
        <v>-19603.8</v>
      </c>
      <c r="L399" s="12">
        <v>-56.01</v>
      </c>
      <c r="T399" s="11" t="s">
        <v>215</v>
      </c>
      <c r="U399" s="12">
        <v>0</v>
      </c>
      <c r="V399" s="12">
        <v>0</v>
      </c>
      <c r="W399" s="12">
        <v>6764.8</v>
      </c>
      <c r="X399" s="12">
        <v>0</v>
      </c>
      <c r="Y399" s="12">
        <v>483.2</v>
      </c>
      <c r="Z399" s="12">
        <v>0</v>
      </c>
      <c r="AA399" s="12">
        <v>42038.2</v>
      </c>
      <c r="AB399" s="12">
        <v>49286.2</v>
      </c>
      <c r="AC399" s="12">
        <v>35000</v>
      </c>
      <c r="AD399" s="12">
        <v>-14286.2</v>
      </c>
      <c r="AE399" s="12">
        <v>-40.82</v>
      </c>
    </row>
    <row r="400" spans="1:31" ht="15" thickBot="1" x14ac:dyDescent="0.35">
      <c r="A400" s="11" t="s">
        <v>216</v>
      </c>
      <c r="B400" s="12">
        <v>0</v>
      </c>
      <c r="C400" s="12">
        <v>0</v>
      </c>
      <c r="D400" s="12">
        <v>2703.2</v>
      </c>
      <c r="E400" s="12">
        <v>0</v>
      </c>
      <c r="F400" s="12">
        <v>29194.1</v>
      </c>
      <c r="G400" s="12">
        <v>17840.8</v>
      </c>
      <c r="H400" s="12">
        <v>0</v>
      </c>
      <c r="I400" s="12">
        <v>49738.1</v>
      </c>
      <c r="J400" s="12">
        <v>78000</v>
      </c>
      <c r="K400" s="12">
        <v>28261.9</v>
      </c>
      <c r="L400" s="12">
        <v>36.229999999999997</v>
      </c>
      <c r="T400" s="11" t="s">
        <v>216</v>
      </c>
      <c r="U400" s="12">
        <v>14254.3</v>
      </c>
      <c r="V400" s="12">
        <v>3382.4</v>
      </c>
      <c r="W400" s="12">
        <v>15462.3</v>
      </c>
      <c r="X400" s="12">
        <v>0</v>
      </c>
      <c r="Y400" s="12">
        <v>483.2</v>
      </c>
      <c r="Z400" s="12">
        <v>0</v>
      </c>
      <c r="AA400" s="12">
        <v>52427</v>
      </c>
      <c r="AB400" s="12">
        <v>86009.3</v>
      </c>
      <c r="AC400" s="12">
        <v>78000</v>
      </c>
      <c r="AD400" s="12">
        <v>-8009.3</v>
      </c>
      <c r="AE400" s="12">
        <v>-10.27</v>
      </c>
    </row>
    <row r="401" spans="1:31" ht="15" thickBot="1" x14ac:dyDescent="0.35">
      <c r="A401" s="11" t="s">
        <v>217</v>
      </c>
      <c r="B401" s="12">
        <v>2162.5</v>
      </c>
      <c r="C401" s="12">
        <v>2703.2</v>
      </c>
      <c r="D401" s="12">
        <v>2703.2</v>
      </c>
      <c r="E401" s="12">
        <v>0</v>
      </c>
      <c r="F401" s="12">
        <v>29194.1</v>
      </c>
      <c r="G401" s="12">
        <v>17840.8</v>
      </c>
      <c r="H401" s="12">
        <v>0</v>
      </c>
      <c r="I401" s="12">
        <v>54603.8</v>
      </c>
      <c r="J401" s="12">
        <v>6000</v>
      </c>
      <c r="K401" s="12">
        <v>-48603.8</v>
      </c>
      <c r="L401" s="12">
        <v>-810.06</v>
      </c>
      <c r="T401" s="11" t="s">
        <v>217</v>
      </c>
      <c r="U401" s="12">
        <v>0</v>
      </c>
      <c r="V401" s="12">
        <v>0</v>
      </c>
      <c r="W401" s="12">
        <v>6764.8</v>
      </c>
      <c r="X401" s="12">
        <v>0</v>
      </c>
      <c r="Y401" s="12">
        <v>483.2</v>
      </c>
      <c r="Z401" s="12">
        <v>0</v>
      </c>
      <c r="AA401" s="12">
        <v>42038.2</v>
      </c>
      <c r="AB401" s="12">
        <v>49286.2</v>
      </c>
      <c r="AC401" s="12">
        <v>6000</v>
      </c>
      <c r="AD401" s="12">
        <v>-43286.2</v>
      </c>
      <c r="AE401" s="12">
        <v>-721.44</v>
      </c>
    </row>
    <row r="402" spans="1:31" ht="15" thickBot="1" x14ac:dyDescent="0.35">
      <c r="A402" s="11" t="s">
        <v>218</v>
      </c>
      <c r="B402" s="12">
        <v>2162.5</v>
      </c>
      <c r="C402" s="12">
        <v>0</v>
      </c>
      <c r="D402" s="12">
        <v>2703.2</v>
      </c>
      <c r="E402" s="12">
        <v>0</v>
      </c>
      <c r="F402" s="12">
        <v>29194.1</v>
      </c>
      <c r="G402" s="12">
        <v>17840.8</v>
      </c>
      <c r="H402" s="12">
        <v>1621.9</v>
      </c>
      <c r="I402" s="12">
        <v>53522.5</v>
      </c>
      <c r="J402" s="12">
        <v>10000</v>
      </c>
      <c r="K402" s="12">
        <v>-43522.5</v>
      </c>
      <c r="L402" s="12">
        <v>-435.23</v>
      </c>
      <c r="T402" s="11" t="s">
        <v>218</v>
      </c>
      <c r="U402" s="12">
        <v>0</v>
      </c>
      <c r="V402" s="12">
        <v>483.2</v>
      </c>
      <c r="W402" s="12">
        <v>10147.200000000001</v>
      </c>
      <c r="X402" s="12">
        <v>0</v>
      </c>
      <c r="Y402" s="12">
        <v>483.2</v>
      </c>
      <c r="Z402" s="12">
        <v>0</v>
      </c>
      <c r="AA402" s="12">
        <v>41071.800000000003</v>
      </c>
      <c r="AB402" s="12">
        <v>52185.4</v>
      </c>
      <c r="AC402" s="12">
        <v>10000</v>
      </c>
      <c r="AD402" s="12">
        <v>-42185.4</v>
      </c>
      <c r="AE402" s="12">
        <v>-421.85</v>
      </c>
    </row>
    <row r="403" spans="1:31" ht="15" thickBot="1" x14ac:dyDescent="0.35">
      <c r="A403" s="11" t="s">
        <v>219</v>
      </c>
      <c r="B403" s="12">
        <v>2162.5</v>
      </c>
      <c r="C403" s="12">
        <v>0</v>
      </c>
      <c r="D403" s="12">
        <v>2703.2</v>
      </c>
      <c r="E403" s="12">
        <v>0</v>
      </c>
      <c r="F403" s="12">
        <v>29194.1</v>
      </c>
      <c r="G403" s="12">
        <v>17840.8</v>
      </c>
      <c r="H403" s="12">
        <v>2703.2</v>
      </c>
      <c r="I403" s="12">
        <v>54603.8</v>
      </c>
      <c r="J403" s="12">
        <v>100000</v>
      </c>
      <c r="K403" s="12">
        <v>45396.2</v>
      </c>
      <c r="L403" s="12">
        <v>45.4</v>
      </c>
      <c r="T403" s="11" t="s">
        <v>219</v>
      </c>
      <c r="U403" s="12">
        <v>0</v>
      </c>
      <c r="V403" s="12">
        <v>2416</v>
      </c>
      <c r="W403" s="12">
        <v>6764.8</v>
      </c>
      <c r="X403" s="12">
        <v>0</v>
      </c>
      <c r="Y403" s="12">
        <v>0</v>
      </c>
      <c r="Z403" s="12">
        <v>0</v>
      </c>
      <c r="AA403" s="12">
        <v>41071.800000000003</v>
      </c>
      <c r="AB403" s="12">
        <v>50252.6</v>
      </c>
      <c r="AC403" s="12">
        <v>100000</v>
      </c>
      <c r="AD403" s="12">
        <v>49747.4</v>
      </c>
      <c r="AE403" s="12">
        <v>49.75</v>
      </c>
    </row>
    <row r="404" spans="1:31" ht="15" thickBot="1" x14ac:dyDescent="0.35">
      <c r="A404" s="11" t="s">
        <v>220</v>
      </c>
      <c r="B404" s="12">
        <v>0</v>
      </c>
      <c r="C404" s="12">
        <v>0</v>
      </c>
      <c r="D404" s="12">
        <v>2703.2</v>
      </c>
      <c r="E404" s="12">
        <v>0</v>
      </c>
      <c r="F404" s="12">
        <v>29194.1</v>
      </c>
      <c r="G404" s="12">
        <v>17840.8</v>
      </c>
      <c r="H404" s="12">
        <v>0</v>
      </c>
      <c r="I404" s="12">
        <v>49738.1</v>
      </c>
      <c r="J404" s="12">
        <v>49000</v>
      </c>
      <c r="K404" s="12">
        <v>-738.1</v>
      </c>
      <c r="L404" s="12">
        <v>-1.51</v>
      </c>
      <c r="T404" s="11" t="s">
        <v>220</v>
      </c>
      <c r="U404" s="12">
        <v>0</v>
      </c>
      <c r="V404" s="12">
        <v>2416</v>
      </c>
      <c r="W404" s="12">
        <v>10147.200000000001</v>
      </c>
      <c r="X404" s="12">
        <v>241.6</v>
      </c>
      <c r="Y404" s="12">
        <v>483.2</v>
      </c>
      <c r="Z404" s="12">
        <v>0</v>
      </c>
      <c r="AA404" s="12">
        <v>42038.2</v>
      </c>
      <c r="AB404" s="12">
        <v>55326.2</v>
      </c>
      <c r="AC404" s="12">
        <v>49000</v>
      </c>
      <c r="AD404" s="12">
        <v>-6326.2</v>
      </c>
      <c r="AE404" s="12">
        <v>-12.91</v>
      </c>
    </row>
    <row r="405" spans="1:31" ht="15" thickBot="1" x14ac:dyDescent="0.35">
      <c r="A405" s="11" t="s">
        <v>221</v>
      </c>
      <c r="B405" s="12">
        <v>2162.5</v>
      </c>
      <c r="C405" s="12">
        <v>0</v>
      </c>
      <c r="D405" s="12">
        <v>2703.2</v>
      </c>
      <c r="E405" s="12">
        <v>0</v>
      </c>
      <c r="F405" s="12">
        <v>29194.1</v>
      </c>
      <c r="G405" s="12">
        <v>17840.8</v>
      </c>
      <c r="H405" s="12">
        <v>2703.2</v>
      </c>
      <c r="I405" s="12">
        <v>54603.8</v>
      </c>
      <c r="J405" s="12">
        <v>76000</v>
      </c>
      <c r="K405" s="12">
        <v>21396.2</v>
      </c>
      <c r="L405" s="12">
        <v>28.15</v>
      </c>
      <c r="T405" s="11" t="s">
        <v>221</v>
      </c>
      <c r="U405" s="12">
        <v>0</v>
      </c>
      <c r="V405" s="12">
        <v>483.2</v>
      </c>
      <c r="W405" s="12">
        <v>6764.8</v>
      </c>
      <c r="X405" s="12">
        <v>0</v>
      </c>
      <c r="Y405" s="12">
        <v>0</v>
      </c>
      <c r="Z405" s="12">
        <v>0</v>
      </c>
      <c r="AA405" s="12">
        <v>38655.9</v>
      </c>
      <c r="AB405" s="12">
        <v>45903.8</v>
      </c>
      <c r="AC405" s="12">
        <v>76000</v>
      </c>
      <c r="AD405" s="12">
        <v>30096.2</v>
      </c>
      <c r="AE405" s="12">
        <v>39.6</v>
      </c>
    </row>
    <row r="406" spans="1:31" ht="15" thickBot="1" x14ac:dyDescent="0.35">
      <c r="A406" s="11" t="s">
        <v>222</v>
      </c>
      <c r="B406" s="12">
        <v>2162.5</v>
      </c>
      <c r="C406" s="12">
        <v>0</v>
      </c>
      <c r="D406" s="12">
        <v>2703.2</v>
      </c>
      <c r="E406" s="12">
        <v>0</v>
      </c>
      <c r="F406" s="12">
        <v>29194.1</v>
      </c>
      <c r="G406" s="12">
        <v>17840.8</v>
      </c>
      <c r="H406" s="12">
        <v>2703.2</v>
      </c>
      <c r="I406" s="12">
        <v>54603.8</v>
      </c>
      <c r="J406" s="12">
        <v>33000</v>
      </c>
      <c r="K406" s="12">
        <v>-21603.8</v>
      </c>
      <c r="L406" s="12">
        <v>-65.47</v>
      </c>
      <c r="T406" s="11" t="s">
        <v>222</v>
      </c>
      <c r="U406" s="12">
        <v>0</v>
      </c>
      <c r="V406" s="12">
        <v>2416</v>
      </c>
      <c r="W406" s="12">
        <v>6764.8</v>
      </c>
      <c r="X406" s="12">
        <v>0</v>
      </c>
      <c r="Y406" s="12">
        <v>0</v>
      </c>
      <c r="Z406" s="12">
        <v>0</v>
      </c>
      <c r="AA406" s="12">
        <v>38655.9</v>
      </c>
      <c r="AB406" s="12">
        <v>47836.6</v>
      </c>
      <c r="AC406" s="12">
        <v>33000</v>
      </c>
      <c r="AD406" s="12">
        <v>-14836.6</v>
      </c>
      <c r="AE406" s="12">
        <v>-44.96</v>
      </c>
    </row>
    <row r="407" spans="1:31" ht="15" thickBot="1" x14ac:dyDescent="0.35">
      <c r="A407" s="11" t="s">
        <v>223</v>
      </c>
      <c r="B407" s="12">
        <v>2162.5</v>
      </c>
      <c r="C407" s="12">
        <v>0</v>
      </c>
      <c r="D407" s="12">
        <v>2703.2</v>
      </c>
      <c r="E407" s="12">
        <v>0</v>
      </c>
      <c r="F407" s="12">
        <v>29194.1</v>
      </c>
      <c r="G407" s="12">
        <v>17840.8</v>
      </c>
      <c r="H407" s="12">
        <v>2703.2</v>
      </c>
      <c r="I407" s="12">
        <v>54603.8</v>
      </c>
      <c r="J407" s="12">
        <v>11000</v>
      </c>
      <c r="K407" s="12">
        <v>-43603.8</v>
      </c>
      <c r="L407" s="12">
        <v>-396.4</v>
      </c>
      <c r="T407" s="11" t="s">
        <v>223</v>
      </c>
      <c r="U407" s="12">
        <v>0</v>
      </c>
      <c r="V407" s="12">
        <v>483.2</v>
      </c>
      <c r="W407" s="12">
        <v>6764.8</v>
      </c>
      <c r="X407" s="12">
        <v>0</v>
      </c>
      <c r="Y407" s="12">
        <v>0</v>
      </c>
      <c r="Z407" s="12">
        <v>0</v>
      </c>
      <c r="AA407" s="12">
        <v>41071.800000000003</v>
      </c>
      <c r="AB407" s="12">
        <v>48319.8</v>
      </c>
      <c r="AC407" s="12">
        <v>11000</v>
      </c>
      <c r="AD407" s="12">
        <v>-37319.800000000003</v>
      </c>
      <c r="AE407" s="12">
        <v>-339.27</v>
      </c>
    </row>
    <row r="408" spans="1:31" ht="15" thickBot="1" x14ac:dyDescent="0.35">
      <c r="A408" s="11" t="s">
        <v>224</v>
      </c>
      <c r="B408" s="12">
        <v>2162.5</v>
      </c>
      <c r="C408" s="12">
        <v>2703.2</v>
      </c>
      <c r="D408" s="12">
        <v>2703.2</v>
      </c>
      <c r="E408" s="12">
        <v>0</v>
      </c>
      <c r="F408" s="12">
        <v>29194.1</v>
      </c>
      <c r="G408" s="12">
        <v>20003.400000000001</v>
      </c>
      <c r="H408" s="12">
        <v>2703.2</v>
      </c>
      <c r="I408" s="12">
        <v>59469.4</v>
      </c>
      <c r="J408" s="12">
        <v>85000</v>
      </c>
      <c r="K408" s="12">
        <v>25530.6</v>
      </c>
      <c r="L408" s="12">
        <v>30.04</v>
      </c>
      <c r="T408" s="11" t="s">
        <v>224</v>
      </c>
      <c r="U408" s="12">
        <v>0</v>
      </c>
      <c r="V408" s="12">
        <v>0</v>
      </c>
      <c r="W408" s="12">
        <v>6764.8</v>
      </c>
      <c r="X408" s="12">
        <v>0</v>
      </c>
      <c r="Y408" s="12">
        <v>0</v>
      </c>
      <c r="Z408" s="12">
        <v>0</v>
      </c>
      <c r="AA408" s="12">
        <v>38655.9</v>
      </c>
      <c r="AB408" s="12">
        <v>45420.6</v>
      </c>
      <c r="AC408" s="12">
        <v>85000</v>
      </c>
      <c r="AD408" s="12">
        <v>39579.4</v>
      </c>
      <c r="AE408" s="12">
        <v>46.56</v>
      </c>
    </row>
    <row r="409" spans="1:31" ht="15" thickBot="1" x14ac:dyDescent="0.35">
      <c r="A409" s="11" t="s">
        <v>225</v>
      </c>
      <c r="B409" s="12">
        <v>2162.5</v>
      </c>
      <c r="C409" s="12">
        <v>0</v>
      </c>
      <c r="D409" s="12">
        <v>2703.2</v>
      </c>
      <c r="E409" s="12">
        <v>0</v>
      </c>
      <c r="F409" s="12">
        <v>29194.1</v>
      </c>
      <c r="G409" s="12">
        <v>17840.8</v>
      </c>
      <c r="H409" s="12">
        <v>1621.9</v>
      </c>
      <c r="I409" s="12">
        <v>53522.5</v>
      </c>
      <c r="J409" s="12">
        <v>75000</v>
      </c>
      <c r="K409" s="12">
        <v>21477.5</v>
      </c>
      <c r="L409" s="12">
        <v>28.64</v>
      </c>
      <c r="T409" s="11" t="s">
        <v>225</v>
      </c>
      <c r="U409" s="12">
        <v>0</v>
      </c>
      <c r="V409" s="12">
        <v>2416</v>
      </c>
      <c r="W409" s="12">
        <v>15462.3</v>
      </c>
      <c r="X409" s="12">
        <v>0</v>
      </c>
      <c r="Y409" s="12">
        <v>483.2</v>
      </c>
      <c r="Z409" s="12">
        <v>0</v>
      </c>
      <c r="AA409" s="12">
        <v>41071.800000000003</v>
      </c>
      <c r="AB409" s="12">
        <v>59433.4</v>
      </c>
      <c r="AC409" s="12">
        <v>75000</v>
      </c>
      <c r="AD409" s="12">
        <v>15566.6</v>
      </c>
      <c r="AE409" s="12">
        <v>20.76</v>
      </c>
    </row>
    <row r="410" spans="1:31" ht="15" thickBot="1" x14ac:dyDescent="0.35">
      <c r="A410" s="11" t="s">
        <v>226</v>
      </c>
      <c r="B410" s="12">
        <v>2162.5</v>
      </c>
      <c r="C410" s="12">
        <v>1081.3</v>
      </c>
      <c r="D410" s="12">
        <v>2703.2</v>
      </c>
      <c r="E410" s="12">
        <v>0</v>
      </c>
      <c r="F410" s="12">
        <v>29194.1</v>
      </c>
      <c r="G410" s="12">
        <v>17840.8</v>
      </c>
      <c r="H410" s="12">
        <v>2703.2</v>
      </c>
      <c r="I410" s="12">
        <v>55685</v>
      </c>
      <c r="J410" s="12">
        <v>3000</v>
      </c>
      <c r="K410" s="12">
        <v>-52685</v>
      </c>
      <c r="L410" s="12">
        <v>-1756.17</v>
      </c>
      <c r="T410" s="11" t="s">
        <v>226</v>
      </c>
      <c r="U410" s="12">
        <v>0</v>
      </c>
      <c r="V410" s="12">
        <v>0</v>
      </c>
      <c r="W410" s="12">
        <v>6764.8</v>
      </c>
      <c r="X410" s="12">
        <v>0</v>
      </c>
      <c r="Y410" s="12">
        <v>0</v>
      </c>
      <c r="Z410" s="12">
        <v>0</v>
      </c>
      <c r="AA410" s="12">
        <v>41071.800000000003</v>
      </c>
      <c r="AB410" s="12">
        <v>47836.6</v>
      </c>
      <c r="AC410" s="12">
        <v>3000</v>
      </c>
      <c r="AD410" s="12">
        <v>-44836.6</v>
      </c>
      <c r="AE410" s="12">
        <v>-1494.55</v>
      </c>
    </row>
    <row r="411" spans="1:31" ht="15" thickBot="1" x14ac:dyDescent="0.35">
      <c r="A411" s="11" t="s">
        <v>227</v>
      </c>
      <c r="B411" s="12">
        <v>0</v>
      </c>
      <c r="C411" s="12">
        <v>0</v>
      </c>
      <c r="D411" s="12">
        <v>2703.2</v>
      </c>
      <c r="E411" s="12">
        <v>0</v>
      </c>
      <c r="F411" s="12">
        <v>29194.1</v>
      </c>
      <c r="G411" s="12">
        <v>17840.8</v>
      </c>
      <c r="H411" s="12">
        <v>0</v>
      </c>
      <c r="I411" s="12">
        <v>49738.1</v>
      </c>
      <c r="J411" s="12">
        <v>91000</v>
      </c>
      <c r="K411" s="12">
        <v>41261.9</v>
      </c>
      <c r="L411" s="12">
        <v>45.34</v>
      </c>
      <c r="T411" s="11" t="s">
        <v>227</v>
      </c>
      <c r="U411" s="12">
        <v>14254.3</v>
      </c>
      <c r="V411" s="12">
        <v>2416</v>
      </c>
      <c r="W411" s="12">
        <v>15462.3</v>
      </c>
      <c r="X411" s="12">
        <v>241.6</v>
      </c>
      <c r="Y411" s="12">
        <v>966.4</v>
      </c>
      <c r="Z411" s="12">
        <v>0</v>
      </c>
      <c r="AA411" s="12">
        <v>58950.2</v>
      </c>
      <c r="AB411" s="12">
        <v>92290.8</v>
      </c>
      <c r="AC411" s="12">
        <v>91000</v>
      </c>
      <c r="AD411" s="12">
        <v>-1290.8</v>
      </c>
      <c r="AE411" s="12">
        <v>-1.42</v>
      </c>
    </row>
    <row r="412" spans="1:31" ht="15" thickBot="1" x14ac:dyDescent="0.35">
      <c r="A412" s="11" t="s">
        <v>228</v>
      </c>
      <c r="B412" s="12">
        <v>2162.5</v>
      </c>
      <c r="C412" s="12">
        <v>0</v>
      </c>
      <c r="D412" s="12">
        <v>2703.2</v>
      </c>
      <c r="E412" s="12">
        <v>0</v>
      </c>
      <c r="F412" s="12">
        <v>29194.1</v>
      </c>
      <c r="G412" s="12">
        <v>17840.8</v>
      </c>
      <c r="H412" s="12">
        <v>1621.9</v>
      </c>
      <c r="I412" s="12">
        <v>53522.5</v>
      </c>
      <c r="J412" s="12">
        <v>84000</v>
      </c>
      <c r="K412" s="12">
        <v>30477.5</v>
      </c>
      <c r="L412" s="12">
        <v>36.28</v>
      </c>
      <c r="T412" s="11" t="s">
        <v>228</v>
      </c>
      <c r="U412" s="12">
        <v>0</v>
      </c>
      <c r="V412" s="12">
        <v>483.2</v>
      </c>
      <c r="W412" s="12">
        <v>6764.8</v>
      </c>
      <c r="X412" s="12">
        <v>0</v>
      </c>
      <c r="Y412" s="12">
        <v>483.2</v>
      </c>
      <c r="Z412" s="12">
        <v>0</v>
      </c>
      <c r="AA412" s="12">
        <v>41071.800000000003</v>
      </c>
      <c r="AB412" s="12">
        <v>48803</v>
      </c>
      <c r="AC412" s="12">
        <v>84000</v>
      </c>
      <c r="AD412" s="12">
        <v>35197</v>
      </c>
      <c r="AE412" s="12">
        <v>41.9</v>
      </c>
    </row>
    <row r="413" spans="1:31" ht="15" thickBot="1" x14ac:dyDescent="0.35">
      <c r="A413" s="11" t="s">
        <v>229</v>
      </c>
      <c r="B413" s="12">
        <v>2162.5</v>
      </c>
      <c r="C413" s="12">
        <v>0</v>
      </c>
      <c r="D413" s="12">
        <v>2703.2</v>
      </c>
      <c r="E413" s="12">
        <v>0</v>
      </c>
      <c r="F413" s="12">
        <v>29194.1</v>
      </c>
      <c r="G413" s="12">
        <v>17840.8</v>
      </c>
      <c r="H413" s="12">
        <v>2703.2</v>
      </c>
      <c r="I413" s="12">
        <v>54603.8</v>
      </c>
      <c r="J413" s="12">
        <v>16000</v>
      </c>
      <c r="K413" s="12">
        <v>-38603.800000000003</v>
      </c>
      <c r="L413" s="12">
        <v>-241.27</v>
      </c>
      <c r="T413" s="11" t="s">
        <v>229</v>
      </c>
      <c r="U413" s="12">
        <v>0</v>
      </c>
      <c r="V413" s="12">
        <v>2416</v>
      </c>
      <c r="W413" s="12">
        <v>6764.8</v>
      </c>
      <c r="X413" s="12">
        <v>0</v>
      </c>
      <c r="Y413" s="12">
        <v>0</v>
      </c>
      <c r="Z413" s="12">
        <v>0</v>
      </c>
      <c r="AA413" s="12">
        <v>38655.9</v>
      </c>
      <c r="AB413" s="12">
        <v>47836.6</v>
      </c>
      <c r="AC413" s="12">
        <v>16000</v>
      </c>
      <c r="AD413" s="12">
        <v>-31836.6</v>
      </c>
      <c r="AE413" s="12">
        <v>-198.98</v>
      </c>
    </row>
    <row r="414" spans="1:31" ht="15" thickBot="1" x14ac:dyDescent="0.35">
      <c r="A414" s="11" t="s">
        <v>230</v>
      </c>
      <c r="B414" s="12">
        <v>2162.5</v>
      </c>
      <c r="C414" s="12">
        <v>2703.2</v>
      </c>
      <c r="D414" s="12">
        <v>2703.2</v>
      </c>
      <c r="E414" s="12">
        <v>0</v>
      </c>
      <c r="F414" s="12">
        <v>29194.1</v>
      </c>
      <c r="G414" s="12">
        <v>20003.400000000001</v>
      </c>
      <c r="H414" s="12">
        <v>2703.2</v>
      </c>
      <c r="I414" s="12">
        <v>59469.4</v>
      </c>
      <c r="J414" s="12">
        <v>21000</v>
      </c>
      <c r="K414" s="12">
        <v>-38469.4</v>
      </c>
      <c r="L414" s="12">
        <v>-183.19</v>
      </c>
      <c r="T414" s="11" t="s">
        <v>230</v>
      </c>
      <c r="U414" s="12">
        <v>0</v>
      </c>
      <c r="V414" s="12">
        <v>0</v>
      </c>
      <c r="W414" s="12">
        <v>6764.8</v>
      </c>
      <c r="X414" s="12">
        <v>0</v>
      </c>
      <c r="Y414" s="12">
        <v>0</v>
      </c>
      <c r="Z414" s="12">
        <v>0</v>
      </c>
      <c r="AA414" s="12">
        <v>38655.9</v>
      </c>
      <c r="AB414" s="12">
        <v>45420.6</v>
      </c>
      <c r="AC414" s="12">
        <v>21000</v>
      </c>
      <c r="AD414" s="12">
        <v>-24420.6</v>
      </c>
      <c r="AE414" s="12">
        <v>-116.29</v>
      </c>
    </row>
    <row r="415" spans="1:31" ht="15" thickBot="1" x14ac:dyDescent="0.35">
      <c r="A415" s="11" t="s">
        <v>231</v>
      </c>
      <c r="B415" s="12">
        <v>2162.5</v>
      </c>
      <c r="C415" s="12">
        <v>0</v>
      </c>
      <c r="D415" s="12">
        <v>2703.2</v>
      </c>
      <c r="E415" s="12">
        <v>0</v>
      </c>
      <c r="F415" s="12">
        <v>29194.1</v>
      </c>
      <c r="G415" s="12">
        <v>17840.8</v>
      </c>
      <c r="H415" s="12">
        <v>0</v>
      </c>
      <c r="I415" s="12">
        <v>51900.6</v>
      </c>
      <c r="J415" s="12">
        <v>71000</v>
      </c>
      <c r="K415" s="12">
        <v>19099.400000000001</v>
      </c>
      <c r="L415" s="12">
        <v>26.9</v>
      </c>
      <c r="T415" s="11" t="s">
        <v>231</v>
      </c>
      <c r="U415" s="12">
        <v>0</v>
      </c>
      <c r="V415" s="12">
        <v>0</v>
      </c>
      <c r="W415" s="12">
        <v>6764.8</v>
      </c>
      <c r="X415" s="12">
        <v>0</v>
      </c>
      <c r="Y415" s="12">
        <v>483.2</v>
      </c>
      <c r="Z415" s="12">
        <v>0</v>
      </c>
      <c r="AA415" s="12">
        <v>42038.2</v>
      </c>
      <c r="AB415" s="12">
        <v>49286.2</v>
      </c>
      <c r="AC415" s="12">
        <v>71000</v>
      </c>
      <c r="AD415" s="12">
        <v>21713.8</v>
      </c>
      <c r="AE415" s="12">
        <v>30.58</v>
      </c>
    </row>
    <row r="416" spans="1:31" ht="15" thickBot="1" x14ac:dyDescent="0.35">
      <c r="A416" s="11" t="s">
        <v>232</v>
      </c>
      <c r="B416" s="12">
        <v>2162.5</v>
      </c>
      <c r="C416" s="12">
        <v>0</v>
      </c>
      <c r="D416" s="12">
        <v>2703.2</v>
      </c>
      <c r="E416" s="12">
        <v>0</v>
      </c>
      <c r="F416" s="12">
        <v>29194.1</v>
      </c>
      <c r="G416" s="12">
        <v>17840.8</v>
      </c>
      <c r="H416" s="12">
        <v>2703.2</v>
      </c>
      <c r="I416" s="12">
        <v>54603.8</v>
      </c>
      <c r="J416" s="12">
        <v>2000</v>
      </c>
      <c r="K416" s="12">
        <v>-52603.8</v>
      </c>
      <c r="L416" s="12">
        <v>-2630.19</v>
      </c>
      <c r="T416" s="11" t="s">
        <v>232</v>
      </c>
      <c r="U416" s="12">
        <v>0</v>
      </c>
      <c r="V416" s="12">
        <v>0</v>
      </c>
      <c r="W416" s="12">
        <v>6764.8</v>
      </c>
      <c r="X416" s="12">
        <v>0</v>
      </c>
      <c r="Y416" s="12">
        <v>483.2</v>
      </c>
      <c r="Z416" s="12">
        <v>0</v>
      </c>
      <c r="AA416" s="12">
        <v>41071.800000000003</v>
      </c>
      <c r="AB416" s="12">
        <v>48319.8</v>
      </c>
      <c r="AC416" s="12">
        <v>2000</v>
      </c>
      <c r="AD416" s="12">
        <v>-46319.8</v>
      </c>
      <c r="AE416" s="12">
        <v>-2315.9899999999998</v>
      </c>
    </row>
    <row r="417" spans="1:31" ht="15" thickBot="1" x14ac:dyDescent="0.35">
      <c r="A417" s="11" t="s">
        <v>233</v>
      </c>
      <c r="B417" s="12">
        <v>2162.5</v>
      </c>
      <c r="C417" s="12">
        <v>2703.2</v>
      </c>
      <c r="D417" s="12">
        <v>2703.2</v>
      </c>
      <c r="E417" s="12">
        <v>0</v>
      </c>
      <c r="F417" s="12">
        <v>29194.1</v>
      </c>
      <c r="G417" s="12">
        <v>17840.8</v>
      </c>
      <c r="H417" s="12">
        <v>1621.9</v>
      </c>
      <c r="I417" s="12">
        <v>56225.7</v>
      </c>
      <c r="J417" s="12">
        <v>44000</v>
      </c>
      <c r="K417" s="12">
        <v>-12225.7</v>
      </c>
      <c r="L417" s="12">
        <v>-27.79</v>
      </c>
      <c r="T417" s="11" t="s">
        <v>233</v>
      </c>
      <c r="U417" s="12">
        <v>0</v>
      </c>
      <c r="V417" s="12">
        <v>0</v>
      </c>
      <c r="W417" s="12">
        <v>6764.8</v>
      </c>
      <c r="X417" s="12">
        <v>0</v>
      </c>
      <c r="Y417" s="12">
        <v>0</v>
      </c>
      <c r="Z417" s="12">
        <v>0</v>
      </c>
      <c r="AA417" s="12">
        <v>41071.800000000003</v>
      </c>
      <c r="AB417" s="12">
        <v>47836.6</v>
      </c>
      <c r="AC417" s="12">
        <v>44000</v>
      </c>
      <c r="AD417" s="12">
        <v>-3836.6</v>
      </c>
      <c r="AE417" s="12">
        <v>-8.7200000000000006</v>
      </c>
    </row>
    <row r="418" spans="1:31" ht="15" thickBot="1" x14ac:dyDescent="0.35">
      <c r="A418" s="11" t="s">
        <v>234</v>
      </c>
      <c r="B418" s="12">
        <v>2162.5</v>
      </c>
      <c r="C418" s="12">
        <v>0</v>
      </c>
      <c r="D418" s="12">
        <v>2703.2</v>
      </c>
      <c r="E418" s="12">
        <v>0</v>
      </c>
      <c r="F418" s="12">
        <v>29194.1</v>
      </c>
      <c r="G418" s="12">
        <v>17840.8</v>
      </c>
      <c r="H418" s="12">
        <v>2703.2</v>
      </c>
      <c r="I418" s="12">
        <v>54603.8</v>
      </c>
      <c r="J418" s="12">
        <v>35000</v>
      </c>
      <c r="K418" s="12">
        <v>-19603.8</v>
      </c>
      <c r="L418" s="12">
        <v>-56.01</v>
      </c>
      <c r="T418" s="11" t="s">
        <v>234</v>
      </c>
      <c r="U418" s="12">
        <v>0</v>
      </c>
      <c r="V418" s="12">
        <v>483.2</v>
      </c>
      <c r="W418" s="12">
        <v>15462.3</v>
      </c>
      <c r="X418" s="12">
        <v>0</v>
      </c>
      <c r="Y418" s="12">
        <v>0</v>
      </c>
      <c r="Z418" s="12">
        <v>0</v>
      </c>
      <c r="AA418" s="12">
        <v>41071.800000000003</v>
      </c>
      <c r="AB418" s="12">
        <v>57017.4</v>
      </c>
      <c r="AC418" s="12">
        <v>35000</v>
      </c>
      <c r="AD418" s="12">
        <v>-22017.4</v>
      </c>
      <c r="AE418" s="12">
        <v>-62.91</v>
      </c>
    </row>
    <row r="419" spans="1:31" ht="15" thickBot="1" x14ac:dyDescent="0.35">
      <c r="A419" s="11" t="s">
        <v>235</v>
      </c>
      <c r="B419" s="12">
        <v>2162.5</v>
      </c>
      <c r="C419" s="12">
        <v>0</v>
      </c>
      <c r="D419" s="12">
        <v>2703.2</v>
      </c>
      <c r="E419" s="12">
        <v>0</v>
      </c>
      <c r="F419" s="12">
        <v>29194.1</v>
      </c>
      <c r="G419" s="12">
        <v>17840.8</v>
      </c>
      <c r="H419" s="12">
        <v>1621.9</v>
      </c>
      <c r="I419" s="12">
        <v>53522.5</v>
      </c>
      <c r="J419" s="12">
        <v>33000</v>
      </c>
      <c r="K419" s="12">
        <v>-20522.5</v>
      </c>
      <c r="L419" s="12">
        <v>-62.19</v>
      </c>
      <c r="T419" s="11" t="s">
        <v>235</v>
      </c>
      <c r="U419" s="12">
        <v>0</v>
      </c>
      <c r="V419" s="12">
        <v>483.2</v>
      </c>
      <c r="W419" s="12">
        <v>6764.8</v>
      </c>
      <c r="X419" s="12">
        <v>0</v>
      </c>
      <c r="Y419" s="12">
        <v>483.2</v>
      </c>
      <c r="Z419" s="12">
        <v>0</v>
      </c>
      <c r="AA419" s="12">
        <v>41071.800000000003</v>
      </c>
      <c r="AB419" s="12">
        <v>48803</v>
      </c>
      <c r="AC419" s="12">
        <v>33000</v>
      </c>
      <c r="AD419" s="12">
        <v>-15803</v>
      </c>
      <c r="AE419" s="12">
        <v>-47.89</v>
      </c>
    </row>
    <row r="420" spans="1:31" ht="15" thickBot="1" x14ac:dyDescent="0.35">
      <c r="A420" s="11" t="s">
        <v>236</v>
      </c>
      <c r="B420" s="12">
        <v>2162.5</v>
      </c>
      <c r="C420" s="12">
        <v>0</v>
      </c>
      <c r="D420" s="12">
        <v>2703.2</v>
      </c>
      <c r="E420" s="12">
        <v>0</v>
      </c>
      <c r="F420" s="12">
        <v>29194.1</v>
      </c>
      <c r="G420" s="12">
        <v>540.6</v>
      </c>
      <c r="H420" s="12">
        <v>2703.2</v>
      </c>
      <c r="I420" s="12">
        <v>37303.599999999999</v>
      </c>
      <c r="J420" s="12">
        <v>53000</v>
      </c>
      <c r="K420" s="12">
        <v>15696.4</v>
      </c>
      <c r="L420" s="12">
        <v>29.62</v>
      </c>
      <c r="T420" s="11" t="s">
        <v>236</v>
      </c>
      <c r="U420" s="12">
        <v>0</v>
      </c>
      <c r="V420" s="12">
        <v>2416</v>
      </c>
      <c r="W420" s="12">
        <v>10147.200000000001</v>
      </c>
      <c r="X420" s="12">
        <v>0</v>
      </c>
      <c r="Y420" s="12">
        <v>0</v>
      </c>
      <c r="Z420" s="12">
        <v>0</v>
      </c>
      <c r="AA420" s="12">
        <v>38655.9</v>
      </c>
      <c r="AB420" s="12">
        <v>51219</v>
      </c>
      <c r="AC420" s="12">
        <v>53000</v>
      </c>
      <c r="AD420" s="12">
        <v>1781</v>
      </c>
      <c r="AE420" s="12">
        <v>3.36</v>
      </c>
    </row>
    <row r="421" spans="1:31" ht="15" thickBot="1" x14ac:dyDescent="0.35">
      <c r="A421" s="11" t="s">
        <v>237</v>
      </c>
      <c r="B421" s="12">
        <v>2162.5</v>
      </c>
      <c r="C421" s="12">
        <v>0</v>
      </c>
      <c r="D421" s="12">
        <v>2703.2</v>
      </c>
      <c r="E421" s="12">
        <v>0</v>
      </c>
      <c r="F421" s="12">
        <v>29194.1</v>
      </c>
      <c r="G421" s="12">
        <v>17840.8</v>
      </c>
      <c r="H421" s="12">
        <v>1621.9</v>
      </c>
      <c r="I421" s="12">
        <v>53522.5</v>
      </c>
      <c r="J421" s="12">
        <v>24000</v>
      </c>
      <c r="K421" s="12">
        <v>-29522.5</v>
      </c>
      <c r="L421" s="12">
        <v>-123.01</v>
      </c>
      <c r="T421" s="11" t="s">
        <v>237</v>
      </c>
      <c r="U421" s="12">
        <v>0</v>
      </c>
      <c r="V421" s="12">
        <v>483.2</v>
      </c>
      <c r="W421" s="12">
        <v>6764.8</v>
      </c>
      <c r="X421" s="12">
        <v>0</v>
      </c>
      <c r="Y421" s="12">
        <v>483.2</v>
      </c>
      <c r="Z421" s="12">
        <v>0</v>
      </c>
      <c r="AA421" s="12">
        <v>41071.800000000003</v>
      </c>
      <c r="AB421" s="12">
        <v>48803</v>
      </c>
      <c r="AC421" s="12">
        <v>24000</v>
      </c>
      <c r="AD421" s="12">
        <v>-24803</v>
      </c>
      <c r="AE421" s="12">
        <v>-103.35</v>
      </c>
    </row>
    <row r="422" spans="1:31" ht="15" thickBot="1" x14ac:dyDescent="0.35">
      <c r="A422" s="11" t="s">
        <v>238</v>
      </c>
      <c r="B422" s="12">
        <v>2162.5</v>
      </c>
      <c r="C422" s="12">
        <v>2703.2</v>
      </c>
      <c r="D422" s="12">
        <v>2703.2</v>
      </c>
      <c r="E422" s="12">
        <v>0</v>
      </c>
      <c r="F422" s="12">
        <v>29194.1</v>
      </c>
      <c r="G422" s="12">
        <v>17840.8</v>
      </c>
      <c r="H422" s="12">
        <v>2703.2</v>
      </c>
      <c r="I422" s="12">
        <v>57306.9</v>
      </c>
      <c r="J422" s="12">
        <v>66000</v>
      </c>
      <c r="K422" s="12">
        <v>8693.1</v>
      </c>
      <c r="L422" s="12">
        <v>13.17</v>
      </c>
      <c r="T422" s="11" t="s">
        <v>238</v>
      </c>
      <c r="U422" s="12">
        <v>0</v>
      </c>
      <c r="V422" s="12">
        <v>0</v>
      </c>
      <c r="W422" s="12">
        <v>6764.8</v>
      </c>
      <c r="X422" s="12">
        <v>0</v>
      </c>
      <c r="Y422" s="12">
        <v>0</v>
      </c>
      <c r="Z422" s="12">
        <v>0</v>
      </c>
      <c r="AA422" s="12">
        <v>41071.800000000003</v>
      </c>
      <c r="AB422" s="12">
        <v>47836.6</v>
      </c>
      <c r="AC422" s="12">
        <v>66000</v>
      </c>
      <c r="AD422" s="12">
        <v>18163.400000000001</v>
      </c>
      <c r="AE422" s="12">
        <v>27.52</v>
      </c>
    </row>
    <row r="423" spans="1:31" ht="15" thickBot="1" x14ac:dyDescent="0.35">
      <c r="A423" s="11" t="s">
        <v>239</v>
      </c>
      <c r="B423" s="12">
        <v>2162.5</v>
      </c>
      <c r="C423" s="12">
        <v>0</v>
      </c>
      <c r="D423" s="12">
        <v>2703.2</v>
      </c>
      <c r="E423" s="12">
        <v>0</v>
      </c>
      <c r="F423" s="12">
        <v>29194.1</v>
      </c>
      <c r="G423" s="12">
        <v>17840.8</v>
      </c>
      <c r="H423" s="12">
        <v>2703.2</v>
      </c>
      <c r="I423" s="12">
        <v>54603.8</v>
      </c>
      <c r="J423" s="12">
        <v>85000</v>
      </c>
      <c r="K423" s="12">
        <v>30396.2</v>
      </c>
      <c r="L423" s="12">
        <v>35.76</v>
      </c>
      <c r="T423" s="11" t="s">
        <v>239</v>
      </c>
      <c r="U423" s="12">
        <v>0</v>
      </c>
      <c r="V423" s="12">
        <v>483.2</v>
      </c>
      <c r="W423" s="12">
        <v>6764.8</v>
      </c>
      <c r="X423" s="12">
        <v>0</v>
      </c>
      <c r="Y423" s="12">
        <v>0</v>
      </c>
      <c r="Z423" s="12">
        <v>0</v>
      </c>
      <c r="AA423" s="12">
        <v>41071.800000000003</v>
      </c>
      <c r="AB423" s="12">
        <v>48319.8</v>
      </c>
      <c r="AC423" s="12">
        <v>85000</v>
      </c>
      <c r="AD423" s="12">
        <v>36680.199999999997</v>
      </c>
      <c r="AE423" s="12">
        <v>43.15</v>
      </c>
    </row>
    <row r="424" spans="1:31" ht="15" thickBot="1" x14ac:dyDescent="0.35">
      <c r="A424" s="11" t="s">
        <v>240</v>
      </c>
      <c r="B424" s="12">
        <v>2162.5</v>
      </c>
      <c r="C424" s="12">
        <v>2703.2</v>
      </c>
      <c r="D424" s="12">
        <v>2703.2</v>
      </c>
      <c r="E424" s="12">
        <v>0</v>
      </c>
      <c r="F424" s="12">
        <v>29194.1</v>
      </c>
      <c r="G424" s="12">
        <v>20003.400000000001</v>
      </c>
      <c r="H424" s="12">
        <v>2703.2</v>
      </c>
      <c r="I424" s="12">
        <v>59469.4</v>
      </c>
      <c r="J424" s="12">
        <v>64000</v>
      </c>
      <c r="K424" s="12">
        <v>4530.6000000000004</v>
      </c>
      <c r="L424" s="12">
        <v>7.08</v>
      </c>
      <c r="T424" s="11" t="s">
        <v>240</v>
      </c>
      <c r="U424" s="12">
        <v>0</v>
      </c>
      <c r="V424" s="12">
        <v>0</v>
      </c>
      <c r="W424" s="12">
        <v>6764.8</v>
      </c>
      <c r="X424" s="12">
        <v>0</v>
      </c>
      <c r="Y424" s="12">
        <v>0</v>
      </c>
      <c r="Z424" s="12">
        <v>0</v>
      </c>
      <c r="AA424" s="12">
        <v>38655.9</v>
      </c>
      <c r="AB424" s="12">
        <v>45420.6</v>
      </c>
      <c r="AC424" s="12">
        <v>64000</v>
      </c>
      <c r="AD424" s="12">
        <v>18579.400000000001</v>
      </c>
      <c r="AE424" s="12">
        <v>29.03</v>
      </c>
    </row>
    <row r="425" spans="1:31" ht="15" thickBot="1" x14ac:dyDescent="0.35">
      <c r="A425" s="11" t="s">
        <v>241</v>
      </c>
      <c r="B425" s="12">
        <v>2162.5</v>
      </c>
      <c r="C425" s="12">
        <v>2703.2</v>
      </c>
      <c r="D425" s="12">
        <v>2703.2</v>
      </c>
      <c r="E425" s="12">
        <v>0</v>
      </c>
      <c r="F425" s="12">
        <v>29194.1</v>
      </c>
      <c r="G425" s="12">
        <v>17840.8</v>
      </c>
      <c r="H425" s="12">
        <v>2703.2</v>
      </c>
      <c r="I425" s="12">
        <v>57306.9</v>
      </c>
      <c r="J425" s="12">
        <v>23000</v>
      </c>
      <c r="K425" s="12">
        <v>-34306.9</v>
      </c>
      <c r="L425" s="12">
        <v>-149.16</v>
      </c>
      <c r="T425" s="11" t="s">
        <v>241</v>
      </c>
      <c r="U425" s="12">
        <v>0</v>
      </c>
      <c r="V425" s="12">
        <v>0</v>
      </c>
      <c r="W425" s="12">
        <v>6764.8</v>
      </c>
      <c r="X425" s="12">
        <v>0</v>
      </c>
      <c r="Y425" s="12">
        <v>483.2</v>
      </c>
      <c r="Z425" s="12">
        <v>0</v>
      </c>
      <c r="AA425" s="12">
        <v>41071.800000000003</v>
      </c>
      <c r="AB425" s="12">
        <v>48319.8</v>
      </c>
      <c r="AC425" s="12">
        <v>23000</v>
      </c>
      <c r="AD425" s="12">
        <v>-25319.8</v>
      </c>
      <c r="AE425" s="12">
        <v>-110.09</v>
      </c>
    </row>
    <row r="426" spans="1:31" ht="15" thickBot="1" x14ac:dyDescent="0.35">
      <c r="A426" s="11" t="s">
        <v>242</v>
      </c>
      <c r="B426" s="12">
        <v>2162.5</v>
      </c>
      <c r="C426" s="12">
        <v>2703.2</v>
      </c>
      <c r="D426" s="12">
        <v>2703.2</v>
      </c>
      <c r="E426" s="12">
        <v>0</v>
      </c>
      <c r="F426" s="12">
        <v>29194.1</v>
      </c>
      <c r="G426" s="12">
        <v>540.6</v>
      </c>
      <c r="H426" s="12">
        <v>2703.2</v>
      </c>
      <c r="I426" s="12">
        <v>40006.699999999997</v>
      </c>
      <c r="J426" s="12">
        <v>68000</v>
      </c>
      <c r="K426" s="12">
        <v>27993.3</v>
      </c>
      <c r="L426" s="12">
        <v>41.17</v>
      </c>
      <c r="T426" s="11" t="s">
        <v>242</v>
      </c>
      <c r="U426" s="12">
        <v>0</v>
      </c>
      <c r="V426" s="12">
        <v>0</v>
      </c>
      <c r="W426" s="12">
        <v>6764.8</v>
      </c>
      <c r="X426" s="12">
        <v>32374.3</v>
      </c>
      <c r="Y426" s="12">
        <v>0</v>
      </c>
      <c r="Z426" s="12">
        <v>0</v>
      </c>
      <c r="AA426" s="12">
        <v>41071.800000000003</v>
      </c>
      <c r="AB426" s="12">
        <v>80210.899999999994</v>
      </c>
      <c r="AC426" s="12">
        <v>68000</v>
      </c>
      <c r="AD426" s="12">
        <v>-12210.9</v>
      </c>
      <c r="AE426" s="12">
        <v>-17.96</v>
      </c>
    </row>
    <row r="427" spans="1:31" ht="15" thickBot="1" x14ac:dyDescent="0.35">
      <c r="A427" s="11" t="s">
        <v>243</v>
      </c>
      <c r="B427" s="12">
        <v>0</v>
      </c>
      <c r="C427" s="12">
        <v>0</v>
      </c>
      <c r="D427" s="12">
        <v>2703.2</v>
      </c>
      <c r="E427" s="12">
        <v>0</v>
      </c>
      <c r="F427" s="12">
        <v>29194.1</v>
      </c>
      <c r="G427" s="12">
        <v>17840.8</v>
      </c>
      <c r="H427" s="12">
        <v>0</v>
      </c>
      <c r="I427" s="12">
        <v>49738.1</v>
      </c>
      <c r="J427" s="12">
        <v>25000</v>
      </c>
      <c r="K427" s="12">
        <v>-24738.1</v>
      </c>
      <c r="L427" s="12">
        <v>-98.95</v>
      </c>
      <c r="T427" s="11" t="s">
        <v>243</v>
      </c>
      <c r="U427" s="12">
        <v>0</v>
      </c>
      <c r="V427" s="12">
        <v>2416</v>
      </c>
      <c r="W427" s="12">
        <v>6764.8</v>
      </c>
      <c r="X427" s="12">
        <v>0</v>
      </c>
      <c r="Y427" s="12">
        <v>966.4</v>
      </c>
      <c r="Z427" s="12">
        <v>0</v>
      </c>
      <c r="AA427" s="12">
        <v>42038.2</v>
      </c>
      <c r="AB427" s="12">
        <v>52185.4</v>
      </c>
      <c r="AC427" s="12">
        <v>25000</v>
      </c>
      <c r="AD427" s="12">
        <v>-27185.4</v>
      </c>
      <c r="AE427" s="12">
        <v>-108.74</v>
      </c>
    </row>
    <row r="428" spans="1:31" ht="15" thickBot="1" x14ac:dyDescent="0.35">
      <c r="A428" s="11" t="s">
        <v>244</v>
      </c>
      <c r="B428" s="12">
        <v>2162.5</v>
      </c>
      <c r="C428" s="12">
        <v>1081.3</v>
      </c>
      <c r="D428" s="12">
        <v>2703.2</v>
      </c>
      <c r="E428" s="12">
        <v>0</v>
      </c>
      <c r="F428" s="12">
        <v>29194.1</v>
      </c>
      <c r="G428" s="12">
        <v>17840.8</v>
      </c>
      <c r="H428" s="12">
        <v>2703.2</v>
      </c>
      <c r="I428" s="12">
        <v>55685</v>
      </c>
      <c r="J428" s="12">
        <v>60000</v>
      </c>
      <c r="K428" s="12">
        <v>4315</v>
      </c>
      <c r="L428" s="12">
        <v>7.19</v>
      </c>
      <c r="T428" s="11" t="s">
        <v>244</v>
      </c>
      <c r="U428" s="12">
        <v>0</v>
      </c>
      <c r="V428" s="12">
        <v>0</v>
      </c>
      <c r="W428" s="12">
        <v>6764.8</v>
      </c>
      <c r="X428" s="12">
        <v>0</v>
      </c>
      <c r="Y428" s="12">
        <v>0</v>
      </c>
      <c r="Z428" s="12">
        <v>0</v>
      </c>
      <c r="AA428" s="12">
        <v>41071.800000000003</v>
      </c>
      <c r="AB428" s="12">
        <v>47836.6</v>
      </c>
      <c r="AC428" s="12">
        <v>60000</v>
      </c>
      <c r="AD428" s="12">
        <v>12163.4</v>
      </c>
      <c r="AE428" s="12">
        <v>20.27</v>
      </c>
    </row>
    <row r="429" spans="1:31" ht="15" thickBot="1" x14ac:dyDescent="0.35">
      <c r="A429" s="11" t="s">
        <v>245</v>
      </c>
      <c r="B429" s="12">
        <v>2162.5</v>
      </c>
      <c r="C429" s="12">
        <v>0</v>
      </c>
      <c r="D429" s="12">
        <v>2703.2</v>
      </c>
      <c r="E429" s="12">
        <v>0</v>
      </c>
      <c r="F429" s="12">
        <v>29194.1</v>
      </c>
      <c r="G429" s="12">
        <v>17840.8</v>
      </c>
      <c r="H429" s="12">
        <v>2703.2</v>
      </c>
      <c r="I429" s="12">
        <v>54603.8</v>
      </c>
      <c r="J429" s="12">
        <v>92000</v>
      </c>
      <c r="K429" s="12">
        <v>37396.199999999997</v>
      </c>
      <c r="L429" s="12">
        <v>40.65</v>
      </c>
      <c r="T429" s="11" t="s">
        <v>245</v>
      </c>
      <c r="U429" s="12">
        <v>0</v>
      </c>
      <c r="V429" s="12">
        <v>2416</v>
      </c>
      <c r="W429" s="12">
        <v>15462.3</v>
      </c>
      <c r="X429" s="12">
        <v>0</v>
      </c>
      <c r="Y429" s="12">
        <v>0</v>
      </c>
      <c r="Z429" s="12">
        <v>0</v>
      </c>
      <c r="AA429" s="12">
        <v>41071.800000000003</v>
      </c>
      <c r="AB429" s="12">
        <v>58950.2</v>
      </c>
      <c r="AC429" s="12">
        <v>92000</v>
      </c>
      <c r="AD429" s="12">
        <v>33049.800000000003</v>
      </c>
      <c r="AE429" s="12">
        <v>35.92</v>
      </c>
    </row>
    <row r="430" spans="1:31" ht="15" thickBot="1" x14ac:dyDescent="0.35">
      <c r="A430" s="11" t="s">
        <v>246</v>
      </c>
      <c r="B430" s="12">
        <v>0</v>
      </c>
      <c r="C430" s="12">
        <v>0</v>
      </c>
      <c r="D430" s="12">
        <v>0</v>
      </c>
      <c r="E430" s="12">
        <v>0</v>
      </c>
      <c r="F430" s="12">
        <v>29194.1</v>
      </c>
      <c r="G430" s="12">
        <v>17840.8</v>
      </c>
      <c r="H430" s="12">
        <v>0</v>
      </c>
      <c r="I430" s="12">
        <v>47034.9</v>
      </c>
      <c r="J430" s="12">
        <v>86000</v>
      </c>
      <c r="K430" s="12">
        <v>38965.1</v>
      </c>
      <c r="L430" s="12">
        <v>45.31</v>
      </c>
      <c r="T430" s="11" t="s">
        <v>246</v>
      </c>
      <c r="U430" s="12">
        <v>14254.3</v>
      </c>
      <c r="V430" s="12">
        <v>2416</v>
      </c>
      <c r="W430" s="12">
        <v>30683.1</v>
      </c>
      <c r="X430" s="12">
        <v>0</v>
      </c>
      <c r="Y430" s="12">
        <v>483.2</v>
      </c>
      <c r="Z430" s="12">
        <v>0</v>
      </c>
      <c r="AA430" s="12">
        <v>42038.2</v>
      </c>
      <c r="AB430" s="12">
        <v>89874.9</v>
      </c>
      <c r="AC430" s="12">
        <v>86000</v>
      </c>
      <c r="AD430" s="12">
        <v>-3874.9</v>
      </c>
      <c r="AE430" s="12">
        <v>-4.51</v>
      </c>
    </row>
    <row r="431" spans="1:31" ht="15" thickBot="1" x14ac:dyDescent="0.35">
      <c r="A431" s="11" t="s">
        <v>247</v>
      </c>
      <c r="B431" s="12">
        <v>2162.5</v>
      </c>
      <c r="C431" s="12">
        <v>2703.2</v>
      </c>
      <c r="D431" s="12">
        <v>2703.2</v>
      </c>
      <c r="E431" s="12">
        <v>0</v>
      </c>
      <c r="F431" s="12">
        <v>29194.1</v>
      </c>
      <c r="G431" s="12">
        <v>17840.8</v>
      </c>
      <c r="H431" s="12">
        <v>2703.2</v>
      </c>
      <c r="I431" s="12">
        <v>57306.9</v>
      </c>
      <c r="J431" s="12">
        <v>90000</v>
      </c>
      <c r="K431" s="12">
        <v>32693.1</v>
      </c>
      <c r="L431" s="12">
        <v>36.33</v>
      </c>
      <c r="T431" s="11" t="s">
        <v>247</v>
      </c>
      <c r="U431" s="12">
        <v>0</v>
      </c>
      <c r="V431" s="12">
        <v>0</v>
      </c>
      <c r="W431" s="12">
        <v>6764.8</v>
      </c>
      <c r="X431" s="12">
        <v>0</v>
      </c>
      <c r="Y431" s="12">
        <v>0</v>
      </c>
      <c r="Z431" s="12">
        <v>0</v>
      </c>
      <c r="AA431" s="12">
        <v>38655.9</v>
      </c>
      <c r="AB431" s="12">
        <v>45420.6</v>
      </c>
      <c r="AC431" s="12">
        <v>90000</v>
      </c>
      <c r="AD431" s="12">
        <v>44579.4</v>
      </c>
      <c r="AE431" s="12">
        <v>49.53</v>
      </c>
    </row>
    <row r="432" spans="1:31" ht="15" thickBot="1" x14ac:dyDescent="0.35">
      <c r="A432" s="11" t="s">
        <v>248</v>
      </c>
      <c r="B432" s="12">
        <v>2162.5</v>
      </c>
      <c r="C432" s="12">
        <v>0</v>
      </c>
      <c r="D432" s="12">
        <v>2703.2</v>
      </c>
      <c r="E432" s="12">
        <v>0</v>
      </c>
      <c r="F432" s="12">
        <v>29194.1</v>
      </c>
      <c r="G432" s="12">
        <v>17840.8</v>
      </c>
      <c r="H432" s="12">
        <v>2703.2</v>
      </c>
      <c r="I432" s="12">
        <v>54603.8</v>
      </c>
      <c r="J432" s="12">
        <v>92000</v>
      </c>
      <c r="K432" s="12">
        <v>37396.199999999997</v>
      </c>
      <c r="L432" s="12">
        <v>40.65</v>
      </c>
      <c r="T432" s="11" t="s">
        <v>248</v>
      </c>
      <c r="U432" s="12">
        <v>0</v>
      </c>
      <c r="V432" s="12">
        <v>483.2</v>
      </c>
      <c r="W432" s="12">
        <v>6764.8</v>
      </c>
      <c r="X432" s="12">
        <v>0</v>
      </c>
      <c r="Y432" s="12">
        <v>0</v>
      </c>
      <c r="Z432" s="12">
        <v>0</v>
      </c>
      <c r="AA432" s="12">
        <v>38655.9</v>
      </c>
      <c r="AB432" s="12">
        <v>45903.8</v>
      </c>
      <c r="AC432" s="12">
        <v>92000</v>
      </c>
      <c r="AD432" s="12">
        <v>46096.2</v>
      </c>
      <c r="AE432" s="12">
        <v>50.1</v>
      </c>
    </row>
    <row r="433" spans="1:31" ht="15" thickBot="1" x14ac:dyDescent="0.35">
      <c r="A433" s="11" t="s">
        <v>249</v>
      </c>
      <c r="B433" s="12">
        <v>2162.5</v>
      </c>
      <c r="C433" s="12">
        <v>0</v>
      </c>
      <c r="D433" s="12">
        <v>2703.2</v>
      </c>
      <c r="E433" s="12">
        <v>0</v>
      </c>
      <c r="F433" s="12">
        <v>29194.1</v>
      </c>
      <c r="G433" s="12">
        <v>20003.400000000001</v>
      </c>
      <c r="H433" s="12">
        <v>7028.2</v>
      </c>
      <c r="I433" s="12">
        <v>61091.3</v>
      </c>
      <c r="J433" s="12">
        <v>75000</v>
      </c>
      <c r="K433" s="12">
        <v>13908.7</v>
      </c>
      <c r="L433" s="12">
        <v>18.54</v>
      </c>
      <c r="T433" s="11" t="s">
        <v>249</v>
      </c>
      <c r="U433" s="12">
        <v>0</v>
      </c>
      <c r="V433" s="12">
        <v>483.2</v>
      </c>
      <c r="W433" s="12">
        <v>6764.8</v>
      </c>
      <c r="X433" s="12">
        <v>0</v>
      </c>
      <c r="Y433" s="12">
        <v>0</v>
      </c>
      <c r="Z433" s="12">
        <v>0</v>
      </c>
      <c r="AA433" s="12">
        <v>38655.9</v>
      </c>
      <c r="AB433" s="12">
        <v>45903.8</v>
      </c>
      <c r="AC433" s="12">
        <v>75000</v>
      </c>
      <c r="AD433" s="12">
        <v>29096.2</v>
      </c>
      <c r="AE433" s="12">
        <v>38.79</v>
      </c>
    </row>
    <row r="434" spans="1:31" ht="15" thickBot="1" x14ac:dyDescent="0.35">
      <c r="A434" s="11" t="s">
        <v>250</v>
      </c>
      <c r="B434" s="12">
        <v>0</v>
      </c>
      <c r="C434" s="12">
        <v>0</v>
      </c>
      <c r="D434" s="12">
        <v>2703.2</v>
      </c>
      <c r="E434" s="12">
        <v>0</v>
      </c>
      <c r="F434" s="12">
        <v>29194.1</v>
      </c>
      <c r="G434" s="12">
        <v>17840.8</v>
      </c>
      <c r="H434" s="12">
        <v>0</v>
      </c>
      <c r="I434" s="12">
        <v>49738.1</v>
      </c>
      <c r="J434" s="12">
        <v>70000</v>
      </c>
      <c r="K434" s="12">
        <v>20261.900000000001</v>
      </c>
      <c r="L434" s="12">
        <v>28.95</v>
      </c>
      <c r="T434" s="11" t="s">
        <v>250</v>
      </c>
      <c r="U434" s="12">
        <v>0</v>
      </c>
      <c r="V434" s="12">
        <v>483.2</v>
      </c>
      <c r="W434" s="12">
        <v>6764.8</v>
      </c>
      <c r="X434" s="12">
        <v>0</v>
      </c>
      <c r="Y434" s="12">
        <v>483.2</v>
      </c>
      <c r="Z434" s="12">
        <v>0</v>
      </c>
      <c r="AA434" s="12">
        <v>55084.6</v>
      </c>
      <c r="AB434" s="12">
        <v>62815.8</v>
      </c>
      <c r="AC434" s="12">
        <v>70000</v>
      </c>
      <c r="AD434" s="12">
        <v>7184.2</v>
      </c>
      <c r="AE434" s="12">
        <v>10.26</v>
      </c>
    </row>
    <row r="435" spans="1:31" ht="15" thickBot="1" x14ac:dyDescent="0.35">
      <c r="A435" s="11" t="s">
        <v>251</v>
      </c>
      <c r="B435" s="12">
        <v>2162.5</v>
      </c>
      <c r="C435" s="12">
        <v>2703.2</v>
      </c>
      <c r="D435" s="12">
        <v>2703.2</v>
      </c>
      <c r="E435" s="12">
        <v>0</v>
      </c>
      <c r="F435" s="12">
        <v>29194.1</v>
      </c>
      <c r="G435" s="12">
        <v>17840.8</v>
      </c>
      <c r="H435" s="12">
        <v>2703.2</v>
      </c>
      <c r="I435" s="12">
        <v>57306.9</v>
      </c>
      <c r="J435" s="12">
        <v>42000</v>
      </c>
      <c r="K435" s="12">
        <v>-15306.9</v>
      </c>
      <c r="L435" s="12">
        <v>-36.450000000000003</v>
      </c>
      <c r="T435" s="11" t="s">
        <v>251</v>
      </c>
      <c r="U435" s="12">
        <v>0</v>
      </c>
      <c r="V435" s="12">
        <v>0</v>
      </c>
      <c r="W435" s="12">
        <v>6764.8</v>
      </c>
      <c r="X435" s="12">
        <v>0</v>
      </c>
      <c r="Y435" s="12">
        <v>0</v>
      </c>
      <c r="Z435" s="12">
        <v>0</v>
      </c>
      <c r="AA435" s="12">
        <v>41071.800000000003</v>
      </c>
      <c r="AB435" s="12">
        <v>47836.6</v>
      </c>
      <c r="AC435" s="12">
        <v>42000</v>
      </c>
      <c r="AD435" s="12">
        <v>-5836.6</v>
      </c>
      <c r="AE435" s="12">
        <v>-13.9</v>
      </c>
    </row>
    <row r="436" spans="1:31" ht="15" thickBot="1" x14ac:dyDescent="0.35">
      <c r="A436" s="11" t="s">
        <v>252</v>
      </c>
      <c r="B436" s="12">
        <v>2162.5</v>
      </c>
      <c r="C436" s="12">
        <v>0</v>
      </c>
      <c r="D436" s="12">
        <v>2703.2</v>
      </c>
      <c r="E436" s="12">
        <v>0</v>
      </c>
      <c r="F436" s="12">
        <v>29194.1</v>
      </c>
      <c r="G436" s="12">
        <v>17840.8</v>
      </c>
      <c r="H436" s="12">
        <v>1621.9</v>
      </c>
      <c r="I436" s="12">
        <v>53522.5</v>
      </c>
      <c r="J436" s="12">
        <v>98000</v>
      </c>
      <c r="K436" s="12">
        <v>44477.5</v>
      </c>
      <c r="L436" s="12">
        <v>45.39</v>
      </c>
      <c r="T436" s="11" t="s">
        <v>252</v>
      </c>
      <c r="U436" s="12">
        <v>0</v>
      </c>
      <c r="V436" s="12">
        <v>2416</v>
      </c>
      <c r="W436" s="12">
        <v>15945.5</v>
      </c>
      <c r="X436" s="12">
        <v>0</v>
      </c>
      <c r="Y436" s="12">
        <v>483.2</v>
      </c>
      <c r="Z436" s="12">
        <v>0</v>
      </c>
      <c r="AA436" s="12">
        <v>42038.2</v>
      </c>
      <c r="AB436" s="12">
        <v>60883</v>
      </c>
      <c r="AC436" s="12">
        <v>98000</v>
      </c>
      <c r="AD436" s="12">
        <v>37117</v>
      </c>
      <c r="AE436" s="12">
        <v>37.869999999999997</v>
      </c>
    </row>
    <row r="437" spans="1:31" ht="15" thickBot="1" x14ac:dyDescent="0.35">
      <c r="A437" s="11" t="s">
        <v>253</v>
      </c>
      <c r="B437" s="12">
        <v>2162.5</v>
      </c>
      <c r="C437" s="12">
        <v>0</v>
      </c>
      <c r="D437" s="12">
        <v>2703.2</v>
      </c>
      <c r="E437" s="12">
        <v>0</v>
      </c>
      <c r="F437" s="12">
        <v>29194.1</v>
      </c>
      <c r="G437" s="12">
        <v>17840.8</v>
      </c>
      <c r="H437" s="12">
        <v>0</v>
      </c>
      <c r="I437" s="12">
        <v>51900.6</v>
      </c>
      <c r="J437" s="12">
        <v>92000</v>
      </c>
      <c r="K437" s="12">
        <v>40099.4</v>
      </c>
      <c r="L437" s="12">
        <v>43.59</v>
      </c>
      <c r="T437" s="11" t="s">
        <v>253</v>
      </c>
      <c r="U437" s="12">
        <v>0</v>
      </c>
      <c r="V437" s="12">
        <v>483.2</v>
      </c>
      <c r="W437" s="12">
        <v>6764.8</v>
      </c>
      <c r="X437" s="12">
        <v>0</v>
      </c>
      <c r="Y437" s="12">
        <v>483.2</v>
      </c>
      <c r="Z437" s="12">
        <v>0</v>
      </c>
      <c r="AA437" s="12">
        <v>42038.2</v>
      </c>
      <c r="AB437" s="12">
        <v>49769.4</v>
      </c>
      <c r="AC437" s="12">
        <v>92000</v>
      </c>
      <c r="AD437" s="12">
        <v>42230.6</v>
      </c>
      <c r="AE437" s="12">
        <v>45.9</v>
      </c>
    </row>
    <row r="438" spans="1:31" ht="15" thickBot="1" x14ac:dyDescent="0.35"/>
    <row r="439" spans="1:31" ht="18.600000000000001" thickBot="1" x14ac:dyDescent="0.35">
      <c r="A439" s="13" t="s">
        <v>380</v>
      </c>
      <c r="B439" s="40">
        <v>104342</v>
      </c>
      <c r="C439" s="42">
        <v>1.04</v>
      </c>
      <c r="I439" s="43">
        <f>AVERAGE(I332:I437)/1000</f>
        <v>53.160389622641489</v>
      </c>
      <c r="J439" s="43">
        <f>AVERAGE(J332:J437)/1000</f>
        <v>53.160377358490564</v>
      </c>
      <c r="T439" s="13" t="s">
        <v>380</v>
      </c>
      <c r="U439" s="14">
        <v>140610.70000000001</v>
      </c>
    </row>
    <row r="440" spans="1:31" ht="18.600000000000001" thickBot="1" x14ac:dyDescent="0.35">
      <c r="A440" s="13" t="s">
        <v>381</v>
      </c>
      <c r="B440" s="14">
        <v>0</v>
      </c>
      <c r="I440" s="44">
        <f>STDEV(I332:I437)/1000</f>
        <v>7.9093513632665102</v>
      </c>
      <c r="J440" s="44">
        <f>STDEV(J332:J437)/1000</f>
        <v>30.768610099828884</v>
      </c>
      <c r="T440" s="13" t="s">
        <v>381</v>
      </c>
      <c r="U440" s="14">
        <v>0</v>
      </c>
    </row>
    <row r="441" spans="1:31" ht="18.600000000000001" thickBot="1" x14ac:dyDescent="0.35">
      <c r="A441" s="13" t="s">
        <v>382</v>
      </c>
      <c r="B441" s="14">
        <v>5635001.2999999998</v>
      </c>
      <c r="T441" s="13" t="s">
        <v>382</v>
      </c>
      <c r="U441" s="14">
        <v>5641820.7999999998</v>
      </c>
    </row>
    <row r="442" spans="1:31" ht="18.600000000000001" thickBot="1" x14ac:dyDescent="0.35">
      <c r="A442" s="13" t="s">
        <v>383</v>
      </c>
      <c r="B442" s="14">
        <v>5635000</v>
      </c>
      <c r="T442" s="13" t="s">
        <v>383</v>
      </c>
      <c r="U442" s="14">
        <v>5635000</v>
      </c>
    </row>
    <row r="443" spans="1:31" ht="27.6" thickBot="1" x14ac:dyDescent="0.35">
      <c r="A443" s="13" t="s">
        <v>384</v>
      </c>
      <c r="B443" s="14">
        <v>1.3</v>
      </c>
      <c r="T443" s="13" t="s">
        <v>384</v>
      </c>
      <c r="U443" s="14">
        <v>6820.8</v>
      </c>
    </row>
    <row r="444" spans="1:31" ht="27.6" thickBot="1" x14ac:dyDescent="0.35">
      <c r="A444" s="13" t="s">
        <v>385</v>
      </c>
      <c r="B444" s="14"/>
      <c r="T444" s="13" t="s">
        <v>385</v>
      </c>
      <c r="U444" s="14"/>
    </row>
    <row r="445" spans="1:31" ht="27.6" thickBot="1" x14ac:dyDescent="0.35">
      <c r="A445" s="13" t="s">
        <v>386</v>
      </c>
      <c r="B445" s="14"/>
      <c r="T445" s="13" t="s">
        <v>386</v>
      </c>
      <c r="U445" s="14"/>
    </row>
    <row r="446" spans="1:31" ht="18.600000000000001" thickBot="1" x14ac:dyDescent="0.35">
      <c r="A446" s="13" t="s">
        <v>387</v>
      </c>
      <c r="B446" s="14">
        <v>0</v>
      </c>
      <c r="T446" s="13" t="s">
        <v>387</v>
      </c>
      <c r="U446" s="14">
        <v>0</v>
      </c>
    </row>
    <row r="448" spans="1:31" x14ac:dyDescent="0.3">
      <c r="A448" s="15" t="s">
        <v>388</v>
      </c>
      <c r="T448" s="15" t="s">
        <v>388</v>
      </c>
    </row>
    <row r="450" spans="1:20" x14ac:dyDescent="0.3">
      <c r="A450" s="16" t="s">
        <v>389</v>
      </c>
      <c r="T450" s="16" t="s">
        <v>389</v>
      </c>
    </row>
    <row r="451" spans="1:20" x14ac:dyDescent="0.3">
      <c r="A451" s="16" t="s">
        <v>390</v>
      </c>
      <c r="T451" s="16" t="s">
        <v>425</v>
      </c>
    </row>
  </sheetData>
  <hyperlinks>
    <hyperlink ref="A448" r:id="rId1" display="https://miau.my-x.hu/myx-free/coco/test/729470620211018090948.html" xr:uid="{00000000-0004-0000-0200-000000000000}"/>
    <hyperlink ref="T448" r:id="rId2" display="https://miau.my-x.hu/myx-free/coco/test/644034420211018092156.html" xr:uid="{00000000-0004-0000-0200-000001000000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info</vt:lpstr>
      <vt:lpstr>rnd</vt:lpstr>
      <vt:lpstr>rnd (2)</vt:lpstr>
      <vt:lpstr>naiv</vt:lpstr>
      <vt:lpstr>riport</vt:lpstr>
      <vt:lpstr>oam</vt:lpstr>
      <vt:lpstr>modell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hallgato</dc:creator>
  <cp:lastModifiedBy>Lttd</cp:lastModifiedBy>
  <dcterms:created xsi:type="dcterms:W3CDTF">2021-10-18T06:30:08Z</dcterms:created>
  <dcterms:modified xsi:type="dcterms:W3CDTF">2021-12-02T07:08:32Z</dcterms:modified>
</cp:coreProperties>
</file>