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51292\var\www\miau\data\miau\280\"/>
    </mc:Choice>
  </mc:AlternateContent>
  <xr:revisionPtr revIDLastSave="0" documentId="13_ncr:1_{53AD1A3A-BCC6-4AED-B1C6-B5A1A9654C13}" xr6:coauthVersionLast="47" xr6:coauthVersionMax="47" xr10:uidLastSave="{00000000-0000-0000-0000-000000000000}"/>
  <bookViews>
    <workbookView xWindow="-108" yWindow="-108" windowWidth="23256" windowHeight="12720" xr2:uid="{977FF4E8-DF21-4C8E-AD6C-A45D1D2B9F4B}"/>
  </bookViews>
  <sheets>
    <sheet name="info" sheetId="5" r:id="rId1"/>
    <sheet name="regression_Y0_real" sheetId="6" r:id="rId2"/>
    <sheet name="regression_Y0" sheetId="1" r:id="rId3"/>
    <sheet name="regression_Y0 (2)" sheetId="2" r:id="rId4"/>
    <sheet name="regression_Y0 (3)" sheetId="3" r:id="rId5"/>
    <sheet name="regression_Y0 (4)" sheetId="4" r:id="rId6"/>
  </sheets>
  <definedNames>
    <definedName name="solver_adj" localSheetId="2" hidden="1">regression_Y0!$Q$4:$T$19</definedName>
    <definedName name="solver_adj" localSheetId="3" hidden="1">'regression_Y0 (2)'!$B$1:$E$1</definedName>
    <definedName name="solver_adj" localSheetId="4" hidden="1">'regression_Y0 (3)'!$B$1:$E$1</definedName>
    <definedName name="solver_adj" localSheetId="5" hidden="1">'regression_Y0 (4)'!$B$1:$E$1</definedName>
    <definedName name="solver_adj" localSheetId="1" hidden="1">regression_Y0_real!$R$2:$AA$2</definedName>
    <definedName name="solver_cvg" localSheetId="2" hidden="1">"""""""""""""""0,0001"""""""""""""""</definedName>
    <definedName name="solver_cvg" localSheetId="3" hidden="1">"""""""0,0001"""""""</definedName>
    <definedName name="solver_cvg" localSheetId="4" hidden="1">"""""""""""""""""""""""""""""""""""""""""""""""""""""""""""""""0,0001"""""""""""""""""""""""""""""""""""""""""""""""""""""""""""""""</definedName>
    <definedName name="solver_cvg" localSheetId="5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" hidden="1">"""0,0001"""</definedName>
    <definedName name="solver_drv" localSheetId="2" hidden="1">1</definedName>
    <definedName name="solver_drv" localSheetId="3" hidden="1">1</definedName>
    <definedName name="solver_drv" localSheetId="4" hidden="1">1</definedName>
    <definedName name="solver_drv" localSheetId="5" hidden="1">1</definedName>
    <definedName name="solver_drv" localSheetId="1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1" hidden="1">1</definedName>
    <definedName name="solver_est" localSheetId="2" hidden="1">1</definedName>
    <definedName name="solver_est" localSheetId="3" hidden="1">1</definedName>
    <definedName name="solver_est" localSheetId="4" hidden="1">1</definedName>
    <definedName name="solver_est" localSheetId="5" hidden="1">1</definedName>
    <definedName name="solver_est" localSheetId="1" hidden="1">1</definedName>
    <definedName name="solver_itr" localSheetId="2" hidden="1">2147483647</definedName>
    <definedName name="solver_itr" localSheetId="3" hidden="1">2147483647</definedName>
    <definedName name="solver_itr" localSheetId="4" hidden="1">2147483647</definedName>
    <definedName name="solver_itr" localSheetId="5" hidden="1">2147483647</definedName>
    <definedName name="solver_itr" localSheetId="1" hidden="1">2147483647</definedName>
    <definedName name="solver_lhs1" localSheetId="2" hidden="1">regression_Y0!$AE$4:$AH$18</definedName>
    <definedName name="solver_mip" localSheetId="2" hidden="1">2147483647</definedName>
    <definedName name="solver_mip" localSheetId="3" hidden="1">2147483647</definedName>
    <definedName name="solver_mip" localSheetId="4" hidden="1">2147483647</definedName>
    <definedName name="solver_mip" localSheetId="5" hidden="1">2147483647</definedName>
    <definedName name="solver_mip" localSheetId="1" hidden="1">2147483647</definedName>
    <definedName name="solver_mni" localSheetId="2" hidden="1">30</definedName>
    <definedName name="solver_mni" localSheetId="3" hidden="1">30</definedName>
    <definedName name="solver_mni" localSheetId="4" hidden="1">30</definedName>
    <definedName name="solver_mni" localSheetId="5" hidden="1">30</definedName>
    <definedName name="solver_mni" localSheetId="1" hidden="1">30</definedName>
    <definedName name="solver_mrt" localSheetId="2" hidden="1">"""""""""""""""0,075"""""""""""""""</definedName>
    <definedName name="solver_mrt" localSheetId="3" hidden="1">"""""""0,075"""""""</definedName>
    <definedName name="solver_mrt" localSheetId="4" hidden="1">"""""""""""""""""""""""""""""""""""""""""""""""""""""""""""""""0,075"""""""""""""""""""""""""""""""""""""""""""""""""""""""""""""""</definedName>
    <definedName name="solver_mrt" localSheetId="5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" hidden="1">"""0,075"""</definedName>
    <definedName name="solver_msl" localSheetId="2" hidden="1">2</definedName>
    <definedName name="solver_msl" localSheetId="3" hidden="1">2</definedName>
    <definedName name="solver_msl" localSheetId="4" hidden="1">2</definedName>
    <definedName name="solver_msl" localSheetId="5" hidden="1">2</definedName>
    <definedName name="solver_msl" localSheetId="1" hidden="1">2</definedName>
    <definedName name="solver_neg" localSheetId="2" hidden="1">1</definedName>
    <definedName name="solver_neg" localSheetId="3" hidden="1">1</definedName>
    <definedName name="solver_neg" localSheetId="4" hidden="1">1</definedName>
    <definedName name="solver_neg" localSheetId="5" hidden="1">1</definedName>
    <definedName name="solver_neg" localSheetId="1" hidden="1">1</definedName>
    <definedName name="solver_nod" localSheetId="2" hidden="1">2147483647</definedName>
    <definedName name="solver_nod" localSheetId="3" hidden="1">2147483647</definedName>
    <definedName name="solver_nod" localSheetId="4" hidden="1">2147483647</definedName>
    <definedName name="solver_nod" localSheetId="5" hidden="1">2147483647</definedName>
    <definedName name="solver_nod" localSheetId="1" hidden="1">2147483647</definedName>
    <definedName name="solver_num" localSheetId="2" hidden="1">1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1" hidden="1">0</definedName>
    <definedName name="solver_nwt" localSheetId="2" hidden="1">1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nwt" localSheetId="1" hidden="1">1</definedName>
    <definedName name="solver_opt" localSheetId="2" hidden="1">regression_Y0!$AB$2</definedName>
    <definedName name="solver_opt" localSheetId="3" hidden="1">'regression_Y0 (2)'!$N$2</definedName>
    <definedName name="solver_opt" localSheetId="4" hidden="1">'regression_Y0 (3)'!$N$2</definedName>
    <definedName name="solver_opt" localSheetId="5" hidden="1">'regression_Y0 (4)'!$N$2</definedName>
    <definedName name="solver_opt" localSheetId="1" hidden="1">regression_Y0_real!$AP$2</definedName>
    <definedName name="solver_pre" localSheetId="2" hidden="1">"""""""""""""""0,000001"""""""""""""""</definedName>
    <definedName name="solver_pre" localSheetId="3" hidden="1">"""""""0,000001"""""""</definedName>
    <definedName name="solver_pre" localSheetId="4" hidden="1">"""""""""""""""""""""""""""""""""""""""""""""""""""""""""""""""0,000001"""""""""""""""""""""""""""""""""""""""""""""""""""""""""""""""</definedName>
    <definedName name="solver_pre" localSheetId="5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" hidden="1">"""0,000001"""</definedName>
    <definedName name="solver_rbv" localSheetId="2" hidden="1">1</definedName>
    <definedName name="solver_rbv" localSheetId="3" hidden="1">1</definedName>
    <definedName name="solver_rbv" localSheetId="4" hidden="1">1</definedName>
    <definedName name="solver_rbv" localSheetId="5" hidden="1">1</definedName>
    <definedName name="solver_rbv" localSheetId="1" hidden="1">1</definedName>
    <definedName name="solver_rel1" localSheetId="2" hidden="1">3</definedName>
    <definedName name="solver_rhs1" localSheetId="2" hidden="1">1</definedName>
    <definedName name="solver_rlx" localSheetId="2" hidden="1">2</definedName>
    <definedName name="solver_rlx" localSheetId="3" hidden="1">2</definedName>
    <definedName name="solver_rlx" localSheetId="4" hidden="1">2</definedName>
    <definedName name="solver_rlx" localSheetId="5" hidden="1">2</definedName>
    <definedName name="solver_rlx" localSheetId="1" hidden="1">2</definedName>
    <definedName name="solver_rsd" localSheetId="2" hidden="1">0</definedName>
    <definedName name="solver_rsd" localSheetId="3" hidden="1">0</definedName>
    <definedName name="solver_rsd" localSheetId="4" hidden="1">0</definedName>
    <definedName name="solver_rsd" localSheetId="5" hidden="1">0</definedName>
    <definedName name="solver_rsd" localSheetId="1" hidden="1">0</definedName>
    <definedName name="solver_scl" localSheetId="2" hidden="1">1</definedName>
    <definedName name="solver_scl" localSheetId="3" hidden="1">1</definedName>
    <definedName name="solver_scl" localSheetId="4" hidden="1">1</definedName>
    <definedName name="solver_scl" localSheetId="5" hidden="1">1</definedName>
    <definedName name="solver_scl" localSheetId="1" hidden="1">1</definedName>
    <definedName name="solver_sho" localSheetId="2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sho" localSheetId="1" hidden="1">2</definedName>
    <definedName name="solver_ssz" localSheetId="2" hidden="1">100</definedName>
    <definedName name="solver_ssz" localSheetId="3" hidden="1">100</definedName>
    <definedName name="solver_ssz" localSheetId="4" hidden="1">100</definedName>
    <definedName name="solver_ssz" localSheetId="5" hidden="1">100</definedName>
    <definedName name="solver_ssz" localSheetId="1" hidden="1">100</definedName>
    <definedName name="solver_tim" localSheetId="2" hidden="1">2147483647</definedName>
    <definedName name="solver_tim" localSheetId="3" hidden="1">2147483647</definedName>
    <definedName name="solver_tim" localSheetId="4" hidden="1">2147483647</definedName>
    <definedName name="solver_tim" localSheetId="5" hidden="1">2147483647</definedName>
    <definedName name="solver_tim" localSheetId="1" hidden="1">2147483647</definedName>
    <definedName name="solver_tol" localSheetId="2" hidden="1">0.01</definedName>
    <definedName name="solver_tol" localSheetId="3" hidden="1">0.01</definedName>
    <definedName name="solver_tol" localSheetId="4" hidden="1">0.01</definedName>
    <definedName name="solver_tol" localSheetId="5" hidden="1">0.01</definedName>
    <definedName name="solver_tol" localSheetId="1" hidden="1">0.01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1" hidden="1">2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1" hidden="1">0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9" i="2" l="1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M21" i="4"/>
  <c r="L21" i="4"/>
  <c r="M21" i="3"/>
  <c r="L21" i="3"/>
  <c r="M21" i="2"/>
  <c r="L21" i="2"/>
  <c r="M21" i="1"/>
  <c r="L21" i="1"/>
  <c r="AA21" i="1"/>
  <c r="Z21" i="1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Q5" i="6"/>
  <c r="AQ6" i="6"/>
  <c r="AQ7" i="6"/>
  <c r="AQ8" i="6"/>
  <c r="AQ9" i="6"/>
  <c r="AQ10" i="6"/>
  <c r="AQ11" i="6"/>
  <c r="AQ12" i="6"/>
  <c r="AQ13" i="6"/>
  <c r="AQ4" i="6"/>
  <c r="AQ3" i="6"/>
  <c r="AN5" i="6"/>
  <c r="AN6" i="6"/>
  <c r="AN7" i="6"/>
  <c r="AN8" i="6"/>
  <c r="AN9" i="6"/>
  <c r="AN10" i="6"/>
  <c r="AN11" i="6"/>
  <c r="AN12" i="6"/>
  <c r="AN13" i="6"/>
  <c r="AN4" i="6"/>
  <c r="AM13" i="6"/>
  <c r="AL13" i="6"/>
  <c r="AK13" i="6"/>
  <c r="AJ13" i="6"/>
  <c r="AI13" i="6"/>
  <c r="AH13" i="6"/>
  <c r="AG13" i="6"/>
  <c r="AF13" i="6"/>
  <c r="AE13" i="6"/>
  <c r="AD13" i="6"/>
  <c r="AM12" i="6"/>
  <c r="AL12" i="6"/>
  <c r="AK12" i="6"/>
  <c r="AJ12" i="6"/>
  <c r="AI12" i="6"/>
  <c r="AH12" i="6"/>
  <c r="AG12" i="6"/>
  <c r="AF12" i="6"/>
  <c r="AE12" i="6"/>
  <c r="AD12" i="6"/>
  <c r="AM11" i="6"/>
  <c r="AL11" i="6"/>
  <c r="AK11" i="6"/>
  <c r="AJ11" i="6"/>
  <c r="AI11" i="6"/>
  <c r="AH11" i="6"/>
  <c r="AG11" i="6"/>
  <c r="AF11" i="6"/>
  <c r="AE11" i="6"/>
  <c r="AD11" i="6"/>
  <c r="AM10" i="6"/>
  <c r="AL10" i="6"/>
  <c r="AK10" i="6"/>
  <c r="AJ10" i="6"/>
  <c r="AI10" i="6"/>
  <c r="AH10" i="6"/>
  <c r="AG10" i="6"/>
  <c r="AF10" i="6"/>
  <c r="AE10" i="6"/>
  <c r="AD10" i="6"/>
  <c r="AM9" i="6"/>
  <c r="AL9" i="6"/>
  <c r="AK9" i="6"/>
  <c r="AJ9" i="6"/>
  <c r="AI9" i="6"/>
  <c r="AH9" i="6"/>
  <c r="AG9" i="6"/>
  <c r="AF9" i="6"/>
  <c r="AE9" i="6"/>
  <c r="AD9" i="6"/>
  <c r="AM8" i="6"/>
  <c r="AL8" i="6"/>
  <c r="AK8" i="6"/>
  <c r="AJ8" i="6"/>
  <c r="AI8" i="6"/>
  <c r="AH8" i="6"/>
  <c r="AG8" i="6"/>
  <c r="AF8" i="6"/>
  <c r="AE8" i="6"/>
  <c r="AD8" i="6"/>
  <c r="AM7" i="6"/>
  <c r="AL7" i="6"/>
  <c r="AK7" i="6"/>
  <c r="AJ7" i="6"/>
  <c r="AI7" i="6"/>
  <c r="AH7" i="6"/>
  <c r="AG7" i="6"/>
  <c r="AF7" i="6"/>
  <c r="AE7" i="6"/>
  <c r="AD7" i="6"/>
  <c r="AM6" i="6"/>
  <c r="AL6" i="6"/>
  <c r="AK6" i="6"/>
  <c r="AJ6" i="6"/>
  <c r="AI6" i="6"/>
  <c r="AH6" i="6"/>
  <c r="AG6" i="6"/>
  <c r="AF6" i="6"/>
  <c r="AE6" i="6"/>
  <c r="AD6" i="6"/>
  <c r="AM5" i="6"/>
  <c r="AL5" i="6"/>
  <c r="AK5" i="6"/>
  <c r="AJ5" i="6"/>
  <c r="AI5" i="6"/>
  <c r="AH5" i="6"/>
  <c r="AG5" i="6"/>
  <c r="AF5" i="6"/>
  <c r="AE5" i="6"/>
  <c r="AD5" i="6"/>
  <c r="AM4" i="6"/>
  <c r="AL4" i="6"/>
  <c r="AK4" i="6"/>
  <c r="AJ4" i="6"/>
  <c r="AI4" i="6"/>
  <c r="AH4" i="6"/>
  <c r="AG4" i="6"/>
  <c r="AF4" i="6"/>
  <c r="AE4" i="6"/>
  <c r="AD4" i="6"/>
  <c r="AM3" i="6"/>
  <c r="AL3" i="6"/>
  <c r="AK3" i="6"/>
  <c r="AJ3" i="6"/>
  <c r="AI3" i="6"/>
  <c r="AH3" i="6"/>
  <c r="AG3" i="6"/>
  <c r="AF3" i="6"/>
  <c r="AE3" i="6"/>
  <c r="AD3" i="6"/>
  <c r="AO11" i="6" l="1"/>
  <c r="AP11" i="6" s="1"/>
  <c r="AO7" i="6"/>
  <c r="AP7" i="6" s="1"/>
  <c r="AO5" i="6"/>
  <c r="AP5" i="6" s="1"/>
  <c r="AO4" i="6"/>
  <c r="AP4" i="6" s="1"/>
  <c r="AO8" i="6"/>
  <c r="AP8" i="6" s="1"/>
  <c r="AO12" i="6"/>
  <c r="AP12" i="6" s="1"/>
  <c r="AO10" i="6"/>
  <c r="AP10" i="6" s="1"/>
  <c r="AO9" i="6"/>
  <c r="AP9" i="6" s="1"/>
  <c r="AO13" i="6"/>
  <c r="AP13" i="6" s="1"/>
  <c r="AO6" i="6"/>
  <c r="AP6" i="6" s="1"/>
  <c r="S21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S1" i="2"/>
  <c r="E19" i="4"/>
  <c r="D19" i="4"/>
  <c r="C19" i="4"/>
  <c r="I19" i="4" s="1"/>
  <c r="B19" i="4"/>
  <c r="E18" i="4"/>
  <c r="D18" i="4"/>
  <c r="J18" i="4" s="1"/>
  <c r="C18" i="4"/>
  <c r="B18" i="4"/>
  <c r="H18" i="4" s="1"/>
  <c r="E17" i="4"/>
  <c r="K17" i="4" s="1"/>
  <c r="D17" i="4"/>
  <c r="J17" i="4" s="1"/>
  <c r="C17" i="4"/>
  <c r="I17" i="4" s="1"/>
  <c r="B17" i="4"/>
  <c r="E16" i="4"/>
  <c r="D16" i="4"/>
  <c r="C16" i="4"/>
  <c r="B16" i="4"/>
  <c r="H16" i="4" s="1"/>
  <c r="E15" i="4"/>
  <c r="D15" i="4"/>
  <c r="J15" i="4" s="1"/>
  <c r="C15" i="4"/>
  <c r="I15" i="4" s="1"/>
  <c r="B15" i="4"/>
  <c r="E14" i="4"/>
  <c r="D14" i="4"/>
  <c r="J14" i="4" s="1"/>
  <c r="C14" i="4"/>
  <c r="B14" i="4"/>
  <c r="H14" i="4" s="1"/>
  <c r="E13" i="4"/>
  <c r="D13" i="4"/>
  <c r="C13" i="4"/>
  <c r="I13" i="4" s="1"/>
  <c r="B13" i="4"/>
  <c r="E12" i="4"/>
  <c r="D12" i="4"/>
  <c r="C12" i="4"/>
  <c r="B12" i="4"/>
  <c r="E11" i="4"/>
  <c r="D11" i="4"/>
  <c r="C11" i="4"/>
  <c r="I11" i="4" s="1"/>
  <c r="B11" i="4"/>
  <c r="E10" i="4"/>
  <c r="D10" i="4"/>
  <c r="J10" i="4" s="1"/>
  <c r="C10" i="4"/>
  <c r="B10" i="4"/>
  <c r="E9" i="4"/>
  <c r="K9" i="4" s="1"/>
  <c r="D9" i="4"/>
  <c r="J9" i="4" s="1"/>
  <c r="C9" i="4"/>
  <c r="I9" i="4" s="1"/>
  <c r="B9" i="4"/>
  <c r="E8" i="4"/>
  <c r="D8" i="4"/>
  <c r="C8" i="4"/>
  <c r="B8" i="4"/>
  <c r="H8" i="4" s="1"/>
  <c r="E7" i="4"/>
  <c r="D7" i="4"/>
  <c r="J7" i="4" s="1"/>
  <c r="C7" i="4"/>
  <c r="I7" i="4" s="1"/>
  <c r="B7" i="4"/>
  <c r="E6" i="4"/>
  <c r="D6" i="4"/>
  <c r="J6" i="4" s="1"/>
  <c r="C6" i="4"/>
  <c r="B6" i="4"/>
  <c r="H6" i="4" s="1"/>
  <c r="E5" i="4"/>
  <c r="D5" i="4"/>
  <c r="C5" i="4"/>
  <c r="I5" i="4" s="1"/>
  <c r="B5" i="4"/>
  <c r="E4" i="4"/>
  <c r="D4" i="4"/>
  <c r="J4" i="4" s="1"/>
  <c r="C4" i="4"/>
  <c r="B4" i="4"/>
  <c r="H4" i="4" s="1"/>
  <c r="L19" i="4"/>
  <c r="K19" i="4"/>
  <c r="J19" i="4"/>
  <c r="H19" i="4"/>
  <c r="L18" i="4"/>
  <c r="I18" i="4"/>
  <c r="K18" i="4"/>
  <c r="L17" i="4"/>
  <c r="H17" i="4"/>
  <c r="L16" i="4"/>
  <c r="K16" i="4"/>
  <c r="J16" i="4"/>
  <c r="I16" i="4"/>
  <c r="L15" i="4"/>
  <c r="K15" i="4"/>
  <c r="H15" i="4"/>
  <c r="L14" i="4"/>
  <c r="K14" i="4"/>
  <c r="I14" i="4"/>
  <c r="L13" i="4"/>
  <c r="H13" i="4"/>
  <c r="K13" i="4"/>
  <c r="J13" i="4"/>
  <c r="L12" i="4"/>
  <c r="K12" i="4"/>
  <c r="J12" i="4"/>
  <c r="I12" i="4"/>
  <c r="H12" i="4"/>
  <c r="L11" i="4"/>
  <c r="K11" i="4"/>
  <c r="J11" i="4"/>
  <c r="H11" i="4"/>
  <c r="L10" i="4"/>
  <c r="I10" i="4"/>
  <c r="K10" i="4"/>
  <c r="H10" i="4"/>
  <c r="L9" i="4"/>
  <c r="H9" i="4"/>
  <c r="L8" i="4"/>
  <c r="K8" i="4"/>
  <c r="J8" i="4"/>
  <c r="I8" i="4"/>
  <c r="L7" i="4"/>
  <c r="K7" i="4"/>
  <c r="H7" i="4"/>
  <c r="L6" i="4"/>
  <c r="K6" i="4"/>
  <c r="I6" i="4"/>
  <c r="L5" i="4"/>
  <c r="H5" i="4"/>
  <c r="K5" i="4"/>
  <c r="J5" i="4"/>
  <c r="L4" i="4"/>
  <c r="K4" i="4"/>
  <c r="I4" i="4"/>
  <c r="L3" i="4"/>
  <c r="K3" i="4"/>
  <c r="J3" i="4"/>
  <c r="I3" i="4"/>
  <c r="H3" i="4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Q21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2" i="2"/>
  <c r="Q1" i="2"/>
  <c r="E19" i="3"/>
  <c r="K19" i="3" s="1"/>
  <c r="D19" i="3"/>
  <c r="J19" i="3" s="1"/>
  <c r="C19" i="3"/>
  <c r="I19" i="3" s="1"/>
  <c r="B19" i="3"/>
  <c r="H19" i="3" s="1"/>
  <c r="E18" i="3"/>
  <c r="D18" i="3"/>
  <c r="J18" i="3" s="1"/>
  <c r="C18" i="3"/>
  <c r="B18" i="3"/>
  <c r="H18" i="3" s="1"/>
  <c r="E17" i="3"/>
  <c r="D17" i="3"/>
  <c r="C17" i="3"/>
  <c r="I17" i="3" s="1"/>
  <c r="B17" i="3"/>
  <c r="H17" i="3" s="1"/>
  <c r="E16" i="3"/>
  <c r="D16" i="3"/>
  <c r="J16" i="3" s="1"/>
  <c r="C16" i="3"/>
  <c r="B16" i="3"/>
  <c r="H16" i="3" s="1"/>
  <c r="E15" i="3"/>
  <c r="D15" i="3"/>
  <c r="J15" i="3" s="1"/>
  <c r="C15" i="3"/>
  <c r="I15" i="3" s="1"/>
  <c r="B15" i="3"/>
  <c r="E14" i="3"/>
  <c r="D14" i="3"/>
  <c r="J14" i="3" s="1"/>
  <c r="C14" i="3"/>
  <c r="B14" i="3"/>
  <c r="H14" i="3" s="1"/>
  <c r="E13" i="3"/>
  <c r="K13" i="3" s="1"/>
  <c r="D13" i="3"/>
  <c r="J13" i="3" s="1"/>
  <c r="C13" i="3"/>
  <c r="I13" i="3" s="1"/>
  <c r="B13" i="3"/>
  <c r="E12" i="3"/>
  <c r="D12" i="3"/>
  <c r="J12" i="3" s="1"/>
  <c r="C12" i="3"/>
  <c r="B12" i="3"/>
  <c r="H12" i="3" s="1"/>
  <c r="E11" i="3"/>
  <c r="K11" i="3" s="1"/>
  <c r="D11" i="3"/>
  <c r="J11" i="3" s="1"/>
  <c r="C11" i="3"/>
  <c r="I11" i="3" s="1"/>
  <c r="B11" i="3"/>
  <c r="E10" i="3"/>
  <c r="D10" i="3"/>
  <c r="J10" i="3" s="1"/>
  <c r="C10" i="3"/>
  <c r="B10" i="3"/>
  <c r="H10" i="3" s="1"/>
  <c r="E9" i="3"/>
  <c r="K9" i="3" s="1"/>
  <c r="D9" i="3"/>
  <c r="J9" i="3" s="1"/>
  <c r="C9" i="3"/>
  <c r="I9" i="3" s="1"/>
  <c r="B9" i="3"/>
  <c r="H9" i="3" s="1"/>
  <c r="E8" i="3"/>
  <c r="D8" i="3"/>
  <c r="J8" i="3" s="1"/>
  <c r="C8" i="3"/>
  <c r="B8" i="3"/>
  <c r="H8" i="3" s="1"/>
  <c r="E7" i="3"/>
  <c r="K7" i="3" s="1"/>
  <c r="D7" i="3"/>
  <c r="C7" i="3"/>
  <c r="I7" i="3" s="1"/>
  <c r="B7" i="3"/>
  <c r="H7" i="3" s="1"/>
  <c r="E6" i="3"/>
  <c r="D6" i="3"/>
  <c r="J6" i="3" s="1"/>
  <c r="C6" i="3"/>
  <c r="B6" i="3"/>
  <c r="H6" i="3" s="1"/>
  <c r="E5" i="3"/>
  <c r="K5" i="3" s="1"/>
  <c r="D5" i="3"/>
  <c r="C5" i="3"/>
  <c r="B5" i="3"/>
  <c r="E4" i="3"/>
  <c r="D4" i="3"/>
  <c r="J4" i="3" s="1"/>
  <c r="C4" i="3"/>
  <c r="B4" i="3"/>
  <c r="H4" i="3" s="1"/>
  <c r="L19" i="3"/>
  <c r="L18" i="3"/>
  <c r="K18" i="3"/>
  <c r="I18" i="3"/>
  <c r="L17" i="3"/>
  <c r="K17" i="3"/>
  <c r="J17" i="3"/>
  <c r="L16" i="3"/>
  <c r="K16" i="3"/>
  <c r="I16" i="3"/>
  <c r="L15" i="3"/>
  <c r="K15" i="3"/>
  <c r="H15" i="3"/>
  <c r="L14" i="3"/>
  <c r="K14" i="3"/>
  <c r="I14" i="3"/>
  <c r="L13" i="3"/>
  <c r="H13" i="3"/>
  <c r="L12" i="3"/>
  <c r="K12" i="3"/>
  <c r="I12" i="3"/>
  <c r="L11" i="3"/>
  <c r="H11" i="3"/>
  <c r="L10" i="3"/>
  <c r="K10" i="3"/>
  <c r="I10" i="3"/>
  <c r="L9" i="3"/>
  <c r="L8" i="3"/>
  <c r="K8" i="3"/>
  <c r="I8" i="3"/>
  <c r="L7" i="3"/>
  <c r="J7" i="3"/>
  <c r="L6" i="3"/>
  <c r="K6" i="3"/>
  <c r="I6" i="3"/>
  <c r="L5" i="3"/>
  <c r="J5" i="3"/>
  <c r="I5" i="3"/>
  <c r="H5" i="3"/>
  <c r="L4" i="3"/>
  <c r="K4" i="3"/>
  <c r="I4" i="3"/>
  <c r="L3" i="3"/>
  <c r="K3" i="3"/>
  <c r="J3" i="3"/>
  <c r="I3" i="3"/>
  <c r="H3" i="3"/>
  <c r="P21" i="2"/>
  <c r="O21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2" i="2"/>
  <c r="P1" i="2"/>
  <c r="Y19" i="1"/>
  <c r="X19" i="1"/>
  <c r="W19" i="1"/>
  <c r="V19" i="1"/>
  <c r="Y18" i="1"/>
  <c r="X18" i="1"/>
  <c r="W18" i="1"/>
  <c r="V18" i="1"/>
  <c r="Y17" i="1"/>
  <c r="X17" i="1"/>
  <c r="W17" i="1"/>
  <c r="V17" i="1"/>
  <c r="Y16" i="1"/>
  <c r="X16" i="1"/>
  <c r="W16" i="1"/>
  <c r="V16" i="1"/>
  <c r="Y15" i="1"/>
  <c r="X15" i="1"/>
  <c r="W15" i="1"/>
  <c r="V15" i="1"/>
  <c r="Y14" i="1"/>
  <c r="X14" i="1"/>
  <c r="W14" i="1"/>
  <c r="V14" i="1"/>
  <c r="Y13" i="1"/>
  <c r="X13" i="1"/>
  <c r="W13" i="1"/>
  <c r="V13" i="1"/>
  <c r="Y12" i="1"/>
  <c r="X12" i="1"/>
  <c r="W12" i="1"/>
  <c r="V12" i="1"/>
  <c r="Y11" i="1"/>
  <c r="X11" i="1"/>
  <c r="W11" i="1"/>
  <c r="V11" i="1"/>
  <c r="Y10" i="1"/>
  <c r="X10" i="1"/>
  <c r="W10" i="1"/>
  <c r="V10" i="1"/>
  <c r="Y9" i="1"/>
  <c r="X9" i="1"/>
  <c r="W9" i="1"/>
  <c r="V9" i="1"/>
  <c r="Y8" i="1"/>
  <c r="X8" i="1"/>
  <c r="W8" i="1"/>
  <c r="V8" i="1"/>
  <c r="Y7" i="1"/>
  <c r="X7" i="1"/>
  <c r="W7" i="1"/>
  <c r="V7" i="1"/>
  <c r="Y6" i="1"/>
  <c r="X6" i="1"/>
  <c r="W6" i="1"/>
  <c r="V6" i="1"/>
  <c r="Y5" i="1"/>
  <c r="X5" i="1"/>
  <c r="W5" i="1"/>
  <c r="V5" i="1"/>
  <c r="Y4" i="1"/>
  <c r="X4" i="1"/>
  <c r="W4" i="1"/>
  <c r="V4" i="1"/>
  <c r="AH18" i="1"/>
  <c r="AG18" i="1"/>
  <c r="AF18" i="1"/>
  <c r="AE18" i="1"/>
  <c r="AH17" i="1"/>
  <c r="AG17" i="1"/>
  <c r="AF17" i="1"/>
  <c r="AE17" i="1"/>
  <c r="AH16" i="1"/>
  <c r="AG16" i="1"/>
  <c r="AF16" i="1"/>
  <c r="AE16" i="1"/>
  <c r="AH15" i="1"/>
  <c r="AG15" i="1"/>
  <c r="AF15" i="1"/>
  <c r="AE15" i="1"/>
  <c r="AH14" i="1"/>
  <c r="AG14" i="1"/>
  <c r="AF14" i="1"/>
  <c r="AE14" i="1"/>
  <c r="AH13" i="1"/>
  <c r="AG13" i="1"/>
  <c r="AF13" i="1"/>
  <c r="AE13" i="1"/>
  <c r="AH12" i="1"/>
  <c r="AG12" i="1"/>
  <c r="AF12" i="1"/>
  <c r="AE12" i="1"/>
  <c r="AH11" i="1"/>
  <c r="AG11" i="1"/>
  <c r="AF11" i="1"/>
  <c r="AE11" i="1"/>
  <c r="AH10" i="1"/>
  <c r="AG10" i="1"/>
  <c r="AF10" i="1"/>
  <c r="AE10" i="1"/>
  <c r="AH9" i="1"/>
  <c r="AG9" i="1"/>
  <c r="AF9" i="1"/>
  <c r="AE9" i="1"/>
  <c r="AH8" i="1"/>
  <c r="AG8" i="1"/>
  <c r="AF8" i="1"/>
  <c r="AE8" i="1"/>
  <c r="AH7" i="1"/>
  <c r="AG7" i="1"/>
  <c r="AF7" i="1"/>
  <c r="AE7" i="1"/>
  <c r="AH6" i="1"/>
  <c r="AG6" i="1"/>
  <c r="AF6" i="1"/>
  <c r="AE6" i="1"/>
  <c r="AH5" i="1"/>
  <c r="AG5" i="1"/>
  <c r="AF5" i="1"/>
  <c r="AE5" i="1"/>
  <c r="AH4" i="1"/>
  <c r="AG4" i="1"/>
  <c r="AF4" i="1"/>
  <c r="AE4" i="1"/>
  <c r="AH3" i="1"/>
  <c r="AG3" i="1"/>
  <c r="AF3" i="1"/>
  <c r="AE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3" i="1"/>
  <c r="Y3" i="1"/>
  <c r="X3" i="1"/>
  <c r="W3" i="1"/>
  <c r="V3" i="1"/>
  <c r="T3" i="1"/>
  <c r="S3" i="1"/>
  <c r="R3" i="1"/>
  <c r="Q3" i="1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  <c r="O1" i="2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2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4" i="1"/>
  <c r="K19" i="2"/>
  <c r="J19" i="2"/>
  <c r="I19" i="2"/>
  <c r="H19" i="2"/>
  <c r="K18" i="2"/>
  <c r="J18" i="2"/>
  <c r="I18" i="2"/>
  <c r="H18" i="2"/>
  <c r="K17" i="2"/>
  <c r="J17" i="2"/>
  <c r="I17" i="2"/>
  <c r="H17" i="2"/>
  <c r="K16" i="2"/>
  <c r="J16" i="2"/>
  <c r="I16" i="2"/>
  <c r="H16" i="2"/>
  <c r="K15" i="2"/>
  <c r="J15" i="2"/>
  <c r="I15" i="2"/>
  <c r="H15" i="2"/>
  <c r="K14" i="2"/>
  <c r="J14" i="2"/>
  <c r="I14" i="2"/>
  <c r="H14" i="2"/>
  <c r="K13" i="2"/>
  <c r="J13" i="2"/>
  <c r="I13" i="2"/>
  <c r="H13" i="2"/>
  <c r="K12" i="2"/>
  <c r="J12" i="2"/>
  <c r="I12" i="2"/>
  <c r="H12" i="2"/>
  <c r="K11" i="2"/>
  <c r="J11" i="2"/>
  <c r="I11" i="2"/>
  <c r="H11" i="2"/>
  <c r="K10" i="2"/>
  <c r="J10" i="2"/>
  <c r="I10" i="2"/>
  <c r="H10" i="2"/>
  <c r="K9" i="2"/>
  <c r="J9" i="2"/>
  <c r="I9" i="2"/>
  <c r="H9" i="2"/>
  <c r="K8" i="2"/>
  <c r="J8" i="2"/>
  <c r="I8" i="2"/>
  <c r="H8" i="2"/>
  <c r="K7" i="2"/>
  <c r="J7" i="2"/>
  <c r="I7" i="2"/>
  <c r="H7" i="2"/>
  <c r="K6" i="2"/>
  <c r="J6" i="2"/>
  <c r="I6" i="2"/>
  <c r="H6" i="2"/>
  <c r="K5" i="2"/>
  <c r="J5" i="2"/>
  <c r="I5" i="2"/>
  <c r="H5" i="2"/>
  <c r="K4" i="2"/>
  <c r="J4" i="2"/>
  <c r="I4" i="2"/>
  <c r="H4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K3" i="2"/>
  <c r="J3" i="2"/>
  <c r="I3" i="2"/>
  <c r="H3" i="2"/>
  <c r="K19" i="1"/>
  <c r="J19" i="1"/>
  <c r="I19" i="1"/>
  <c r="H19" i="1"/>
  <c r="K18" i="1"/>
  <c r="J18" i="1"/>
  <c r="I18" i="1"/>
  <c r="H18" i="1"/>
  <c r="K17" i="1"/>
  <c r="J17" i="1"/>
  <c r="I17" i="1"/>
  <c r="H17" i="1"/>
  <c r="K16" i="1"/>
  <c r="J16" i="1"/>
  <c r="I16" i="1"/>
  <c r="H16" i="1"/>
  <c r="K15" i="1"/>
  <c r="J15" i="1"/>
  <c r="I15" i="1"/>
  <c r="H15" i="1"/>
  <c r="K14" i="1"/>
  <c r="J14" i="1"/>
  <c r="I14" i="1"/>
  <c r="H14" i="1"/>
  <c r="K13" i="1"/>
  <c r="J13" i="1"/>
  <c r="I13" i="1"/>
  <c r="H13" i="1"/>
  <c r="K12" i="1"/>
  <c r="J12" i="1"/>
  <c r="I12" i="1"/>
  <c r="H12" i="1"/>
  <c r="K11" i="1"/>
  <c r="J11" i="1"/>
  <c r="I11" i="1"/>
  <c r="H11" i="1"/>
  <c r="K10" i="1"/>
  <c r="J10" i="1"/>
  <c r="I10" i="1"/>
  <c r="H10" i="1"/>
  <c r="K9" i="1"/>
  <c r="J9" i="1"/>
  <c r="I9" i="1"/>
  <c r="H9" i="1"/>
  <c r="K8" i="1"/>
  <c r="J8" i="1"/>
  <c r="I8" i="1"/>
  <c r="H8" i="1"/>
  <c r="K7" i="1"/>
  <c r="J7" i="1"/>
  <c r="I7" i="1"/>
  <c r="H7" i="1"/>
  <c r="K6" i="1"/>
  <c r="J6" i="1"/>
  <c r="I6" i="1"/>
  <c r="H6" i="1"/>
  <c r="K5" i="1"/>
  <c r="J5" i="1"/>
  <c r="I5" i="1"/>
  <c r="H5" i="1"/>
  <c r="K4" i="1"/>
  <c r="J4" i="1"/>
  <c r="I4" i="1"/>
  <c r="H4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K3" i="1"/>
  <c r="J3" i="1"/>
  <c r="I3" i="1"/>
  <c r="H3" i="1"/>
  <c r="AP2" i="6" l="1"/>
  <c r="M6" i="4"/>
  <c r="N6" i="4" s="1"/>
  <c r="M14" i="4"/>
  <c r="N14" i="4" s="1"/>
  <c r="M12" i="4"/>
  <c r="N12" i="4" s="1"/>
  <c r="M4" i="4"/>
  <c r="N4" i="4" s="1"/>
  <c r="M18" i="4"/>
  <c r="N18" i="4" s="1"/>
  <c r="M16" i="4"/>
  <c r="N16" i="4" s="1"/>
  <c r="M5" i="4"/>
  <c r="N5" i="4" s="1"/>
  <c r="M15" i="4"/>
  <c r="N15" i="4" s="1"/>
  <c r="M8" i="4"/>
  <c r="N8" i="4" s="1"/>
  <c r="M11" i="4"/>
  <c r="N11" i="4" s="1"/>
  <c r="M19" i="4"/>
  <c r="N19" i="4" s="1"/>
  <c r="M7" i="4"/>
  <c r="N7" i="4" s="1"/>
  <c r="M10" i="4"/>
  <c r="N10" i="4" s="1"/>
  <c r="M13" i="4"/>
  <c r="N13" i="4" s="1"/>
  <c r="M17" i="4"/>
  <c r="N17" i="4" s="1"/>
  <c r="M9" i="4"/>
  <c r="N9" i="4" s="1"/>
  <c r="M10" i="3"/>
  <c r="N10" i="3" s="1"/>
  <c r="M12" i="3"/>
  <c r="N12" i="3" s="1"/>
  <c r="M5" i="3"/>
  <c r="N5" i="3" s="1"/>
  <c r="M4" i="3"/>
  <c r="N4" i="3" s="1"/>
  <c r="M16" i="3"/>
  <c r="N16" i="3" s="1"/>
  <c r="M13" i="3"/>
  <c r="N13" i="3" s="1"/>
  <c r="M6" i="3"/>
  <c r="N6" i="3" s="1"/>
  <c r="M9" i="3"/>
  <c r="N9" i="3" s="1"/>
  <c r="M19" i="3"/>
  <c r="N19" i="3" s="1"/>
  <c r="M18" i="3"/>
  <c r="N18" i="3" s="1"/>
  <c r="M7" i="3"/>
  <c r="N7" i="3" s="1"/>
  <c r="M17" i="3"/>
  <c r="N17" i="3" s="1"/>
  <c r="M15" i="3"/>
  <c r="N15" i="3" s="1"/>
  <c r="M8" i="3"/>
  <c r="N8" i="3" s="1"/>
  <c r="M11" i="3"/>
  <c r="N11" i="3" s="1"/>
  <c r="M14" i="3"/>
  <c r="N14" i="3" s="1"/>
  <c r="AA5" i="1"/>
  <c r="AB5" i="1" s="1"/>
  <c r="AA7" i="1"/>
  <c r="AB7" i="1" s="1"/>
  <c r="AA9" i="1"/>
  <c r="AB9" i="1" s="1"/>
  <c r="AA11" i="1"/>
  <c r="AB11" i="1" s="1"/>
  <c r="AA13" i="1"/>
  <c r="AB13" i="1" s="1"/>
  <c r="AA15" i="1"/>
  <c r="AB15" i="1" s="1"/>
  <c r="AA17" i="1"/>
  <c r="AB17" i="1" s="1"/>
  <c r="AA19" i="1"/>
  <c r="AB19" i="1" s="1"/>
  <c r="AA12" i="1"/>
  <c r="AB12" i="1" s="1"/>
  <c r="AA14" i="1"/>
  <c r="AB14" i="1" s="1"/>
  <c r="AA6" i="1"/>
  <c r="AB6" i="1" s="1"/>
  <c r="AA4" i="1"/>
  <c r="AB4" i="1" s="1"/>
  <c r="AA8" i="1"/>
  <c r="AB8" i="1" s="1"/>
  <c r="AA10" i="1"/>
  <c r="AB10" i="1" s="1"/>
  <c r="AA16" i="1"/>
  <c r="AB16" i="1" s="1"/>
  <c r="AA18" i="1"/>
  <c r="AB18" i="1" s="1"/>
  <c r="M17" i="2"/>
  <c r="N17" i="2" s="1"/>
  <c r="M9" i="2"/>
  <c r="N9" i="2" s="1"/>
  <c r="M6" i="2"/>
  <c r="N6" i="2" s="1"/>
  <c r="M12" i="2"/>
  <c r="N12" i="2" s="1"/>
  <c r="M14" i="2"/>
  <c r="N14" i="2" s="1"/>
  <c r="M13" i="2"/>
  <c r="N13" i="2" s="1"/>
  <c r="M4" i="2"/>
  <c r="N4" i="2" s="1"/>
  <c r="M8" i="2"/>
  <c r="N8" i="2" s="1"/>
  <c r="M16" i="2"/>
  <c r="N16" i="2" s="1"/>
  <c r="M5" i="2"/>
  <c r="N5" i="2" s="1"/>
  <c r="M10" i="2"/>
  <c r="N10" i="2" s="1"/>
  <c r="M18" i="2"/>
  <c r="N18" i="2" s="1"/>
  <c r="M19" i="2"/>
  <c r="N19" i="2" s="1"/>
  <c r="M7" i="2"/>
  <c r="N7" i="2" s="1"/>
  <c r="M11" i="2"/>
  <c r="N11" i="2" s="1"/>
  <c r="M15" i="2"/>
  <c r="N15" i="2" s="1"/>
  <c r="N2" i="4" l="1"/>
  <c r="N2" i="3"/>
  <c r="AB2" i="1"/>
  <c r="N2" i="2"/>
</calcChain>
</file>

<file path=xl/sharedStrings.xml><?xml version="1.0" encoding="utf-8"?>
<sst xmlns="http://schemas.openxmlformats.org/spreadsheetml/2006/main" count="593" uniqueCount="222">
  <si>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</si>
  <si>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</si>
  <si>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</si>
  <si>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</si>
  <si>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</si>
  <si>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</si>
  <si>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</si>
  <si>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</si>
  <si>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</si>
  <si>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</si>
  <si>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</si>
  <si>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</si>
  <si>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</si>
  <si>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</si>
  <si>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</si>
  <si>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</si>
  <si>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A1</t>
  </si>
  <si>
    <t>A2</t>
  </si>
  <si>
    <t>A3</t>
  </si>
  <si>
    <t>A4</t>
  </si>
  <si>
    <t>Y0</t>
  </si>
  <si>
    <t>direction</t>
  </si>
  <si>
    <t>parameters</t>
  </si>
  <si>
    <t>Estimation</t>
  </si>
  <si>
    <t>difference</t>
  </si>
  <si>
    <t>error</t>
  </si>
  <si>
    <t>Azonosító:</t>
  </si>
  <si>
    <t>Objektumok:</t>
  </si>
  <si>
    <t>Attribútumok:</t>
  </si>
  <si>
    <t>Lépcsôk:</t>
  </si>
  <si>
    <t>Eltolás:</t>
  </si>
  <si>
    <t>Leírás:</t>
  </si>
  <si>
    <t>COCO Y0: 9542247</t>
  </si>
  <si>
    <t>Rangsor</t>
  </si>
  <si>
    <t>X(A1)</t>
  </si>
  <si>
    <t>X(A2)</t>
  </si>
  <si>
    <t>X(A3)</t>
  </si>
  <si>
    <t>X(A4)</t>
  </si>
  <si>
    <t>Y(A5)</t>
  </si>
  <si>
    <t>Lépcsôk(1)</t>
  </si>
  <si>
    <t>S1</t>
  </si>
  <si>
    <t>(993.1+56.3)/(2)=524.75</t>
  </si>
  <si>
    <t>(15.1+31.2)/(2)=23.15</t>
  </si>
  <si>
    <t>(40.2+954.9)/(2)=497.55</t>
  </si>
  <si>
    <t>(15.1+48.3)/(2)=31.7</t>
  </si>
  <si>
    <t>S2</t>
  </si>
  <si>
    <t>(964.9+42.3)/(2)=503.6</t>
  </si>
  <si>
    <t>(14.1+30.2)/(2)=22.15</t>
  </si>
  <si>
    <t>(39.2+953.9)/(2)=496.55</t>
  </si>
  <si>
    <t>(14.1+47.3)/(2)=30.7</t>
  </si>
  <si>
    <t>S3</t>
  </si>
  <si>
    <t>(963.9+41.3)/(2)=502.6</t>
  </si>
  <si>
    <t>(13.1+29.2)/(2)=21.15</t>
  </si>
  <si>
    <t>(38.2+949.8)/(2)=494.05</t>
  </si>
  <si>
    <t>(13.1+46.3)/(2)=29.7</t>
  </si>
  <si>
    <t>S4</t>
  </si>
  <si>
    <t>(962.9+32.2)/(2)=497.55</t>
  </si>
  <si>
    <t>(12.1+28.2)/(2)=20.1</t>
  </si>
  <si>
    <t>(12.1+948.8)/(2)=480.45</t>
  </si>
  <si>
    <t>(12.1+45.3)/(2)=28.7</t>
  </si>
  <si>
    <t>S5</t>
  </si>
  <si>
    <t>(961.9+31.2)/(2)=496.55</t>
  </si>
  <si>
    <t>(11.1+27.2)/(2)=19.1</t>
  </si>
  <si>
    <t>(11.1+947.8)/(2)=479.45</t>
  </si>
  <si>
    <t>(11.1+44.3)/(2)=27.65</t>
  </si>
  <si>
    <t>S6</t>
  </si>
  <si>
    <t>(960.9+30.2)/(2)=495.55</t>
  </si>
  <si>
    <t>(10.1+26.2)/(2)=18.1</t>
  </si>
  <si>
    <t>(10.1+946.8)/(2)=478.45</t>
  </si>
  <si>
    <t>(10.1+43.3)/(2)=26.65</t>
  </si>
  <si>
    <t>S7</t>
  </si>
  <si>
    <t>(959.9+29.2)/(2)=494.55</t>
  </si>
  <si>
    <t>(9.1+9.1)/(2)=9.05</t>
  </si>
  <si>
    <t>(9.1+945.8)/(2)=477.45</t>
  </si>
  <si>
    <t>(9.1+31.2)/(2)=20.1</t>
  </si>
  <si>
    <t>S8</t>
  </si>
  <si>
    <t>(958.9+28.2)/(2)=493.55</t>
  </si>
  <si>
    <t>(8+8)/(2)=8.05</t>
  </si>
  <si>
    <t>(8+944.8)/(2)=476.45</t>
  </si>
  <si>
    <t>(8+29.2)/(2)=18.6</t>
  </si>
  <si>
    <t>S9</t>
  </si>
  <si>
    <t>(957.9+27.2)/(2)=492.55</t>
  </si>
  <si>
    <t>(7+7)/(2)=7.05</t>
  </si>
  <si>
    <t>(7+943.8)/(2)=475.45</t>
  </si>
  <si>
    <t>(7+28.2)/(2)=17.6</t>
  </si>
  <si>
    <t>S10</t>
  </si>
  <si>
    <t>(956.9+26.2)/(2)=491.55</t>
  </si>
  <si>
    <t>(6+6)/(2)=6.05</t>
  </si>
  <si>
    <t>(6+942.8)/(2)=474.4</t>
  </si>
  <si>
    <t>(6+27.2)/(2)=16.6</t>
  </si>
  <si>
    <t>S11</t>
  </si>
  <si>
    <t>(955.9+25.2)/(2)=490.5</t>
  </si>
  <si>
    <t>(5+5)/(2)=5.05</t>
  </si>
  <si>
    <t>(5+941.8)/(2)=473.4</t>
  </si>
  <si>
    <t>(5+26.2)/(2)=15.6</t>
  </si>
  <si>
    <t>S12</t>
  </si>
  <si>
    <t>(954.9+24.1)/(2)=489.5</t>
  </si>
  <si>
    <t>(4+4)/(2)=4</t>
  </si>
  <si>
    <t>(4+940.8)/(2)=472.4</t>
  </si>
  <si>
    <t>(4+25.2)/(2)=14.6</t>
  </si>
  <si>
    <t>S13</t>
  </si>
  <si>
    <t>(953.9+23.1)/(2)=488.5</t>
  </si>
  <si>
    <t>(3+3)/(2)=3</t>
  </si>
  <si>
    <t>(3+939.8)/(2)=471.4</t>
  </si>
  <si>
    <t>S14</t>
  </si>
  <si>
    <t>(952.9+22.1)/(2)=487.5</t>
  </si>
  <si>
    <t>(2+2)/(2)=2</t>
  </si>
  <si>
    <t>(2+938.8)/(2)=470.4</t>
  </si>
  <si>
    <t>S15</t>
  </si>
  <si>
    <t>(949.8+1)/(2)=475.45</t>
  </si>
  <si>
    <t>(1+1)/(2)=1</t>
  </si>
  <si>
    <t>(1+925.7)/(2)=463.35</t>
  </si>
  <si>
    <t>S16</t>
  </si>
  <si>
    <t>(947.8+0)/(2)=473.9</t>
  </si>
  <si>
    <t>(0+0)/(2)=0</t>
  </si>
  <si>
    <t>(0+924.7)/(2)=462.35</t>
  </si>
  <si>
    <t>Lépcsôk(2)</t>
  </si>
  <si>
    <t>COCO:Y0</t>
  </si>
  <si>
    <t>Becslés</t>
  </si>
  <si>
    <t>Tény+0</t>
  </si>
  <si>
    <t>Delta</t>
  </si>
  <si>
    <t>Delta/Tény</t>
  </si>
  <si>
    <t>S1 összeg:</t>
  </si>
  <si>
    <t>S16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</si>
  <si>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</si>
  <si>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</si>
  <si>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</si>
  <si>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</si>
  <si>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</si>
  <si>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</si>
  <si>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</si>
  <si>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1.36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</si>
  <si>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</si>
  <si>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Estimations</t>
  </si>
  <si>
    <t>regression</t>
  </si>
  <si>
    <t>staircase</t>
  </si>
  <si>
    <t>correl</t>
  </si>
  <si>
    <t>S1-S2</t>
  </si>
  <si>
    <t>stairs</t>
  </si>
  <si>
    <t>S15-S16</t>
  </si>
  <si>
    <t>abs_error</t>
  </si>
  <si>
    <t>^2_error</t>
  </si>
  <si>
    <t>ranks</t>
  </si>
  <si>
    <t>original</t>
  </si>
  <si>
    <t>validity</t>
  </si>
  <si>
    <t>inverse</t>
  </si>
  <si>
    <t>direct</t>
  </si>
  <si>
    <t>reg_sim</t>
  </si>
  <si>
    <t>!</t>
  </si>
  <si>
    <t>Sheets</t>
  </si>
  <si>
    <t>Contents</t>
  </si>
  <si>
    <t>regression_Y0</t>
  </si>
  <si>
    <t>regression_Y0 (2)</t>
  </si>
  <si>
    <t>regression_Y0 (3)</t>
  </si>
  <si>
    <t>regression_Y0 (4)</t>
  </si>
  <si>
    <t>regression_Y0_real</t>
  </si>
  <si>
    <t>Excel-Solver-based solutions: error-type: diff^2, model-type: similarity analysis + online similarity analysis based on ABS(differences) as error / 2 models</t>
  </si>
  <si>
    <t>Excel-Solver: regression-based solution with original values: error-type always diff^2</t>
  </si>
  <si>
    <t>Excel-Solver: regression-based solution with direct ranking values: error-type always diff^2</t>
  </si>
  <si>
    <t>Excel-Solver: regression-based solution with inverse ranking values: error-type always diff^2</t>
  </si>
  <si>
    <t>OAM</t>
  </si>
  <si>
    <t>A5</t>
  </si>
  <si>
    <t>sorszamok</t>
  </si>
  <si>
    <t>A6</t>
  </si>
  <si>
    <t>A7</t>
  </si>
  <si>
    <t>A8</t>
  </si>
  <si>
    <t>A9</t>
  </si>
  <si>
    <t>A10</t>
  </si>
  <si>
    <t>COCO Y0: 7569825</t>
  </si>
  <si>
    <t>X(A5)</t>
  </si>
  <si>
    <t>X(A6)</t>
  </si>
  <si>
    <t>X(A7)</t>
  </si>
  <si>
    <t>X(A8)</t>
  </si>
  <si>
    <t>X(A9)</t>
  </si>
  <si>
    <t>X(A10)</t>
  </si>
  <si>
    <t>Y(A11)</t>
  </si>
  <si>
    <t>(0+440)/(1)=440</t>
  </si>
  <si>
    <t>(0+925)/(1)=925</t>
  </si>
  <si>
    <t>(0+948)/(1)=948</t>
  </si>
  <si>
    <t>(0+9)/(1)=9</t>
  </si>
  <si>
    <t>(0+461)/(1)=461</t>
  </si>
  <si>
    <t>(0+24)/(1)=24</t>
  </si>
  <si>
    <t>(0+960)/(1)=960</t>
  </si>
  <si>
    <t>(0+8)/(1)=8</t>
  </si>
  <si>
    <t>(0+924)/(1)=924</t>
  </si>
  <si>
    <t>(0+947)/(1)=947</t>
  </si>
  <si>
    <t>(0+460)/(1)=460</t>
  </si>
  <si>
    <t>(0+23)/(1)=23</t>
  </si>
  <si>
    <t>(0+959)/(1)=959</t>
  </si>
  <si>
    <t>(0+7)/(1)=7</t>
  </si>
  <si>
    <t>(0+464)/(1)=464</t>
  </si>
  <si>
    <t>(0+13)/(1)=13</t>
  </si>
  <si>
    <t>(0+507)/(1)=507</t>
  </si>
  <si>
    <t>(0+6)/(1)=6</t>
  </si>
  <si>
    <t>(0+463)/(1)=463</t>
  </si>
  <si>
    <t>(0+12)/(1)=12</t>
  </si>
  <si>
    <t>(0+506)/(1)=506</t>
  </si>
  <si>
    <t>(0+5)/(1)=5</t>
  </si>
  <si>
    <t>(0+11)/(1)=11</t>
  </si>
  <si>
    <t>(0+35)/(1)=35</t>
  </si>
  <si>
    <t>(0+4)/(1)=4</t>
  </si>
  <si>
    <t>(0+10)/(1)=10</t>
  </si>
  <si>
    <t>(0+34)/(1)=34</t>
  </si>
  <si>
    <t>(0+3)/(1)=3</t>
  </si>
  <si>
    <t>(0+33)/(1)=33</t>
  </si>
  <si>
    <t>(0+2)/(1)=2</t>
  </si>
  <si>
    <t>(0+32)/(1)=32</t>
  </si>
  <si>
    <t>(0+1)/(1)=1</t>
  </si>
  <si>
    <t>(0+31)/(1)=31</t>
  </si>
  <si>
    <t>(0+0)/(1)=0</t>
  </si>
  <si>
    <t>S10 összeg:</t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</si>
  <si>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</si>
  <si>
    <t>similarity</t>
  </si>
  <si>
    <t>a real Y0-case for similarity analysis and non-explored equilibrium for regression</t>
  </si>
  <si>
    <t>Cím</t>
  </si>
  <si>
    <t>Title</t>
  </si>
  <si>
    <t>Szerző</t>
  </si>
  <si>
    <t>Kiadvány</t>
  </si>
  <si>
    <t>https://miau.my-x.hu/miau/280/y0_regressions.xlsx</t>
  </si>
  <si>
    <t>Pitlik László</t>
  </si>
  <si>
    <t>Regresszió-alapú és lépcsős függvény-alapú anti-diszkriminatív modellek</t>
  </si>
  <si>
    <t>Anti-discriminative models - based on regressions and staircase functions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</si>
</sst>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0" fillId="2" borderId="1" xfId="0" applyFill="1" applyBorder="1"/>
    <xf numFmtId="2" fontId="0" fillId="0" borderId="0" xfId="0" applyNumberFormat="1"/>
    <xf numFmtId="165" fontId="0" fillId="0" borderId="0" xfId="0" applyNumberFormat="1"/>
    <xf numFmtId="1" fontId="0" fillId="0" borderId="0" xfId="0" applyNumberFormat="1"/>
    <xf numFmtId="164" fontId="0" fillId="2" borderId="1" xfId="0" applyNumberFormat="1" applyFill="1" applyBorder="1"/>
    <xf numFmtId="2" fontId="0" fillId="2" borderId="1" xfId="0" applyNumberFormat="1" applyFill="1" applyBorder="1"/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4" fillId="0" borderId="0" xfId="2"/>
    <xf numFmtId="0" fontId="11" fillId="0" borderId="0" xfId="0" applyFont="1"/>
    <xf numFmtId="166" fontId="0" fillId="0" borderId="0" xfId="0" applyNumberFormat="1"/>
    <xf numFmtId="1" fontId="0" fillId="2" borderId="1" xfId="0" applyNumberFormat="1" applyFill="1" applyBorder="1"/>
    <xf numFmtId="1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9" fontId="0" fillId="0" borderId="0" xfId="1" applyFont="1"/>
    <xf numFmtId="2" fontId="0" fillId="0" borderId="0" xfId="1" applyNumberFormat="1" applyFont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1905000</xdr:colOff>
      <xdr:row>18</xdr:row>
      <xdr:rowOff>22860</xdr:rowOff>
    </xdr:to>
    <xdr:sp macro="" textlink="">
      <xdr:nvSpPr>
        <xdr:cNvPr id="6145" name="AutoShape 1" descr="COCO">
          <a:extLst>
            <a:ext uri="{FF2B5EF4-FFF2-40B4-BE49-F238E27FC236}">
              <a16:creationId xmlns:a16="http://schemas.microsoft.com/office/drawing/2014/main" id="{0EDE4A66-F93F-453F-A856-FF90EBBEEF31}"/>
            </a:ext>
          </a:extLst>
        </xdr:cNvPr>
        <xdr:cNvSpPr>
          <a:spLocks noChangeAspect="1" noChangeArrowheads="1"/>
        </xdr:cNvSpPr>
      </xdr:nvSpPr>
      <xdr:spPr bwMode="auto">
        <a:xfrm>
          <a:off x="0" y="23774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0</xdr:col>
      <xdr:colOff>1905000</xdr:colOff>
      <xdr:row>24</xdr:row>
      <xdr:rowOff>22860</xdr:rowOff>
    </xdr:to>
    <xdr:sp macro="" textlink="">
      <xdr:nvSpPr>
        <xdr:cNvPr id="1025" name="AutoShape 1" descr="COCO">
          <a:extLst>
            <a:ext uri="{FF2B5EF4-FFF2-40B4-BE49-F238E27FC236}">
              <a16:creationId xmlns:a16="http://schemas.microsoft.com/office/drawing/2014/main" id="{F9DED335-9D20-4D5B-9218-0CA7061CA0F7}"/>
            </a:ext>
          </a:extLst>
        </xdr:cNvPr>
        <xdr:cNvSpPr>
          <a:spLocks noChangeAspect="1" noChangeArrowheads="1"/>
        </xdr:cNvSpPr>
      </xdr:nvSpPr>
      <xdr:spPr bwMode="auto">
        <a:xfrm>
          <a:off x="0" y="38404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iau/280/y0_regressions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756982520211109180746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95422472021110910230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E8DEF-0E61-4B1A-B0D5-F2D5910AD357}">
  <dimension ref="A1:B12"/>
  <sheetViews>
    <sheetView tabSelected="1" workbookViewId="0">
      <selection activeCell="B9" sqref="B9:B10"/>
    </sheetView>
  </sheetViews>
  <sheetFormatPr defaultRowHeight="14.4" x14ac:dyDescent="0.3"/>
  <cols>
    <col min="1" max="1" width="16.5546875" bestFit="1" customWidth="1"/>
    <col min="2" max="2" width="123.5546875" bestFit="1" customWidth="1"/>
  </cols>
  <sheetData>
    <row r="1" spans="1:2" x14ac:dyDescent="0.3">
      <c r="A1" s="1" t="s">
        <v>149</v>
      </c>
      <c r="B1" s="1" t="s">
        <v>150</v>
      </c>
    </row>
    <row r="2" spans="1:2" x14ac:dyDescent="0.3">
      <c r="A2" t="s">
        <v>151</v>
      </c>
      <c r="B2" t="s">
        <v>156</v>
      </c>
    </row>
    <row r="3" spans="1:2" x14ac:dyDescent="0.3">
      <c r="A3" t="s">
        <v>152</v>
      </c>
      <c r="B3" t="s">
        <v>157</v>
      </c>
    </row>
    <row r="4" spans="1:2" x14ac:dyDescent="0.3">
      <c r="A4" t="s">
        <v>153</v>
      </c>
      <c r="B4" t="s">
        <v>158</v>
      </c>
    </row>
    <row r="5" spans="1:2" x14ac:dyDescent="0.3">
      <c r="A5" t="s">
        <v>154</v>
      </c>
      <c r="B5" t="s">
        <v>159</v>
      </c>
    </row>
    <row r="6" spans="1:2" x14ac:dyDescent="0.3">
      <c r="A6" t="s">
        <v>155</v>
      </c>
      <c r="B6" t="s">
        <v>213</v>
      </c>
    </row>
    <row r="9" spans="1:2" x14ac:dyDescent="0.3">
      <c r="A9" t="s">
        <v>214</v>
      </c>
      <c r="B9" t="s">
        <v>220</v>
      </c>
    </row>
    <row r="10" spans="1:2" x14ac:dyDescent="0.3">
      <c r="A10" t="s">
        <v>215</v>
      </c>
      <c r="B10" t="s">
        <v>221</v>
      </c>
    </row>
    <row r="11" spans="1:2" x14ac:dyDescent="0.3">
      <c r="A11" t="s">
        <v>216</v>
      </c>
      <c r="B11" t="s">
        <v>219</v>
      </c>
    </row>
    <row r="12" spans="1:2" x14ac:dyDescent="0.3">
      <c r="A12" t="s">
        <v>217</v>
      </c>
      <c r="B12" s="16" t="s">
        <v>218</v>
      </c>
    </row>
  </sheetData>
  <hyperlinks>
    <hyperlink ref="B12" r:id="rId1" xr:uid="{677854D4-87F4-43D2-90B9-1712C57CC3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DFD8E-195B-47E8-A79C-07A999A51A41}">
  <dimension ref="A1:AQ82"/>
  <sheetViews>
    <sheetView zoomScale="76" workbookViewId="0"/>
  </sheetViews>
  <sheetFormatPr defaultRowHeight="14.4" x14ac:dyDescent="0.3"/>
  <cols>
    <col min="1" max="1" width="28.6640625" bestFit="1" customWidth="1"/>
    <col min="2" max="2" width="7" bestFit="1" customWidth="1"/>
    <col min="3" max="10" width="3.109375" bestFit="1" customWidth="1"/>
    <col min="11" max="11" width="4.109375" bestFit="1" customWidth="1"/>
    <col min="12" max="12" width="5" bestFit="1" customWidth="1"/>
    <col min="13" max="13" width="3.109375" bestFit="1" customWidth="1"/>
    <col min="14" max="14" width="2.88671875" bestFit="1" customWidth="1"/>
    <col min="15" max="15" width="6.44140625" bestFit="1" customWidth="1"/>
    <col min="16" max="16" width="9.6640625" bestFit="1" customWidth="1"/>
    <col min="17" max="17" width="5.109375" bestFit="1" customWidth="1"/>
    <col min="18" max="27" width="5.5546875" bestFit="1" customWidth="1"/>
    <col min="28" max="28" width="4" bestFit="1" customWidth="1"/>
    <col min="30" max="30" width="5.21875" bestFit="1" customWidth="1"/>
    <col min="31" max="31" width="4.44140625" bestFit="1" customWidth="1"/>
    <col min="32" max="32" width="4.6640625" bestFit="1" customWidth="1"/>
    <col min="33" max="34" width="3.6640625" bestFit="1" customWidth="1"/>
    <col min="35" max="35" width="4.44140625" bestFit="1" customWidth="1"/>
    <col min="36" max="36" width="3.6640625" bestFit="1" customWidth="1"/>
    <col min="37" max="37" width="4.6640625" bestFit="1" customWidth="1"/>
    <col min="38" max="38" width="3.6640625" bestFit="1" customWidth="1"/>
    <col min="39" max="39" width="4.6640625" bestFit="1" customWidth="1"/>
    <col min="40" max="40" width="5.6640625" bestFit="1" customWidth="1"/>
    <col min="41" max="41" width="9.77734375" bestFit="1" customWidth="1"/>
    <col min="42" max="42" width="12" bestFit="1" customWidth="1"/>
    <col min="43" max="43" width="9.77734375" bestFit="1" customWidth="1"/>
  </cols>
  <sheetData>
    <row r="1" spans="1:43" x14ac:dyDescent="0.3">
      <c r="AP1" t="s">
        <v>25</v>
      </c>
    </row>
    <row r="2" spans="1:43" x14ac:dyDescent="0.3">
      <c r="R2" s="6">
        <v>6.0641012555378272E-2</v>
      </c>
      <c r="S2" s="6">
        <v>0</v>
      </c>
      <c r="T2" s="6">
        <v>0.35955870946019969</v>
      </c>
      <c r="U2" s="6">
        <v>7.4243557802502495E-3</v>
      </c>
      <c r="V2" s="6">
        <v>0</v>
      </c>
      <c r="W2" s="6">
        <v>3.8015895014537608E-2</v>
      </c>
      <c r="X2" s="6">
        <v>6.6904967222459089E-2</v>
      </c>
      <c r="Y2" s="6">
        <v>0.43141519012023982</v>
      </c>
      <c r="Z2" s="6">
        <v>0</v>
      </c>
      <c r="AA2" s="6">
        <v>0.18220852106234153</v>
      </c>
      <c r="AO2" t="s">
        <v>134</v>
      </c>
      <c r="AP2" s="4">
        <f>SUMSQ(AP4:AP13)</f>
        <v>7.7285678601551115</v>
      </c>
      <c r="AQ2" t="s">
        <v>212</v>
      </c>
    </row>
    <row r="3" spans="1:43" x14ac:dyDescent="0.3">
      <c r="A3" t="s">
        <v>162</v>
      </c>
      <c r="B3" t="s">
        <v>16</v>
      </c>
      <c r="C3" t="s">
        <v>17</v>
      </c>
      <c r="D3" t="s">
        <v>18</v>
      </c>
      <c r="E3" t="s">
        <v>19</v>
      </c>
      <c r="F3" t="s">
        <v>161</v>
      </c>
      <c r="G3" t="s">
        <v>163</v>
      </c>
      <c r="H3" t="s">
        <v>164</v>
      </c>
      <c r="I3" t="s">
        <v>165</v>
      </c>
      <c r="J3" t="s">
        <v>166</v>
      </c>
      <c r="K3" t="s">
        <v>167</v>
      </c>
      <c r="L3" t="s">
        <v>20</v>
      </c>
      <c r="Q3" t="s">
        <v>160</v>
      </c>
      <c r="R3" t="s">
        <v>16</v>
      </c>
      <c r="S3" t="s">
        <v>17</v>
      </c>
      <c r="T3" t="s">
        <v>18</v>
      </c>
      <c r="U3" t="s">
        <v>19</v>
      </c>
      <c r="V3" t="s">
        <v>161</v>
      </c>
      <c r="W3" t="s">
        <v>163</v>
      </c>
      <c r="X3" t="s">
        <v>164</v>
      </c>
      <c r="Y3" t="s">
        <v>165</v>
      </c>
      <c r="Z3" t="s">
        <v>166</v>
      </c>
      <c r="AA3" t="s">
        <v>167</v>
      </c>
      <c r="AB3" t="s">
        <v>20</v>
      </c>
      <c r="AD3" t="str">
        <f>R3</f>
        <v>A1</v>
      </c>
      <c r="AE3" t="str">
        <f t="shared" ref="AE3:AM3" si="0">S3</f>
        <v>A2</v>
      </c>
      <c r="AF3" t="str">
        <f t="shared" si="0"/>
        <v>A3</v>
      </c>
      <c r="AG3" t="str">
        <f t="shared" si="0"/>
        <v>A4</v>
      </c>
      <c r="AH3" t="str">
        <f t="shared" si="0"/>
        <v>A5</v>
      </c>
      <c r="AI3" t="str">
        <f t="shared" si="0"/>
        <v>A6</v>
      </c>
      <c r="AJ3" t="str">
        <f t="shared" si="0"/>
        <v>A7</v>
      </c>
      <c r="AK3" t="str">
        <f t="shared" si="0"/>
        <v>A8</v>
      </c>
      <c r="AL3" t="str">
        <f t="shared" si="0"/>
        <v>A9</v>
      </c>
      <c r="AM3" t="str">
        <f t="shared" si="0"/>
        <v>A10</v>
      </c>
      <c r="AN3" t="s">
        <v>20</v>
      </c>
      <c r="AO3" t="s">
        <v>23</v>
      </c>
      <c r="AP3" t="s">
        <v>24</v>
      </c>
      <c r="AQ3" t="str">
        <f>AO3</f>
        <v>Estimation</v>
      </c>
    </row>
    <row r="4" spans="1:43" x14ac:dyDescent="0.3">
      <c r="A4" t="s">
        <v>0</v>
      </c>
      <c r="B4">
        <v>5</v>
      </c>
      <c r="C4">
        <v>3</v>
      </c>
      <c r="D4">
        <v>5</v>
      </c>
      <c r="E4">
        <v>5</v>
      </c>
      <c r="F4">
        <v>4</v>
      </c>
      <c r="G4">
        <v>1</v>
      </c>
      <c r="H4">
        <v>2</v>
      </c>
      <c r="I4">
        <v>6</v>
      </c>
      <c r="J4">
        <v>1</v>
      </c>
      <c r="K4">
        <v>7</v>
      </c>
      <c r="L4">
        <v>1000</v>
      </c>
      <c r="Q4" t="s">
        <v>0</v>
      </c>
      <c r="R4">
        <v>88</v>
      </c>
      <c r="S4">
        <v>94</v>
      </c>
      <c r="T4">
        <v>92</v>
      </c>
      <c r="U4">
        <v>79</v>
      </c>
      <c r="V4">
        <v>94</v>
      </c>
      <c r="W4">
        <v>99</v>
      </c>
      <c r="X4">
        <v>96</v>
      </c>
      <c r="Y4">
        <v>84</v>
      </c>
      <c r="Z4">
        <v>94</v>
      </c>
      <c r="AA4">
        <v>81</v>
      </c>
      <c r="AB4">
        <v>100</v>
      </c>
      <c r="AD4" s="4">
        <f>R$2*R4</f>
        <v>5.3364091048732876</v>
      </c>
      <c r="AE4" s="4">
        <f t="shared" ref="AE4:AE13" si="1">S$2*S4</f>
        <v>0</v>
      </c>
      <c r="AF4" s="4">
        <f t="shared" ref="AF4:AF13" si="2">T$2*T4</f>
        <v>33.079401270338373</v>
      </c>
      <c r="AG4" s="4">
        <f t="shared" ref="AG4:AG13" si="3">U$2*U4</f>
        <v>0.58652410663976973</v>
      </c>
      <c r="AH4" s="4">
        <f t="shared" ref="AH4:AH13" si="4">V$2*V4</f>
        <v>0</v>
      </c>
      <c r="AI4" s="4">
        <f t="shared" ref="AI4:AI13" si="5">W$2*W4</f>
        <v>3.7635736064392233</v>
      </c>
      <c r="AJ4" s="4">
        <f t="shared" ref="AJ4:AJ13" si="6">X$2*X4</f>
        <v>6.4228768533560725</v>
      </c>
      <c r="AK4" s="4">
        <f t="shared" ref="AK4:AK13" si="7">Y$2*Y4</f>
        <v>36.238875970100146</v>
      </c>
      <c r="AL4" s="4">
        <f t="shared" ref="AL4:AL13" si="8">Z$2*Z4</f>
        <v>0</v>
      </c>
      <c r="AM4" s="4">
        <f t="shared" ref="AM4:AM13" si="9">AA$2*AA4</f>
        <v>14.758890206049664</v>
      </c>
      <c r="AN4" s="4">
        <f>AB4</f>
        <v>100</v>
      </c>
      <c r="AO4" s="4">
        <f>SUM(AD4:AM4)</f>
        <v>100.18655111779654</v>
      </c>
      <c r="AP4" s="4">
        <f>AN4-AO4</f>
        <v>-0.18655111779654021</v>
      </c>
      <c r="AQ4">
        <f>L59</f>
        <v>1000</v>
      </c>
    </row>
    <row r="5" spans="1:43" x14ac:dyDescent="0.3">
      <c r="A5" t="s">
        <v>1</v>
      </c>
      <c r="B5">
        <v>7</v>
      </c>
      <c r="C5">
        <v>9</v>
      </c>
      <c r="D5">
        <v>2</v>
      </c>
      <c r="E5">
        <v>7</v>
      </c>
      <c r="F5">
        <v>10</v>
      </c>
      <c r="G5">
        <v>5</v>
      </c>
      <c r="H5">
        <v>7</v>
      </c>
      <c r="I5">
        <v>10</v>
      </c>
      <c r="J5">
        <v>10</v>
      </c>
      <c r="K5">
        <v>8</v>
      </c>
      <c r="L5">
        <v>1000</v>
      </c>
      <c r="Q5" t="s">
        <v>1</v>
      </c>
      <c r="R5">
        <v>83</v>
      </c>
      <c r="S5">
        <v>74</v>
      </c>
      <c r="T5">
        <v>98</v>
      </c>
      <c r="U5">
        <v>74</v>
      </c>
      <c r="V5">
        <v>74</v>
      </c>
      <c r="W5">
        <v>91</v>
      </c>
      <c r="X5">
        <v>86</v>
      </c>
      <c r="Y5">
        <v>79</v>
      </c>
      <c r="Z5">
        <v>70</v>
      </c>
      <c r="AA5">
        <v>80</v>
      </c>
      <c r="AB5">
        <v>100</v>
      </c>
      <c r="AD5" s="4">
        <f t="shared" ref="AD5:AD13" si="10">R$2*R5</f>
        <v>5.0332040420963962</v>
      </c>
      <c r="AE5" s="4">
        <f t="shared" si="1"/>
        <v>0</v>
      </c>
      <c r="AF5" s="4">
        <f t="shared" si="2"/>
        <v>35.236753527099566</v>
      </c>
      <c r="AG5" s="4">
        <f t="shared" si="3"/>
        <v>0.54940232773851849</v>
      </c>
      <c r="AH5" s="4">
        <f t="shared" si="4"/>
        <v>0</v>
      </c>
      <c r="AI5" s="4">
        <f t="shared" si="5"/>
        <v>3.4594464463229224</v>
      </c>
      <c r="AJ5" s="4">
        <f t="shared" si="6"/>
        <v>5.7538271811314816</v>
      </c>
      <c r="AK5" s="4">
        <f t="shared" si="7"/>
        <v>34.081800019498949</v>
      </c>
      <c r="AL5" s="4">
        <f t="shared" si="8"/>
        <v>0</v>
      </c>
      <c r="AM5" s="4">
        <f t="shared" si="9"/>
        <v>14.576681684987323</v>
      </c>
      <c r="AN5" s="4">
        <f t="shared" ref="AN5:AN13" si="11">AB5</f>
        <v>100</v>
      </c>
      <c r="AO5" s="4">
        <f t="shared" ref="AO5:AO13" si="12">SUM(AD5:AM5)</f>
        <v>98.691115228875148</v>
      </c>
      <c r="AP5" s="4">
        <f t="shared" ref="AP5:AP13" si="13">AN5-AO5</f>
        <v>1.3088847711248519</v>
      </c>
      <c r="AQ5">
        <f t="shared" ref="AQ5:AQ13" si="14">L60</f>
        <v>1000</v>
      </c>
    </row>
    <row r="6" spans="1:43" x14ac:dyDescent="0.3">
      <c r="A6" t="s">
        <v>2</v>
      </c>
      <c r="B6">
        <v>3</v>
      </c>
      <c r="C6">
        <v>10</v>
      </c>
      <c r="D6">
        <v>1</v>
      </c>
      <c r="E6">
        <v>1</v>
      </c>
      <c r="F6">
        <v>1</v>
      </c>
      <c r="G6">
        <v>4</v>
      </c>
      <c r="H6">
        <v>2</v>
      </c>
      <c r="I6">
        <v>8</v>
      </c>
      <c r="J6">
        <v>5</v>
      </c>
      <c r="K6">
        <v>10</v>
      </c>
      <c r="L6">
        <v>1000</v>
      </c>
      <c r="Q6" t="s">
        <v>2</v>
      </c>
      <c r="R6">
        <v>90</v>
      </c>
      <c r="S6">
        <v>72</v>
      </c>
      <c r="T6">
        <v>99</v>
      </c>
      <c r="U6">
        <v>95</v>
      </c>
      <c r="V6">
        <v>97</v>
      </c>
      <c r="W6">
        <v>92</v>
      </c>
      <c r="X6">
        <v>96</v>
      </c>
      <c r="Y6">
        <v>82</v>
      </c>
      <c r="Z6">
        <v>85</v>
      </c>
      <c r="AA6">
        <v>75</v>
      </c>
      <c r="AB6">
        <v>100</v>
      </c>
      <c r="AD6" s="4">
        <f t="shared" si="10"/>
        <v>5.4576911299840445</v>
      </c>
      <c r="AE6" s="4">
        <f t="shared" si="1"/>
        <v>0</v>
      </c>
      <c r="AF6" s="4">
        <f t="shared" si="2"/>
        <v>35.596312236559768</v>
      </c>
      <c r="AG6" s="4">
        <f t="shared" si="3"/>
        <v>0.70531379912377368</v>
      </c>
      <c r="AH6" s="4">
        <f t="shared" si="4"/>
        <v>0</v>
      </c>
      <c r="AI6" s="4">
        <f t="shared" si="5"/>
        <v>3.4974623413374601</v>
      </c>
      <c r="AJ6" s="4">
        <f t="shared" si="6"/>
        <v>6.4228768533560725</v>
      </c>
      <c r="AK6" s="4">
        <f t="shared" si="7"/>
        <v>35.376045589859665</v>
      </c>
      <c r="AL6" s="4">
        <f t="shared" si="8"/>
        <v>0</v>
      </c>
      <c r="AM6" s="4">
        <f t="shared" si="9"/>
        <v>13.665639079675614</v>
      </c>
      <c r="AN6" s="4">
        <f t="shared" si="11"/>
        <v>100</v>
      </c>
      <c r="AO6" s="4">
        <f t="shared" si="12"/>
        <v>100.72134102989639</v>
      </c>
      <c r="AP6" s="4">
        <f t="shared" si="13"/>
        <v>-0.72134102989639359</v>
      </c>
      <c r="AQ6">
        <f t="shared" si="14"/>
        <v>1000</v>
      </c>
    </row>
    <row r="7" spans="1:43" x14ac:dyDescent="0.3">
      <c r="A7" t="s">
        <v>3</v>
      </c>
      <c r="B7">
        <v>3</v>
      </c>
      <c r="C7">
        <v>4</v>
      </c>
      <c r="D7">
        <v>3</v>
      </c>
      <c r="E7">
        <v>9</v>
      </c>
      <c r="F7">
        <v>6</v>
      </c>
      <c r="G7">
        <v>9</v>
      </c>
      <c r="H7">
        <v>6</v>
      </c>
      <c r="I7">
        <v>8</v>
      </c>
      <c r="J7">
        <v>5</v>
      </c>
      <c r="K7">
        <v>4</v>
      </c>
      <c r="L7">
        <v>1000</v>
      </c>
      <c r="Q7" t="s">
        <v>3</v>
      </c>
      <c r="R7">
        <v>90</v>
      </c>
      <c r="S7">
        <v>92</v>
      </c>
      <c r="T7">
        <v>93</v>
      </c>
      <c r="U7">
        <v>72</v>
      </c>
      <c r="V7">
        <v>92</v>
      </c>
      <c r="W7">
        <v>73</v>
      </c>
      <c r="X7">
        <v>91</v>
      </c>
      <c r="Y7">
        <v>82</v>
      </c>
      <c r="Z7">
        <v>85</v>
      </c>
      <c r="AA7">
        <v>89</v>
      </c>
      <c r="AB7">
        <v>100</v>
      </c>
      <c r="AD7" s="4">
        <f t="shared" si="10"/>
        <v>5.4576911299840445</v>
      </c>
      <c r="AE7" s="4">
        <f t="shared" si="1"/>
        <v>0</v>
      </c>
      <c r="AF7" s="4">
        <f t="shared" si="2"/>
        <v>33.438959979798568</v>
      </c>
      <c r="AG7" s="4">
        <f t="shared" si="3"/>
        <v>0.534553616178018</v>
      </c>
      <c r="AH7" s="4">
        <f t="shared" si="4"/>
        <v>0</v>
      </c>
      <c r="AI7" s="4">
        <f t="shared" si="5"/>
        <v>2.7751603360612456</v>
      </c>
      <c r="AJ7" s="4">
        <f t="shared" si="6"/>
        <v>6.0883520172437766</v>
      </c>
      <c r="AK7" s="4">
        <f t="shared" si="7"/>
        <v>35.376045589859665</v>
      </c>
      <c r="AL7" s="4">
        <f t="shared" si="8"/>
        <v>0</v>
      </c>
      <c r="AM7" s="4">
        <f t="shared" si="9"/>
        <v>16.216558374548395</v>
      </c>
      <c r="AN7" s="4">
        <f t="shared" si="11"/>
        <v>100</v>
      </c>
      <c r="AO7" s="4">
        <f t="shared" si="12"/>
        <v>99.887321043673708</v>
      </c>
      <c r="AP7" s="4">
        <f t="shared" si="13"/>
        <v>0.11267895632629177</v>
      </c>
      <c r="AQ7">
        <f t="shared" si="14"/>
        <v>1000</v>
      </c>
    </row>
    <row r="8" spans="1:43" x14ac:dyDescent="0.3">
      <c r="A8" t="s">
        <v>4</v>
      </c>
      <c r="B8">
        <v>8</v>
      </c>
      <c r="C8">
        <v>8</v>
      </c>
      <c r="D8">
        <v>6</v>
      </c>
      <c r="E8">
        <v>4</v>
      </c>
      <c r="F8">
        <v>9</v>
      </c>
      <c r="G8">
        <v>6</v>
      </c>
      <c r="H8">
        <v>5</v>
      </c>
      <c r="I8">
        <v>6</v>
      </c>
      <c r="J8">
        <v>3</v>
      </c>
      <c r="K8">
        <v>2</v>
      </c>
      <c r="L8">
        <v>1000</v>
      </c>
      <c r="Q8" t="s">
        <v>4</v>
      </c>
      <c r="R8">
        <v>77</v>
      </c>
      <c r="S8">
        <v>76</v>
      </c>
      <c r="T8">
        <v>89</v>
      </c>
      <c r="U8">
        <v>84</v>
      </c>
      <c r="V8">
        <v>82</v>
      </c>
      <c r="W8">
        <v>88</v>
      </c>
      <c r="X8">
        <v>92</v>
      </c>
      <c r="Y8">
        <v>84</v>
      </c>
      <c r="Z8">
        <v>90</v>
      </c>
      <c r="AA8">
        <v>95</v>
      </c>
      <c r="AB8">
        <v>100</v>
      </c>
      <c r="AD8" s="4">
        <f t="shared" si="10"/>
        <v>4.6693579667641272</v>
      </c>
      <c r="AE8" s="4">
        <f t="shared" si="1"/>
        <v>0</v>
      </c>
      <c r="AF8" s="4">
        <f t="shared" si="2"/>
        <v>32.000725141957773</v>
      </c>
      <c r="AG8" s="4">
        <f t="shared" si="3"/>
        <v>0.62364588554102096</v>
      </c>
      <c r="AH8" s="4">
        <f t="shared" si="4"/>
        <v>0</v>
      </c>
      <c r="AI8" s="4">
        <f t="shared" si="5"/>
        <v>3.3453987612793097</v>
      </c>
      <c r="AJ8" s="4">
        <f t="shared" si="6"/>
        <v>6.1552569844662361</v>
      </c>
      <c r="AK8" s="4">
        <f t="shared" si="7"/>
        <v>36.238875970100146</v>
      </c>
      <c r="AL8" s="4">
        <f t="shared" si="8"/>
        <v>0</v>
      </c>
      <c r="AM8" s="4">
        <f t="shared" si="9"/>
        <v>17.309809500922444</v>
      </c>
      <c r="AN8" s="4">
        <f t="shared" si="11"/>
        <v>100</v>
      </c>
      <c r="AO8" s="4">
        <f t="shared" si="12"/>
        <v>100.34307021103105</v>
      </c>
      <c r="AP8" s="4">
        <f t="shared" si="13"/>
        <v>-0.34307021103104773</v>
      </c>
      <c r="AQ8">
        <f t="shared" si="14"/>
        <v>1000</v>
      </c>
    </row>
    <row r="9" spans="1:43" x14ac:dyDescent="0.3">
      <c r="A9" t="s">
        <v>5</v>
      </c>
      <c r="B9">
        <v>1</v>
      </c>
      <c r="C9">
        <v>6</v>
      </c>
      <c r="D9">
        <v>10</v>
      </c>
      <c r="E9">
        <v>6</v>
      </c>
      <c r="F9">
        <v>3</v>
      </c>
      <c r="G9">
        <v>10</v>
      </c>
      <c r="H9">
        <v>2</v>
      </c>
      <c r="I9">
        <v>1</v>
      </c>
      <c r="J9">
        <v>4</v>
      </c>
      <c r="K9">
        <v>3</v>
      </c>
      <c r="L9">
        <v>1000</v>
      </c>
      <c r="Q9" t="s">
        <v>5</v>
      </c>
      <c r="R9">
        <v>98</v>
      </c>
      <c r="S9">
        <v>86</v>
      </c>
      <c r="T9">
        <v>72</v>
      </c>
      <c r="U9">
        <v>78</v>
      </c>
      <c r="V9">
        <v>95</v>
      </c>
      <c r="W9">
        <v>72</v>
      </c>
      <c r="X9">
        <v>96</v>
      </c>
      <c r="Y9">
        <v>99</v>
      </c>
      <c r="Z9">
        <v>89</v>
      </c>
      <c r="AA9">
        <v>91</v>
      </c>
      <c r="AB9">
        <v>100</v>
      </c>
      <c r="AD9" s="4">
        <f t="shared" si="10"/>
        <v>5.9428192304270704</v>
      </c>
      <c r="AE9" s="4">
        <f t="shared" si="1"/>
        <v>0</v>
      </c>
      <c r="AF9" s="4">
        <f t="shared" si="2"/>
        <v>25.888227081134378</v>
      </c>
      <c r="AG9" s="4">
        <f t="shared" si="3"/>
        <v>0.57909975085951948</v>
      </c>
      <c r="AH9" s="4">
        <f t="shared" si="4"/>
        <v>0</v>
      </c>
      <c r="AI9" s="4">
        <f t="shared" si="5"/>
        <v>2.7371444410467078</v>
      </c>
      <c r="AJ9" s="4">
        <f t="shared" si="6"/>
        <v>6.4228768533560725</v>
      </c>
      <c r="AK9" s="4">
        <f t="shared" si="7"/>
        <v>42.710103821903743</v>
      </c>
      <c r="AL9" s="4">
        <f t="shared" si="8"/>
        <v>0</v>
      </c>
      <c r="AM9" s="4">
        <f t="shared" si="9"/>
        <v>16.580975416673081</v>
      </c>
      <c r="AN9" s="4">
        <f t="shared" si="11"/>
        <v>100</v>
      </c>
      <c r="AO9" s="4">
        <f t="shared" si="12"/>
        <v>100.86124659540057</v>
      </c>
      <c r="AP9" s="4">
        <f t="shared" si="13"/>
        <v>-0.8612465954005728</v>
      </c>
      <c r="AQ9">
        <f t="shared" si="14"/>
        <v>1000</v>
      </c>
    </row>
    <row r="10" spans="1:43" x14ac:dyDescent="0.3">
      <c r="A10" t="s">
        <v>6</v>
      </c>
      <c r="B10">
        <v>9</v>
      </c>
      <c r="C10">
        <v>1</v>
      </c>
      <c r="D10">
        <v>3</v>
      </c>
      <c r="E10">
        <v>7</v>
      </c>
      <c r="F10">
        <v>1</v>
      </c>
      <c r="G10">
        <v>3</v>
      </c>
      <c r="H10">
        <v>10</v>
      </c>
      <c r="I10">
        <v>4</v>
      </c>
      <c r="J10">
        <v>8</v>
      </c>
      <c r="K10">
        <v>6</v>
      </c>
      <c r="L10">
        <v>1000</v>
      </c>
      <c r="Q10" t="s">
        <v>6</v>
      </c>
      <c r="R10">
        <v>75</v>
      </c>
      <c r="S10">
        <v>97</v>
      </c>
      <c r="T10">
        <v>93</v>
      </c>
      <c r="U10">
        <v>74</v>
      </c>
      <c r="V10">
        <v>97</v>
      </c>
      <c r="W10">
        <v>94</v>
      </c>
      <c r="X10">
        <v>73</v>
      </c>
      <c r="Y10">
        <v>91</v>
      </c>
      <c r="Z10">
        <v>75</v>
      </c>
      <c r="AA10">
        <v>84</v>
      </c>
      <c r="AB10">
        <v>100</v>
      </c>
      <c r="AD10" s="4">
        <f t="shared" si="10"/>
        <v>4.5480759416533703</v>
      </c>
      <c r="AE10" s="4">
        <f t="shared" si="1"/>
        <v>0</v>
      </c>
      <c r="AF10" s="4">
        <f t="shared" si="2"/>
        <v>33.438959979798568</v>
      </c>
      <c r="AG10" s="4">
        <f t="shared" si="3"/>
        <v>0.54940232773851849</v>
      </c>
      <c r="AH10" s="4">
        <f t="shared" si="4"/>
        <v>0</v>
      </c>
      <c r="AI10" s="4">
        <f t="shared" si="5"/>
        <v>3.5734941313665352</v>
      </c>
      <c r="AJ10" s="4">
        <f t="shared" si="6"/>
        <v>4.8840626072395139</v>
      </c>
      <c r="AK10" s="4">
        <f t="shared" si="7"/>
        <v>39.258782300941824</v>
      </c>
      <c r="AL10" s="4">
        <f t="shared" si="8"/>
        <v>0</v>
      </c>
      <c r="AM10" s="4">
        <f t="shared" si="9"/>
        <v>15.305515769236688</v>
      </c>
      <c r="AN10" s="4">
        <f t="shared" si="11"/>
        <v>100</v>
      </c>
      <c r="AO10" s="4">
        <f t="shared" si="12"/>
        <v>101.55829305797504</v>
      </c>
      <c r="AP10" s="4">
        <f t="shared" si="13"/>
        <v>-1.5582930579750354</v>
      </c>
      <c r="AQ10">
        <f t="shared" si="14"/>
        <v>1000</v>
      </c>
    </row>
    <row r="11" spans="1:43" x14ac:dyDescent="0.3">
      <c r="A11" t="s">
        <v>7</v>
      </c>
      <c r="B11">
        <v>2</v>
      </c>
      <c r="C11">
        <v>5</v>
      </c>
      <c r="D11">
        <v>8</v>
      </c>
      <c r="E11">
        <v>3</v>
      </c>
      <c r="F11">
        <v>7</v>
      </c>
      <c r="G11">
        <v>2</v>
      </c>
      <c r="H11">
        <v>9</v>
      </c>
      <c r="I11">
        <v>5</v>
      </c>
      <c r="J11">
        <v>7</v>
      </c>
      <c r="K11">
        <v>4</v>
      </c>
      <c r="L11">
        <v>1000</v>
      </c>
      <c r="Q11" t="s">
        <v>7</v>
      </c>
      <c r="R11">
        <v>91</v>
      </c>
      <c r="S11">
        <v>90</v>
      </c>
      <c r="T11">
        <v>80</v>
      </c>
      <c r="U11">
        <v>88</v>
      </c>
      <c r="V11">
        <v>87</v>
      </c>
      <c r="W11">
        <v>95</v>
      </c>
      <c r="X11">
        <v>80</v>
      </c>
      <c r="Y11">
        <v>90</v>
      </c>
      <c r="Z11">
        <v>78</v>
      </c>
      <c r="AA11">
        <v>89</v>
      </c>
      <c r="AB11">
        <v>100</v>
      </c>
      <c r="AD11" s="4">
        <f t="shared" si="10"/>
        <v>5.5183321425394229</v>
      </c>
      <c r="AE11" s="4">
        <f t="shared" si="1"/>
        <v>0</v>
      </c>
      <c r="AF11" s="4">
        <f t="shared" si="2"/>
        <v>28.764696756815976</v>
      </c>
      <c r="AG11" s="4">
        <f t="shared" si="3"/>
        <v>0.65334330866202195</v>
      </c>
      <c r="AH11" s="4">
        <f t="shared" si="4"/>
        <v>0</v>
      </c>
      <c r="AI11" s="4">
        <f t="shared" si="5"/>
        <v>3.6115100263810729</v>
      </c>
      <c r="AJ11" s="4">
        <f t="shared" si="6"/>
        <v>5.3523973777967271</v>
      </c>
      <c r="AK11" s="4">
        <f t="shared" si="7"/>
        <v>38.827367110821584</v>
      </c>
      <c r="AL11" s="4">
        <f t="shared" si="8"/>
        <v>0</v>
      </c>
      <c r="AM11" s="4">
        <f t="shared" si="9"/>
        <v>16.216558374548395</v>
      </c>
      <c r="AN11" s="4">
        <f t="shared" si="11"/>
        <v>100</v>
      </c>
      <c r="AO11" s="4">
        <f t="shared" si="12"/>
        <v>98.944205097565217</v>
      </c>
      <c r="AP11" s="4">
        <f t="shared" si="13"/>
        <v>1.0557949024347835</v>
      </c>
      <c r="AQ11">
        <f t="shared" si="14"/>
        <v>1000</v>
      </c>
    </row>
    <row r="12" spans="1:43" x14ac:dyDescent="0.3">
      <c r="A12" t="s">
        <v>8</v>
      </c>
      <c r="B12">
        <v>5</v>
      </c>
      <c r="C12">
        <v>6</v>
      </c>
      <c r="D12">
        <v>9</v>
      </c>
      <c r="E12">
        <v>2</v>
      </c>
      <c r="F12">
        <v>8</v>
      </c>
      <c r="G12">
        <v>7</v>
      </c>
      <c r="H12">
        <v>1</v>
      </c>
      <c r="I12">
        <v>3</v>
      </c>
      <c r="J12">
        <v>9</v>
      </c>
      <c r="K12">
        <v>1</v>
      </c>
      <c r="L12">
        <v>1000</v>
      </c>
      <c r="Q12" t="s">
        <v>8</v>
      </c>
      <c r="R12">
        <v>88</v>
      </c>
      <c r="S12">
        <v>86</v>
      </c>
      <c r="T12">
        <v>74</v>
      </c>
      <c r="U12">
        <v>90</v>
      </c>
      <c r="V12">
        <v>83</v>
      </c>
      <c r="W12">
        <v>77</v>
      </c>
      <c r="X12">
        <v>98</v>
      </c>
      <c r="Y12">
        <v>93</v>
      </c>
      <c r="Z12">
        <v>71</v>
      </c>
      <c r="AA12">
        <v>96</v>
      </c>
      <c r="AB12">
        <v>100</v>
      </c>
      <c r="AD12" s="4">
        <f t="shared" si="10"/>
        <v>5.3364091048732876</v>
      </c>
      <c r="AE12" s="4">
        <f t="shared" si="1"/>
        <v>0</v>
      </c>
      <c r="AF12" s="4">
        <f t="shared" si="2"/>
        <v>26.607344500054776</v>
      </c>
      <c r="AG12" s="4">
        <f t="shared" si="3"/>
        <v>0.66819202022252244</v>
      </c>
      <c r="AH12" s="4">
        <f t="shared" si="4"/>
        <v>0</v>
      </c>
      <c r="AI12" s="4">
        <f t="shared" si="5"/>
        <v>2.927223916119396</v>
      </c>
      <c r="AJ12" s="4">
        <f t="shared" si="6"/>
        <v>6.5566867878009907</v>
      </c>
      <c r="AK12" s="4">
        <f t="shared" si="7"/>
        <v>40.121612681182306</v>
      </c>
      <c r="AL12" s="4">
        <f t="shared" si="8"/>
        <v>0</v>
      </c>
      <c r="AM12" s="4">
        <f t="shared" si="9"/>
        <v>17.492018021984787</v>
      </c>
      <c r="AN12" s="4">
        <f t="shared" si="11"/>
        <v>100</v>
      </c>
      <c r="AO12" s="4">
        <f t="shared" si="12"/>
        <v>99.709487032238059</v>
      </c>
      <c r="AP12" s="4">
        <f t="shared" si="13"/>
        <v>0.29051296776194135</v>
      </c>
      <c r="AQ12">
        <f t="shared" si="14"/>
        <v>1000</v>
      </c>
    </row>
    <row r="13" spans="1:43" x14ac:dyDescent="0.3">
      <c r="A13" t="s">
        <v>9</v>
      </c>
      <c r="B13">
        <v>10</v>
      </c>
      <c r="C13">
        <v>2</v>
      </c>
      <c r="D13">
        <v>7</v>
      </c>
      <c r="E13">
        <v>9</v>
      </c>
      <c r="F13">
        <v>4</v>
      </c>
      <c r="G13">
        <v>8</v>
      </c>
      <c r="H13">
        <v>8</v>
      </c>
      <c r="I13">
        <v>2</v>
      </c>
      <c r="J13">
        <v>2</v>
      </c>
      <c r="K13">
        <v>9</v>
      </c>
      <c r="L13">
        <v>1000</v>
      </c>
      <c r="Q13" t="s">
        <v>9</v>
      </c>
      <c r="R13">
        <v>70</v>
      </c>
      <c r="S13">
        <v>95</v>
      </c>
      <c r="T13">
        <v>83</v>
      </c>
      <c r="U13">
        <v>72</v>
      </c>
      <c r="V13">
        <v>94</v>
      </c>
      <c r="W13">
        <v>75</v>
      </c>
      <c r="X13">
        <v>81</v>
      </c>
      <c r="Y13">
        <v>98</v>
      </c>
      <c r="Z13">
        <v>92</v>
      </c>
      <c r="AA13">
        <v>76</v>
      </c>
      <c r="AB13">
        <v>100</v>
      </c>
      <c r="AD13" s="4">
        <f t="shared" si="10"/>
        <v>4.2448708788764788</v>
      </c>
      <c r="AE13" s="4">
        <f t="shared" si="1"/>
        <v>0</v>
      </c>
      <c r="AF13" s="4">
        <f t="shared" si="2"/>
        <v>29.843372885196572</v>
      </c>
      <c r="AG13" s="4">
        <f t="shared" si="3"/>
        <v>0.534553616178018</v>
      </c>
      <c r="AH13" s="4">
        <f t="shared" si="4"/>
        <v>0</v>
      </c>
      <c r="AI13" s="4">
        <f t="shared" si="5"/>
        <v>2.8511921260903206</v>
      </c>
      <c r="AJ13" s="4">
        <f t="shared" si="6"/>
        <v>5.4193023450191866</v>
      </c>
      <c r="AK13" s="4">
        <f t="shared" si="7"/>
        <v>42.278688631783503</v>
      </c>
      <c r="AL13" s="4">
        <f t="shared" si="8"/>
        <v>0</v>
      </c>
      <c r="AM13" s="4">
        <f t="shared" si="9"/>
        <v>13.847847600737957</v>
      </c>
      <c r="AN13" s="4">
        <f t="shared" si="11"/>
        <v>100</v>
      </c>
      <c r="AO13" s="4">
        <f t="shared" si="12"/>
        <v>99.019828083882032</v>
      </c>
      <c r="AP13" s="4">
        <f t="shared" si="13"/>
        <v>0.98017191611796761</v>
      </c>
      <c r="AQ13">
        <f t="shared" si="14"/>
        <v>1000</v>
      </c>
    </row>
    <row r="15" spans="1:43" x14ac:dyDescent="0.3">
      <c r="AD15" s="23">
        <f>SUM(AD4:AD13)/SUM($AO$4:$AO$13)</f>
        <v>5.1548857847918239E-2</v>
      </c>
      <c r="AE15" s="23">
        <f t="shared" ref="AE15:AO15" si="15">SUM(AE4:AE13)/SUM($AO$4:$AO$13)</f>
        <v>0</v>
      </c>
      <c r="AF15" s="23">
        <f t="shared" si="15"/>
        <v>0.31391909511679139</v>
      </c>
      <c r="AG15" s="23">
        <f t="shared" si="15"/>
        <v>5.9844948055956413E-3</v>
      </c>
      <c r="AH15" s="23">
        <f t="shared" si="15"/>
        <v>0</v>
      </c>
      <c r="AI15" s="23">
        <f t="shared" si="15"/>
        <v>3.2544129653127918E-2</v>
      </c>
      <c r="AJ15" s="23">
        <f t="shared" si="15"/>
        <v>5.9483128271856131E-2</v>
      </c>
      <c r="AK15" s="23">
        <f t="shared" si="15"/>
        <v>0.38053770515114954</v>
      </c>
      <c r="AL15" s="23">
        <f t="shared" si="15"/>
        <v>0</v>
      </c>
      <c r="AM15" s="23">
        <f t="shared" si="15"/>
        <v>0.15598258915356111</v>
      </c>
      <c r="AN15" s="23">
        <f t="shared" si="15"/>
        <v>1.0000775475148169</v>
      </c>
      <c r="AO15" s="23">
        <f t="shared" si="15"/>
        <v>1</v>
      </c>
      <c r="AP15" t="s">
        <v>136</v>
      </c>
    </row>
    <row r="16" spans="1:43" ht="18" x14ac:dyDescent="0.3">
      <c r="A16" s="8"/>
      <c r="AD16" s="23">
        <f>SUM(B59:B68)/SUM($L$59:$L$68)</f>
        <v>4.7800000000000002E-2</v>
      </c>
      <c r="AE16" s="23">
        <f t="shared" ref="AE16:AO16" si="16">SUM(C59:C68)/SUM($L$59:$L$68)</f>
        <v>0.2792</v>
      </c>
      <c r="AF16" s="23">
        <f t="shared" si="16"/>
        <v>0.19239999999999999</v>
      </c>
      <c r="AG16" s="23">
        <f t="shared" si="16"/>
        <v>4.7000000000000002E-3</v>
      </c>
      <c r="AH16" s="23">
        <f t="shared" si="16"/>
        <v>4.7000000000000002E-3</v>
      </c>
      <c r="AI16" s="23">
        <f t="shared" si="16"/>
        <v>9.7299999999999998E-2</v>
      </c>
      <c r="AJ16" s="23">
        <f t="shared" si="16"/>
        <v>4.7999999999999996E-3</v>
      </c>
      <c r="AK16" s="23">
        <f t="shared" si="16"/>
        <v>7.7000000000000002E-3</v>
      </c>
      <c r="AL16" s="23">
        <f t="shared" si="16"/>
        <v>4.5999999999999999E-3</v>
      </c>
      <c r="AM16" s="23">
        <f t="shared" si="16"/>
        <v>0.35680000000000001</v>
      </c>
      <c r="AN16" s="23">
        <f t="shared" si="16"/>
        <v>1</v>
      </c>
      <c r="AO16" s="23">
        <f t="shared" si="16"/>
        <v>1</v>
      </c>
      <c r="AP16" s="24">
        <f>CORREL(AD16:AM16,AD15:AM15)</f>
        <v>0.15176533026951661</v>
      </c>
    </row>
    <row r="17" spans="1:12" x14ac:dyDescent="0.3">
      <c r="A17" s="9"/>
    </row>
    <row r="20" spans="1:12" ht="63" x14ac:dyDescent="0.3">
      <c r="A20" s="10" t="s">
        <v>26</v>
      </c>
      <c r="B20" s="11">
        <v>7569825</v>
      </c>
      <c r="C20" s="10" t="s">
        <v>27</v>
      </c>
      <c r="D20" s="11">
        <v>10</v>
      </c>
      <c r="E20" s="10" t="s">
        <v>28</v>
      </c>
      <c r="F20" s="11">
        <v>10</v>
      </c>
      <c r="G20" s="10" t="s">
        <v>29</v>
      </c>
      <c r="H20" s="11">
        <v>10</v>
      </c>
      <c r="I20" s="10" t="s">
        <v>30</v>
      </c>
      <c r="J20" s="11">
        <v>0</v>
      </c>
      <c r="K20" s="10" t="s">
        <v>31</v>
      </c>
      <c r="L20" s="11" t="s">
        <v>168</v>
      </c>
    </row>
    <row r="21" spans="1:12" ht="18.600000000000001" thickBot="1" x14ac:dyDescent="0.35">
      <c r="A21" s="8"/>
    </row>
    <row r="22" spans="1:12" ht="15" thickBot="1" x14ac:dyDescent="0.35">
      <c r="A22" s="12" t="s">
        <v>33</v>
      </c>
      <c r="B22" s="12" t="s">
        <v>34</v>
      </c>
      <c r="C22" s="12" t="s">
        <v>35</v>
      </c>
      <c r="D22" s="12" t="s">
        <v>36</v>
      </c>
      <c r="E22" s="12" t="s">
        <v>37</v>
      </c>
      <c r="F22" s="12" t="s">
        <v>169</v>
      </c>
      <c r="G22" s="12" t="s">
        <v>170</v>
      </c>
      <c r="H22" s="12" t="s">
        <v>171</v>
      </c>
      <c r="I22" s="12" t="s">
        <v>172</v>
      </c>
      <c r="J22" s="12" t="s">
        <v>173</v>
      </c>
      <c r="K22" s="12" t="s">
        <v>174</v>
      </c>
      <c r="L22" s="12" t="s">
        <v>175</v>
      </c>
    </row>
    <row r="23" spans="1:12" ht="15" thickBot="1" x14ac:dyDescent="0.35">
      <c r="A23" s="12" t="s">
        <v>0</v>
      </c>
      <c r="B23" s="13">
        <v>5</v>
      </c>
      <c r="C23" s="13">
        <v>3</v>
      </c>
      <c r="D23" s="13">
        <v>5</v>
      </c>
      <c r="E23" s="13">
        <v>5</v>
      </c>
      <c r="F23" s="13">
        <v>4</v>
      </c>
      <c r="G23" s="13">
        <v>1</v>
      </c>
      <c r="H23" s="13">
        <v>2</v>
      </c>
      <c r="I23" s="13">
        <v>6</v>
      </c>
      <c r="J23" s="13">
        <v>1</v>
      </c>
      <c r="K23" s="13">
        <v>7</v>
      </c>
      <c r="L23" s="13">
        <v>1000</v>
      </c>
    </row>
    <row r="24" spans="1:12" ht="15" thickBot="1" x14ac:dyDescent="0.35">
      <c r="A24" s="12" t="s">
        <v>1</v>
      </c>
      <c r="B24" s="13">
        <v>7</v>
      </c>
      <c r="C24" s="13">
        <v>9</v>
      </c>
      <c r="D24" s="13">
        <v>2</v>
      </c>
      <c r="E24" s="13">
        <v>7</v>
      </c>
      <c r="F24" s="13">
        <v>10</v>
      </c>
      <c r="G24" s="13">
        <v>5</v>
      </c>
      <c r="H24" s="13">
        <v>7</v>
      </c>
      <c r="I24" s="13">
        <v>10</v>
      </c>
      <c r="J24" s="13">
        <v>10</v>
      </c>
      <c r="K24" s="13">
        <v>8</v>
      </c>
      <c r="L24" s="13">
        <v>1000</v>
      </c>
    </row>
    <row r="25" spans="1:12" ht="15" thickBot="1" x14ac:dyDescent="0.35">
      <c r="A25" s="12" t="s">
        <v>2</v>
      </c>
      <c r="B25" s="13">
        <v>3</v>
      </c>
      <c r="C25" s="13">
        <v>10</v>
      </c>
      <c r="D25" s="13">
        <v>1</v>
      </c>
      <c r="E25" s="13">
        <v>1</v>
      </c>
      <c r="F25" s="13">
        <v>1</v>
      </c>
      <c r="G25" s="13">
        <v>4</v>
      </c>
      <c r="H25" s="13">
        <v>2</v>
      </c>
      <c r="I25" s="13">
        <v>8</v>
      </c>
      <c r="J25" s="13">
        <v>5</v>
      </c>
      <c r="K25" s="13">
        <v>10</v>
      </c>
      <c r="L25" s="13">
        <v>1000</v>
      </c>
    </row>
    <row r="26" spans="1:12" ht="15" thickBot="1" x14ac:dyDescent="0.35">
      <c r="A26" s="12" t="s">
        <v>3</v>
      </c>
      <c r="B26" s="13">
        <v>3</v>
      </c>
      <c r="C26" s="13">
        <v>4</v>
      </c>
      <c r="D26" s="13">
        <v>3</v>
      </c>
      <c r="E26" s="13">
        <v>9</v>
      </c>
      <c r="F26" s="13">
        <v>6</v>
      </c>
      <c r="G26" s="13">
        <v>9</v>
      </c>
      <c r="H26" s="13">
        <v>6</v>
      </c>
      <c r="I26" s="13">
        <v>8</v>
      </c>
      <c r="J26" s="13">
        <v>5</v>
      </c>
      <c r="K26" s="13">
        <v>4</v>
      </c>
      <c r="L26" s="13">
        <v>1000</v>
      </c>
    </row>
    <row r="27" spans="1:12" ht="15" thickBot="1" x14ac:dyDescent="0.35">
      <c r="A27" s="12" t="s">
        <v>4</v>
      </c>
      <c r="B27" s="13">
        <v>8</v>
      </c>
      <c r="C27" s="13">
        <v>8</v>
      </c>
      <c r="D27" s="13">
        <v>6</v>
      </c>
      <c r="E27" s="13">
        <v>4</v>
      </c>
      <c r="F27" s="13">
        <v>9</v>
      </c>
      <c r="G27" s="13">
        <v>6</v>
      </c>
      <c r="H27" s="13">
        <v>5</v>
      </c>
      <c r="I27" s="13">
        <v>6</v>
      </c>
      <c r="J27" s="13">
        <v>3</v>
      </c>
      <c r="K27" s="13">
        <v>2</v>
      </c>
      <c r="L27" s="13">
        <v>1000</v>
      </c>
    </row>
    <row r="28" spans="1:12" ht="15" thickBot="1" x14ac:dyDescent="0.35">
      <c r="A28" s="12" t="s">
        <v>5</v>
      </c>
      <c r="B28" s="13">
        <v>1</v>
      </c>
      <c r="C28" s="13">
        <v>6</v>
      </c>
      <c r="D28" s="13">
        <v>10</v>
      </c>
      <c r="E28" s="13">
        <v>6</v>
      </c>
      <c r="F28" s="13">
        <v>3</v>
      </c>
      <c r="G28" s="13">
        <v>10</v>
      </c>
      <c r="H28" s="13">
        <v>2</v>
      </c>
      <c r="I28" s="13">
        <v>1</v>
      </c>
      <c r="J28" s="13">
        <v>4</v>
      </c>
      <c r="K28" s="13">
        <v>3</v>
      </c>
      <c r="L28" s="13">
        <v>1000</v>
      </c>
    </row>
    <row r="29" spans="1:12" ht="15" thickBot="1" x14ac:dyDescent="0.35">
      <c r="A29" s="12" t="s">
        <v>6</v>
      </c>
      <c r="B29" s="13">
        <v>9</v>
      </c>
      <c r="C29" s="13">
        <v>1</v>
      </c>
      <c r="D29" s="13">
        <v>3</v>
      </c>
      <c r="E29" s="13">
        <v>7</v>
      </c>
      <c r="F29" s="13">
        <v>1</v>
      </c>
      <c r="G29" s="13">
        <v>3</v>
      </c>
      <c r="H29" s="13">
        <v>10</v>
      </c>
      <c r="I29" s="13">
        <v>4</v>
      </c>
      <c r="J29" s="13">
        <v>8</v>
      </c>
      <c r="K29" s="13">
        <v>6</v>
      </c>
      <c r="L29" s="13">
        <v>1000</v>
      </c>
    </row>
    <row r="30" spans="1:12" ht="15" thickBot="1" x14ac:dyDescent="0.35">
      <c r="A30" s="12" t="s">
        <v>7</v>
      </c>
      <c r="B30" s="13">
        <v>2</v>
      </c>
      <c r="C30" s="13">
        <v>5</v>
      </c>
      <c r="D30" s="13">
        <v>8</v>
      </c>
      <c r="E30" s="13">
        <v>3</v>
      </c>
      <c r="F30" s="13">
        <v>7</v>
      </c>
      <c r="G30" s="13">
        <v>2</v>
      </c>
      <c r="H30" s="13">
        <v>9</v>
      </c>
      <c r="I30" s="13">
        <v>5</v>
      </c>
      <c r="J30" s="13">
        <v>7</v>
      </c>
      <c r="K30" s="13">
        <v>4</v>
      </c>
      <c r="L30" s="13">
        <v>1000</v>
      </c>
    </row>
    <row r="31" spans="1:12" ht="15" thickBot="1" x14ac:dyDescent="0.35">
      <c r="A31" s="12" t="s">
        <v>8</v>
      </c>
      <c r="B31" s="13">
        <v>5</v>
      </c>
      <c r="C31" s="13">
        <v>6</v>
      </c>
      <c r="D31" s="13">
        <v>9</v>
      </c>
      <c r="E31" s="13">
        <v>2</v>
      </c>
      <c r="F31" s="13">
        <v>8</v>
      </c>
      <c r="G31" s="13">
        <v>7</v>
      </c>
      <c r="H31" s="13">
        <v>1</v>
      </c>
      <c r="I31" s="13">
        <v>3</v>
      </c>
      <c r="J31" s="13">
        <v>9</v>
      </c>
      <c r="K31" s="13">
        <v>1</v>
      </c>
      <c r="L31" s="13">
        <v>1000</v>
      </c>
    </row>
    <row r="32" spans="1:12" ht="15" thickBot="1" x14ac:dyDescent="0.35">
      <c r="A32" s="12" t="s">
        <v>9</v>
      </c>
      <c r="B32" s="13">
        <v>10</v>
      </c>
      <c r="C32" s="13">
        <v>2</v>
      </c>
      <c r="D32" s="13">
        <v>7</v>
      </c>
      <c r="E32" s="13">
        <v>9</v>
      </c>
      <c r="F32" s="13">
        <v>4</v>
      </c>
      <c r="G32" s="13">
        <v>8</v>
      </c>
      <c r="H32" s="13">
        <v>8</v>
      </c>
      <c r="I32" s="13">
        <v>2</v>
      </c>
      <c r="J32" s="13">
        <v>2</v>
      </c>
      <c r="K32" s="13">
        <v>9</v>
      </c>
      <c r="L32" s="13">
        <v>1000</v>
      </c>
    </row>
    <row r="33" spans="1:11" ht="18.600000000000001" thickBot="1" x14ac:dyDescent="0.35">
      <c r="A33" s="8"/>
    </row>
    <row r="34" spans="1:11" ht="15" thickBot="1" x14ac:dyDescent="0.35">
      <c r="A34" s="12" t="s">
        <v>39</v>
      </c>
      <c r="B34" s="12" t="s">
        <v>34</v>
      </c>
      <c r="C34" s="12" t="s">
        <v>35</v>
      </c>
      <c r="D34" s="12" t="s">
        <v>36</v>
      </c>
      <c r="E34" s="12" t="s">
        <v>37</v>
      </c>
      <c r="F34" s="12" t="s">
        <v>169</v>
      </c>
      <c r="G34" s="12" t="s">
        <v>170</v>
      </c>
      <c r="H34" s="12" t="s">
        <v>171</v>
      </c>
      <c r="I34" s="12" t="s">
        <v>172</v>
      </c>
      <c r="J34" s="12" t="s">
        <v>173</v>
      </c>
      <c r="K34" s="12" t="s">
        <v>174</v>
      </c>
    </row>
    <row r="35" spans="1:11" ht="27" thickBot="1" x14ac:dyDescent="0.35">
      <c r="A35" s="12" t="s">
        <v>40</v>
      </c>
      <c r="B35" s="13" t="s">
        <v>176</v>
      </c>
      <c r="C35" s="13" t="s">
        <v>177</v>
      </c>
      <c r="D35" s="13" t="s">
        <v>178</v>
      </c>
      <c r="E35" s="13" t="s">
        <v>179</v>
      </c>
      <c r="F35" s="13" t="s">
        <v>179</v>
      </c>
      <c r="G35" s="13" t="s">
        <v>180</v>
      </c>
      <c r="H35" s="13" t="s">
        <v>179</v>
      </c>
      <c r="I35" s="13" t="s">
        <v>181</v>
      </c>
      <c r="J35" s="13" t="s">
        <v>179</v>
      </c>
      <c r="K35" s="13" t="s">
        <v>182</v>
      </c>
    </row>
    <row r="36" spans="1:11" ht="27" thickBot="1" x14ac:dyDescent="0.35">
      <c r="A36" s="12" t="s">
        <v>45</v>
      </c>
      <c r="B36" s="13" t="s">
        <v>183</v>
      </c>
      <c r="C36" s="13" t="s">
        <v>184</v>
      </c>
      <c r="D36" s="13" t="s">
        <v>185</v>
      </c>
      <c r="E36" s="13" t="s">
        <v>183</v>
      </c>
      <c r="F36" s="13" t="s">
        <v>183</v>
      </c>
      <c r="G36" s="13" t="s">
        <v>186</v>
      </c>
      <c r="H36" s="13" t="s">
        <v>183</v>
      </c>
      <c r="I36" s="13" t="s">
        <v>187</v>
      </c>
      <c r="J36" s="13" t="s">
        <v>183</v>
      </c>
      <c r="K36" s="13" t="s">
        <v>188</v>
      </c>
    </row>
    <row r="37" spans="1:11" ht="27" thickBot="1" x14ac:dyDescent="0.35">
      <c r="A37" s="12" t="s">
        <v>50</v>
      </c>
      <c r="B37" s="13" t="s">
        <v>189</v>
      </c>
      <c r="C37" s="13" t="s">
        <v>190</v>
      </c>
      <c r="D37" s="13" t="s">
        <v>189</v>
      </c>
      <c r="E37" s="13" t="s">
        <v>189</v>
      </c>
      <c r="F37" s="13" t="s">
        <v>189</v>
      </c>
      <c r="G37" s="13" t="s">
        <v>191</v>
      </c>
      <c r="H37" s="13" t="s">
        <v>189</v>
      </c>
      <c r="I37" s="13" t="s">
        <v>189</v>
      </c>
      <c r="J37" s="13" t="s">
        <v>189</v>
      </c>
      <c r="K37" s="13" t="s">
        <v>192</v>
      </c>
    </row>
    <row r="38" spans="1:11" ht="27" thickBot="1" x14ac:dyDescent="0.35">
      <c r="A38" s="12" t="s">
        <v>55</v>
      </c>
      <c r="B38" s="13" t="s">
        <v>193</v>
      </c>
      <c r="C38" s="13" t="s">
        <v>194</v>
      </c>
      <c r="D38" s="13" t="s">
        <v>193</v>
      </c>
      <c r="E38" s="13" t="s">
        <v>193</v>
      </c>
      <c r="F38" s="13" t="s">
        <v>193</v>
      </c>
      <c r="G38" s="13" t="s">
        <v>195</v>
      </c>
      <c r="H38" s="13" t="s">
        <v>193</v>
      </c>
      <c r="I38" s="13" t="s">
        <v>193</v>
      </c>
      <c r="J38" s="13" t="s">
        <v>193</v>
      </c>
      <c r="K38" s="13" t="s">
        <v>196</v>
      </c>
    </row>
    <row r="39" spans="1:11" ht="27" thickBot="1" x14ac:dyDescent="0.35">
      <c r="A39" s="12" t="s">
        <v>60</v>
      </c>
      <c r="B39" s="13" t="s">
        <v>197</v>
      </c>
      <c r="C39" s="13" t="s">
        <v>197</v>
      </c>
      <c r="D39" s="13" t="s">
        <v>197</v>
      </c>
      <c r="E39" s="13" t="s">
        <v>197</v>
      </c>
      <c r="F39" s="13" t="s">
        <v>197</v>
      </c>
      <c r="G39" s="13" t="s">
        <v>198</v>
      </c>
      <c r="H39" s="13" t="s">
        <v>197</v>
      </c>
      <c r="I39" s="13" t="s">
        <v>197</v>
      </c>
      <c r="J39" s="13" t="s">
        <v>197</v>
      </c>
      <c r="K39" s="13" t="s">
        <v>199</v>
      </c>
    </row>
    <row r="40" spans="1:11" ht="27" thickBot="1" x14ac:dyDescent="0.35">
      <c r="A40" s="12" t="s">
        <v>65</v>
      </c>
      <c r="B40" s="13" t="s">
        <v>200</v>
      </c>
      <c r="C40" s="13" t="s">
        <v>200</v>
      </c>
      <c r="D40" s="13" t="s">
        <v>200</v>
      </c>
      <c r="E40" s="13" t="s">
        <v>200</v>
      </c>
      <c r="F40" s="13" t="s">
        <v>200</v>
      </c>
      <c r="G40" s="13" t="s">
        <v>201</v>
      </c>
      <c r="H40" s="13" t="s">
        <v>200</v>
      </c>
      <c r="I40" s="13" t="s">
        <v>200</v>
      </c>
      <c r="J40" s="13" t="s">
        <v>200</v>
      </c>
      <c r="K40" s="13" t="s">
        <v>202</v>
      </c>
    </row>
    <row r="41" spans="1:11" ht="20.399999999999999" thickBot="1" x14ac:dyDescent="0.35">
      <c r="A41" s="12" t="s">
        <v>70</v>
      </c>
      <c r="B41" s="13" t="s">
        <v>203</v>
      </c>
      <c r="C41" s="13" t="s">
        <v>203</v>
      </c>
      <c r="D41" s="13" t="s">
        <v>203</v>
      </c>
      <c r="E41" s="13" t="s">
        <v>203</v>
      </c>
      <c r="F41" s="13" t="s">
        <v>203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204</v>
      </c>
    </row>
    <row r="42" spans="1:11" ht="20.399999999999999" thickBot="1" x14ac:dyDescent="0.35">
      <c r="A42" s="12" t="s">
        <v>75</v>
      </c>
      <c r="B42" s="13" t="s">
        <v>205</v>
      </c>
      <c r="C42" s="13" t="s">
        <v>205</v>
      </c>
      <c r="D42" s="13" t="s">
        <v>205</v>
      </c>
      <c r="E42" s="13" t="s">
        <v>205</v>
      </c>
      <c r="F42" s="13" t="s">
        <v>205</v>
      </c>
      <c r="G42" s="13" t="s">
        <v>205</v>
      </c>
      <c r="H42" s="13" t="s">
        <v>205</v>
      </c>
      <c r="I42" s="13" t="s">
        <v>205</v>
      </c>
      <c r="J42" s="13" t="s">
        <v>205</v>
      </c>
      <c r="K42" s="13" t="s">
        <v>206</v>
      </c>
    </row>
    <row r="43" spans="1:11" ht="20.399999999999999" thickBot="1" x14ac:dyDescent="0.35">
      <c r="A43" s="12" t="s">
        <v>80</v>
      </c>
      <c r="B43" s="13" t="s">
        <v>207</v>
      </c>
      <c r="C43" s="13" t="s">
        <v>207</v>
      </c>
      <c r="D43" s="13" t="s">
        <v>207</v>
      </c>
      <c r="E43" s="13" t="s">
        <v>207</v>
      </c>
      <c r="F43" s="13" t="s">
        <v>207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208</v>
      </c>
    </row>
    <row r="44" spans="1:11" ht="20.399999999999999" thickBot="1" x14ac:dyDescent="0.35">
      <c r="A44" s="12" t="s">
        <v>85</v>
      </c>
      <c r="B44" s="13" t="s">
        <v>209</v>
      </c>
      <c r="C44" s="13" t="s">
        <v>209</v>
      </c>
      <c r="D44" s="13" t="s">
        <v>209</v>
      </c>
      <c r="E44" s="13" t="s">
        <v>209</v>
      </c>
      <c r="F44" s="13" t="s">
        <v>209</v>
      </c>
      <c r="G44" s="13" t="s">
        <v>209</v>
      </c>
      <c r="H44" s="13" t="s">
        <v>209</v>
      </c>
      <c r="I44" s="13" t="s">
        <v>209</v>
      </c>
      <c r="J44" s="13" t="s">
        <v>209</v>
      </c>
      <c r="K44" s="13" t="s">
        <v>209</v>
      </c>
    </row>
    <row r="45" spans="1:11" ht="18.600000000000001" thickBot="1" x14ac:dyDescent="0.35">
      <c r="A45" s="8"/>
    </row>
    <row r="46" spans="1:11" ht="15" thickBot="1" x14ac:dyDescent="0.35">
      <c r="A46" s="12" t="s">
        <v>116</v>
      </c>
      <c r="B46" s="12" t="s">
        <v>34</v>
      </c>
      <c r="C46" s="12" t="s">
        <v>35</v>
      </c>
      <c r="D46" s="12" t="s">
        <v>36</v>
      </c>
      <c r="E46" s="12" t="s">
        <v>37</v>
      </c>
      <c r="F46" s="12" t="s">
        <v>169</v>
      </c>
      <c r="G46" s="12" t="s">
        <v>170</v>
      </c>
      <c r="H46" s="12" t="s">
        <v>171</v>
      </c>
      <c r="I46" s="12" t="s">
        <v>172</v>
      </c>
      <c r="J46" s="12" t="s">
        <v>173</v>
      </c>
      <c r="K46" s="12" t="s">
        <v>174</v>
      </c>
    </row>
    <row r="47" spans="1:11" ht="15" thickBot="1" x14ac:dyDescent="0.35">
      <c r="A47" s="12" t="s">
        <v>40</v>
      </c>
      <c r="B47" s="13">
        <v>440</v>
      </c>
      <c r="C47" s="13">
        <v>925</v>
      </c>
      <c r="D47" s="13">
        <v>948</v>
      </c>
      <c r="E47" s="13">
        <v>9</v>
      </c>
      <c r="F47" s="13">
        <v>9</v>
      </c>
      <c r="G47" s="13">
        <v>461</v>
      </c>
      <c r="H47" s="13">
        <v>9</v>
      </c>
      <c r="I47" s="13">
        <v>24</v>
      </c>
      <c r="J47" s="13">
        <v>9</v>
      </c>
      <c r="K47" s="13">
        <v>960</v>
      </c>
    </row>
    <row r="48" spans="1:11" ht="15" thickBot="1" x14ac:dyDescent="0.35">
      <c r="A48" s="12" t="s">
        <v>45</v>
      </c>
      <c r="B48" s="13">
        <v>8</v>
      </c>
      <c r="C48" s="13">
        <v>924</v>
      </c>
      <c r="D48" s="13">
        <v>947</v>
      </c>
      <c r="E48" s="13">
        <v>8</v>
      </c>
      <c r="F48" s="13">
        <v>8</v>
      </c>
      <c r="G48" s="13">
        <v>460</v>
      </c>
      <c r="H48" s="13">
        <v>8</v>
      </c>
      <c r="I48" s="13">
        <v>23</v>
      </c>
      <c r="J48" s="13">
        <v>8</v>
      </c>
      <c r="K48" s="13">
        <v>959</v>
      </c>
    </row>
    <row r="49" spans="1:15" ht="15" thickBot="1" x14ac:dyDescent="0.35">
      <c r="A49" s="12" t="s">
        <v>50</v>
      </c>
      <c r="B49" s="13">
        <v>7</v>
      </c>
      <c r="C49" s="13">
        <v>464</v>
      </c>
      <c r="D49" s="13">
        <v>7</v>
      </c>
      <c r="E49" s="13">
        <v>7</v>
      </c>
      <c r="F49" s="13">
        <v>7</v>
      </c>
      <c r="G49" s="13">
        <v>13</v>
      </c>
      <c r="H49" s="13">
        <v>7</v>
      </c>
      <c r="I49" s="13">
        <v>7</v>
      </c>
      <c r="J49" s="13">
        <v>7</v>
      </c>
      <c r="K49" s="13">
        <v>507</v>
      </c>
    </row>
    <row r="50" spans="1:15" ht="15" thickBot="1" x14ac:dyDescent="0.35">
      <c r="A50" s="12" t="s">
        <v>55</v>
      </c>
      <c r="B50" s="13">
        <v>6</v>
      </c>
      <c r="C50" s="13">
        <v>463</v>
      </c>
      <c r="D50" s="13">
        <v>6</v>
      </c>
      <c r="E50" s="13">
        <v>6</v>
      </c>
      <c r="F50" s="13">
        <v>6</v>
      </c>
      <c r="G50" s="13">
        <v>12</v>
      </c>
      <c r="H50" s="13">
        <v>6</v>
      </c>
      <c r="I50" s="13">
        <v>6</v>
      </c>
      <c r="J50" s="13">
        <v>6</v>
      </c>
      <c r="K50" s="13">
        <v>506</v>
      </c>
    </row>
    <row r="51" spans="1:15" ht="15" thickBot="1" x14ac:dyDescent="0.35">
      <c r="A51" s="12" t="s">
        <v>60</v>
      </c>
      <c r="B51" s="13">
        <v>5</v>
      </c>
      <c r="C51" s="13">
        <v>5</v>
      </c>
      <c r="D51" s="13">
        <v>5</v>
      </c>
      <c r="E51" s="13">
        <v>5</v>
      </c>
      <c r="F51" s="13">
        <v>5</v>
      </c>
      <c r="G51" s="13">
        <v>11</v>
      </c>
      <c r="H51" s="13">
        <v>5</v>
      </c>
      <c r="I51" s="13">
        <v>5</v>
      </c>
      <c r="J51" s="13">
        <v>5</v>
      </c>
      <c r="K51" s="13">
        <v>35</v>
      </c>
    </row>
    <row r="52" spans="1:15" ht="15" thickBot="1" x14ac:dyDescent="0.35">
      <c r="A52" s="12" t="s">
        <v>65</v>
      </c>
      <c r="B52" s="13">
        <v>4</v>
      </c>
      <c r="C52" s="13">
        <v>4</v>
      </c>
      <c r="D52" s="13">
        <v>4</v>
      </c>
      <c r="E52" s="13">
        <v>4</v>
      </c>
      <c r="F52" s="13">
        <v>4</v>
      </c>
      <c r="G52" s="13">
        <v>10</v>
      </c>
      <c r="H52" s="13">
        <v>4</v>
      </c>
      <c r="I52" s="13">
        <v>4</v>
      </c>
      <c r="J52" s="13">
        <v>4</v>
      </c>
      <c r="K52" s="13">
        <v>34</v>
      </c>
    </row>
    <row r="53" spans="1:15" ht="15" thickBot="1" x14ac:dyDescent="0.35">
      <c r="A53" s="12" t="s">
        <v>70</v>
      </c>
      <c r="B53" s="13">
        <v>3</v>
      </c>
      <c r="C53" s="13">
        <v>3</v>
      </c>
      <c r="D53" s="13">
        <v>3</v>
      </c>
      <c r="E53" s="13">
        <v>3</v>
      </c>
      <c r="F53" s="13">
        <v>3</v>
      </c>
      <c r="G53" s="13">
        <v>3</v>
      </c>
      <c r="H53" s="13">
        <v>3</v>
      </c>
      <c r="I53" s="13">
        <v>3</v>
      </c>
      <c r="J53" s="13">
        <v>3</v>
      </c>
      <c r="K53" s="13">
        <v>33</v>
      </c>
    </row>
    <row r="54" spans="1:15" ht="15" thickBot="1" x14ac:dyDescent="0.35">
      <c r="A54" s="12" t="s">
        <v>75</v>
      </c>
      <c r="B54" s="13">
        <v>2</v>
      </c>
      <c r="C54" s="13">
        <v>2</v>
      </c>
      <c r="D54" s="13">
        <v>2</v>
      </c>
      <c r="E54" s="13">
        <v>2</v>
      </c>
      <c r="F54" s="13">
        <v>2</v>
      </c>
      <c r="G54" s="13">
        <v>2</v>
      </c>
      <c r="H54" s="13">
        <v>2</v>
      </c>
      <c r="I54" s="13">
        <v>2</v>
      </c>
      <c r="J54" s="13">
        <v>2</v>
      </c>
      <c r="K54" s="13">
        <v>32</v>
      </c>
    </row>
    <row r="55" spans="1:15" ht="15" thickBot="1" x14ac:dyDescent="0.35">
      <c r="A55" s="12" t="s">
        <v>80</v>
      </c>
      <c r="B55" s="13">
        <v>1</v>
      </c>
      <c r="C55" s="13">
        <v>1</v>
      </c>
      <c r="D55" s="13">
        <v>1</v>
      </c>
      <c r="E55" s="13">
        <v>1</v>
      </c>
      <c r="F55" s="13">
        <v>1</v>
      </c>
      <c r="G55" s="13">
        <v>1</v>
      </c>
      <c r="H55" s="13">
        <v>1</v>
      </c>
      <c r="I55" s="13">
        <v>1</v>
      </c>
      <c r="J55" s="13">
        <v>1</v>
      </c>
      <c r="K55" s="13">
        <v>31</v>
      </c>
    </row>
    <row r="56" spans="1:15" ht="15" thickBot="1" x14ac:dyDescent="0.35">
      <c r="A56" s="12" t="s">
        <v>85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</row>
    <row r="57" spans="1:15" ht="18.600000000000001" thickBot="1" x14ac:dyDescent="0.35">
      <c r="A57" s="8"/>
    </row>
    <row r="58" spans="1:15" ht="15" thickBot="1" x14ac:dyDescent="0.35">
      <c r="A58" s="12" t="s">
        <v>117</v>
      </c>
      <c r="B58" s="12" t="s">
        <v>34</v>
      </c>
      <c r="C58" s="12" t="s">
        <v>35</v>
      </c>
      <c r="D58" s="12" t="s">
        <v>36</v>
      </c>
      <c r="E58" s="12" t="s">
        <v>37</v>
      </c>
      <c r="F58" s="12" t="s">
        <v>169</v>
      </c>
      <c r="G58" s="12" t="s">
        <v>170</v>
      </c>
      <c r="H58" s="12" t="s">
        <v>171</v>
      </c>
      <c r="I58" s="12" t="s">
        <v>172</v>
      </c>
      <c r="J58" s="12" t="s">
        <v>173</v>
      </c>
      <c r="K58" s="12" t="s">
        <v>174</v>
      </c>
      <c r="L58" s="12" t="s">
        <v>118</v>
      </c>
      <c r="M58" s="12" t="s">
        <v>119</v>
      </c>
      <c r="N58" s="12" t="s">
        <v>120</v>
      </c>
      <c r="O58" s="12" t="s">
        <v>121</v>
      </c>
    </row>
    <row r="59" spans="1:15" ht="15" thickBot="1" x14ac:dyDescent="0.35">
      <c r="A59" s="12" t="s">
        <v>0</v>
      </c>
      <c r="B59" s="13">
        <v>5</v>
      </c>
      <c r="C59" s="13">
        <v>464</v>
      </c>
      <c r="D59" s="13">
        <v>5</v>
      </c>
      <c r="E59" s="13">
        <v>5</v>
      </c>
      <c r="F59" s="13">
        <v>6</v>
      </c>
      <c r="G59" s="13">
        <v>461</v>
      </c>
      <c r="H59" s="13">
        <v>8</v>
      </c>
      <c r="I59" s="13">
        <v>4</v>
      </c>
      <c r="J59" s="13">
        <v>9</v>
      </c>
      <c r="K59" s="13">
        <v>33</v>
      </c>
      <c r="L59" s="13">
        <v>1000</v>
      </c>
      <c r="M59" s="13">
        <v>1000</v>
      </c>
      <c r="N59" s="13">
        <v>0</v>
      </c>
      <c r="O59" s="13">
        <v>0</v>
      </c>
    </row>
    <row r="60" spans="1:15" ht="15" thickBot="1" x14ac:dyDescent="0.35">
      <c r="A60" s="12" t="s">
        <v>1</v>
      </c>
      <c r="B60" s="13">
        <v>3</v>
      </c>
      <c r="C60" s="13">
        <v>1</v>
      </c>
      <c r="D60" s="13">
        <v>947</v>
      </c>
      <c r="E60" s="13">
        <v>3</v>
      </c>
      <c r="F60" s="13">
        <v>0</v>
      </c>
      <c r="G60" s="13">
        <v>11</v>
      </c>
      <c r="H60" s="13">
        <v>3</v>
      </c>
      <c r="I60" s="13">
        <v>0</v>
      </c>
      <c r="J60" s="13">
        <v>0</v>
      </c>
      <c r="K60" s="13">
        <v>32</v>
      </c>
      <c r="L60" s="13">
        <v>1000</v>
      </c>
      <c r="M60" s="13">
        <v>1000</v>
      </c>
      <c r="N60" s="13">
        <v>0</v>
      </c>
      <c r="O60" s="13">
        <v>0</v>
      </c>
    </row>
    <row r="61" spans="1:15" ht="15" thickBot="1" x14ac:dyDescent="0.35">
      <c r="A61" s="12" t="s">
        <v>2</v>
      </c>
      <c r="B61" s="13">
        <v>7</v>
      </c>
      <c r="C61" s="13">
        <v>0</v>
      </c>
      <c r="D61" s="13">
        <v>948</v>
      </c>
      <c r="E61" s="13">
        <v>9</v>
      </c>
      <c r="F61" s="13">
        <v>9</v>
      </c>
      <c r="G61" s="13">
        <v>12</v>
      </c>
      <c r="H61" s="13">
        <v>8</v>
      </c>
      <c r="I61" s="13">
        <v>2</v>
      </c>
      <c r="J61" s="13">
        <v>5</v>
      </c>
      <c r="K61" s="13">
        <v>0</v>
      </c>
      <c r="L61" s="13">
        <v>1000</v>
      </c>
      <c r="M61" s="13">
        <v>1000</v>
      </c>
      <c r="N61" s="13">
        <v>0</v>
      </c>
      <c r="O61" s="13">
        <v>0</v>
      </c>
    </row>
    <row r="62" spans="1:15" ht="15" thickBot="1" x14ac:dyDescent="0.35">
      <c r="A62" s="12" t="s">
        <v>3</v>
      </c>
      <c r="B62" s="13">
        <v>7</v>
      </c>
      <c r="C62" s="13">
        <v>463</v>
      </c>
      <c r="D62" s="13">
        <v>7</v>
      </c>
      <c r="E62" s="13">
        <v>1</v>
      </c>
      <c r="F62" s="13">
        <v>4</v>
      </c>
      <c r="G62" s="13">
        <v>1</v>
      </c>
      <c r="H62" s="13">
        <v>4</v>
      </c>
      <c r="I62" s="13">
        <v>2</v>
      </c>
      <c r="J62" s="13">
        <v>5</v>
      </c>
      <c r="K62" s="13">
        <v>506</v>
      </c>
      <c r="L62" s="13">
        <v>1000</v>
      </c>
      <c r="M62" s="13">
        <v>1000</v>
      </c>
      <c r="N62" s="13">
        <v>0</v>
      </c>
      <c r="O62" s="13">
        <v>0</v>
      </c>
    </row>
    <row r="63" spans="1:15" ht="15" thickBot="1" x14ac:dyDescent="0.35">
      <c r="A63" s="12" t="s">
        <v>4</v>
      </c>
      <c r="B63" s="13">
        <v>2</v>
      </c>
      <c r="C63" s="13">
        <v>2</v>
      </c>
      <c r="D63" s="13">
        <v>4</v>
      </c>
      <c r="E63" s="13">
        <v>6</v>
      </c>
      <c r="F63" s="13">
        <v>1</v>
      </c>
      <c r="G63" s="13">
        <v>10</v>
      </c>
      <c r="H63" s="13">
        <v>5</v>
      </c>
      <c r="I63" s="13">
        <v>4</v>
      </c>
      <c r="J63" s="13">
        <v>7</v>
      </c>
      <c r="K63" s="13">
        <v>959</v>
      </c>
      <c r="L63" s="13">
        <v>1000</v>
      </c>
      <c r="M63" s="13">
        <v>1000</v>
      </c>
      <c r="N63" s="13">
        <v>0</v>
      </c>
      <c r="O63" s="13">
        <v>0</v>
      </c>
    </row>
    <row r="64" spans="1:15" ht="15" thickBot="1" x14ac:dyDescent="0.35">
      <c r="A64" s="12" t="s">
        <v>5</v>
      </c>
      <c r="B64" s="13">
        <v>440</v>
      </c>
      <c r="C64" s="13">
        <v>4</v>
      </c>
      <c r="D64" s="13">
        <v>0</v>
      </c>
      <c r="E64" s="13">
        <v>4</v>
      </c>
      <c r="F64" s="13">
        <v>7</v>
      </c>
      <c r="G64" s="13">
        <v>0</v>
      </c>
      <c r="H64" s="13">
        <v>8</v>
      </c>
      <c r="I64" s="13">
        <v>24</v>
      </c>
      <c r="J64" s="13">
        <v>6</v>
      </c>
      <c r="K64" s="13">
        <v>507</v>
      </c>
      <c r="L64" s="13">
        <v>1000</v>
      </c>
      <c r="M64" s="13">
        <v>1000</v>
      </c>
      <c r="N64" s="13">
        <v>0</v>
      </c>
      <c r="O64" s="13">
        <v>0</v>
      </c>
    </row>
    <row r="65" spans="1:15" ht="15" thickBot="1" x14ac:dyDescent="0.35">
      <c r="A65" s="12" t="s">
        <v>6</v>
      </c>
      <c r="B65" s="13">
        <v>1</v>
      </c>
      <c r="C65" s="13">
        <v>925</v>
      </c>
      <c r="D65" s="13">
        <v>7</v>
      </c>
      <c r="E65" s="13">
        <v>3</v>
      </c>
      <c r="F65" s="13">
        <v>9</v>
      </c>
      <c r="G65" s="13">
        <v>13</v>
      </c>
      <c r="H65" s="13">
        <v>0</v>
      </c>
      <c r="I65" s="13">
        <v>6</v>
      </c>
      <c r="J65" s="13">
        <v>2</v>
      </c>
      <c r="K65" s="13">
        <v>34</v>
      </c>
      <c r="L65" s="13">
        <v>1000</v>
      </c>
      <c r="M65" s="13">
        <v>1000</v>
      </c>
      <c r="N65" s="13">
        <v>0</v>
      </c>
      <c r="O65" s="13">
        <v>0</v>
      </c>
    </row>
    <row r="66" spans="1:15" ht="15" thickBot="1" x14ac:dyDescent="0.35">
      <c r="A66" s="12" t="s">
        <v>7</v>
      </c>
      <c r="B66" s="13">
        <v>8</v>
      </c>
      <c r="C66" s="13">
        <v>5</v>
      </c>
      <c r="D66" s="13">
        <v>2</v>
      </c>
      <c r="E66" s="13">
        <v>7</v>
      </c>
      <c r="F66" s="13">
        <v>3</v>
      </c>
      <c r="G66" s="13">
        <v>460</v>
      </c>
      <c r="H66" s="13">
        <v>1</v>
      </c>
      <c r="I66" s="13">
        <v>5</v>
      </c>
      <c r="J66" s="13">
        <v>3</v>
      </c>
      <c r="K66" s="13">
        <v>506</v>
      </c>
      <c r="L66" s="13">
        <v>1000</v>
      </c>
      <c r="M66" s="13">
        <v>1000</v>
      </c>
      <c r="N66" s="13">
        <v>0</v>
      </c>
      <c r="O66" s="13">
        <v>0</v>
      </c>
    </row>
    <row r="67" spans="1:15" ht="15" thickBot="1" x14ac:dyDescent="0.35">
      <c r="A67" s="12" t="s">
        <v>8</v>
      </c>
      <c r="B67" s="13">
        <v>5</v>
      </c>
      <c r="C67" s="13">
        <v>4</v>
      </c>
      <c r="D67" s="13">
        <v>1</v>
      </c>
      <c r="E67" s="13">
        <v>8</v>
      </c>
      <c r="F67" s="13">
        <v>2</v>
      </c>
      <c r="G67" s="13">
        <v>3</v>
      </c>
      <c r="H67" s="13">
        <v>9</v>
      </c>
      <c r="I67" s="13">
        <v>7</v>
      </c>
      <c r="J67" s="13">
        <v>1</v>
      </c>
      <c r="K67" s="13">
        <v>960</v>
      </c>
      <c r="L67" s="13">
        <v>1000</v>
      </c>
      <c r="M67" s="13">
        <v>1000</v>
      </c>
      <c r="N67" s="13">
        <v>0</v>
      </c>
      <c r="O67" s="13">
        <v>0</v>
      </c>
    </row>
    <row r="68" spans="1:15" ht="15" thickBot="1" x14ac:dyDescent="0.35">
      <c r="A68" s="12" t="s">
        <v>9</v>
      </c>
      <c r="B68" s="13">
        <v>0</v>
      </c>
      <c r="C68" s="13">
        <v>924</v>
      </c>
      <c r="D68" s="13">
        <v>3</v>
      </c>
      <c r="E68" s="13">
        <v>1</v>
      </c>
      <c r="F68" s="13">
        <v>6</v>
      </c>
      <c r="G68" s="13">
        <v>2</v>
      </c>
      <c r="H68" s="13">
        <v>2</v>
      </c>
      <c r="I68" s="13">
        <v>23</v>
      </c>
      <c r="J68" s="13">
        <v>8</v>
      </c>
      <c r="K68" s="13">
        <v>31</v>
      </c>
      <c r="L68" s="13">
        <v>1000</v>
      </c>
      <c r="M68" s="13">
        <v>1000</v>
      </c>
      <c r="N68" s="13">
        <v>0</v>
      </c>
      <c r="O68" s="13">
        <v>0</v>
      </c>
    </row>
    <row r="69" spans="1:15" ht="15" thickBot="1" x14ac:dyDescent="0.35"/>
    <row r="70" spans="1:15" ht="15" thickBot="1" x14ac:dyDescent="0.35">
      <c r="A70" s="14" t="s">
        <v>122</v>
      </c>
      <c r="B70" s="15">
        <v>3794</v>
      </c>
    </row>
    <row r="71" spans="1:15" ht="15" thickBot="1" x14ac:dyDescent="0.35">
      <c r="A71" s="14" t="s">
        <v>210</v>
      </c>
      <c r="B71" s="15">
        <v>0</v>
      </c>
    </row>
    <row r="72" spans="1:15" ht="15" thickBot="1" x14ac:dyDescent="0.35">
      <c r="A72" s="14" t="s">
        <v>124</v>
      </c>
      <c r="B72" s="15">
        <v>10000</v>
      </c>
    </row>
    <row r="73" spans="1:15" ht="15" thickBot="1" x14ac:dyDescent="0.35">
      <c r="A73" s="14" t="s">
        <v>125</v>
      </c>
      <c r="B73" s="15">
        <v>10000</v>
      </c>
    </row>
    <row r="74" spans="1:15" ht="15" thickBot="1" x14ac:dyDescent="0.35">
      <c r="A74" s="14" t="s">
        <v>126</v>
      </c>
      <c r="B74" s="15">
        <v>0</v>
      </c>
    </row>
    <row r="75" spans="1:15" ht="15" thickBot="1" x14ac:dyDescent="0.35">
      <c r="A75" s="14" t="s">
        <v>127</v>
      </c>
      <c r="B75" s="15"/>
    </row>
    <row r="76" spans="1:15" ht="15" thickBot="1" x14ac:dyDescent="0.35">
      <c r="A76" s="14" t="s">
        <v>128</v>
      </c>
      <c r="B76" s="15"/>
    </row>
    <row r="77" spans="1:15" ht="15" thickBot="1" x14ac:dyDescent="0.35">
      <c r="A77" s="14" t="s">
        <v>129</v>
      </c>
      <c r="B77" s="15">
        <v>0</v>
      </c>
    </row>
    <row r="79" spans="1:15" x14ac:dyDescent="0.3">
      <c r="A79" s="16" t="s">
        <v>130</v>
      </c>
    </row>
    <row r="81" spans="1:1" x14ac:dyDescent="0.3">
      <c r="A81" s="17" t="s">
        <v>131</v>
      </c>
    </row>
    <row r="82" spans="1:1" x14ac:dyDescent="0.3">
      <c r="A82" s="17" t="s">
        <v>211</v>
      </c>
    </row>
  </sheetData>
  <phoneticPr fontId="3" type="noConversion"/>
  <conditionalFormatting sqref="AD15:AM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79" r:id="rId1" display="https://miau.my-x.hu/myx-free/coco/test/756982520211109180746.html" xr:uid="{932E1B6F-A737-461E-90D9-44EFA31FA8DD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E9408-5E75-4A1D-B458-48D183F6F010}">
  <dimension ref="A1:AH112"/>
  <sheetViews>
    <sheetView zoomScale="55" zoomScaleNormal="55" workbookViewId="0"/>
  </sheetViews>
  <sheetFormatPr defaultRowHeight="14.4" x14ac:dyDescent="0.3"/>
  <cols>
    <col min="1" max="1" width="28.6640625" bestFit="1" customWidth="1"/>
    <col min="5" max="5" width="8.77734375" bestFit="1" customWidth="1"/>
    <col min="6" max="6" width="5" bestFit="1" customWidth="1"/>
    <col min="7" max="7" width="7.5546875" bestFit="1" customWidth="1"/>
    <col min="8" max="8" width="3.44140625" bestFit="1" customWidth="1"/>
    <col min="9" max="9" width="6.44140625" bestFit="1" customWidth="1"/>
    <col min="10" max="10" width="3.109375" bestFit="1" customWidth="1"/>
    <col min="11" max="11" width="6.109375" bestFit="1" customWidth="1"/>
    <col min="12" max="12" width="7.6640625" bestFit="1" customWidth="1"/>
    <col min="13" max="13" width="10.44140625" bestFit="1" customWidth="1"/>
    <col min="14" max="14" width="9.33203125" bestFit="1" customWidth="1"/>
    <col min="28" max="28" width="9.44140625" bestFit="1" customWidth="1"/>
  </cols>
  <sheetData>
    <row r="1" spans="1:34" x14ac:dyDescent="0.3">
      <c r="A1" t="s">
        <v>22</v>
      </c>
      <c r="B1" s="2"/>
      <c r="C1" s="2"/>
      <c r="D1" s="2"/>
      <c r="E1" s="2"/>
      <c r="N1" t="s">
        <v>25</v>
      </c>
      <c r="AB1" t="s">
        <v>25</v>
      </c>
    </row>
    <row r="2" spans="1:34" x14ac:dyDescent="0.3">
      <c r="A2" t="s">
        <v>21</v>
      </c>
      <c r="B2">
        <v>0</v>
      </c>
      <c r="C2">
        <v>0</v>
      </c>
      <c r="D2">
        <v>0</v>
      </c>
      <c r="E2">
        <v>0</v>
      </c>
      <c r="M2" s="5"/>
      <c r="N2" s="5">
        <f>SUMSQ(N4:N19)</f>
        <v>2212.5400000000063</v>
      </c>
      <c r="AB2" s="5">
        <f>SUMSQ(AB4:AB19)</f>
        <v>978.40000009492815</v>
      </c>
    </row>
    <row r="3" spans="1:34" x14ac:dyDescent="0.3">
      <c r="B3" t="s">
        <v>16</v>
      </c>
      <c r="C3" t="s">
        <v>17</v>
      </c>
      <c r="D3" t="s">
        <v>18</v>
      </c>
      <c r="E3" t="s">
        <v>19</v>
      </c>
      <c r="F3" t="s">
        <v>20</v>
      </c>
      <c r="H3" t="str">
        <f>B3</f>
        <v>A1</v>
      </c>
      <c r="I3" t="str">
        <f t="shared" ref="I3:L3" si="0">C3</f>
        <v>A2</v>
      </c>
      <c r="J3" t="str">
        <f t="shared" si="0"/>
        <v>A3</v>
      </c>
      <c r="K3" t="str">
        <f t="shared" si="0"/>
        <v>A4</v>
      </c>
      <c r="L3" t="str">
        <f t="shared" si="0"/>
        <v>Y0</v>
      </c>
      <c r="M3" t="s">
        <v>133</v>
      </c>
      <c r="N3" t="s">
        <v>24</v>
      </c>
      <c r="P3" t="s">
        <v>138</v>
      </c>
      <c r="Q3" t="str">
        <f>H3</f>
        <v>A1</v>
      </c>
      <c r="R3" t="str">
        <f t="shared" ref="R3:T3" si="1">I3</f>
        <v>A2</v>
      </c>
      <c r="S3" t="str">
        <f t="shared" si="1"/>
        <v>A3</v>
      </c>
      <c r="T3" t="str">
        <f t="shared" si="1"/>
        <v>A4</v>
      </c>
      <c r="V3" t="str">
        <f>H3</f>
        <v>A1</v>
      </c>
      <c r="W3" t="str">
        <f t="shared" ref="W3:Z18" si="2">I3</f>
        <v>A2</v>
      </c>
      <c r="X3" t="str">
        <f t="shared" si="2"/>
        <v>A3</v>
      </c>
      <c r="Y3" t="str">
        <f t="shared" si="2"/>
        <v>A4</v>
      </c>
      <c r="Z3" t="str">
        <f t="shared" si="2"/>
        <v>Y0</v>
      </c>
      <c r="AA3" t="s">
        <v>23</v>
      </c>
      <c r="AB3" t="s">
        <v>24</v>
      </c>
      <c r="AE3" t="str">
        <f>Q3</f>
        <v>A1</v>
      </c>
      <c r="AF3" t="str">
        <f t="shared" ref="AF3:AH3" si="3">R3</f>
        <v>A2</v>
      </c>
      <c r="AG3" t="str">
        <f t="shared" si="3"/>
        <v>A3</v>
      </c>
      <c r="AH3" t="str">
        <f t="shared" si="3"/>
        <v>A4</v>
      </c>
    </row>
    <row r="4" spans="1:34" x14ac:dyDescent="0.3">
      <c r="A4" t="s">
        <v>0</v>
      </c>
      <c r="B4">
        <v>88</v>
      </c>
      <c r="C4">
        <v>12</v>
      </c>
      <c r="D4">
        <v>37</v>
      </c>
      <c r="E4">
        <v>30</v>
      </c>
      <c r="F4">
        <v>1000</v>
      </c>
      <c r="H4">
        <f>RANK(B4,B$4:B$19,B$2)</f>
        <v>3</v>
      </c>
      <c r="I4">
        <f t="shared" ref="I4:I19" si="4">RANK(C4,C$4:C$19,C$2)</f>
        <v>16</v>
      </c>
      <c r="J4">
        <f t="shared" ref="J4:J19" si="5">RANK(D4,D$4:D$19,D$2)</f>
        <v>13</v>
      </c>
      <c r="K4">
        <f t="shared" ref="K4:K19" si="6">RANK(E4,E$4:E$19,E$2)</f>
        <v>12</v>
      </c>
      <c r="L4">
        <f t="shared" ref="L4:L19" si="7">F4</f>
        <v>1000</v>
      </c>
      <c r="M4" s="5">
        <f>F83</f>
        <v>988.6</v>
      </c>
      <c r="N4" s="5">
        <f>L4-M4</f>
        <v>11.399999999999977</v>
      </c>
      <c r="P4">
        <v>1</v>
      </c>
      <c r="Q4" s="19">
        <v>263.73273263921766</v>
      </c>
      <c r="R4" s="19">
        <v>257.70254998214961</v>
      </c>
      <c r="S4" s="19">
        <v>259.81555584977195</v>
      </c>
      <c r="T4" s="19">
        <v>259.34914771730814</v>
      </c>
      <c r="U4" s="5"/>
      <c r="V4" s="5">
        <f>VLOOKUP(H4,$P$4:$T$19,Q$20,0)</f>
        <v>255.73273583219432</v>
      </c>
      <c r="W4" s="5">
        <f t="shared" ref="W4:W19" si="8">VLOOKUP(I4,$P$4:$T$19,R$20,0)</f>
        <v>242.70254998135141</v>
      </c>
      <c r="X4" s="5">
        <f t="shared" ref="X4:X19" si="9">VLOOKUP(J4,$P$4:$T$19,S$20,0)</f>
        <v>243.8155577683379</v>
      </c>
      <c r="Y4" s="5">
        <f t="shared" ref="Y4:Y19" si="10">VLOOKUP(K4,$P$4:$T$19,T$20,0)</f>
        <v>248.34914771620785</v>
      </c>
      <c r="Z4" s="5">
        <f t="shared" si="2"/>
        <v>1000</v>
      </c>
      <c r="AA4" s="5">
        <f>SUM(V4:Y4)</f>
        <v>990.59999129809148</v>
      </c>
      <c r="AB4" s="5">
        <f>Z4-AA4</f>
        <v>9.4000087019085186</v>
      </c>
      <c r="AD4" t="s">
        <v>137</v>
      </c>
      <c r="AE4">
        <f>Q4-Q5</f>
        <v>6.9999968070199543</v>
      </c>
      <c r="AF4">
        <f t="shared" ref="AF4:AF18" si="11">R4-R5</f>
        <v>0.9999999999982947</v>
      </c>
      <c r="AG4">
        <f t="shared" ref="AG4:AG18" si="12">S4-S5</f>
        <v>0.99999999997976374</v>
      </c>
      <c r="AH4">
        <f t="shared" ref="AH4:AH18" si="13">T4-T5</f>
        <v>0.99999999999596412</v>
      </c>
    </row>
    <row r="5" spans="1:34" x14ac:dyDescent="0.3">
      <c r="A5" t="s">
        <v>1</v>
      </c>
      <c r="B5">
        <v>85</v>
      </c>
      <c r="C5">
        <v>65</v>
      </c>
      <c r="D5">
        <v>75</v>
      </c>
      <c r="E5">
        <v>11</v>
      </c>
      <c r="F5">
        <v>1000</v>
      </c>
      <c r="H5">
        <f t="shared" ref="H5:H19" si="14">RANK(B5,B$4:B$19,B$2)</f>
        <v>5</v>
      </c>
      <c r="I5">
        <f t="shared" si="4"/>
        <v>4</v>
      </c>
      <c r="J5">
        <f t="shared" si="5"/>
        <v>6</v>
      </c>
      <c r="K5">
        <f t="shared" si="6"/>
        <v>16</v>
      </c>
      <c r="L5">
        <f t="shared" si="7"/>
        <v>1000</v>
      </c>
      <c r="M5" s="5">
        <f t="shared" ref="M5:M19" si="15">F84</f>
        <v>995.1</v>
      </c>
      <c r="N5" s="5">
        <f t="shared" ref="N5:N19" si="16">L5-M5</f>
        <v>4.8999999999999773</v>
      </c>
      <c r="P5">
        <v>2</v>
      </c>
      <c r="Q5" s="19">
        <v>256.7327358321977</v>
      </c>
      <c r="R5" s="19">
        <v>256.70254998215131</v>
      </c>
      <c r="S5" s="19">
        <v>258.81555584979219</v>
      </c>
      <c r="T5" s="19">
        <v>258.34914771731218</v>
      </c>
      <c r="U5" s="5"/>
      <c r="V5" s="5">
        <f t="shared" ref="V5:V19" si="17">VLOOKUP(H5,$P$4:$T$19,Q$20,0)</f>
        <v>253.73273583218753</v>
      </c>
      <c r="W5" s="5">
        <f t="shared" si="8"/>
        <v>254.70254998136372</v>
      </c>
      <c r="X5" s="5">
        <f t="shared" si="9"/>
        <v>250.81555776824771</v>
      </c>
      <c r="Y5" s="5">
        <f t="shared" si="10"/>
        <v>239.74915082164276</v>
      </c>
      <c r="Z5" s="5">
        <f t="shared" si="2"/>
        <v>1000</v>
      </c>
      <c r="AA5" s="5">
        <f t="shared" ref="AA5:AA19" si="18">SUM(V5:Y5)</f>
        <v>998.99999440344163</v>
      </c>
      <c r="AB5" s="5">
        <f t="shared" ref="AB5:AB19" si="19">Z5-AA5</f>
        <v>1.000005596558367</v>
      </c>
      <c r="AE5">
        <f t="shared" ref="AE5:AE18" si="20">Q5-Q6</f>
        <v>1.0000000000033822</v>
      </c>
      <c r="AF5">
        <f t="shared" si="11"/>
        <v>0.99999999999840838</v>
      </c>
      <c r="AG5">
        <f t="shared" si="12"/>
        <v>4.9999980889227231</v>
      </c>
      <c r="AH5">
        <f t="shared" si="13"/>
        <v>1.0000000011014549</v>
      </c>
    </row>
    <row r="6" spans="1:34" x14ac:dyDescent="0.3">
      <c r="A6" t="s">
        <v>2</v>
      </c>
      <c r="B6">
        <v>82</v>
      </c>
      <c r="C6">
        <v>59</v>
      </c>
      <c r="D6">
        <v>25</v>
      </c>
      <c r="E6">
        <v>60</v>
      </c>
      <c r="F6">
        <v>1000</v>
      </c>
      <c r="H6">
        <f t="shared" si="14"/>
        <v>6</v>
      </c>
      <c r="I6">
        <f t="shared" si="4"/>
        <v>7</v>
      </c>
      <c r="J6">
        <f t="shared" si="5"/>
        <v>15</v>
      </c>
      <c r="K6">
        <f t="shared" si="6"/>
        <v>5</v>
      </c>
      <c r="L6">
        <f t="shared" si="7"/>
        <v>1000</v>
      </c>
      <c r="M6" s="5">
        <f t="shared" si="15"/>
        <v>995.6</v>
      </c>
      <c r="N6" s="5">
        <f t="shared" si="16"/>
        <v>4.3999999999999773</v>
      </c>
      <c r="P6">
        <v>3</v>
      </c>
      <c r="Q6" s="19">
        <v>255.73273583219432</v>
      </c>
      <c r="R6" s="19">
        <v>255.7025499821529</v>
      </c>
      <c r="S6" s="19">
        <v>253.81555776086947</v>
      </c>
      <c r="T6" s="19">
        <v>257.34914771621072</v>
      </c>
      <c r="U6" s="5"/>
      <c r="V6" s="5">
        <f t="shared" si="17"/>
        <v>252.73273583218401</v>
      </c>
      <c r="W6" s="5">
        <f t="shared" si="8"/>
        <v>251.70254998135917</v>
      </c>
      <c r="X6" s="5">
        <f t="shared" si="9"/>
        <v>241.81555776836487</v>
      </c>
      <c r="Y6" s="5">
        <f t="shared" si="10"/>
        <v>255.34914771621007</v>
      </c>
      <c r="Z6" s="5">
        <f t="shared" si="2"/>
        <v>1000</v>
      </c>
      <c r="AA6" s="5">
        <f t="shared" si="18"/>
        <v>1001.5999912981181</v>
      </c>
      <c r="AB6" s="5">
        <f t="shared" si="19"/>
        <v>-1.5999912981180842</v>
      </c>
      <c r="AE6">
        <f t="shared" si="20"/>
        <v>1.0000000000033822</v>
      </c>
      <c r="AF6">
        <f t="shared" si="11"/>
        <v>1.0000000007891856</v>
      </c>
      <c r="AG6">
        <f t="shared" si="12"/>
        <v>0.99999999264633743</v>
      </c>
      <c r="AH6">
        <f t="shared" si="13"/>
        <v>1.0000000000003411</v>
      </c>
    </row>
    <row r="7" spans="1:34" x14ac:dyDescent="0.3">
      <c r="A7" t="s">
        <v>3</v>
      </c>
      <c r="B7">
        <v>86</v>
      </c>
      <c r="C7">
        <v>13</v>
      </c>
      <c r="D7">
        <v>62</v>
      </c>
      <c r="E7">
        <v>72</v>
      </c>
      <c r="F7">
        <v>1000</v>
      </c>
      <c r="H7">
        <f t="shared" si="14"/>
        <v>4</v>
      </c>
      <c r="I7">
        <f t="shared" si="4"/>
        <v>15</v>
      </c>
      <c r="J7">
        <f t="shared" si="5"/>
        <v>10</v>
      </c>
      <c r="K7">
        <f t="shared" si="6"/>
        <v>3</v>
      </c>
      <c r="L7">
        <f t="shared" si="7"/>
        <v>1000</v>
      </c>
      <c r="M7" s="5">
        <f t="shared" si="15"/>
        <v>1002.7</v>
      </c>
      <c r="N7" s="5">
        <f t="shared" si="16"/>
        <v>-2.7000000000000455</v>
      </c>
      <c r="P7">
        <v>4</v>
      </c>
      <c r="Q7" s="19">
        <v>254.73273583219094</v>
      </c>
      <c r="R7" s="19">
        <v>254.70254998136372</v>
      </c>
      <c r="S7" s="19">
        <v>252.81555776822313</v>
      </c>
      <c r="T7" s="19">
        <v>256.34914771621038</v>
      </c>
      <c r="U7" s="5"/>
      <c r="V7" s="5">
        <f t="shared" si="17"/>
        <v>254.73273583219094</v>
      </c>
      <c r="W7" s="5">
        <f t="shared" si="8"/>
        <v>243.70254998135297</v>
      </c>
      <c r="X7" s="5">
        <f t="shared" si="9"/>
        <v>246.81555776829794</v>
      </c>
      <c r="Y7" s="5">
        <f t="shared" si="10"/>
        <v>257.34914771621072</v>
      </c>
      <c r="Z7" s="5">
        <f t="shared" si="2"/>
        <v>1000</v>
      </c>
      <c r="AA7" s="5">
        <f t="shared" si="18"/>
        <v>1002.5999912980526</v>
      </c>
      <c r="AB7" s="5">
        <f t="shared" si="19"/>
        <v>-2.5999912980526005</v>
      </c>
      <c r="AE7">
        <f t="shared" si="20"/>
        <v>1.0000000000034106</v>
      </c>
      <c r="AF7">
        <f t="shared" si="11"/>
        <v>1.0000000000015064</v>
      </c>
      <c r="AG7">
        <f t="shared" si="12"/>
        <v>0.99999999998772182</v>
      </c>
      <c r="AH7">
        <f t="shared" si="13"/>
        <v>1.0000000000003126</v>
      </c>
    </row>
    <row r="8" spans="1:34" x14ac:dyDescent="0.3">
      <c r="A8" t="s">
        <v>4</v>
      </c>
      <c r="B8">
        <v>47</v>
      </c>
      <c r="C8">
        <v>65</v>
      </c>
      <c r="D8">
        <v>19</v>
      </c>
      <c r="E8">
        <v>49</v>
      </c>
      <c r="F8">
        <v>1000</v>
      </c>
      <c r="H8">
        <f t="shared" si="14"/>
        <v>11</v>
      </c>
      <c r="I8">
        <f t="shared" si="4"/>
        <v>4</v>
      </c>
      <c r="J8">
        <f t="shared" si="5"/>
        <v>16</v>
      </c>
      <c r="K8">
        <f t="shared" si="6"/>
        <v>9</v>
      </c>
      <c r="L8">
        <f t="shared" si="7"/>
        <v>1000</v>
      </c>
      <c r="M8" s="5">
        <f t="shared" si="15"/>
        <v>990.6</v>
      </c>
      <c r="N8" s="5">
        <f t="shared" si="16"/>
        <v>9.3999999999999773</v>
      </c>
      <c r="P8">
        <v>5</v>
      </c>
      <c r="Q8" s="19">
        <v>253.73273583218753</v>
      </c>
      <c r="R8" s="19">
        <v>253.70254998136221</v>
      </c>
      <c r="S8" s="19">
        <v>251.81555776823541</v>
      </c>
      <c r="T8" s="19">
        <v>255.34914771621007</v>
      </c>
      <c r="U8" s="5"/>
      <c r="V8" s="5">
        <f t="shared" si="17"/>
        <v>247.73273583216675</v>
      </c>
      <c r="W8" s="5">
        <f t="shared" si="8"/>
        <v>254.70254998136372</v>
      </c>
      <c r="X8" s="5">
        <f t="shared" si="9"/>
        <v>240.81555776837777</v>
      </c>
      <c r="Y8" s="5">
        <f t="shared" si="10"/>
        <v>251.34914771620871</v>
      </c>
      <c r="Z8" s="5">
        <f t="shared" si="2"/>
        <v>1000</v>
      </c>
      <c r="AA8" s="5">
        <f t="shared" si="18"/>
        <v>994.59999129811695</v>
      </c>
      <c r="AB8" s="5">
        <f t="shared" si="19"/>
        <v>5.4000087018830527</v>
      </c>
      <c r="AE8">
        <f t="shared" si="20"/>
        <v>1.0000000000035243</v>
      </c>
      <c r="AF8">
        <f t="shared" si="11"/>
        <v>1.0000000000014495</v>
      </c>
      <c r="AG8">
        <f t="shared" si="12"/>
        <v>0.9999999999876934</v>
      </c>
      <c r="AH8">
        <f t="shared" si="13"/>
        <v>1.0000000000002842</v>
      </c>
    </row>
    <row r="9" spans="1:34" x14ac:dyDescent="0.3">
      <c r="A9" t="s">
        <v>5</v>
      </c>
      <c r="B9">
        <v>59</v>
      </c>
      <c r="C9">
        <v>73</v>
      </c>
      <c r="D9">
        <v>82</v>
      </c>
      <c r="E9">
        <v>22</v>
      </c>
      <c r="F9">
        <v>1000</v>
      </c>
      <c r="H9">
        <f t="shared" si="14"/>
        <v>10</v>
      </c>
      <c r="I9">
        <f t="shared" si="4"/>
        <v>2</v>
      </c>
      <c r="J9">
        <f t="shared" si="5"/>
        <v>4</v>
      </c>
      <c r="K9">
        <f t="shared" si="6"/>
        <v>13</v>
      </c>
      <c r="L9">
        <f t="shared" si="7"/>
        <v>1000</v>
      </c>
      <c r="M9" s="5">
        <f t="shared" si="15"/>
        <v>997.1</v>
      </c>
      <c r="N9" s="5">
        <f t="shared" si="16"/>
        <v>2.8999999999999773</v>
      </c>
      <c r="P9">
        <v>6</v>
      </c>
      <c r="Q9" s="19">
        <v>252.73273583218401</v>
      </c>
      <c r="R9" s="19">
        <v>252.70254998136076</v>
      </c>
      <c r="S9" s="19">
        <v>250.81555776824771</v>
      </c>
      <c r="T9" s="19">
        <v>254.34914771620979</v>
      </c>
      <c r="U9" s="5"/>
      <c r="V9" s="5">
        <f t="shared" si="17"/>
        <v>248.73273583217011</v>
      </c>
      <c r="W9" s="5">
        <f t="shared" si="8"/>
        <v>256.70254998215131</v>
      </c>
      <c r="X9" s="5">
        <f t="shared" si="9"/>
        <v>252.81555776822313</v>
      </c>
      <c r="Y9" s="5">
        <f t="shared" si="10"/>
        <v>242.74915082164014</v>
      </c>
      <c r="Z9" s="5">
        <f t="shared" si="2"/>
        <v>1000</v>
      </c>
      <c r="AA9" s="5">
        <f t="shared" si="18"/>
        <v>1000.9999944041847</v>
      </c>
      <c r="AB9" s="5">
        <f t="shared" si="19"/>
        <v>-0.99999440418469021</v>
      </c>
      <c r="AE9">
        <f t="shared" si="20"/>
        <v>1.000000000003439</v>
      </c>
      <c r="AF9">
        <f t="shared" si="11"/>
        <v>1.0000000000015916</v>
      </c>
      <c r="AG9">
        <f t="shared" si="12"/>
        <v>0.99999999998760813</v>
      </c>
      <c r="AH9">
        <f t="shared" si="13"/>
        <v>1.0000000000004547</v>
      </c>
    </row>
    <row r="10" spans="1:34" x14ac:dyDescent="0.3">
      <c r="A10" t="s">
        <v>6</v>
      </c>
      <c r="B10">
        <v>15</v>
      </c>
      <c r="C10">
        <v>20</v>
      </c>
      <c r="D10">
        <v>99</v>
      </c>
      <c r="E10">
        <v>91</v>
      </c>
      <c r="F10">
        <v>1000</v>
      </c>
      <c r="H10">
        <f t="shared" si="14"/>
        <v>16</v>
      </c>
      <c r="I10">
        <f t="shared" si="4"/>
        <v>13</v>
      </c>
      <c r="J10">
        <f t="shared" si="5"/>
        <v>1</v>
      </c>
      <c r="K10">
        <f t="shared" si="6"/>
        <v>1</v>
      </c>
      <c r="L10">
        <f t="shared" si="7"/>
        <v>1000</v>
      </c>
      <c r="M10" s="5">
        <f t="shared" si="15"/>
        <v>1006.2</v>
      </c>
      <c r="N10" s="5">
        <f t="shared" si="16"/>
        <v>-6.2000000000000455</v>
      </c>
      <c r="P10">
        <v>7</v>
      </c>
      <c r="Q10" s="19">
        <v>251.73273583218057</v>
      </c>
      <c r="R10" s="19">
        <v>251.70254998135917</v>
      </c>
      <c r="S10" s="19">
        <v>249.81555776826011</v>
      </c>
      <c r="T10" s="19">
        <v>253.34914771620933</v>
      </c>
      <c r="U10" s="5"/>
      <c r="V10" s="5">
        <f t="shared" si="17"/>
        <v>235.1327398942243</v>
      </c>
      <c r="W10" s="5">
        <f t="shared" si="8"/>
        <v>245.70254998135292</v>
      </c>
      <c r="X10" s="5">
        <f t="shared" si="9"/>
        <v>259.81555584977195</v>
      </c>
      <c r="Y10" s="5">
        <f t="shared" si="10"/>
        <v>259.34914771730814</v>
      </c>
      <c r="Z10" s="5">
        <f t="shared" si="2"/>
        <v>1000</v>
      </c>
      <c r="AA10" s="5">
        <f t="shared" si="18"/>
        <v>999.99999344265734</v>
      </c>
      <c r="AB10" s="5">
        <f t="shared" si="19"/>
        <v>6.5573426581977401E-6</v>
      </c>
      <c r="AE10">
        <f t="shared" si="20"/>
        <v>1.0000000000034959</v>
      </c>
      <c r="AF10">
        <f t="shared" si="11"/>
        <v>1.0000000000015064</v>
      </c>
      <c r="AG10">
        <f t="shared" si="12"/>
        <v>0.9999999999874376</v>
      </c>
      <c r="AH10">
        <f t="shared" si="13"/>
        <v>1.0000000000003695</v>
      </c>
    </row>
    <row r="11" spans="1:34" x14ac:dyDescent="0.3">
      <c r="A11" t="s">
        <v>7</v>
      </c>
      <c r="B11">
        <v>70</v>
      </c>
      <c r="C11">
        <v>25</v>
      </c>
      <c r="D11">
        <v>71</v>
      </c>
      <c r="E11">
        <v>43</v>
      </c>
      <c r="F11">
        <v>1000</v>
      </c>
      <c r="H11">
        <f t="shared" si="14"/>
        <v>7</v>
      </c>
      <c r="I11">
        <f t="shared" si="4"/>
        <v>12</v>
      </c>
      <c r="J11">
        <f t="shared" si="5"/>
        <v>7</v>
      </c>
      <c r="K11">
        <f t="shared" si="6"/>
        <v>10</v>
      </c>
      <c r="L11">
        <f t="shared" si="7"/>
        <v>1000</v>
      </c>
      <c r="M11" s="5">
        <f t="shared" si="15"/>
        <v>992.6</v>
      </c>
      <c r="N11" s="5">
        <f t="shared" si="16"/>
        <v>7.3999999999999773</v>
      </c>
      <c r="P11">
        <v>8</v>
      </c>
      <c r="Q11" s="19">
        <v>250.73273583217707</v>
      </c>
      <c r="R11" s="19">
        <v>250.70254998135766</v>
      </c>
      <c r="S11" s="19">
        <v>248.81555776827267</v>
      </c>
      <c r="T11" s="19">
        <v>252.34914771620896</v>
      </c>
      <c r="U11" s="5"/>
      <c r="V11" s="5">
        <f t="shared" si="17"/>
        <v>251.73273583218057</v>
      </c>
      <c r="W11" s="5">
        <f t="shared" si="8"/>
        <v>246.70254998135155</v>
      </c>
      <c r="X11" s="5">
        <f t="shared" si="9"/>
        <v>249.81555776826011</v>
      </c>
      <c r="Y11" s="5">
        <f t="shared" si="10"/>
        <v>250.34914771620842</v>
      </c>
      <c r="Z11" s="5">
        <f t="shared" si="2"/>
        <v>1000</v>
      </c>
      <c r="AA11" s="5">
        <f t="shared" si="18"/>
        <v>998.59999129800065</v>
      </c>
      <c r="AB11" s="5">
        <f t="shared" si="19"/>
        <v>1.4000087019993543</v>
      </c>
      <c r="AE11">
        <f t="shared" si="20"/>
        <v>1.000000000003439</v>
      </c>
      <c r="AF11">
        <f t="shared" si="11"/>
        <v>1.0000000000015632</v>
      </c>
      <c r="AG11">
        <f t="shared" si="12"/>
        <v>0.99999999998740918</v>
      </c>
      <c r="AH11">
        <f t="shared" si="13"/>
        <v>1.0000000000002558</v>
      </c>
    </row>
    <row r="12" spans="1:34" x14ac:dyDescent="0.3">
      <c r="A12" t="s">
        <v>8</v>
      </c>
      <c r="B12">
        <v>43</v>
      </c>
      <c r="C12">
        <v>38</v>
      </c>
      <c r="D12">
        <v>68</v>
      </c>
      <c r="E12">
        <v>53</v>
      </c>
      <c r="F12">
        <v>1000</v>
      </c>
      <c r="H12">
        <f t="shared" si="14"/>
        <v>12</v>
      </c>
      <c r="I12">
        <f t="shared" si="4"/>
        <v>10</v>
      </c>
      <c r="J12">
        <f t="shared" si="5"/>
        <v>8</v>
      </c>
      <c r="K12">
        <f t="shared" si="6"/>
        <v>7</v>
      </c>
      <c r="L12">
        <f t="shared" si="7"/>
        <v>1000</v>
      </c>
      <c r="M12" s="5">
        <f t="shared" si="15"/>
        <v>992.1</v>
      </c>
      <c r="N12" s="5">
        <f t="shared" si="16"/>
        <v>7.8999999999999773</v>
      </c>
      <c r="P12">
        <v>9</v>
      </c>
      <c r="Q12" s="19">
        <v>249.73273583217363</v>
      </c>
      <c r="R12" s="19">
        <v>249.7025499813561</v>
      </c>
      <c r="S12" s="19">
        <v>247.81555776828526</v>
      </c>
      <c r="T12" s="19">
        <v>251.34914771620871</v>
      </c>
      <c r="U12" s="5"/>
      <c r="V12" s="5">
        <f t="shared" si="17"/>
        <v>246.7327358321634</v>
      </c>
      <c r="W12" s="5">
        <f t="shared" si="8"/>
        <v>248.70254998135459</v>
      </c>
      <c r="X12" s="5">
        <f t="shared" si="9"/>
        <v>248.81555776827267</v>
      </c>
      <c r="Y12" s="5">
        <f t="shared" si="10"/>
        <v>253.34914771620933</v>
      </c>
      <c r="Z12" s="5">
        <f t="shared" si="2"/>
        <v>1000</v>
      </c>
      <c r="AA12" s="5">
        <f t="shared" si="18"/>
        <v>997.59999129800008</v>
      </c>
      <c r="AB12" s="5">
        <f t="shared" si="19"/>
        <v>2.4000087019999228</v>
      </c>
      <c r="AE12">
        <f t="shared" si="20"/>
        <v>1.0000000000035243</v>
      </c>
      <c r="AF12">
        <f t="shared" si="11"/>
        <v>1.0000000000015064</v>
      </c>
      <c r="AG12">
        <f t="shared" si="12"/>
        <v>0.99999999998732392</v>
      </c>
      <c r="AH12">
        <f t="shared" si="13"/>
        <v>1.0000000000002842</v>
      </c>
    </row>
    <row r="13" spans="1:34" x14ac:dyDescent="0.3">
      <c r="A13" t="s">
        <v>9</v>
      </c>
      <c r="B13">
        <v>27</v>
      </c>
      <c r="C13">
        <v>18</v>
      </c>
      <c r="D13">
        <v>27</v>
      </c>
      <c r="E13">
        <v>58</v>
      </c>
      <c r="F13">
        <v>1000</v>
      </c>
      <c r="H13">
        <f t="shared" si="14"/>
        <v>14</v>
      </c>
      <c r="I13">
        <f t="shared" si="4"/>
        <v>14</v>
      </c>
      <c r="J13">
        <f t="shared" si="5"/>
        <v>14</v>
      </c>
      <c r="K13">
        <f t="shared" si="6"/>
        <v>6</v>
      </c>
      <c r="L13">
        <f t="shared" si="7"/>
        <v>1000</v>
      </c>
      <c r="M13" s="5">
        <f t="shared" si="15"/>
        <v>986.6</v>
      </c>
      <c r="N13" s="5">
        <f t="shared" si="16"/>
        <v>13.399999999999977</v>
      </c>
      <c r="P13">
        <v>10</v>
      </c>
      <c r="Q13" s="19">
        <v>248.73273583217011</v>
      </c>
      <c r="R13" s="19">
        <v>248.70254998135459</v>
      </c>
      <c r="S13" s="19">
        <v>246.81555776829794</v>
      </c>
      <c r="T13" s="19">
        <v>250.34914771620842</v>
      </c>
      <c r="U13" s="5"/>
      <c r="V13" s="5">
        <f t="shared" si="17"/>
        <v>244.73273583215391</v>
      </c>
      <c r="W13" s="5">
        <f t="shared" si="8"/>
        <v>244.70254998135132</v>
      </c>
      <c r="X13" s="5">
        <f t="shared" si="9"/>
        <v>242.81555776835117</v>
      </c>
      <c r="Y13" s="5">
        <f t="shared" si="10"/>
        <v>254.34914771620979</v>
      </c>
      <c r="Z13" s="5">
        <f t="shared" si="2"/>
        <v>1000</v>
      </c>
      <c r="AA13" s="5">
        <f t="shared" si="18"/>
        <v>986.59999129806624</v>
      </c>
      <c r="AB13" s="5">
        <f t="shared" si="19"/>
        <v>13.400008701933757</v>
      </c>
      <c r="AE13">
        <f t="shared" si="20"/>
        <v>1.0000000000033538</v>
      </c>
      <c r="AF13">
        <f t="shared" si="11"/>
        <v>1.0000000000015916</v>
      </c>
      <c r="AG13">
        <f t="shared" si="12"/>
        <v>0.99999999998732392</v>
      </c>
      <c r="AH13">
        <f t="shared" si="13"/>
        <v>1.0000000000002842</v>
      </c>
    </row>
    <row r="14" spans="1:34" x14ac:dyDescent="0.3">
      <c r="A14" t="s">
        <v>10</v>
      </c>
      <c r="B14">
        <v>21</v>
      </c>
      <c r="C14">
        <v>67</v>
      </c>
      <c r="D14">
        <v>84</v>
      </c>
      <c r="E14">
        <v>38</v>
      </c>
      <c r="F14">
        <v>1000</v>
      </c>
      <c r="H14">
        <f t="shared" si="14"/>
        <v>15</v>
      </c>
      <c r="I14">
        <f t="shared" si="4"/>
        <v>3</v>
      </c>
      <c r="J14">
        <f t="shared" si="5"/>
        <v>3</v>
      </c>
      <c r="K14">
        <f t="shared" si="6"/>
        <v>11</v>
      </c>
      <c r="L14">
        <f t="shared" si="7"/>
        <v>1000</v>
      </c>
      <c r="M14" s="5">
        <f t="shared" si="15"/>
        <v>1006.2</v>
      </c>
      <c r="N14" s="5">
        <f t="shared" si="16"/>
        <v>-6.2000000000000455</v>
      </c>
      <c r="P14">
        <v>11</v>
      </c>
      <c r="Q14" s="19">
        <v>247.73273583216675</v>
      </c>
      <c r="R14" s="19">
        <v>247.702549981353</v>
      </c>
      <c r="S14" s="19">
        <v>245.81555776831061</v>
      </c>
      <c r="T14" s="19">
        <v>249.34914771620814</v>
      </c>
      <c r="U14" s="5"/>
      <c r="V14" s="5">
        <f t="shared" si="17"/>
        <v>241.13273468438558</v>
      </c>
      <c r="W14" s="5">
        <f t="shared" si="8"/>
        <v>255.7025499821529</v>
      </c>
      <c r="X14" s="5">
        <f t="shared" si="9"/>
        <v>253.81555776086947</v>
      </c>
      <c r="Y14" s="5">
        <f t="shared" si="10"/>
        <v>249.34914771620814</v>
      </c>
      <c r="Z14" s="5">
        <f t="shared" si="2"/>
        <v>1000</v>
      </c>
      <c r="AA14" s="5">
        <f t="shared" si="18"/>
        <v>999.99999014361606</v>
      </c>
      <c r="AB14" s="5">
        <f t="shared" si="19"/>
        <v>9.8563839401322184E-6</v>
      </c>
      <c r="AE14">
        <f t="shared" si="20"/>
        <v>1.0000000000033538</v>
      </c>
      <c r="AF14">
        <f t="shared" si="11"/>
        <v>1.0000000000014495</v>
      </c>
      <c r="AG14">
        <f t="shared" si="12"/>
        <v>0.99999999998723865</v>
      </c>
      <c r="AH14">
        <f t="shared" si="13"/>
        <v>1.0000000000002842</v>
      </c>
    </row>
    <row r="15" spans="1:34" x14ac:dyDescent="0.3">
      <c r="A15" t="s">
        <v>11</v>
      </c>
      <c r="B15">
        <v>67</v>
      </c>
      <c r="C15">
        <v>35</v>
      </c>
      <c r="D15">
        <v>66</v>
      </c>
      <c r="E15">
        <v>72</v>
      </c>
      <c r="F15">
        <v>1000</v>
      </c>
      <c r="H15">
        <f t="shared" si="14"/>
        <v>9</v>
      </c>
      <c r="I15">
        <f t="shared" si="4"/>
        <v>11</v>
      </c>
      <c r="J15">
        <f t="shared" si="5"/>
        <v>9</v>
      </c>
      <c r="K15">
        <f t="shared" si="6"/>
        <v>3</v>
      </c>
      <c r="L15">
        <f t="shared" si="7"/>
        <v>1000</v>
      </c>
      <c r="M15" s="5">
        <f t="shared" si="15"/>
        <v>1002.7</v>
      </c>
      <c r="N15" s="5">
        <f t="shared" si="16"/>
        <v>-2.7000000000000455</v>
      </c>
      <c r="P15">
        <v>12</v>
      </c>
      <c r="Q15" s="19">
        <v>246.7327358321634</v>
      </c>
      <c r="R15" s="19">
        <v>246.70254998135155</v>
      </c>
      <c r="S15" s="19">
        <v>244.81555776832337</v>
      </c>
      <c r="T15" s="19">
        <v>248.34914771620785</v>
      </c>
      <c r="U15" s="5"/>
      <c r="V15" s="5">
        <f t="shared" si="17"/>
        <v>249.73273583217363</v>
      </c>
      <c r="W15" s="5">
        <f t="shared" si="8"/>
        <v>247.702549981353</v>
      </c>
      <c r="X15" s="5">
        <f t="shared" si="9"/>
        <v>247.81555776828526</v>
      </c>
      <c r="Y15" s="5">
        <f t="shared" si="10"/>
        <v>257.34914771621072</v>
      </c>
      <c r="Z15" s="5">
        <f t="shared" si="2"/>
        <v>1000</v>
      </c>
      <c r="AA15" s="5">
        <f t="shared" si="18"/>
        <v>1002.5999912980227</v>
      </c>
      <c r="AB15" s="5">
        <f t="shared" si="19"/>
        <v>-2.5999912980227009</v>
      </c>
      <c r="AE15">
        <f t="shared" si="20"/>
        <v>1.0000000000056843</v>
      </c>
      <c r="AF15">
        <f t="shared" si="11"/>
        <v>0.99999999999863576</v>
      </c>
      <c r="AG15">
        <f t="shared" si="12"/>
        <v>0.99999999998547651</v>
      </c>
      <c r="AH15">
        <f t="shared" si="13"/>
        <v>5.5999968945677097</v>
      </c>
    </row>
    <row r="16" spans="1:34" x14ac:dyDescent="0.3">
      <c r="A16" t="s">
        <v>12</v>
      </c>
      <c r="B16">
        <v>70</v>
      </c>
      <c r="C16">
        <v>48</v>
      </c>
      <c r="D16">
        <v>45</v>
      </c>
      <c r="E16">
        <v>52</v>
      </c>
      <c r="F16">
        <v>1000</v>
      </c>
      <c r="H16">
        <f t="shared" si="14"/>
        <v>7</v>
      </c>
      <c r="I16">
        <f t="shared" si="4"/>
        <v>9</v>
      </c>
      <c r="J16">
        <f t="shared" si="5"/>
        <v>11</v>
      </c>
      <c r="K16">
        <f t="shared" si="6"/>
        <v>8</v>
      </c>
      <c r="L16">
        <f t="shared" si="7"/>
        <v>1000</v>
      </c>
      <c r="M16" s="5">
        <f t="shared" si="15"/>
        <v>993.6</v>
      </c>
      <c r="N16" s="5">
        <f t="shared" si="16"/>
        <v>6.3999999999999773</v>
      </c>
      <c r="P16">
        <v>13</v>
      </c>
      <c r="Q16" s="19">
        <v>245.73273583215772</v>
      </c>
      <c r="R16" s="19">
        <v>245.70254998135292</v>
      </c>
      <c r="S16" s="19">
        <v>243.8155577683379</v>
      </c>
      <c r="T16" s="19">
        <v>242.74915082164014</v>
      </c>
      <c r="U16" s="5"/>
      <c r="V16" s="5">
        <f t="shared" si="17"/>
        <v>251.73273583218057</v>
      </c>
      <c r="W16" s="5">
        <f t="shared" si="8"/>
        <v>249.7025499813561</v>
      </c>
      <c r="X16" s="5">
        <f t="shared" si="9"/>
        <v>245.81555776831061</v>
      </c>
      <c r="Y16" s="5">
        <f t="shared" si="10"/>
        <v>252.34914771620896</v>
      </c>
      <c r="Z16" s="5">
        <f t="shared" si="2"/>
        <v>1000</v>
      </c>
      <c r="AA16" s="5">
        <f t="shared" si="18"/>
        <v>999.59999129805624</v>
      </c>
      <c r="AB16" s="5">
        <f t="shared" si="19"/>
        <v>0.40000870194376148</v>
      </c>
      <c r="AE16">
        <f t="shared" si="20"/>
        <v>1.0000000000038085</v>
      </c>
      <c r="AF16">
        <f t="shared" si="11"/>
        <v>1.0000000000015916</v>
      </c>
      <c r="AG16">
        <f t="shared" si="12"/>
        <v>0.99999999998672706</v>
      </c>
      <c r="AH16">
        <f t="shared" si="13"/>
        <v>0.99999999999988631</v>
      </c>
    </row>
    <row r="17" spans="1:34" x14ac:dyDescent="0.3">
      <c r="A17" t="s">
        <v>13</v>
      </c>
      <c r="B17">
        <v>93</v>
      </c>
      <c r="C17">
        <v>55</v>
      </c>
      <c r="D17">
        <v>38</v>
      </c>
      <c r="E17">
        <v>16</v>
      </c>
      <c r="F17">
        <v>1000</v>
      </c>
      <c r="H17">
        <f t="shared" si="14"/>
        <v>1</v>
      </c>
      <c r="I17">
        <f t="shared" si="4"/>
        <v>8</v>
      </c>
      <c r="J17">
        <f t="shared" si="5"/>
        <v>12</v>
      </c>
      <c r="K17">
        <f t="shared" si="6"/>
        <v>15</v>
      </c>
      <c r="L17">
        <f t="shared" si="7"/>
        <v>1000</v>
      </c>
      <c r="M17" s="5">
        <f t="shared" si="15"/>
        <v>1006.2</v>
      </c>
      <c r="N17" s="5">
        <f t="shared" si="16"/>
        <v>-6.2000000000000455</v>
      </c>
      <c r="P17">
        <v>14</v>
      </c>
      <c r="Q17" s="19">
        <v>244.73273583215391</v>
      </c>
      <c r="R17" s="19">
        <v>244.70254998135132</v>
      </c>
      <c r="S17" s="19">
        <v>242.81555776835117</v>
      </c>
      <c r="T17" s="19">
        <v>241.74915082164026</v>
      </c>
      <c r="U17" s="5"/>
      <c r="V17" s="5">
        <f t="shared" si="17"/>
        <v>263.73273263921766</v>
      </c>
      <c r="W17" s="5">
        <f t="shared" si="8"/>
        <v>250.70254998135766</v>
      </c>
      <c r="X17" s="5">
        <f t="shared" si="9"/>
        <v>244.81555776832337</v>
      </c>
      <c r="Y17" s="5">
        <f t="shared" si="10"/>
        <v>240.74915082164043</v>
      </c>
      <c r="Z17" s="5">
        <f t="shared" si="2"/>
        <v>1000</v>
      </c>
      <c r="AA17" s="5">
        <f t="shared" si="18"/>
        <v>999.99999121053918</v>
      </c>
      <c r="AB17" s="5">
        <f t="shared" si="19"/>
        <v>8.7894608213900938E-6</v>
      </c>
      <c r="AE17">
        <f t="shared" si="20"/>
        <v>3.6000011477683245</v>
      </c>
      <c r="AF17">
        <f t="shared" si="11"/>
        <v>0.99999999999835154</v>
      </c>
      <c r="AG17">
        <f t="shared" si="12"/>
        <v>0.99999999998630074</v>
      </c>
      <c r="AH17">
        <f t="shared" si="13"/>
        <v>0.99999999999982947</v>
      </c>
    </row>
    <row r="18" spans="1:34" x14ac:dyDescent="0.3">
      <c r="A18" t="s">
        <v>14</v>
      </c>
      <c r="B18">
        <v>89</v>
      </c>
      <c r="C18">
        <v>83</v>
      </c>
      <c r="D18">
        <v>82</v>
      </c>
      <c r="E18">
        <v>73</v>
      </c>
      <c r="F18">
        <v>1000</v>
      </c>
      <c r="H18">
        <f t="shared" si="14"/>
        <v>2</v>
      </c>
      <c r="I18">
        <f t="shared" si="4"/>
        <v>1</v>
      </c>
      <c r="J18">
        <f t="shared" si="5"/>
        <v>4</v>
      </c>
      <c r="K18">
        <f t="shared" si="6"/>
        <v>2</v>
      </c>
      <c r="L18">
        <f t="shared" si="7"/>
        <v>1000</v>
      </c>
      <c r="M18" s="5">
        <f t="shared" si="15"/>
        <v>1037.9000000000001</v>
      </c>
      <c r="N18" s="5">
        <f t="shared" si="16"/>
        <v>-37.900000000000091</v>
      </c>
      <c r="P18">
        <v>15</v>
      </c>
      <c r="Q18" s="19">
        <v>241.13273468438558</v>
      </c>
      <c r="R18" s="19">
        <v>243.70254998135297</v>
      </c>
      <c r="S18" s="19">
        <v>241.81555776836487</v>
      </c>
      <c r="T18" s="19">
        <v>240.74915082164043</v>
      </c>
      <c r="U18" s="5"/>
      <c r="V18" s="5">
        <f t="shared" si="17"/>
        <v>256.7327358321977</v>
      </c>
      <c r="W18" s="5">
        <f t="shared" si="8"/>
        <v>257.70254998214961</v>
      </c>
      <c r="X18" s="5">
        <f t="shared" si="9"/>
        <v>252.81555776822313</v>
      </c>
      <c r="Y18" s="5">
        <f t="shared" si="10"/>
        <v>258.34914771731218</v>
      </c>
      <c r="Z18" s="5">
        <f t="shared" si="2"/>
        <v>1000</v>
      </c>
      <c r="AA18" s="5">
        <f t="shared" si="18"/>
        <v>1025.5999912998825</v>
      </c>
      <c r="AB18" s="5">
        <f t="shared" si="19"/>
        <v>-25.599991299882504</v>
      </c>
      <c r="AD18" t="s">
        <v>139</v>
      </c>
      <c r="AE18">
        <f t="shared" si="20"/>
        <v>5.9999947901612813</v>
      </c>
      <c r="AF18">
        <f t="shared" si="11"/>
        <v>1.0000000000015632</v>
      </c>
      <c r="AG18">
        <f t="shared" si="12"/>
        <v>0.99999999998709654</v>
      </c>
      <c r="AH18">
        <f t="shared" si="13"/>
        <v>0.99999999999766942</v>
      </c>
    </row>
    <row r="19" spans="1:34" x14ac:dyDescent="0.3">
      <c r="A19" t="s">
        <v>15</v>
      </c>
      <c r="B19">
        <v>42</v>
      </c>
      <c r="C19">
        <v>63</v>
      </c>
      <c r="D19">
        <v>94</v>
      </c>
      <c r="E19">
        <v>22</v>
      </c>
      <c r="F19">
        <v>1000</v>
      </c>
      <c r="H19">
        <f t="shared" si="14"/>
        <v>13</v>
      </c>
      <c r="I19">
        <f t="shared" si="4"/>
        <v>6</v>
      </c>
      <c r="J19">
        <f t="shared" si="5"/>
        <v>2</v>
      </c>
      <c r="K19">
        <f t="shared" si="6"/>
        <v>13</v>
      </c>
      <c r="L19">
        <f t="shared" si="7"/>
        <v>1000</v>
      </c>
      <c r="M19" s="5">
        <f t="shared" si="15"/>
        <v>1006.2</v>
      </c>
      <c r="N19" s="5">
        <f t="shared" si="16"/>
        <v>-6.2000000000000455</v>
      </c>
      <c r="P19">
        <v>16</v>
      </c>
      <c r="Q19" s="19">
        <v>235.1327398942243</v>
      </c>
      <c r="R19" s="19">
        <v>242.70254998135141</v>
      </c>
      <c r="S19" s="19">
        <v>240.81555776837777</v>
      </c>
      <c r="T19" s="19">
        <v>239.74915082164276</v>
      </c>
      <c r="U19" s="5"/>
      <c r="V19" s="5">
        <f t="shared" si="17"/>
        <v>245.73273583215772</v>
      </c>
      <c r="W19" s="5">
        <f t="shared" si="8"/>
        <v>252.70254998136076</v>
      </c>
      <c r="X19" s="5">
        <f t="shared" si="9"/>
        <v>258.81555584979219</v>
      </c>
      <c r="Y19" s="5">
        <f t="shared" si="10"/>
        <v>242.74915082164014</v>
      </c>
      <c r="Z19" s="5">
        <f t="shared" ref="Z19" si="21">L19</f>
        <v>1000</v>
      </c>
      <c r="AA19" s="5">
        <f t="shared" si="18"/>
        <v>999.99999248495078</v>
      </c>
      <c r="AB19" s="5">
        <f t="shared" si="19"/>
        <v>7.5150492193643004E-6</v>
      </c>
    </row>
    <row r="20" spans="1:34" x14ac:dyDescent="0.3">
      <c r="P20">
        <v>1</v>
      </c>
      <c r="Q20">
        <v>2</v>
      </c>
      <c r="R20">
        <v>3</v>
      </c>
      <c r="S20">
        <v>4</v>
      </c>
      <c r="T20">
        <v>5</v>
      </c>
    </row>
    <row r="21" spans="1:34" x14ac:dyDescent="0.3">
      <c r="L21" s="5">
        <f>SUM(L4:L19)</f>
        <v>16000</v>
      </c>
      <c r="M21" s="5">
        <f>SUM(M4:M19)</f>
        <v>16000.000000000004</v>
      </c>
      <c r="Z21" s="5">
        <f>SUM(Z4:Z19)</f>
        <v>16000</v>
      </c>
      <c r="AA21" s="5">
        <f>SUM(AA4:AA19)</f>
        <v>15999.999869071798</v>
      </c>
    </row>
    <row r="22" spans="1:34" ht="18" x14ac:dyDescent="0.3">
      <c r="A22" s="8"/>
    </row>
    <row r="23" spans="1:34" x14ac:dyDescent="0.3">
      <c r="A23" s="9"/>
    </row>
    <row r="26" spans="1:34" ht="18" x14ac:dyDescent="0.3">
      <c r="A26" s="10" t="s">
        <v>26</v>
      </c>
      <c r="B26" s="11">
        <v>9542247</v>
      </c>
      <c r="C26" s="10" t="s">
        <v>27</v>
      </c>
      <c r="D26" s="11">
        <v>16</v>
      </c>
      <c r="E26" s="10" t="s">
        <v>28</v>
      </c>
      <c r="F26" s="11">
        <v>4</v>
      </c>
      <c r="G26" s="10" t="s">
        <v>29</v>
      </c>
      <c r="H26" s="11">
        <v>16</v>
      </c>
      <c r="I26" s="10" t="s">
        <v>30</v>
      </c>
      <c r="J26" s="11">
        <v>0</v>
      </c>
      <c r="K26" s="10" t="s">
        <v>31</v>
      </c>
      <c r="L26" s="11" t="s">
        <v>32</v>
      </c>
    </row>
    <row r="27" spans="1:34" ht="18.600000000000001" thickBot="1" x14ac:dyDescent="0.35">
      <c r="A27" s="8"/>
    </row>
    <row r="28" spans="1:34" ht="15" thickBot="1" x14ac:dyDescent="0.35">
      <c r="A28" s="12" t="s">
        <v>33</v>
      </c>
      <c r="B28" s="12" t="s">
        <v>34</v>
      </c>
      <c r="C28" s="12" t="s">
        <v>35</v>
      </c>
      <c r="D28" s="12" t="s">
        <v>36</v>
      </c>
      <c r="E28" s="12" t="s">
        <v>37</v>
      </c>
      <c r="F28" s="12" t="s">
        <v>38</v>
      </c>
    </row>
    <row r="29" spans="1:34" ht="15" thickBot="1" x14ac:dyDescent="0.35">
      <c r="A29" s="12" t="s">
        <v>0</v>
      </c>
      <c r="B29" s="13">
        <v>3</v>
      </c>
      <c r="C29" s="13">
        <v>16</v>
      </c>
      <c r="D29" s="13">
        <v>13</v>
      </c>
      <c r="E29" s="13">
        <v>12</v>
      </c>
      <c r="F29" s="13">
        <v>1000</v>
      </c>
    </row>
    <row r="30" spans="1:34" ht="15" thickBot="1" x14ac:dyDescent="0.35">
      <c r="A30" s="12" t="s">
        <v>1</v>
      </c>
      <c r="B30" s="13">
        <v>5</v>
      </c>
      <c r="C30" s="13">
        <v>4</v>
      </c>
      <c r="D30" s="13">
        <v>6</v>
      </c>
      <c r="E30" s="13">
        <v>16</v>
      </c>
      <c r="F30" s="13">
        <v>1000</v>
      </c>
    </row>
    <row r="31" spans="1:34" ht="15" thickBot="1" x14ac:dyDescent="0.35">
      <c r="A31" s="12" t="s">
        <v>2</v>
      </c>
      <c r="B31" s="13">
        <v>6</v>
      </c>
      <c r="C31" s="13">
        <v>7</v>
      </c>
      <c r="D31" s="13">
        <v>15</v>
      </c>
      <c r="E31" s="13">
        <v>5</v>
      </c>
      <c r="F31" s="13">
        <v>1000</v>
      </c>
    </row>
    <row r="32" spans="1:34" ht="15" thickBot="1" x14ac:dyDescent="0.35">
      <c r="A32" s="12" t="s">
        <v>3</v>
      </c>
      <c r="B32" s="13">
        <v>4</v>
      </c>
      <c r="C32" s="13">
        <v>15</v>
      </c>
      <c r="D32" s="13">
        <v>10</v>
      </c>
      <c r="E32" s="13">
        <v>3</v>
      </c>
      <c r="F32" s="13">
        <v>1000</v>
      </c>
    </row>
    <row r="33" spans="1:6" ht="15" thickBot="1" x14ac:dyDescent="0.35">
      <c r="A33" s="12" t="s">
        <v>4</v>
      </c>
      <c r="B33" s="13">
        <v>11</v>
      </c>
      <c r="C33" s="13">
        <v>4</v>
      </c>
      <c r="D33" s="13">
        <v>16</v>
      </c>
      <c r="E33" s="13">
        <v>9</v>
      </c>
      <c r="F33" s="13">
        <v>1000</v>
      </c>
    </row>
    <row r="34" spans="1:6" ht="15" thickBot="1" x14ac:dyDescent="0.35">
      <c r="A34" s="12" t="s">
        <v>5</v>
      </c>
      <c r="B34" s="13">
        <v>10</v>
      </c>
      <c r="C34" s="13">
        <v>2</v>
      </c>
      <c r="D34" s="13">
        <v>4</v>
      </c>
      <c r="E34" s="13">
        <v>13</v>
      </c>
      <c r="F34" s="13">
        <v>1000</v>
      </c>
    </row>
    <row r="35" spans="1:6" ht="15" thickBot="1" x14ac:dyDescent="0.35">
      <c r="A35" s="12" t="s">
        <v>6</v>
      </c>
      <c r="B35" s="13">
        <v>16</v>
      </c>
      <c r="C35" s="13">
        <v>13</v>
      </c>
      <c r="D35" s="13">
        <v>1</v>
      </c>
      <c r="E35" s="13">
        <v>1</v>
      </c>
      <c r="F35" s="13">
        <v>1000</v>
      </c>
    </row>
    <row r="36" spans="1:6" ht="15" thickBot="1" x14ac:dyDescent="0.35">
      <c r="A36" s="12" t="s">
        <v>7</v>
      </c>
      <c r="B36" s="13">
        <v>7</v>
      </c>
      <c r="C36" s="13">
        <v>12</v>
      </c>
      <c r="D36" s="13">
        <v>7</v>
      </c>
      <c r="E36" s="13">
        <v>10</v>
      </c>
      <c r="F36" s="13">
        <v>1000</v>
      </c>
    </row>
    <row r="37" spans="1:6" ht="15" thickBot="1" x14ac:dyDescent="0.35">
      <c r="A37" s="12" t="s">
        <v>8</v>
      </c>
      <c r="B37" s="13">
        <v>12</v>
      </c>
      <c r="C37" s="13">
        <v>10</v>
      </c>
      <c r="D37" s="13">
        <v>8</v>
      </c>
      <c r="E37" s="13">
        <v>7</v>
      </c>
      <c r="F37" s="13">
        <v>1000</v>
      </c>
    </row>
    <row r="38" spans="1:6" ht="15" thickBot="1" x14ac:dyDescent="0.35">
      <c r="A38" s="12" t="s">
        <v>9</v>
      </c>
      <c r="B38" s="13">
        <v>14</v>
      </c>
      <c r="C38" s="13">
        <v>14</v>
      </c>
      <c r="D38" s="13">
        <v>14</v>
      </c>
      <c r="E38" s="13">
        <v>6</v>
      </c>
      <c r="F38" s="13">
        <v>1000</v>
      </c>
    </row>
    <row r="39" spans="1:6" ht="15" thickBot="1" x14ac:dyDescent="0.35">
      <c r="A39" s="12" t="s">
        <v>10</v>
      </c>
      <c r="B39" s="13">
        <v>15</v>
      </c>
      <c r="C39" s="13">
        <v>3</v>
      </c>
      <c r="D39" s="13">
        <v>3</v>
      </c>
      <c r="E39" s="13">
        <v>11</v>
      </c>
      <c r="F39" s="13">
        <v>1000</v>
      </c>
    </row>
    <row r="40" spans="1:6" ht="15" thickBot="1" x14ac:dyDescent="0.35">
      <c r="A40" s="12" t="s">
        <v>11</v>
      </c>
      <c r="B40" s="13">
        <v>9</v>
      </c>
      <c r="C40" s="13">
        <v>11</v>
      </c>
      <c r="D40" s="13">
        <v>9</v>
      </c>
      <c r="E40" s="13">
        <v>3</v>
      </c>
      <c r="F40" s="13">
        <v>1000</v>
      </c>
    </row>
    <row r="41" spans="1:6" ht="15" thickBot="1" x14ac:dyDescent="0.35">
      <c r="A41" s="12" t="s">
        <v>12</v>
      </c>
      <c r="B41" s="13">
        <v>7</v>
      </c>
      <c r="C41" s="13">
        <v>9</v>
      </c>
      <c r="D41" s="13">
        <v>11</v>
      </c>
      <c r="E41" s="13">
        <v>8</v>
      </c>
      <c r="F41" s="13">
        <v>1000</v>
      </c>
    </row>
    <row r="42" spans="1:6" ht="15" thickBot="1" x14ac:dyDescent="0.35">
      <c r="A42" s="12" t="s">
        <v>13</v>
      </c>
      <c r="B42" s="13">
        <v>1</v>
      </c>
      <c r="C42" s="13">
        <v>8</v>
      </c>
      <c r="D42" s="13">
        <v>12</v>
      </c>
      <c r="E42" s="13">
        <v>15</v>
      </c>
      <c r="F42" s="13">
        <v>1000</v>
      </c>
    </row>
    <row r="43" spans="1:6" ht="15" thickBot="1" x14ac:dyDescent="0.35">
      <c r="A43" s="12" t="s">
        <v>14</v>
      </c>
      <c r="B43" s="13">
        <v>2</v>
      </c>
      <c r="C43" s="13">
        <v>1</v>
      </c>
      <c r="D43" s="13">
        <v>4</v>
      </c>
      <c r="E43" s="13">
        <v>2</v>
      </c>
      <c r="F43" s="13">
        <v>1000</v>
      </c>
    </row>
    <row r="44" spans="1:6" ht="15" thickBot="1" x14ac:dyDescent="0.35">
      <c r="A44" s="12" t="s">
        <v>15</v>
      </c>
      <c r="B44" s="13">
        <v>13</v>
      </c>
      <c r="C44" s="13">
        <v>6</v>
      </c>
      <c r="D44" s="13">
        <v>2</v>
      </c>
      <c r="E44" s="13">
        <v>13</v>
      </c>
      <c r="F44" s="13">
        <v>1000</v>
      </c>
    </row>
    <row r="45" spans="1:6" ht="18.600000000000001" thickBot="1" x14ac:dyDescent="0.35">
      <c r="A45" s="8"/>
    </row>
    <row r="46" spans="1:6" ht="15" thickBot="1" x14ac:dyDescent="0.35">
      <c r="A46" s="12" t="s">
        <v>39</v>
      </c>
      <c r="B46" s="12" t="s">
        <v>34</v>
      </c>
      <c r="C46" s="12" t="s">
        <v>35</v>
      </c>
      <c r="D46" s="12" t="s">
        <v>36</v>
      </c>
      <c r="E46" s="12" t="s">
        <v>37</v>
      </c>
    </row>
    <row r="47" spans="1:6" ht="15" thickBot="1" x14ac:dyDescent="0.35">
      <c r="A47" s="12" t="s">
        <v>40</v>
      </c>
      <c r="B47" s="13" t="s">
        <v>41</v>
      </c>
      <c r="C47" s="13" t="s">
        <v>42</v>
      </c>
      <c r="D47" s="13" t="s">
        <v>43</v>
      </c>
      <c r="E47" s="13" t="s">
        <v>44</v>
      </c>
    </row>
    <row r="48" spans="1:6" ht="15" thickBot="1" x14ac:dyDescent="0.35">
      <c r="A48" s="12" t="s">
        <v>45</v>
      </c>
      <c r="B48" s="13" t="s">
        <v>46</v>
      </c>
      <c r="C48" s="13" t="s">
        <v>47</v>
      </c>
      <c r="D48" s="13" t="s">
        <v>48</v>
      </c>
      <c r="E48" s="13" t="s">
        <v>49</v>
      </c>
    </row>
    <row r="49" spans="1:5" ht="15" thickBot="1" x14ac:dyDescent="0.35">
      <c r="A49" s="12" t="s">
        <v>50</v>
      </c>
      <c r="B49" s="13" t="s">
        <v>51</v>
      </c>
      <c r="C49" s="13" t="s">
        <v>52</v>
      </c>
      <c r="D49" s="13" t="s">
        <v>53</v>
      </c>
      <c r="E49" s="13" t="s">
        <v>54</v>
      </c>
    </row>
    <row r="50" spans="1:5" ht="15" thickBot="1" x14ac:dyDescent="0.35">
      <c r="A50" s="12" t="s">
        <v>55</v>
      </c>
      <c r="B50" s="13" t="s">
        <v>56</v>
      </c>
      <c r="C50" s="13" t="s">
        <v>57</v>
      </c>
      <c r="D50" s="13" t="s">
        <v>58</v>
      </c>
      <c r="E50" s="13" t="s">
        <v>59</v>
      </c>
    </row>
    <row r="51" spans="1:5" ht="15" thickBot="1" x14ac:dyDescent="0.35">
      <c r="A51" s="12" t="s">
        <v>60</v>
      </c>
      <c r="B51" s="13" t="s">
        <v>61</v>
      </c>
      <c r="C51" s="13" t="s">
        <v>62</v>
      </c>
      <c r="D51" s="13" t="s">
        <v>63</v>
      </c>
      <c r="E51" s="13" t="s">
        <v>64</v>
      </c>
    </row>
    <row r="52" spans="1:5" ht="15" thickBot="1" x14ac:dyDescent="0.35">
      <c r="A52" s="12" t="s">
        <v>65</v>
      </c>
      <c r="B52" s="13" t="s">
        <v>66</v>
      </c>
      <c r="C52" s="13" t="s">
        <v>67</v>
      </c>
      <c r="D52" s="13" t="s">
        <v>68</v>
      </c>
      <c r="E52" s="13" t="s">
        <v>69</v>
      </c>
    </row>
    <row r="53" spans="1:5" ht="15" thickBot="1" x14ac:dyDescent="0.35">
      <c r="A53" s="12" t="s">
        <v>70</v>
      </c>
      <c r="B53" s="13" t="s">
        <v>71</v>
      </c>
      <c r="C53" s="13" t="s">
        <v>72</v>
      </c>
      <c r="D53" s="13" t="s">
        <v>73</v>
      </c>
      <c r="E53" s="13" t="s">
        <v>74</v>
      </c>
    </row>
    <row r="54" spans="1:5" ht="15" thickBot="1" x14ac:dyDescent="0.35">
      <c r="A54" s="12" t="s">
        <v>75</v>
      </c>
      <c r="B54" s="13" t="s">
        <v>76</v>
      </c>
      <c r="C54" s="13" t="s">
        <v>77</v>
      </c>
      <c r="D54" s="13" t="s">
        <v>78</v>
      </c>
      <c r="E54" s="13" t="s">
        <v>79</v>
      </c>
    </row>
    <row r="55" spans="1:5" ht="15" thickBot="1" x14ac:dyDescent="0.35">
      <c r="A55" s="12" t="s">
        <v>80</v>
      </c>
      <c r="B55" s="13" t="s">
        <v>81</v>
      </c>
      <c r="C55" s="13" t="s">
        <v>82</v>
      </c>
      <c r="D55" s="13" t="s">
        <v>83</v>
      </c>
      <c r="E55" s="13" t="s">
        <v>84</v>
      </c>
    </row>
    <row r="56" spans="1:5" ht="15" thickBot="1" x14ac:dyDescent="0.35">
      <c r="A56" s="12" t="s">
        <v>85</v>
      </c>
      <c r="B56" s="13" t="s">
        <v>86</v>
      </c>
      <c r="C56" s="13" t="s">
        <v>87</v>
      </c>
      <c r="D56" s="13" t="s">
        <v>88</v>
      </c>
      <c r="E56" s="13" t="s">
        <v>89</v>
      </c>
    </row>
    <row r="57" spans="1:5" ht="15" thickBot="1" x14ac:dyDescent="0.35">
      <c r="A57" s="12" t="s">
        <v>90</v>
      </c>
      <c r="B57" s="13" t="s">
        <v>91</v>
      </c>
      <c r="C57" s="13" t="s">
        <v>92</v>
      </c>
      <c r="D57" s="13" t="s">
        <v>93</v>
      </c>
      <c r="E57" s="13" t="s">
        <v>94</v>
      </c>
    </row>
    <row r="58" spans="1:5" ht="15" thickBot="1" x14ac:dyDescent="0.35">
      <c r="A58" s="12" t="s">
        <v>95</v>
      </c>
      <c r="B58" s="13" t="s">
        <v>96</v>
      </c>
      <c r="C58" s="13" t="s">
        <v>97</v>
      </c>
      <c r="D58" s="13" t="s">
        <v>98</v>
      </c>
      <c r="E58" s="13" t="s">
        <v>99</v>
      </c>
    </row>
    <row r="59" spans="1:5" ht="15" thickBot="1" x14ac:dyDescent="0.35">
      <c r="A59" s="12" t="s">
        <v>100</v>
      </c>
      <c r="B59" s="13" t="s">
        <v>101</v>
      </c>
      <c r="C59" s="13" t="s">
        <v>102</v>
      </c>
      <c r="D59" s="13" t="s">
        <v>103</v>
      </c>
      <c r="E59" s="13" t="s">
        <v>102</v>
      </c>
    </row>
    <row r="60" spans="1:5" ht="15" thickBot="1" x14ac:dyDescent="0.35">
      <c r="A60" s="12" t="s">
        <v>104</v>
      </c>
      <c r="B60" s="13" t="s">
        <v>105</v>
      </c>
      <c r="C60" s="13" t="s">
        <v>106</v>
      </c>
      <c r="D60" s="13" t="s">
        <v>107</v>
      </c>
      <c r="E60" s="13" t="s">
        <v>106</v>
      </c>
    </row>
    <row r="61" spans="1:5" ht="15" thickBot="1" x14ac:dyDescent="0.35">
      <c r="A61" s="12" t="s">
        <v>108</v>
      </c>
      <c r="B61" s="13" t="s">
        <v>109</v>
      </c>
      <c r="C61" s="13" t="s">
        <v>110</v>
      </c>
      <c r="D61" s="13" t="s">
        <v>111</v>
      </c>
      <c r="E61" s="13" t="s">
        <v>110</v>
      </c>
    </row>
    <row r="62" spans="1:5" ht="15" thickBot="1" x14ac:dyDescent="0.35">
      <c r="A62" s="12" t="s">
        <v>112</v>
      </c>
      <c r="B62" s="13" t="s">
        <v>113</v>
      </c>
      <c r="C62" s="13" t="s">
        <v>114</v>
      </c>
      <c r="D62" s="13" t="s">
        <v>115</v>
      </c>
      <c r="E62" s="13" t="s">
        <v>114</v>
      </c>
    </row>
    <row r="63" spans="1:5" ht="18.600000000000001" thickBot="1" x14ac:dyDescent="0.35">
      <c r="A63" s="8"/>
    </row>
    <row r="64" spans="1:5" ht="15" thickBot="1" x14ac:dyDescent="0.35">
      <c r="A64" s="12" t="s">
        <v>116</v>
      </c>
      <c r="B64" s="12" t="s">
        <v>34</v>
      </c>
      <c r="C64" s="12" t="s">
        <v>35</v>
      </c>
      <c r="D64" s="12" t="s">
        <v>36</v>
      </c>
      <c r="E64" s="12" t="s">
        <v>37</v>
      </c>
    </row>
    <row r="65" spans="1:5" ht="15" thickBot="1" x14ac:dyDescent="0.35">
      <c r="A65" s="12" t="s">
        <v>40</v>
      </c>
      <c r="B65" s="13">
        <v>524.70000000000005</v>
      </c>
      <c r="C65" s="13">
        <v>23.1</v>
      </c>
      <c r="D65" s="13">
        <v>497.6</v>
      </c>
      <c r="E65" s="13">
        <v>31.7</v>
      </c>
    </row>
    <row r="66" spans="1:5" ht="15" thickBot="1" x14ac:dyDescent="0.35">
      <c r="A66" s="12" t="s">
        <v>45</v>
      </c>
      <c r="B66" s="13">
        <v>503.6</v>
      </c>
      <c r="C66" s="13">
        <v>22.1</v>
      </c>
      <c r="D66" s="13">
        <v>496.6</v>
      </c>
      <c r="E66" s="13">
        <v>30.7</v>
      </c>
    </row>
    <row r="67" spans="1:5" ht="15" thickBot="1" x14ac:dyDescent="0.35">
      <c r="A67" s="12" t="s">
        <v>50</v>
      </c>
      <c r="B67" s="13">
        <v>502.6</v>
      </c>
      <c r="C67" s="13">
        <v>21.1</v>
      </c>
      <c r="D67" s="13">
        <v>494</v>
      </c>
      <c r="E67" s="13">
        <v>29.7</v>
      </c>
    </row>
    <row r="68" spans="1:5" ht="15" thickBot="1" x14ac:dyDescent="0.35">
      <c r="A68" s="12" t="s">
        <v>55</v>
      </c>
      <c r="B68" s="13">
        <v>497.6</v>
      </c>
      <c r="C68" s="13">
        <v>20.100000000000001</v>
      </c>
      <c r="D68" s="13">
        <v>480.5</v>
      </c>
      <c r="E68" s="13">
        <v>28.7</v>
      </c>
    </row>
    <row r="69" spans="1:5" ht="15" thickBot="1" x14ac:dyDescent="0.35">
      <c r="A69" s="12" t="s">
        <v>60</v>
      </c>
      <c r="B69" s="13">
        <v>496.6</v>
      </c>
      <c r="C69" s="13">
        <v>19.100000000000001</v>
      </c>
      <c r="D69" s="13">
        <v>479.5</v>
      </c>
      <c r="E69" s="13">
        <v>27.7</v>
      </c>
    </row>
    <row r="70" spans="1:5" ht="15" thickBot="1" x14ac:dyDescent="0.35">
      <c r="A70" s="12" t="s">
        <v>65</v>
      </c>
      <c r="B70" s="13">
        <v>495.6</v>
      </c>
      <c r="C70" s="13">
        <v>18.100000000000001</v>
      </c>
      <c r="D70" s="13">
        <v>478.4</v>
      </c>
      <c r="E70" s="13">
        <v>26.7</v>
      </c>
    </row>
    <row r="71" spans="1:5" ht="15" thickBot="1" x14ac:dyDescent="0.35">
      <c r="A71" s="12" t="s">
        <v>70</v>
      </c>
      <c r="B71" s="13">
        <v>494.5</v>
      </c>
      <c r="C71" s="13">
        <v>9.1</v>
      </c>
      <c r="D71" s="13">
        <v>477.4</v>
      </c>
      <c r="E71" s="13">
        <v>20.100000000000001</v>
      </c>
    </row>
    <row r="72" spans="1:5" ht="15" thickBot="1" x14ac:dyDescent="0.35">
      <c r="A72" s="12" t="s">
        <v>75</v>
      </c>
      <c r="B72" s="13">
        <v>493.5</v>
      </c>
      <c r="C72" s="13">
        <v>8</v>
      </c>
      <c r="D72" s="13">
        <v>476.4</v>
      </c>
      <c r="E72" s="13">
        <v>18.600000000000001</v>
      </c>
    </row>
    <row r="73" spans="1:5" ht="15" thickBot="1" x14ac:dyDescent="0.35">
      <c r="A73" s="12" t="s">
        <v>80</v>
      </c>
      <c r="B73" s="13">
        <v>492.5</v>
      </c>
      <c r="C73" s="13">
        <v>7</v>
      </c>
      <c r="D73" s="13">
        <v>475.4</v>
      </c>
      <c r="E73" s="13">
        <v>17.600000000000001</v>
      </c>
    </row>
    <row r="74" spans="1:5" ht="15" thickBot="1" x14ac:dyDescent="0.35">
      <c r="A74" s="12" t="s">
        <v>85</v>
      </c>
      <c r="B74" s="13">
        <v>491.5</v>
      </c>
      <c r="C74" s="13">
        <v>6</v>
      </c>
      <c r="D74" s="13">
        <v>474.4</v>
      </c>
      <c r="E74" s="13">
        <v>16.600000000000001</v>
      </c>
    </row>
    <row r="75" spans="1:5" ht="15" thickBot="1" x14ac:dyDescent="0.35">
      <c r="A75" s="12" t="s">
        <v>90</v>
      </c>
      <c r="B75" s="13">
        <v>490.5</v>
      </c>
      <c r="C75" s="13">
        <v>5</v>
      </c>
      <c r="D75" s="13">
        <v>473.4</v>
      </c>
      <c r="E75" s="13">
        <v>15.6</v>
      </c>
    </row>
    <row r="76" spans="1:5" ht="15" thickBot="1" x14ac:dyDescent="0.35">
      <c r="A76" s="12" t="s">
        <v>95</v>
      </c>
      <c r="B76" s="13">
        <v>489.5</v>
      </c>
      <c r="C76" s="13">
        <v>4</v>
      </c>
      <c r="D76" s="13">
        <v>472.4</v>
      </c>
      <c r="E76" s="13">
        <v>14.6</v>
      </c>
    </row>
    <row r="77" spans="1:5" ht="15" thickBot="1" x14ac:dyDescent="0.35">
      <c r="A77" s="12" t="s">
        <v>100</v>
      </c>
      <c r="B77" s="13">
        <v>488.5</v>
      </c>
      <c r="C77" s="13">
        <v>3</v>
      </c>
      <c r="D77" s="13">
        <v>471.4</v>
      </c>
      <c r="E77" s="13">
        <v>3</v>
      </c>
    </row>
    <row r="78" spans="1:5" ht="15" thickBot="1" x14ac:dyDescent="0.35">
      <c r="A78" s="12" t="s">
        <v>104</v>
      </c>
      <c r="B78" s="13">
        <v>487.5</v>
      </c>
      <c r="C78" s="13">
        <v>2</v>
      </c>
      <c r="D78" s="13">
        <v>470.4</v>
      </c>
      <c r="E78" s="13">
        <v>2</v>
      </c>
    </row>
    <row r="79" spans="1:5" ht="15" thickBot="1" x14ac:dyDescent="0.35">
      <c r="A79" s="12" t="s">
        <v>108</v>
      </c>
      <c r="B79" s="13">
        <v>475.4</v>
      </c>
      <c r="C79" s="13">
        <v>1</v>
      </c>
      <c r="D79" s="13">
        <v>463.4</v>
      </c>
      <c r="E79" s="13">
        <v>1</v>
      </c>
    </row>
    <row r="80" spans="1:5" ht="15" thickBot="1" x14ac:dyDescent="0.35">
      <c r="A80" s="12" t="s">
        <v>112</v>
      </c>
      <c r="B80" s="13">
        <v>473.9</v>
      </c>
      <c r="C80" s="13">
        <v>0</v>
      </c>
      <c r="D80" s="13">
        <v>462.3</v>
      </c>
      <c r="E80" s="13">
        <v>0</v>
      </c>
    </row>
    <row r="81" spans="1:9" ht="18.600000000000001" thickBot="1" x14ac:dyDescent="0.35">
      <c r="A81" s="8"/>
    </row>
    <row r="82" spans="1:9" ht="15" thickBot="1" x14ac:dyDescent="0.35">
      <c r="A82" s="12" t="s">
        <v>117</v>
      </c>
      <c r="B82" s="12" t="s">
        <v>34</v>
      </c>
      <c r="C82" s="12" t="s">
        <v>35</v>
      </c>
      <c r="D82" s="12" t="s">
        <v>36</v>
      </c>
      <c r="E82" s="12" t="s">
        <v>37</v>
      </c>
      <c r="F82" s="12" t="s">
        <v>118</v>
      </c>
      <c r="G82" s="12" t="s">
        <v>119</v>
      </c>
      <c r="H82" s="12" t="s">
        <v>120</v>
      </c>
      <c r="I82" s="12" t="s">
        <v>121</v>
      </c>
    </row>
    <row r="83" spans="1:9" ht="15" thickBot="1" x14ac:dyDescent="0.35">
      <c r="A83" s="12" t="s">
        <v>0</v>
      </c>
      <c r="B83" s="13">
        <v>502.6</v>
      </c>
      <c r="C83" s="13">
        <v>0</v>
      </c>
      <c r="D83" s="13">
        <v>471.4</v>
      </c>
      <c r="E83" s="13">
        <v>14.6</v>
      </c>
      <c r="F83" s="13">
        <v>988.6</v>
      </c>
      <c r="G83" s="13">
        <v>1000</v>
      </c>
      <c r="H83" s="13">
        <v>11.4</v>
      </c>
      <c r="I83" s="13">
        <v>1.1399999999999999</v>
      </c>
    </row>
    <row r="84" spans="1:9" ht="15" thickBot="1" x14ac:dyDescent="0.35">
      <c r="A84" s="12" t="s">
        <v>1</v>
      </c>
      <c r="B84" s="13">
        <v>496.6</v>
      </c>
      <c r="C84" s="13">
        <v>20.100000000000001</v>
      </c>
      <c r="D84" s="13">
        <v>478.4</v>
      </c>
      <c r="E84" s="13">
        <v>0</v>
      </c>
      <c r="F84" s="13">
        <v>995.1</v>
      </c>
      <c r="G84" s="13">
        <v>1000</v>
      </c>
      <c r="H84" s="13">
        <v>4.9000000000000004</v>
      </c>
      <c r="I84" s="13">
        <v>0.49</v>
      </c>
    </row>
    <row r="85" spans="1:9" ht="15" thickBot="1" x14ac:dyDescent="0.35">
      <c r="A85" s="12" t="s">
        <v>2</v>
      </c>
      <c r="B85" s="13">
        <v>495.6</v>
      </c>
      <c r="C85" s="13">
        <v>9.1</v>
      </c>
      <c r="D85" s="13">
        <v>463.4</v>
      </c>
      <c r="E85" s="13">
        <v>27.7</v>
      </c>
      <c r="F85" s="13">
        <v>995.6</v>
      </c>
      <c r="G85" s="13">
        <v>1000</v>
      </c>
      <c r="H85" s="13">
        <v>4.4000000000000004</v>
      </c>
      <c r="I85" s="13">
        <v>0.44</v>
      </c>
    </row>
    <row r="86" spans="1:9" ht="15" thickBot="1" x14ac:dyDescent="0.35">
      <c r="A86" s="12" t="s">
        <v>3</v>
      </c>
      <c r="B86" s="13">
        <v>497.6</v>
      </c>
      <c r="C86" s="13">
        <v>1</v>
      </c>
      <c r="D86" s="13">
        <v>474.4</v>
      </c>
      <c r="E86" s="13">
        <v>29.7</v>
      </c>
      <c r="F86" s="13">
        <v>1002.7</v>
      </c>
      <c r="G86" s="13">
        <v>1000</v>
      </c>
      <c r="H86" s="13">
        <v>-2.7</v>
      </c>
      <c r="I86" s="13">
        <v>-0.27</v>
      </c>
    </row>
    <row r="87" spans="1:9" ht="15" thickBot="1" x14ac:dyDescent="0.35">
      <c r="A87" s="12" t="s">
        <v>4</v>
      </c>
      <c r="B87" s="13">
        <v>490.5</v>
      </c>
      <c r="C87" s="13">
        <v>20.100000000000001</v>
      </c>
      <c r="D87" s="13">
        <v>462.3</v>
      </c>
      <c r="E87" s="13">
        <v>17.600000000000001</v>
      </c>
      <c r="F87" s="13">
        <v>990.6</v>
      </c>
      <c r="G87" s="13">
        <v>1000</v>
      </c>
      <c r="H87" s="13">
        <v>9.4</v>
      </c>
      <c r="I87" s="13">
        <v>0.94</v>
      </c>
    </row>
    <row r="88" spans="1:9" ht="15" thickBot="1" x14ac:dyDescent="0.35">
      <c r="A88" s="12" t="s">
        <v>5</v>
      </c>
      <c r="B88" s="13">
        <v>491.5</v>
      </c>
      <c r="C88" s="13">
        <v>22.1</v>
      </c>
      <c r="D88" s="13">
        <v>480.5</v>
      </c>
      <c r="E88" s="13">
        <v>3</v>
      </c>
      <c r="F88" s="13">
        <v>997.1</v>
      </c>
      <c r="G88" s="13">
        <v>1000</v>
      </c>
      <c r="H88" s="13">
        <v>2.9</v>
      </c>
      <c r="I88" s="13">
        <v>0.28999999999999998</v>
      </c>
    </row>
    <row r="89" spans="1:9" ht="15" thickBot="1" x14ac:dyDescent="0.35">
      <c r="A89" s="12" t="s">
        <v>6</v>
      </c>
      <c r="B89" s="13">
        <v>473.9</v>
      </c>
      <c r="C89" s="13">
        <v>3</v>
      </c>
      <c r="D89" s="13">
        <v>497.6</v>
      </c>
      <c r="E89" s="13">
        <v>31.7</v>
      </c>
      <c r="F89" s="13">
        <v>1006.2</v>
      </c>
      <c r="G89" s="13">
        <v>1000</v>
      </c>
      <c r="H89" s="13">
        <v>-6.2</v>
      </c>
      <c r="I89" s="13">
        <v>-0.62</v>
      </c>
    </row>
    <row r="90" spans="1:9" ht="15" thickBot="1" x14ac:dyDescent="0.35">
      <c r="A90" s="12" t="s">
        <v>7</v>
      </c>
      <c r="B90" s="13">
        <v>494.5</v>
      </c>
      <c r="C90" s="13">
        <v>4</v>
      </c>
      <c r="D90" s="13">
        <v>477.4</v>
      </c>
      <c r="E90" s="13">
        <v>16.600000000000001</v>
      </c>
      <c r="F90" s="13">
        <v>992.6</v>
      </c>
      <c r="G90" s="13">
        <v>1000</v>
      </c>
      <c r="H90" s="13">
        <v>7.4</v>
      </c>
      <c r="I90" s="13">
        <v>0.74</v>
      </c>
    </row>
    <row r="91" spans="1:9" ht="15" thickBot="1" x14ac:dyDescent="0.35">
      <c r="A91" s="12" t="s">
        <v>8</v>
      </c>
      <c r="B91" s="13">
        <v>489.5</v>
      </c>
      <c r="C91" s="13">
        <v>6</v>
      </c>
      <c r="D91" s="13">
        <v>476.4</v>
      </c>
      <c r="E91" s="13">
        <v>20.100000000000001</v>
      </c>
      <c r="F91" s="13">
        <v>992.1</v>
      </c>
      <c r="G91" s="13">
        <v>1000</v>
      </c>
      <c r="H91" s="13">
        <v>7.9</v>
      </c>
      <c r="I91" s="13">
        <v>0.79</v>
      </c>
    </row>
    <row r="92" spans="1:9" ht="15" thickBot="1" x14ac:dyDescent="0.35">
      <c r="A92" s="12" t="s">
        <v>9</v>
      </c>
      <c r="B92" s="13">
        <v>487.5</v>
      </c>
      <c r="C92" s="13">
        <v>2</v>
      </c>
      <c r="D92" s="13">
        <v>470.4</v>
      </c>
      <c r="E92" s="13">
        <v>26.7</v>
      </c>
      <c r="F92" s="13">
        <v>986.6</v>
      </c>
      <c r="G92" s="13">
        <v>1000</v>
      </c>
      <c r="H92" s="13">
        <v>13.4</v>
      </c>
      <c r="I92" s="13">
        <v>1.34</v>
      </c>
    </row>
    <row r="93" spans="1:9" ht="15" thickBot="1" x14ac:dyDescent="0.35">
      <c r="A93" s="12" t="s">
        <v>10</v>
      </c>
      <c r="B93" s="13">
        <v>475.4</v>
      </c>
      <c r="C93" s="13">
        <v>21.1</v>
      </c>
      <c r="D93" s="13">
        <v>494</v>
      </c>
      <c r="E93" s="13">
        <v>15.6</v>
      </c>
      <c r="F93" s="13">
        <v>1006.2</v>
      </c>
      <c r="G93" s="13">
        <v>1000</v>
      </c>
      <c r="H93" s="13">
        <v>-6.2</v>
      </c>
      <c r="I93" s="13">
        <v>-0.62</v>
      </c>
    </row>
    <row r="94" spans="1:9" ht="15" thickBot="1" x14ac:dyDescent="0.35">
      <c r="A94" s="12" t="s">
        <v>11</v>
      </c>
      <c r="B94" s="13">
        <v>492.5</v>
      </c>
      <c r="C94" s="13">
        <v>5</v>
      </c>
      <c r="D94" s="13">
        <v>475.4</v>
      </c>
      <c r="E94" s="13">
        <v>29.7</v>
      </c>
      <c r="F94" s="13">
        <v>1002.7</v>
      </c>
      <c r="G94" s="13">
        <v>1000</v>
      </c>
      <c r="H94" s="13">
        <v>-2.7</v>
      </c>
      <c r="I94" s="13">
        <v>-0.27</v>
      </c>
    </row>
    <row r="95" spans="1:9" ht="15" thickBot="1" x14ac:dyDescent="0.35">
      <c r="A95" s="12" t="s">
        <v>12</v>
      </c>
      <c r="B95" s="13">
        <v>494.5</v>
      </c>
      <c r="C95" s="13">
        <v>7</v>
      </c>
      <c r="D95" s="13">
        <v>473.4</v>
      </c>
      <c r="E95" s="13">
        <v>18.600000000000001</v>
      </c>
      <c r="F95" s="13">
        <v>993.6</v>
      </c>
      <c r="G95" s="13">
        <v>1000</v>
      </c>
      <c r="H95" s="13">
        <v>6.4</v>
      </c>
      <c r="I95" s="13">
        <v>0.64</v>
      </c>
    </row>
    <row r="96" spans="1:9" ht="15" thickBot="1" x14ac:dyDescent="0.35">
      <c r="A96" s="12" t="s">
        <v>13</v>
      </c>
      <c r="B96" s="13">
        <v>524.70000000000005</v>
      </c>
      <c r="C96" s="13">
        <v>8</v>
      </c>
      <c r="D96" s="13">
        <v>472.4</v>
      </c>
      <c r="E96" s="13">
        <v>1</v>
      </c>
      <c r="F96" s="13">
        <v>1006.2</v>
      </c>
      <c r="G96" s="13">
        <v>1000</v>
      </c>
      <c r="H96" s="13">
        <v>-6.2</v>
      </c>
      <c r="I96" s="13">
        <v>-0.62</v>
      </c>
    </row>
    <row r="97" spans="1:9" ht="15" thickBot="1" x14ac:dyDescent="0.35">
      <c r="A97" s="12" t="s">
        <v>14</v>
      </c>
      <c r="B97" s="13">
        <v>503.6</v>
      </c>
      <c r="C97" s="13">
        <v>23.1</v>
      </c>
      <c r="D97" s="13">
        <v>480.5</v>
      </c>
      <c r="E97" s="13">
        <v>30.7</v>
      </c>
      <c r="F97" s="13">
        <v>1037.9000000000001</v>
      </c>
      <c r="G97" s="13">
        <v>1000</v>
      </c>
      <c r="H97" s="13">
        <v>-37.9</v>
      </c>
      <c r="I97" s="13">
        <v>-3.79</v>
      </c>
    </row>
    <row r="98" spans="1:9" ht="15" thickBot="1" x14ac:dyDescent="0.35">
      <c r="A98" s="12" t="s">
        <v>15</v>
      </c>
      <c r="B98" s="13">
        <v>488.5</v>
      </c>
      <c r="C98" s="13">
        <v>18.100000000000001</v>
      </c>
      <c r="D98" s="13">
        <v>496.6</v>
      </c>
      <c r="E98" s="13">
        <v>3</v>
      </c>
      <c r="F98" s="13">
        <v>1006.2</v>
      </c>
      <c r="G98" s="13">
        <v>1000</v>
      </c>
      <c r="H98" s="13">
        <v>-6.2</v>
      </c>
      <c r="I98" s="13">
        <v>-0.62</v>
      </c>
    </row>
    <row r="99" spans="1:9" ht="15" thickBot="1" x14ac:dyDescent="0.35"/>
    <row r="100" spans="1:9" ht="15" thickBot="1" x14ac:dyDescent="0.35">
      <c r="A100" s="14" t="s">
        <v>122</v>
      </c>
      <c r="B100" s="15">
        <v>1077.0999999999999</v>
      </c>
    </row>
    <row r="101" spans="1:9" ht="15" thickBot="1" x14ac:dyDescent="0.35">
      <c r="A101" s="14" t="s">
        <v>123</v>
      </c>
      <c r="B101" s="15">
        <v>936.2</v>
      </c>
    </row>
    <row r="102" spans="1:9" ht="15" thickBot="1" x14ac:dyDescent="0.35">
      <c r="A102" s="14" t="s">
        <v>124</v>
      </c>
      <c r="B102" s="15">
        <v>16000</v>
      </c>
    </row>
    <row r="103" spans="1:9" ht="15" thickBot="1" x14ac:dyDescent="0.35">
      <c r="A103" s="14" t="s">
        <v>125</v>
      </c>
      <c r="B103" s="15">
        <v>16000</v>
      </c>
    </row>
    <row r="104" spans="1:9" ht="15" thickBot="1" x14ac:dyDescent="0.35">
      <c r="A104" s="14" t="s">
        <v>126</v>
      </c>
      <c r="B104" s="15">
        <v>0</v>
      </c>
    </row>
    <row r="105" spans="1:9" ht="15" thickBot="1" x14ac:dyDescent="0.35">
      <c r="A105" s="14" t="s">
        <v>127</v>
      </c>
      <c r="B105" s="15"/>
    </row>
    <row r="106" spans="1:9" ht="15" thickBot="1" x14ac:dyDescent="0.35">
      <c r="A106" s="14" t="s">
        <v>128</v>
      </c>
      <c r="B106" s="15"/>
    </row>
    <row r="107" spans="1:9" ht="15" thickBot="1" x14ac:dyDescent="0.35">
      <c r="A107" s="14" t="s">
        <v>129</v>
      </c>
      <c r="B107" s="15">
        <v>0</v>
      </c>
    </row>
    <row r="109" spans="1:9" x14ac:dyDescent="0.3">
      <c r="A109" s="16" t="s">
        <v>130</v>
      </c>
    </row>
    <row r="111" spans="1:9" x14ac:dyDescent="0.3">
      <c r="A111" s="17" t="s">
        <v>131</v>
      </c>
    </row>
    <row r="112" spans="1:9" x14ac:dyDescent="0.3">
      <c r="A112" s="17" t="s">
        <v>132</v>
      </c>
    </row>
  </sheetData>
  <phoneticPr fontId="3" type="noConversion"/>
  <hyperlinks>
    <hyperlink ref="A109" r:id="rId1" display="https://miau.my-x.hu/myx-free/coco/test/954224720211109102305.html" xr:uid="{B8003042-11C5-4300-9E25-F6A69CF62DB5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E6CC8-A836-4469-BE63-BB47B35FE0BE}">
  <dimension ref="A1:U24"/>
  <sheetViews>
    <sheetView workbookViewId="0"/>
  </sheetViews>
  <sheetFormatPr defaultRowHeight="14.4" x14ac:dyDescent="0.3"/>
  <cols>
    <col min="1" max="1" width="10.33203125" bestFit="1" customWidth="1"/>
    <col min="2" max="5" width="4.5546875" bestFit="1" customWidth="1"/>
    <col min="6" max="6" width="5" bestFit="1" customWidth="1"/>
    <col min="8" max="11" width="4" bestFit="1" customWidth="1"/>
    <col min="12" max="12" width="6" bestFit="1" customWidth="1"/>
    <col min="13" max="13" width="9.6640625" bestFit="1" customWidth="1"/>
    <col min="14" max="14" width="9.33203125" bestFit="1" customWidth="1"/>
  </cols>
  <sheetData>
    <row r="1" spans="1:21" x14ac:dyDescent="0.3">
      <c r="A1" t="s">
        <v>22</v>
      </c>
      <c r="B1" s="7">
        <v>5.0338327971342087</v>
      </c>
      <c r="C1" s="7">
        <v>3.619695263422182</v>
      </c>
      <c r="D1" s="7">
        <v>3.7926491852167077</v>
      </c>
      <c r="E1" s="7">
        <v>5.4751269946585994</v>
      </c>
      <c r="N1" t="s">
        <v>25</v>
      </c>
      <c r="O1" t="str">
        <f>regression_Y0!N1</f>
        <v>error</v>
      </c>
      <c r="P1" t="str">
        <f>regression_Y0!AB1</f>
        <v>error</v>
      </c>
      <c r="Q1" t="str">
        <f>'regression_Y0 (3)'!N1</f>
        <v>error</v>
      </c>
      <c r="S1" t="str">
        <f>'regression_Y0 (4)'!N1</f>
        <v>error</v>
      </c>
    </row>
    <row r="2" spans="1:21" x14ac:dyDescent="0.3">
      <c r="A2" t="s">
        <v>21</v>
      </c>
      <c r="B2">
        <v>0</v>
      </c>
      <c r="C2">
        <v>0</v>
      </c>
      <c r="D2">
        <v>0</v>
      </c>
      <c r="E2">
        <v>0</v>
      </c>
      <c r="N2" s="5">
        <f>SUMSQ(N4:N19)</f>
        <v>505665.11402797414</v>
      </c>
      <c r="O2" s="5">
        <f>regression_Y0!N2</f>
        <v>2212.5400000000063</v>
      </c>
      <c r="P2" s="5">
        <f>regression_Y0!AB2</f>
        <v>978.40000009492815</v>
      </c>
      <c r="Q2" s="5">
        <f>'regression_Y0 (3)'!N2</f>
        <v>810176.12359326577</v>
      </c>
      <c r="S2" s="5">
        <f>'regression_Y0 (4)'!N2</f>
        <v>776067.40264499036</v>
      </c>
    </row>
    <row r="3" spans="1:21" x14ac:dyDescent="0.3">
      <c r="B3" t="s">
        <v>16</v>
      </c>
      <c r="C3" t="s">
        <v>17</v>
      </c>
      <c r="D3" t="s">
        <v>18</v>
      </c>
      <c r="E3" t="s">
        <v>19</v>
      </c>
      <c r="F3" t="s">
        <v>20</v>
      </c>
      <c r="H3" t="str">
        <f>B3</f>
        <v>A1</v>
      </c>
      <c r="I3" t="str">
        <f t="shared" ref="I3:L18" si="0">C3</f>
        <v>A2</v>
      </c>
      <c r="J3" t="str">
        <f t="shared" si="0"/>
        <v>A3</v>
      </c>
      <c r="K3" t="str">
        <f t="shared" si="0"/>
        <v>A4</v>
      </c>
      <c r="L3" t="str">
        <f t="shared" si="0"/>
        <v>Y0</v>
      </c>
      <c r="M3" t="s">
        <v>23</v>
      </c>
      <c r="N3" t="s">
        <v>24</v>
      </c>
      <c r="O3" s="5" t="str">
        <f>regression_Y0!N3</f>
        <v>difference</v>
      </c>
      <c r="P3" s="5" t="str">
        <f>regression_Y0!AB3</f>
        <v>difference</v>
      </c>
      <c r="Q3" s="5" t="str">
        <f>'regression_Y0 (3)'!N3</f>
        <v>difference</v>
      </c>
      <c r="R3" t="s">
        <v>144</v>
      </c>
      <c r="S3" s="5" t="str">
        <f>'regression_Y0 (4)'!N3</f>
        <v>difference</v>
      </c>
      <c r="T3" t="s">
        <v>144</v>
      </c>
      <c r="U3" s="21" t="s">
        <v>147</v>
      </c>
    </row>
    <row r="4" spans="1:21" x14ac:dyDescent="0.3">
      <c r="A4" t="s">
        <v>0</v>
      </c>
      <c r="B4">
        <v>88</v>
      </c>
      <c r="C4">
        <v>12</v>
      </c>
      <c r="D4">
        <v>37</v>
      </c>
      <c r="E4">
        <v>30</v>
      </c>
      <c r="F4">
        <v>1000</v>
      </c>
      <c r="H4" s="5">
        <f>B$1*B4</f>
        <v>442.97728614781039</v>
      </c>
      <c r="I4" s="5">
        <f t="shared" ref="I4:I19" si="1">C$1*C4</f>
        <v>43.436343161066183</v>
      </c>
      <c r="J4" s="5">
        <f t="shared" ref="J4:J19" si="2">D$1*D4</f>
        <v>140.32801985301819</v>
      </c>
      <c r="K4" s="5">
        <f t="shared" ref="K4:K19" si="3">E$1*E4</f>
        <v>164.25380983975799</v>
      </c>
      <c r="L4" s="5">
        <f t="shared" si="0"/>
        <v>1000</v>
      </c>
      <c r="M4" s="5">
        <f>SUM(H4:K4)</f>
        <v>790.99545900165276</v>
      </c>
      <c r="N4" s="5">
        <f>L4-M4</f>
        <v>209.00454099834724</v>
      </c>
      <c r="O4" s="5">
        <f>regression_Y0!N4</f>
        <v>11.399999999999977</v>
      </c>
      <c r="P4" s="5">
        <f>regression_Y0!AB4</f>
        <v>9.4000087019085186</v>
      </c>
      <c r="Q4" s="5">
        <f>'regression_Y0 (3)'!N4</f>
        <v>-162.87382724565032</v>
      </c>
      <c r="R4">
        <f>IF(N4*Q4&lt;=0,1,0)</f>
        <v>1</v>
      </c>
      <c r="S4" s="5">
        <f>'regression_Y0 (4)'!N4</f>
        <v>240.21121017789756</v>
      </c>
      <c r="T4">
        <f>IF(S4*N4&lt;=0,1,0)</f>
        <v>0</v>
      </c>
      <c r="U4" s="21"/>
    </row>
    <row r="5" spans="1:21" x14ac:dyDescent="0.3">
      <c r="A5" t="s">
        <v>1</v>
      </c>
      <c r="B5">
        <v>85</v>
      </c>
      <c r="C5">
        <v>65</v>
      </c>
      <c r="D5">
        <v>75</v>
      </c>
      <c r="E5">
        <v>11</v>
      </c>
      <c r="F5">
        <v>1000</v>
      </c>
      <c r="H5" s="5">
        <f t="shared" ref="H5:H19" si="4">B$1*B5</f>
        <v>427.87578775640776</v>
      </c>
      <c r="I5" s="5">
        <f t="shared" si="1"/>
        <v>235.28019212244183</v>
      </c>
      <c r="J5" s="5">
        <f t="shared" si="2"/>
        <v>284.44868889125308</v>
      </c>
      <c r="K5" s="5">
        <f t="shared" si="3"/>
        <v>60.226396941244595</v>
      </c>
      <c r="L5" s="5">
        <f t="shared" si="0"/>
        <v>1000</v>
      </c>
      <c r="M5" s="5">
        <f t="shared" ref="M5:M19" si="5">SUM(H5:K5)</f>
        <v>1007.8310657113474</v>
      </c>
      <c r="N5" s="5">
        <f t="shared" ref="N5:N19" si="6">L5-M5</f>
        <v>-7.8310657113473781</v>
      </c>
      <c r="O5" s="5">
        <f>regression_Y0!N5</f>
        <v>4.8999999999999773</v>
      </c>
      <c r="P5" s="20">
        <f>regression_Y0!AB5</f>
        <v>1.000005596558367</v>
      </c>
      <c r="Q5" s="5">
        <f>'regression_Y0 (3)'!N5</f>
        <v>75.153900433871968</v>
      </c>
      <c r="R5">
        <f t="shared" ref="R5:R19" si="7">IF(N5*Q5&lt;=0,1,0)</f>
        <v>1</v>
      </c>
      <c r="S5" s="5">
        <f>'regression_Y0 (4)'!N5</f>
        <v>16.41244411812761</v>
      </c>
      <c r="T5">
        <f t="shared" ref="T5:T19" si="8">IF(S5*N5&lt;=0,1,0)</f>
        <v>1</v>
      </c>
      <c r="U5" s="22" t="s">
        <v>148</v>
      </c>
    </row>
    <row r="6" spans="1:21" x14ac:dyDescent="0.3">
      <c r="A6" t="s">
        <v>2</v>
      </c>
      <c r="B6">
        <v>82</v>
      </c>
      <c r="C6">
        <v>59</v>
      </c>
      <c r="D6">
        <v>25</v>
      </c>
      <c r="E6">
        <v>60</v>
      </c>
      <c r="F6">
        <v>1000</v>
      </c>
      <c r="H6" s="5">
        <f t="shared" si="4"/>
        <v>412.77428936500513</v>
      </c>
      <c r="I6" s="5">
        <f t="shared" si="1"/>
        <v>213.56202054190874</v>
      </c>
      <c r="J6" s="5">
        <f t="shared" si="2"/>
        <v>94.816229630417695</v>
      </c>
      <c r="K6" s="5">
        <f t="shared" si="3"/>
        <v>328.50761967951598</v>
      </c>
      <c r="L6" s="5">
        <f t="shared" si="0"/>
        <v>1000</v>
      </c>
      <c r="M6" s="5">
        <f t="shared" si="5"/>
        <v>1049.6601592168474</v>
      </c>
      <c r="N6" s="5">
        <f t="shared" si="6"/>
        <v>-49.660159216847433</v>
      </c>
      <c r="O6" s="5">
        <f>regression_Y0!N6</f>
        <v>4.3999999999999773</v>
      </c>
      <c r="P6" s="5">
        <f>regression_Y0!AB6</f>
        <v>-1.5999912981180842</v>
      </c>
      <c r="Q6" s="5">
        <f>'regression_Y0 (3)'!N6</f>
        <v>114.39449559193827</v>
      </c>
      <c r="R6">
        <f t="shared" si="7"/>
        <v>1</v>
      </c>
      <c r="S6" s="5">
        <f>'regression_Y0 (4)'!N6</f>
        <v>-9.4227034591157235</v>
      </c>
      <c r="T6">
        <f t="shared" si="8"/>
        <v>0</v>
      </c>
      <c r="U6" s="21"/>
    </row>
    <row r="7" spans="1:21" x14ac:dyDescent="0.3">
      <c r="A7" t="s">
        <v>3</v>
      </c>
      <c r="B7">
        <v>86</v>
      </c>
      <c r="C7">
        <v>13</v>
      </c>
      <c r="D7">
        <v>62</v>
      </c>
      <c r="E7">
        <v>72</v>
      </c>
      <c r="F7">
        <v>1000</v>
      </c>
      <c r="H7" s="5">
        <f t="shared" si="4"/>
        <v>432.90962055354197</v>
      </c>
      <c r="I7" s="5">
        <f t="shared" si="1"/>
        <v>47.056038424488364</v>
      </c>
      <c r="J7" s="5">
        <f t="shared" si="2"/>
        <v>235.14424948343589</v>
      </c>
      <c r="K7" s="5">
        <f t="shared" si="3"/>
        <v>394.20914361541918</v>
      </c>
      <c r="L7" s="5">
        <f t="shared" si="0"/>
        <v>1000</v>
      </c>
      <c r="M7" s="5">
        <f t="shared" si="5"/>
        <v>1109.3190520768853</v>
      </c>
      <c r="N7" s="5">
        <f t="shared" si="6"/>
        <v>-109.31905207688533</v>
      </c>
      <c r="O7" s="5">
        <f>regression_Y0!N7</f>
        <v>-2.7000000000000455</v>
      </c>
      <c r="P7" s="5">
        <f>regression_Y0!AB7</f>
        <v>-2.5999912980526005</v>
      </c>
      <c r="Q7" s="5">
        <f>'regression_Y0 (3)'!N7</f>
        <v>192.2554415492001</v>
      </c>
      <c r="R7">
        <f t="shared" si="7"/>
        <v>1</v>
      </c>
      <c r="S7" s="5">
        <f>'regression_Y0 (4)'!N7</f>
        <v>-79.16602348457036</v>
      </c>
      <c r="T7">
        <f t="shared" si="8"/>
        <v>0</v>
      </c>
      <c r="U7" s="21"/>
    </row>
    <row r="8" spans="1:21" x14ac:dyDescent="0.3">
      <c r="A8" t="s">
        <v>4</v>
      </c>
      <c r="B8">
        <v>47</v>
      </c>
      <c r="C8">
        <v>65</v>
      </c>
      <c r="D8">
        <v>19</v>
      </c>
      <c r="E8">
        <v>49</v>
      </c>
      <c r="F8">
        <v>1000</v>
      </c>
      <c r="H8" s="5">
        <f t="shared" si="4"/>
        <v>236.59014146530782</v>
      </c>
      <c r="I8" s="5">
        <f t="shared" si="1"/>
        <v>235.28019212244183</v>
      </c>
      <c r="J8" s="5">
        <f t="shared" si="2"/>
        <v>72.060334519117447</v>
      </c>
      <c r="K8" s="5">
        <f t="shared" si="3"/>
        <v>268.28122273827137</v>
      </c>
      <c r="L8" s="5">
        <f t="shared" si="0"/>
        <v>1000</v>
      </c>
      <c r="M8" s="5">
        <f t="shared" si="5"/>
        <v>812.21189084513844</v>
      </c>
      <c r="N8" s="5">
        <f t="shared" si="6"/>
        <v>187.78810915486156</v>
      </c>
      <c r="O8" s="5">
        <f>regression_Y0!N8</f>
        <v>9.3999999999999773</v>
      </c>
      <c r="P8" s="5">
        <f>regression_Y0!AB8</f>
        <v>5.4000087018830527</v>
      </c>
      <c r="Q8" s="5">
        <f>'regression_Y0 (3)'!N8</f>
        <v>-142.51532809396576</v>
      </c>
      <c r="R8">
        <f t="shared" si="7"/>
        <v>1</v>
      </c>
      <c r="S8" s="5">
        <f>'regression_Y0 (4)'!N8</f>
        <v>271.16680725370122</v>
      </c>
      <c r="T8">
        <f t="shared" si="8"/>
        <v>0</v>
      </c>
      <c r="U8" s="21"/>
    </row>
    <row r="9" spans="1:21" x14ac:dyDescent="0.3">
      <c r="A9" t="s">
        <v>5</v>
      </c>
      <c r="B9">
        <v>59</v>
      </c>
      <c r="C9">
        <v>73</v>
      </c>
      <c r="D9">
        <v>82</v>
      </c>
      <c r="E9">
        <v>22</v>
      </c>
      <c r="F9">
        <v>1000</v>
      </c>
      <c r="H9" s="5">
        <f t="shared" si="4"/>
        <v>296.99613503091831</v>
      </c>
      <c r="I9" s="5">
        <f t="shared" si="1"/>
        <v>264.2377542298193</v>
      </c>
      <c r="J9" s="5">
        <f t="shared" si="2"/>
        <v>310.99723318777001</v>
      </c>
      <c r="K9" s="5">
        <f t="shared" si="3"/>
        <v>120.45279388248919</v>
      </c>
      <c r="L9" s="5">
        <f t="shared" si="0"/>
        <v>1000</v>
      </c>
      <c r="M9" s="5">
        <f t="shared" si="5"/>
        <v>992.68391633099691</v>
      </c>
      <c r="N9" s="5">
        <f t="shared" si="6"/>
        <v>7.3160836690030919</v>
      </c>
      <c r="O9" s="5">
        <f>regression_Y0!N9</f>
        <v>2.8999999999999773</v>
      </c>
      <c r="P9" s="20">
        <f>regression_Y0!AB9</f>
        <v>-0.99999440418469021</v>
      </c>
      <c r="Q9" s="5">
        <f>'regression_Y0 (3)'!N9</f>
        <v>97.641251665580739</v>
      </c>
      <c r="R9">
        <f t="shared" si="7"/>
        <v>0</v>
      </c>
      <c r="S9" s="5">
        <f>'regression_Y0 (4)'!N9</f>
        <v>33.727191020263149</v>
      </c>
      <c r="T9">
        <f t="shared" si="8"/>
        <v>0</v>
      </c>
      <c r="U9" s="22" t="s">
        <v>148</v>
      </c>
    </row>
    <row r="10" spans="1:21" x14ac:dyDescent="0.3">
      <c r="A10" t="s">
        <v>6</v>
      </c>
      <c r="B10">
        <v>15</v>
      </c>
      <c r="C10">
        <v>20</v>
      </c>
      <c r="D10">
        <v>99</v>
      </c>
      <c r="E10">
        <v>91</v>
      </c>
      <c r="F10">
        <v>1000</v>
      </c>
      <c r="H10" s="5">
        <f t="shared" si="4"/>
        <v>75.50749195701313</v>
      </c>
      <c r="I10" s="5">
        <f t="shared" si="1"/>
        <v>72.393905268443632</v>
      </c>
      <c r="J10" s="5">
        <f t="shared" si="2"/>
        <v>375.47226933645408</v>
      </c>
      <c r="K10" s="5">
        <f t="shared" si="3"/>
        <v>498.23655651393256</v>
      </c>
      <c r="L10" s="5">
        <f t="shared" si="0"/>
        <v>1000</v>
      </c>
      <c r="M10" s="5">
        <f t="shared" si="5"/>
        <v>1021.6102230758434</v>
      </c>
      <c r="N10" s="5">
        <f t="shared" si="6"/>
        <v>-21.610223075843351</v>
      </c>
      <c r="O10" s="5">
        <f>regression_Y0!N10</f>
        <v>-6.2000000000000455</v>
      </c>
      <c r="P10" s="5">
        <f>regression_Y0!AB10</f>
        <v>6.5573426581977401E-6</v>
      </c>
      <c r="Q10" s="5">
        <f>'regression_Y0 (3)'!N10</f>
        <v>117.27205767523117</v>
      </c>
      <c r="R10">
        <f t="shared" si="7"/>
        <v>1</v>
      </c>
      <c r="S10" s="5">
        <f>'regression_Y0 (4)'!N10</f>
        <v>-53.01760705700849</v>
      </c>
      <c r="T10">
        <f t="shared" si="8"/>
        <v>0</v>
      </c>
      <c r="U10" s="21"/>
    </row>
    <row r="11" spans="1:21" x14ac:dyDescent="0.3">
      <c r="A11" t="s">
        <v>7</v>
      </c>
      <c r="B11">
        <v>70</v>
      </c>
      <c r="C11">
        <v>25</v>
      </c>
      <c r="D11">
        <v>71</v>
      </c>
      <c r="E11">
        <v>43</v>
      </c>
      <c r="F11">
        <v>1000</v>
      </c>
      <c r="H11" s="5">
        <f t="shared" si="4"/>
        <v>352.36829579939462</v>
      </c>
      <c r="I11" s="5">
        <f t="shared" si="1"/>
        <v>90.492381585554554</v>
      </c>
      <c r="J11" s="5">
        <f t="shared" si="2"/>
        <v>269.27809215038627</v>
      </c>
      <c r="K11" s="5">
        <f t="shared" si="3"/>
        <v>235.43046077031977</v>
      </c>
      <c r="L11" s="5">
        <f t="shared" si="0"/>
        <v>1000</v>
      </c>
      <c r="M11" s="5">
        <f t="shared" si="5"/>
        <v>947.5692303056552</v>
      </c>
      <c r="N11" s="5">
        <f t="shared" si="6"/>
        <v>52.430769694344804</v>
      </c>
      <c r="O11" s="5">
        <f>regression_Y0!N11</f>
        <v>7.3999999999999773</v>
      </c>
      <c r="P11" s="20">
        <f>regression_Y0!AB11</f>
        <v>1.4000087019993543</v>
      </c>
      <c r="Q11" s="5">
        <f>'regression_Y0 (3)'!N11</f>
        <v>2.4254676962248141</v>
      </c>
      <c r="R11">
        <f t="shared" si="7"/>
        <v>0</v>
      </c>
      <c r="S11" s="5">
        <f>'regression_Y0 (4)'!N11</f>
        <v>101.13741423341457</v>
      </c>
      <c r="T11">
        <f t="shared" si="8"/>
        <v>0</v>
      </c>
      <c r="U11" s="22" t="s">
        <v>148</v>
      </c>
    </row>
    <row r="12" spans="1:21" x14ac:dyDescent="0.3">
      <c r="A12" t="s">
        <v>8</v>
      </c>
      <c r="B12">
        <v>43</v>
      </c>
      <c r="C12">
        <v>38</v>
      </c>
      <c r="D12">
        <v>68</v>
      </c>
      <c r="E12">
        <v>53</v>
      </c>
      <c r="F12">
        <v>1000</v>
      </c>
      <c r="H12" s="5">
        <f t="shared" si="4"/>
        <v>216.45481027677098</v>
      </c>
      <c r="I12" s="5">
        <f t="shared" si="1"/>
        <v>137.54842001004292</v>
      </c>
      <c r="J12" s="5">
        <f t="shared" si="2"/>
        <v>257.9001445947361</v>
      </c>
      <c r="K12" s="5">
        <f t="shared" si="3"/>
        <v>290.18173071690575</v>
      </c>
      <c r="L12" s="5">
        <f t="shared" si="0"/>
        <v>1000</v>
      </c>
      <c r="M12" s="5">
        <f t="shared" si="5"/>
        <v>902.08510559845581</v>
      </c>
      <c r="N12" s="5">
        <f t="shared" si="6"/>
        <v>97.914894401544188</v>
      </c>
      <c r="O12" s="5">
        <f>regression_Y0!N12</f>
        <v>7.8999999999999773</v>
      </c>
      <c r="P12" s="5">
        <f>regression_Y0!AB12</f>
        <v>2.4000087019999228</v>
      </c>
      <c r="Q12" s="5">
        <f>'regression_Y0 (3)'!N12</f>
        <v>-48.280673827840474</v>
      </c>
      <c r="R12">
        <f t="shared" si="7"/>
        <v>1</v>
      </c>
      <c r="S12" s="5">
        <f>'regression_Y0 (4)'!N12</f>
        <v>128.16842427430242</v>
      </c>
      <c r="T12">
        <f t="shared" si="8"/>
        <v>0</v>
      </c>
      <c r="U12" s="21"/>
    </row>
    <row r="13" spans="1:21" x14ac:dyDescent="0.3">
      <c r="A13" t="s">
        <v>9</v>
      </c>
      <c r="B13">
        <v>27</v>
      </c>
      <c r="C13">
        <v>18</v>
      </c>
      <c r="D13">
        <v>27</v>
      </c>
      <c r="E13">
        <v>58</v>
      </c>
      <c r="F13">
        <v>1000</v>
      </c>
      <c r="H13" s="5">
        <f t="shared" si="4"/>
        <v>135.91348552262363</v>
      </c>
      <c r="I13" s="5">
        <f t="shared" si="1"/>
        <v>65.154514741599272</v>
      </c>
      <c r="J13" s="5">
        <f t="shared" si="2"/>
        <v>102.4015280008511</v>
      </c>
      <c r="K13" s="5">
        <f t="shared" si="3"/>
        <v>317.55736569019876</v>
      </c>
      <c r="L13" s="5">
        <f t="shared" si="0"/>
        <v>1000</v>
      </c>
      <c r="M13" s="5">
        <f t="shared" si="5"/>
        <v>621.02689395527273</v>
      </c>
      <c r="N13" s="5">
        <f t="shared" si="6"/>
        <v>378.97310604472727</v>
      </c>
      <c r="O13" s="5">
        <f>regression_Y0!N13</f>
        <v>13.399999999999977</v>
      </c>
      <c r="P13" s="5">
        <f>regression_Y0!AB13</f>
        <v>13.400008701933757</v>
      </c>
      <c r="Q13" s="5">
        <f>'regression_Y0 (3)'!N13</f>
        <v>-317.72156984410776</v>
      </c>
      <c r="R13">
        <f t="shared" si="7"/>
        <v>1</v>
      </c>
      <c r="S13" s="5">
        <f>'regression_Y0 (4)'!N13</f>
        <v>409.87309183650348</v>
      </c>
      <c r="T13">
        <f t="shared" si="8"/>
        <v>0</v>
      </c>
      <c r="U13" s="21"/>
    </row>
    <row r="14" spans="1:21" x14ac:dyDescent="0.3">
      <c r="A14" t="s">
        <v>10</v>
      </c>
      <c r="B14">
        <v>21</v>
      </c>
      <c r="C14">
        <v>67</v>
      </c>
      <c r="D14">
        <v>84</v>
      </c>
      <c r="E14">
        <v>38</v>
      </c>
      <c r="F14">
        <v>1000</v>
      </c>
      <c r="H14" s="5">
        <f t="shared" si="4"/>
        <v>105.71048873981839</v>
      </c>
      <c r="I14" s="5">
        <f t="shared" si="1"/>
        <v>242.51958264928618</v>
      </c>
      <c r="J14" s="5">
        <f t="shared" si="2"/>
        <v>318.58253155820347</v>
      </c>
      <c r="K14" s="5">
        <f t="shared" si="3"/>
        <v>208.05482579702678</v>
      </c>
      <c r="L14" s="5">
        <f t="shared" si="0"/>
        <v>1000</v>
      </c>
      <c r="M14" s="5">
        <f t="shared" si="5"/>
        <v>874.8674287443348</v>
      </c>
      <c r="N14" s="5">
        <f t="shared" si="6"/>
        <v>125.1325712556652</v>
      </c>
      <c r="O14" s="5">
        <f>regression_Y0!N14</f>
        <v>-6.2000000000000455</v>
      </c>
      <c r="P14" s="20">
        <f>regression_Y0!AB14</f>
        <v>9.8563839401322184E-6</v>
      </c>
      <c r="Q14" s="5">
        <f>'regression_Y0 (3)'!N14</f>
        <v>-3.136931064359942</v>
      </c>
      <c r="R14">
        <f t="shared" si="7"/>
        <v>1</v>
      </c>
      <c r="S14" s="5">
        <f>'regression_Y0 (4)'!N14</f>
        <v>75.03078639022192</v>
      </c>
      <c r="T14">
        <f t="shared" si="8"/>
        <v>0</v>
      </c>
      <c r="U14" s="21"/>
    </row>
    <row r="15" spans="1:21" x14ac:dyDescent="0.3">
      <c r="A15" t="s">
        <v>11</v>
      </c>
      <c r="B15">
        <v>67</v>
      </c>
      <c r="C15">
        <v>35</v>
      </c>
      <c r="D15">
        <v>66</v>
      </c>
      <c r="E15">
        <v>72</v>
      </c>
      <c r="F15">
        <v>1000</v>
      </c>
      <c r="H15" s="5">
        <f t="shared" si="4"/>
        <v>337.26679740799199</v>
      </c>
      <c r="I15" s="5">
        <f t="shared" si="1"/>
        <v>126.68933421977637</v>
      </c>
      <c r="J15" s="5">
        <f t="shared" si="2"/>
        <v>250.3148462243027</v>
      </c>
      <c r="K15" s="5">
        <f t="shared" si="3"/>
        <v>394.20914361541918</v>
      </c>
      <c r="L15" s="5">
        <f t="shared" si="0"/>
        <v>1000</v>
      </c>
      <c r="M15" s="5">
        <f t="shared" si="5"/>
        <v>1108.4801214674903</v>
      </c>
      <c r="N15" s="5">
        <f t="shared" si="6"/>
        <v>-108.48012146749033</v>
      </c>
      <c r="O15" s="5">
        <f>regression_Y0!N15</f>
        <v>-2.7000000000000455</v>
      </c>
      <c r="P15" s="5">
        <f>regression_Y0!AB15</f>
        <v>-2.5999912980227009</v>
      </c>
      <c r="Q15" s="5">
        <f>'regression_Y0 (3)'!N15</f>
        <v>136.67697230292731</v>
      </c>
      <c r="R15">
        <f t="shared" si="7"/>
        <v>1</v>
      </c>
      <c r="S15" s="5">
        <f>'regression_Y0 (4)'!N15</f>
        <v>-19.703836477567052</v>
      </c>
      <c r="T15">
        <f t="shared" si="8"/>
        <v>0</v>
      </c>
      <c r="U15" s="21"/>
    </row>
    <row r="16" spans="1:21" x14ac:dyDescent="0.3">
      <c r="A16" t="s">
        <v>12</v>
      </c>
      <c r="B16">
        <v>70</v>
      </c>
      <c r="C16">
        <v>48</v>
      </c>
      <c r="D16">
        <v>45</v>
      </c>
      <c r="E16">
        <v>52</v>
      </c>
      <c r="F16">
        <v>1000</v>
      </c>
      <c r="H16" s="5">
        <f t="shared" si="4"/>
        <v>352.36829579939462</v>
      </c>
      <c r="I16" s="5">
        <f t="shared" si="1"/>
        <v>173.74537264426473</v>
      </c>
      <c r="J16" s="5">
        <f t="shared" si="2"/>
        <v>170.66921333475184</v>
      </c>
      <c r="K16" s="5">
        <f t="shared" si="3"/>
        <v>284.70660372224717</v>
      </c>
      <c r="L16" s="5">
        <f t="shared" si="0"/>
        <v>1000</v>
      </c>
      <c r="M16" s="5">
        <f t="shared" si="5"/>
        <v>981.48948550065825</v>
      </c>
      <c r="N16" s="5">
        <f t="shared" si="6"/>
        <v>18.510514499341753</v>
      </c>
      <c r="O16" s="5">
        <f>regression_Y0!N16</f>
        <v>6.3999999999999773</v>
      </c>
      <c r="P16" s="20">
        <f>regression_Y0!AB16</f>
        <v>0.40000870194376148</v>
      </c>
      <c r="Q16" s="5">
        <f>'regression_Y0 (3)'!N16</f>
        <v>36.314517498034775</v>
      </c>
      <c r="R16">
        <f t="shared" si="7"/>
        <v>0</v>
      </c>
      <c r="S16" s="5">
        <f>'regression_Y0 (4)'!N16</f>
        <v>85.064773262601193</v>
      </c>
      <c r="T16">
        <f t="shared" si="8"/>
        <v>0</v>
      </c>
      <c r="U16" s="22" t="s">
        <v>148</v>
      </c>
    </row>
    <row r="17" spans="1:21" x14ac:dyDescent="0.3">
      <c r="A17" t="s">
        <v>13</v>
      </c>
      <c r="B17">
        <v>93</v>
      </c>
      <c r="C17">
        <v>55</v>
      </c>
      <c r="D17">
        <v>38</v>
      </c>
      <c r="E17">
        <v>16</v>
      </c>
      <c r="F17">
        <v>1000</v>
      </c>
      <c r="H17" s="5">
        <f t="shared" si="4"/>
        <v>468.14645013348144</v>
      </c>
      <c r="I17" s="5">
        <f t="shared" si="1"/>
        <v>199.08323948822002</v>
      </c>
      <c r="J17" s="5">
        <f t="shared" si="2"/>
        <v>144.12066903823489</v>
      </c>
      <c r="K17" s="5">
        <f t="shared" si="3"/>
        <v>87.602031914537591</v>
      </c>
      <c r="L17" s="5">
        <f t="shared" si="0"/>
        <v>1000</v>
      </c>
      <c r="M17" s="5">
        <f t="shared" si="5"/>
        <v>898.95239057447395</v>
      </c>
      <c r="N17" s="5">
        <f t="shared" si="6"/>
        <v>101.04760942552605</v>
      </c>
      <c r="O17" s="5">
        <f>regression_Y0!N17</f>
        <v>-6.2000000000000455</v>
      </c>
      <c r="P17" s="20">
        <f>regression_Y0!AB17</f>
        <v>8.7894608213900938E-6</v>
      </c>
      <c r="Q17" s="5">
        <f>'regression_Y0 (3)'!N17</f>
        <v>7.6926167913477457</v>
      </c>
      <c r="R17">
        <f t="shared" si="7"/>
        <v>0</v>
      </c>
      <c r="S17" s="5">
        <f>'regression_Y0 (4)'!N17</f>
        <v>74.512496281149424</v>
      </c>
      <c r="T17">
        <f t="shared" si="8"/>
        <v>0</v>
      </c>
      <c r="U17" s="22" t="s">
        <v>148</v>
      </c>
    </row>
    <row r="18" spans="1:21" x14ac:dyDescent="0.3">
      <c r="A18" t="s">
        <v>14</v>
      </c>
      <c r="B18">
        <v>89</v>
      </c>
      <c r="C18">
        <v>83</v>
      </c>
      <c r="D18">
        <v>82</v>
      </c>
      <c r="E18">
        <v>73</v>
      </c>
      <c r="F18">
        <v>1000</v>
      </c>
      <c r="H18" s="5">
        <f t="shared" si="4"/>
        <v>448.0111189449446</v>
      </c>
      <c r="I18" s="5">
        <f t="shared" si="1"/>
        <v>300.43470686404112</v>
      </c>
      <c r="J18" s="5">
        <f t="shared" si="2"/>
        <v>310.99723318777001</v>
      </c>
      <c r="K18" s="5">
        <f t="shared" si="3"/>
        <v>399.68427061007776</v>
      </c>
      <c r="L18" s="5">
        <f t="shared" si="0"/>
        <v>1000</v>
      </c>
      <c r="M18" s="5">
        <f t="shared" si="5"/>
        <v>1459.1273296068334</v>
      </c>
      <c r="N18" s="5">
        <f t="shared" si="6"/>
        <v>-459.12732960683343</v>
      </c>
      <c r="O18" s="5">
        <f>regression_Y0!N18</f>
        <v>-37.900000000000091</v>
      </c>
      <c r="P18" s="5">
        <f>regression_Y0!AB18</f>
        <v>-25.599991299882504</v>
      </c>
      <c r="Q18" s="5">
        <f>'regression_Y0 (3)'!N18</f>
        <v>747.77178713150579</v>
      </c>
      <c r="R18">
        <f t="shared" si="7"/>
        <v>1</v>
      </c>
      <c r="S18" s="5">
        <f>'regression_Y0 (4)'!N18</f>
        <v>-634.2144782963976</v>
      </c>
      <c r="T18">
        <f t="shared" si="8"/>
        <v>0</v>
      </c>
    </row>
    <row r="19" spans="1:21" x14ac:dyDescent="0.3">
      <c r="A19" t="s">
        <v>15</v>
      </c>
      <c r="B19">
        <v>42</v>
      </c>
      <c r="C19">
        <v>63</v>
      </c>
      <c r="D19">
        <v>94</v>
      </c>
      <c r="E19">
        <v>22</v>
      </c>
      <c r="F19">
        <v>1000</v>
      </c>
      <c r="H19" s="5">
        <f t="shared" si="4"/>
        <v>211.42097747963678</v>
      </c>
      <c r="I19" s="5">
        <f t="shared" si="1"/>
        <v>228.04080159559746</v>
      </c>
      <c r="J19" s="5">
        <f t="shared" si="2"/>
        <v>356.5090234103705</v>
      </c>
      <c r="K19" s="5">
        <f t="shared" si="3"/>
        <v>120.45279388248919</v>
      </c>
      <c r="L19" s="5">
        <f t="shared" ref="L19" si="9">F19</f>
        <v>1000</v>
      </c>
      <c r="M19" s="5">
        <f t="shared" si="5"/>
        <v>916.42359636809397</v>
      </c>
      <c r="N19" s="5">
        <f t="shared" si="6"/>
        <v>83.576403631906032</v>
      </c>
      <c r="O19" s="5">
        <f>regression_Y0!N19</f>
        <v>-6.2000000000000455</v>
      </c>
      <c r="P19" s="20">
        <f>regression_Y0!AB19</f>
        <v>7.5150492193643004E-6</v>
      </c>
      <c r="Q19" s="5">
        <f>'regression_Y0 (3)'!N19</f>
        <v>-42.892936164029834</v>
      </c>
      <c r="R19">
        <f t="shared" si="7"/>
        <v>1</v>
      </c>
      <c r="S19" s="5">
        <f>'regression_Y0 (4)'!N19</f>
        <v>136.28965303006601</v>
      </c>
      <c r="T19">
        <f t="shared" si="8"/>
        <v>0</v>
      </c>
    </row>
    <row r="20" spans="1:21" x14ac:dyDescent="0.3">
      <c r="N20" t="s">
        <v>134</v>
      </c>
      <c r="O20" t="s">
        <v>135</v>
      </c>
      <c r="P20" t="s">
        <v>135</v>
      </c>
      <c r="Q20" t="s">
        <v>134</v>
      </c>
      <c r="S20" t="s">
        <v>134</v>
      </c>
    </row>
    <row r="21" spans="1:21" x14ac:dyDescent="0.3">
      <c r="L21" s="5">
        <f>SUM(L4:L19)</f>
        <v>16000</v>
      </c>
      <c r="M21" s="5">
        <f>SUM(M4:M19)</f>
        <v>15494.333348379983</v>
      </c>
      <c r="N21" t="s">
        <v>136</v>
      </c>
      <c r="O21" s="3">
        <f>CORREL(O4:O19,$N$4:$N$19)</f>
        <v>0.80426281871127081</v>
      </c>
      <c r="P21" s="3">
        <f>CORREL(P4:P19,$N$4:$N$19)</f>
        <v>0.94830531130032336</v>
      </c>
      <c r="Q21" s="18">
        <f>CORREL(Q4:Q19,$N$4:$N$19)</f>
        <v>-0.97961516263358306</v>
      </c>
      <c r="S21" s="18">
        <f>CORREL(S4:S19,$N$4:$N$19)</f>
        <v>0.97014614001614274</v>
      </c>
    </row>
    <row r="22" spans="1:21" x14ac:dyDescent="0.3">
      <c r="N22" t="s">
        <v>141</v>
      </c>
      <c r="O22" t="s">
        <v>140</v>
      </c>
      <c r="P22" t="s">
        <v>141</v>
      </c>
      <c r="Q22" t="s">
        <v>141</v>
      </c>
      <c r="S22" t="s">
        <v>141</v>
      </c>
    </row>
    <row r="23" spans="1:21" x14ac:dyDescent="0.3">
      <c r="N23" t="s">
        <v>143</v>
      </c>
      <c r="O23" t="s">
        <v>142</v>
      </c>
      <c r="P23" t="s">
        <v>142</v>
      </c>
      <c r="Q23" t="s">
        <v>142</v>
      </c>
      <c r="S23" t="s">
        <v>142</v>
      </c>
    </row>
    <row r="24" spans="1:21" x14ac:dyDescent="0.3">
      <c r="O24" t="s">
        <v>146</v>
      </c>
      <c r="P24" t="s">
        <v>146</v>
      </c>
      <c r="Q24" t="s">
        <v>146</v>
      </c>
      <c r="S24" t="s">
        <v>145</v>
      </c>
    </row>
  </sheetData>
  <conditionalFormatting sqref="R4:R1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:T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F994C-C49D-41D5-9ADC-976F0F4D1D04}">
  <dimension ref="A1:N22"/>
  <sheetViews>
    <sheetView workbookViewId="0">
      <selection activeCell="L21" sqref="L21:M21"/>
    </sheetView>
  </sheetViews>
  <sheetFormatPr defaultRowHeight="14.4" x14ac:dyDescent="0.3"/>
  <cols>
    <col min="1" max="1" width="10.33203125" bestFit="1" customWidth="1"/>
    <col min="2" max="5" width="5.5546875" bestFit="1" customWidth="1"/>
    <col min="6" max="6" width="5" bestFit="1" customWidth="1"/>
    <col min="8" max="11" width="4" bestFit="1" customWidth="1"/>
    <col min="12" max="12" width="6" bestFit="1" customWidth="1"/>
    <col min="13" max="13" width="9.6640625" bestFit="1" customWidth="1"/>
    <col min="14" max="14" width="9.33203125" bestFit="1" customWidth="1"/>
  </cols>
  <sheetData>
    <row r="1" spans="1:14" x14ac:dyDescent="0.3">
      <c r="A1" t="s">
        <v>22</v>
      </c>
      <c r="B1" s="7">
        <v>33.663268728957171</v>
      </c>
      <c r="C1" s="7">
        <v>22.08501086998044</v>
      </c>
      <c r="D1" s="7">
        <v>24.397830918591371</v>
      </c>
      <c r="E1" s="7">
        <v>32.61267043311701</v>
      </c>
      <c r="N1" t="s">
        <v>25</v>
      </c>
    </row>
    <row r="2" spans="1:14" x14ac:dyDescent="0.3">
      <c r="A2" t="s">
        <v>21</v>
      </c>
      <c r="B2">
        <v>0</v>
      </c>
      <c r="C2">
        <v>0</v>
      </c>
      <c r="D2">
        <v>0</v>
      </c>
      <c r="E2">
        <v>0</v>
      </c>
      <c r="N2" s="5">
        <f>SUMSQ(N4:N19)</f>
        <v>810176.12359326577</v>
      </c>
    </row>
    <row r="3" spans="1:14" x14ac:dyDescent="0.3">
      <c r="B3" t="s">
        <v>16</v>
      </c>
      <c r="C3" t="s">
        <v>17</v>
      </c>
      <c r="D3" t="s">
        <v>18</v>
      </c>
      <c r="E3" t="s">
        <v>19</v>
      </c>
      <c r="F3" t="s">
        <v>20</v>
      </c>
      <c r="H3" t="str">
        <f>B3</f>
        <v>A1</v>
      </c>
      <c r="I3" t="str">
        <f t="shared" ref="I3:L18" si="0">C3</f>
        <v>A2</v>
      </c>
      <c r="J3" t="str">
        <f t="shared" si="0"/>
        <v>A3</v>
      </c>
      <c r="K3" t="str">
        <f t="shared" si="0"/>
        <v>A4</v>
      </c>
      <c r="L3" t="str">
        <f t="shared" si="0"/>
        <v>Y0</v>
      </c>
      <c r="M3" t="s">
        <v>23</v>
      </c>
      <c r="N3" t="s">
        <v>24</v>
      </c>
    </row>
    <row r="4" spans="1:14" x14ac:dyDescent="0.3">
      <c r="A4" t="s">
        <v>0</v>
      </c>
      <c r="B4">
        <f>regression_Y0!H4</f>
        <v>3</v>
      </c>
      <c r="C4">
        <f>regression_Y0!I4</f>
        <v>16</v>
      </c>
      <c r="D4">
        <f>regression_Y0!J4</f>
        <v>13</v>
      </c>
      <c r="E4">
        <f>regression_Y0!K4</f>
        <v>12</v>
      </c>
      <c r="F4">
        <v>1000</v>
      </c>
      <c r="H4" s="5">
        <f>B$1*B4</f>
        <v>100.9898061868715</v>
      </c>
      <c r="I4" s="5">
        <f t="shared" ref="I4:K19" si="1">C$1*C4</f>
        <v>353.36017391968704</v>
      </c>
      <c r="J4" s="5">
        <f t="shared" si="1"/>
        <v>317.17180194168782</v>
      </c>
      <c r="K4" s="5">
        <f t="shared" si="1"/>
        <v>391.3520451974041</v>
      </c>
      <c r="L4" s="5">
        <f t="shared" si="0"/>
        <v>1000</v>
      </c>
      <c r="M4" s="5">
        <f>SUM(H4:K4)</f>
        <v>1162.8738272456503</v>
      </c>
      <c r="N4" s="5">
        <f>L4-M4</f>
        <v>-162.87382724565032</v>
      </c>
    </row>
    <row r="5" spans="1:14" x14ac:dyDescent="0.3">
      <c r="A5" t="s">
        <v>1</v>
      </c>
      <c r="B5">
        <f>regression_Y0!H5</f>
        <v>5</v>
      </c>
      <c r="C5">
        <f>regression_Y0!I5</f>
        <v>4</v>
      </c>
      <c r="D5">
        <f>regression_Y0!J5</f>
        <v>6</v>
      </c>
      <c r="E5">
        <f>regression_Y0!K5</f>
        <v>16</v>
      </c>
      <c r="F5">
        <v>1000</v>
      </c>
      <c r="H5" s="5">
        <f t="shared" ref="H5:H19" si="2">B$1*B5</f>
        <v>168.31634364478586</v>
      </c>
      <c r="I5" s="5">
        <f t="shared" si="1"/>
        <v>88.340043479921761</v>
      </c>
      <c r="J5" s="5">
        <f t="shared" si="1"/>
        <v>146.38698551154823</v>
      </c>
      <c r="K5" s="5">
        <f t="shared" si="1"/>
        <v>521.80272692987216</v>
      </c>
      <c r="L5" s="5">
        <f t="shared" si="0"/>
        <v>1000</v>
      </c>
      <c r="M5" s="5">
        <f t="shared" ref="M5:M19" si="3">SUM(H5:K5)</f>
        <v>924.84609956612803</v>
      </c>
      <c r="N5" s="5">
        <f t="shared" ref="N5:N19" si="4">L5-M5</f>
        <v>75.153900433871968</v>
      </c>
    </row>
    <row r="6" spans="1:14" x14ac:dyDescent="0.3">
      <c r="A6" t="s">
        <v>2</v>
      </c>
      <c r="B6">
        <f>regression_Y0!H6</f>
        <v>6</v>
      </c>
      <c r="C6">
        <f>regression_Y0!I6</f>
        <v>7</v>
      </c>
      <c r="D6">
        <f>regression_Y0!J6</f>
        <v>15</v>
      </c>
      <c r="E6">
        <f>regression_Y0!K6</f>
        <v>5</v>
      </c>
      <c r="F6">
        <v>1000</v>
      </c>
      <c r="H6" s="5">
        <f t="shared" si="2"/>
        <v>201.97961237374301</v>
      </c>
      <c r="I6" s="5">
        <f t="shared" si="1"/>
        <v>154.59507608986308</v>
      </c>
      <c r="J6" s="5">
        <f t="shared" si="1"/>
        <v>365.96746377887058</v>
      </c>
      <c r="K6" s="5">
        <f t="shared" si="1"/>
        <v>163.06335216558506</v>
      </c>
      <c r="L6" s="5">
        <f t="shared" si="0"/>
        <v>1000</v>
      </c>
      <c r="M6" s="5">
        <f t="shared" si="3"/>
        <v>885.60550440806173</v>
      </c>
      <c r="N6" s="5">
        <f t="shared" si="4"/>
        <v>114.39449559193827</v>
      </c>
    </row>
    <row r="7" spans="1:14" x14ac:dyDescent="0.3">
      <c r="A7" t="s">
        <v>3</v>
      </c>
      <c r="B7">
        <f>regression_Y0!H7</f>
        <v>4</v>
      </c>
      <c r="C7">
        <f>regression_Y0!I7</f>
        <v>15</v>
      </c>
      <c r="D7">
        <f>regression_Y0!J7</f>
        <v>10</v>
      </c>
      <c r="E7">
        <f>regression_Y0!K7</f>
        <v>3</v>
      </c>
      <c r="F7">
        <v>1000</v>
      </c>
      <c r="H7" s="5">
        <f t="shared" si="2"/>
        <v>134.65307491582868</v>
      </c>
      <c r="I7" s="5">
        <f t="shared" si="1"/>
        <v>331.27516304970658</v>
      </c>
      <c r="J7" s="5">
        <f t="shared" si="1"/>
        <v>243.9783091859137</v>
      </c>
      <c r="K7" s="5">
        <f t="shared" si="1"/>
        <v>97.838011299351024</v>
      </c>
      <c r="L7" s="5">
        <f t="shared" si="0"/>
        <v>1000</v>
      </c>
      <c r="M7" s="5">
        <f t="shared" si="3"/>
        <v>807.7445584507999</v>
      </c>
      <c r="N7" s="5">
        <f t="shared" si="4"/>
        <v>192.2554415492001</v>
      </c>
    </row>
    <row r="8" spans="1:14" x14ac:dyDescent="0.3">
      <c r="A8" t="s">
        <v>4</v>
      </c>
      <c r="B8">
        <f>regression_Y0!H8</f>
        <v>11</v>
      </c>
      <c r="C8">
        <f>regression_Y0!I8</f>
        <v>4</v>
      </c>
      <c r="D8">
        <f>regression_Y0!J8</f>
        <v>16</v>
      </c>
      <c r="E8">
        <f>regression_Y0!K8</f>
        <v>9</v>
      </c>
      <c r="F8">
        <v>1000</v>
      </c>
      <c r="H8" s="5">
        <f t="shared" si="2"/>
        <v>370.2959560185289</v>
      </c>
      <c r="I8" s="5">
        <f t="shared" si="1"/>
        <v>88.340043479921761</v>
      </c>
      <c r="J8" s="5">
        <f t="shared" si="1"/>
        <v>390.36529469746193</v>
      </c>
      <c r="K8" s="5">
        <f t="shared" si="1"/>
        <v>293.51403389805307</v>
      </c>
      <c r="L8" s="5">
        <f t="shared" si="0"/>
        <v>1000</v>
      </c>
      <c r="M8" s="5">
        <f t="shared" si="3"/>
        <v>1142.5153280939658</v>
      </c>
      <c r="N8" s="5">
        <f t="shared" si="4"/>
        <v>-142.51532809396576</v>
      </c>
    </row>
    <row r="9" spans="1:14" x14ac:dyDescent="0.3">
      <c r="A9" t="s">
        <v>5</v>
      </c>
      <c r="B9">
        <f>regression_Y0!H9</f>
        <v>10</v>
      </c>
      <c r="C9">
        <f>regression_Y0!I9</f>
        <v>2</v>
      </c>
      <c r="D9">
        <f>regression_Y0!J9</f>
        <v>4</v>
      </c>
      <c r="E9">
        <f>regression_Y0!K9</f>
        <v>13</v>
      </c>
      <c r="F9">
        <v>1000</v>
      </c>
      <c r="H9" s="5">
        <f t="shared" si="2"/>
        <v>336.63268728957172</v>
      </c>
      <c r="I9" s="5">
        <f t="shared" si="1"/>
        <v>44.17002173996088</v>
      </c>
      <c r="J9" s="5">
        <f t="shared" si="1"/>
        <v>97.591323674365483</v>
      </c>
      <c r="K9" s="5">
        <f t="shared" si="1"/>
        <v>423.96471563052114</v>
      </c>
      <c r="L9" s="5">
        <f t="shared" si="0"/>
        <v>1000</v>
      </c>
      <c r="M9" s="5">
        <f t="shared" si="3"/>
        <v>902.35874833441926</v>
      </c>
      <c r="N9" s="5">
        <f t="shared" si="4"/>
        <v>97.641251665580739</v>
      </c>
    </row>
    <row r="10" spans="1:14" x14ac:dyDescent="0.3">
      <c r="A10" t="s">
        <v>6</v>
      </c>
      <c r="B10">
        <f>regression_Y0!H10</f>
        <v>16</v>
      </c>
      <c r="C10">
        <f>regression_Y0!I10</f>
        <v>13</v>
      </c>
      <c r="D10">
        <f>regression_Y0!J10</f>
        <v>1</v>
      </c>
      <c r="E10">
        <f>regression_Y0!K10</f>
        <v>1</v>
      </c>
      <c r="F10">
        <v>1000</v>
      </c>
      <c r="H10" s="5">
        <f t="shared" si="2"/>
        <v>538.61229966331473</v>
      </c>
      <c r="I10" s="5">
        <f t="shared" si="1"/>
        <v>287.1051413097457</v>
      </c>
      <c r="J10" s="5">
        <f t="shared" si="1"/>
        <v>24.397830918591371</v>
      </c>
      <c r="K10" s="5">
        <f t="shared" si="1"/>
        <v>32.61267043311701</v>
      </c>
      <c r="L10" s="5">
        <f t="shared" si="0"/>
        <v>1000</v>
      </c>
      <c r="M10" s="5">
        <f t="shared" si="3"/>
        <v>882.72794232476883</v>
      </c>
      <c r="N10" s="5">
        <f t="shared" si="4"/>
        <v>117.27205767523117</v>
      </c>
    </row>
    <row r="11" spans="1:14" x14ac:dyDescent="0.3">
      <c r="A11" t="s">
        <v>7</v>
      </c>
      <c r="B11">
        <f>regression_Y0!H11</f>
        <v>7</v>
      </c>
      <c r="C11">
        <f>regression_Y0!I11</f>
        <v>12</v>
      </c>
      <c r="D11">
        <f>regression_Y0!J11</f>
        <v>7</v>
      </c>
      <c r="E11">
        <f>regression_Y0!K11</f>
        <v>10</v>
      </c>
      <c r="F11">
        <v>1000</v>
      </c>
      <c r="H11" s="5">
        <f t="shared" si="2"/>
        <v>235.64288110270019</v>
      </c>
      <c r="I11" s="5">
        <f t="shared" si="1"/>
        <v>265.0201304397653</v>
      </c>
      <c r="J11" s="5">
        <f t="shared" si="1"/>
        <v>170.78481643013959</v>
      </c>
      <c r="K11" s="5">
        <f t="shared" si="1"/>
        <v>326.12670433117012</v>
      </c>
      <c r="L11" s="5">
        <f t="shared" si="0"/>
        <v>1000</v>
      </c>
      <c r="M11" s="5">
        <f t="shared" si="3"/>
        <v>997.57453230377519</v>
      </c>
      <c r="N11" s="5">
        <f t="shared" si="4"/>
        <v>2.4254676962248141</v>
      </c>
    </row>
    <row r="12" spans="1:14" x14ac:dyDescent="0.3">
      <c r="A12" t="s">
        <v>8</v>
      </c>
      <c r="B12">
        <f>regression_Y0!H12</f>
        <v>12</v>
      </c>
      <c r="C12">
        <f>regression_Y0!I12</f>
        <v>10</v>
      </c>
      <c r="D12">
        <f>regression_Y0!J12</f>
        <v>8</v>
      </c>
      <c r="E12">
        <f>regression_Y0!K12</f>
        <v>7</v>
      </c>
      <c r="F12">
        <v>1000</v>
      </c>
      <c r="H12" s="5">
        <f t="shared" si="2"/>
        <v>403.95922474748602</v>
      </c>
      <c r="I12" s="5">
        <f t="shared" si="1"/>
        <v>220.85010869980439</v>
      </c>
      <c r="J12" s="5">
        <f t="shared" si="1"/>
        <v>195.18264734873097</v>
      </c>
      <c r="K12" s="5">
        <f t="shared" si="1"/>
        <v>228.28869303181907</v>
      </c>
      <c r="L12" s="5">
        <f t="shared" si="0"/>
        <v>1000</v>
      </c>
      <c r="M12" s="5">
        <f t="shared" si="3"/>
        <v>1048.2806738278405</v>
      </c>
      <c r="N12" s="5">
        <f t="shared" si="4"/>
        <v>-48.280673827840474</v>
      </c>
    </row>
    <row r="13" spans="1:14" x14ac:dyDescent="0.3">
      <c r="A13" t="s">
        <v>9</v>
      </c>
      <c r="B13">
        <f>regression_Y0!H13</f>
        <v>14</v>
      </c>
      <c r="C13">
        <f>regression_Y0!I13</f>
        <v>14</v>
      </c>
      <c r="D13">
        <f>regression_Y0!J13</f>
        <v>14</v>
      </c>
      <c r="E13">
        <f>regression_Y0!K13</f>
        <v>6</v>
      </c>
      <c r="F13">
        <v>1000</v>
      </c>
      <c r="H13" s="5">
        <f t="shared" si="2"/>
        <v>471.28576220540037</v>
      </c>
      <c r="I13" s="5">
        <f t="shared" si="1"/>
        <v>309.19015217972617</v>
      </c>
      <c r="J13" s="5">
        <f t="shared" si="1"/>
        <v>341.56963286027917</v>
      </c>
      <c r="K13" s="5">
        <f t="shared" si="1"/>
        <v>195.67602259870205</v>
      </c>
      <c r="L13" s="5">
        <f t="shared" si="0"/>
        <v>1000</v>
      </c>
      <c r="M13" s="5">
        <f t="shared" si="3"/>
        <v>1317.7215698441078</v>
      </c>
      <c r="N13" s="5">
        <f t="shared" si="4"/>
        <v>-317.72156984410776</v>
      </c>
    </row>
    <row r="14" spans="1:14" x14ac:dyDescent="0.3">
      <c r="A14" t="s">
        <v>10</v>
      </c>
      <c r="B14">
        <f>regression_Y0!H14</f>
        <v>15</v>
      </c>
      <c r="C14">
        <f>regression_Y0!I14</f>
        <v>3</v>
      </c>
      <c r="D14">
        <f>regression_Y0!J14</f>
        <v>3</v>
      </c>
      <c r="E14">
        <f>regression_Y0!K14</f>
        <v>11</v>
      </c>
      <c r="F14">
        <v>1000</v>
      </c>
      <c r="H14" s="5">
        <f t="shared" si="2"/>
        <v>504.94903093435755</v>
      </c>
      <c r="I14" s="5">
        <f t="shared" si="1"/>
        <v>66.255032609941324</v>
      </c>
      <c r="J14" s="5">
        <f t="shared" si="1"/>
        <v>73.193492755774116</v>
      </c>
      <c r="K14" s="5">
        <f t="shared" si="1"/>
        <v>358.73937476428711</v>
      </c>
      <c r="L14" s="5">
        <f t="shared" si="0"/>
        <v>1000</v>
      </c>
      <c r="M14" s="5">
        <f t="shared" si="3"/>
        <v>1003.1369310643599</v>
      </c>
      <c r="N14" s="5">
        <f t="shared" si="4"/>
        <v>-3.136931064359942</v>
      </c>
    </row>
    <row r="15" spans="1:14" x14ac:dyDescent="0.3">
      <c r="A15" t="s">
        <v>11</v>
      </c>
      <c r="B15">
        <f>regression_Y0!H15</f>
        <v>9</v>
      </c>
      <c r="C15">
        <f>regression_Y0!I15</f>
        <v>11</v>
      </c>
      <c r="D15">
        <f>regression_Y0!J15</f>
        <v>9</v>
      </c>
      <c r="E15">
        <f>regression_Y0!K15</f>
        <v>3</v>
      </c>
      <c r="F15">
        <v>1000</v>
      </c>
      <c r="H15" s="5">
        <f t="shared" si="2"/>
        <v>302.96941856061454</v>
      </c>
      <c r="I15" s="5">
        <f t="shared" si="1"/>
        <v>242.93511956978483</v>
      </c>
      <c r="J15" s="5">
        <f t="shared" si="1"/>
        <v>219.58047826732235</v>
      </c>
      <c r="K15" s="5">
        <f t="shared" si="1"/>
        <v>97.838011299351024</v>
      </c>
      <c r="L15" s="5">
        <f t="shared" si="0"/>
        <v>1000</v>
      </c>
      <c r="M15" s="5">
        <f t="shared" si="3"/>
        <v>863.32302769707269</v>
      </c>
      <c r="N15" s="5">
        <f t="shared" si="4"/>
        <v>136.67697230292731</v>
      </c>
    </row>
    <row r="16" spans="1:14" x14ac:dyDescent="0.3">
      <c r="A16" t="s">
        <v>12</v>
      </c>
      <c r="B16">
        <f>regression_Y0!H16</f>
        <v>7</v>
      </c>
      <c r="C16">
        <f>regression_Y0!I16</f>
        <v>9</v>
      </c>
      <c r="D16">
        <f>regression_Y0!J16</f>
        <v>11</v>
      </c>
      <c r="E16">
        <f>regression_Y0!K16</f>
        <v>8</v>
      </c>
      <c r="F16">
        <v>1000</v>
      </c>
      <c r="H16" s="5">
        <f t="shared" si="2"/>
        <v>235.64288110270019</v>
      </c>
      <c r="I16" s="5">
        <f t="shared" si="1"/>
        <v>198.76509782982396</v>
      </c>
      <c r="J16" s="5">
        <f t="shared" si="1"/>
        <v>268.37614010450505</v>
      </c>
      <c r="K16" s="5">
        <f t="shared" si="1"/>
        <v>260.90136346493608</v>
      </c>
      <c r="L16" s="5">
        <f t="shared" si="0"/>
        <v>1000</v>
      </c>
      <c r="M16" s="5">
        <f t="shared" si="3"/>
        <v>963.68548250196523</v>
      </c>
      <c r="N16" s="5">
        <f t="shared" si="4"/>
        <v>36.314517498034775</v>
      </c>
    </row>
    <row r="17" spans="1:14" x14ac:dyDescent="0.3">
      <c r="A17" t="s">
        <v>13</v>
      </c>
      <c r="B17">
        <f>regression_Y0!H17</f>
        <v>1</v>
      </c>
      <c r="C17">
        <f>regression_Y0!I17</f>
        <v>8</v>
      </c>
      <c r="D17">
        <f>regression_Y0!J17</f>
        <v>12</v>
      </c>
      <c r="E17">
        <f>regression_Y0!K17</f>
        <v>15</v>
      </c>
      <c r="F17">
        <v>1000</v>
      </c>
      <c r="H17" s="5">
        <f t="shared" si="2"/>
        <v>33.663268728957171</v>
      </c>
      <c r="I17" s="5">
        <f t="shared" si="1"/>
        <v>176.68008695984352</v>
      </c>
      <c r="J17" s="5">
        <f t="shared" si="1"/>
        <v>292.77397102309646</v>
      </c>
      <c r="K17" s="5">
        <f t="shared" si="1"/>
        <v>489.19005649675518</v>
      </c>
      <c r="L17" s="5">
        <f t="shared" si="0"/>
        <v>1000</v>
      </c>
      <c r="M17" s="5">
        <f t="shared" si="3"/>
        <v>992.30738320865225</v>
      </c>
      <c r="N17" s="5">
        <f t="shared" si="4"/>
        <v>7.6926167913477457</v>
      </c>
    </row>
    <row r="18" spans="1:14" x14ac:dyDescent="0.3">
      <c r="A18" t="s">
        <v>14</v>
      </c>
      <c r="B18">
        <f>regression_Y0!H18</f>
        <v>2</v>
      </c>
      <c r="C18">
        <f>regression_Y0!I18</f>
        <v>1</v>
      </c>
      <c r="D18">
        <f>regression_Y0!J18</f>
        <v>4</v>
      </c>
      <c r="E18">
        <f>regression_Y0!K18</f>
        <v>2</v>
      </c>
      <c r="F18">
        <v>1000</v>
      </c>
      <c r="H18" s="5">
        <f t="shared" si="2"/>
        <v>67.326537457914341</v>
      </c>
      <c r="I18" s="5">
        <f t="shared" si="1"/>
        <v>22.08501086998044</v>
      </c>
      <c r="J18" s="5">
        <f t="shared" si="1"/>
        <v>97.591323674365483</v>
      </c>
      <c r="K18" s="5">
        <f t="shared" si="1"/>
        <v>65.225340866234021</v>
      </c>
      <c r="L18" s="5">
        <f t="shared" si="0"/>
        <v>1000</v>
      </c>
      <c r="M18" s="5">
        <f t="shared" si="3"/>
        <v>252.22821286849427</v>
      </c>
      <c r="N18" s="5">
        <f t="shared" si="4"/>
        <v>747.77178713150579</v>
      </c>
    </row>
    <row r="19" spans="1:14" x14ac:dyDescent="0.3">
      <c r="A19" t="s">
        <v>15</v>
      </c>
      <c r="B19">
        <f>regression_Y0!H19</f>
        <v>13</v>
      </c>
      <c r="C19">
        <f>regression_Y0!I19</f>
        <v>6</v>
      </c>
      <c r="D19">
        <f>regression_Y0!J19</f>
        <v>2</v>
      </c>
      <c r="E19">
        <f>regression_Y0!K19</f>
        <v>13</v>
      </c>
      <c r="F19">
        <v>1000</v>
      </c>
      <c r="H19" s="5">
        <f t="shared" si="2"/>
        <v>437.6224934764432</v>
      </c>
      <c r="I19" s="5">
        <f t="shared" si="1"/>
        <v>132.51006521988265</v>
      </c>
      <c r="J19" s="5">
        <f t="shared" si="1"/>
        <v>48.795661837182742</v>
      </c>
      <c r="K19" s="5">
        <f t="shared" si="1"/>
        <v>423.96471563052114</v>
      </c>
      <c r="L19" s="5">
        <f t="shared" ref="L19" si="5">F19</f>
        <v>1000</v>
      </c>
      <c r="M19" s="5">
        <f t="shared" si="3"/>
        <v>1042.8929361640298</v>
      </c>
      <c r="N19" s="5">
        <f t="shared" si="4"/>
        <v>-42.892936164029834</v>
      </c>
    </row>
    <row r="20" spans="1:14" x14ac:dyDescent="0.3">
      <c r="N20" t="s">
        <v>134</v>
      </c>
    </row>
    <row r="21" spans="1:14" x14ac:dyDescent="0.3">
      <c r="L21" s="5">
        <f>SUM(L4:L19)</f>
        <v>16000</v>
      </c>
      <c r="M21" s="5">
        <f>SUM(M4:M19)</f>
        <v>15189.822757904094</v>
      </c>
      <c r="N21" t="s">
        <v>136</v>
      </c>
    </row>
    <row r="22" spans="1:14" x14ac:dyDescent="0.3">
      <c r="N2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FBEF2-8038-44CC-AD2D-3D046E3BE6A8}">
  <dimension ref="A1:N22"/>
  <sheetViews>
    <sheetView workbookViewId="0"/>
  </sheetViews>
  <sheetFormatPr defaultRowHeight="14.4" x14ac:dyDescent="0.3"/>
  <cols>
    <col min="1" max="1" width="10.33203125" bestFit="1" customWidth="1"/>
    <col min="2" max="5" width="5.5546875" bestFit="1" customWidth="1"/>
    <col min="6" max="6" width="5" bestFit="1" customWidth="1"/>
    <col min="8" max="11" width="4" bestFit="1" customWidth="1"/>
    <col min="12" max="12" width="6" bestFit="1" customWidth="1"/>
    <col min="13" max="13" width="9.6640625" bestFit="1" customWidth="1"/>
    <col min="14" max="14" width="9.33203125" bestFit="1" customWidth="1"/>
  </cols>
  <sheetData>
    <row r="1" spans="1:14" x14ac:dyDescent="0.3">
      <c r="A1" t="s">
        <v>22</v>
      </c>
      <c r="B1" s="7">
        <v>33.828684679611797</v>
      </c>
      <c r="C1" s="7">
        <v>20.632507321508374</v>
      </c>
      <c r="D1" s="7">
        <v>27.151207105022014</v>
      </c>
      <c r="E1" s="7">
        <v>31.38997371318818</v>
      </c>
      <c r="N1" t="s">
        <v>25</v>
      </c>
    </row>
    <row r="2" spans="1:14" x14ac:dyDescent="0.3">
      <c r="A2" t="s">
        <v>21</v>
      </c>
      <c r="B2">
        <v>1</v>
      </c>
      <c r="C2">
        <v>1</v>
      </c>
      <c r="D2">
        <v>1</v>
      </c>
      <c r="E2">
        <v>1</v>
      </c>
      <c r="N2" s="5">
        <f>SUMSQ(N4:N19)</f>
        <v>776067.40264499036</v>
      </c>
    </row>
    <row r="3" spans="1:14" x14ac:dyDescent="0.3">
      <c r="B3" t="s">
        <v>16</v>
      </c>
      <c r="C3" t="s">
        <v>17</v>
      </c>
      <c r="D3" t="s">
        <v>18</v>
      </c>
      <c r="E3" t="s">
        <v>19</v>
      </c>
      <c r="F3" t="s">
        <v>20</v>
      </c>
      <c r="H3" t="str">
        <f>B3</f>
        <v>A1</v>
      </c>
      <c r="I3" t="str">
        <f t="shared" ref="I3:L18" si="0">C3</f>
        <v>A2</v>
      </c>
      <c r="J3" t="str">
        <f t="shared" si="0"/>
        <v>A3</v>
      </c>
      <c r="K3" t="str">
        <f t="shared" si="0"/>
        <v>A4</v>
      </c>
      <c r="L3" t="str">
        <f t="shared" si="0"/>
        <v>Y0</v>
      </c>
      <c r="M3" t="s">
        <v>23</v>
      </c>
      <c r="N3" t="s">
        <v>24</v>
      </c>
    </row>
    <row r="4" spans="1:14" x14ac:dyDescent="0.3">
      <c r="A4" t="s">
        <v>0</v>
      </c>
      <c r="B4">
        <f>RANK(regression_Y0!B4,regression_Y0!B$4:B$19,'regression_Y0 (4)'!B$2)</f>
        <v>14</v>
      </c>
      <c r="C4">
        <f>RANK(regression_Y0!C4,regression_Y0!C$4:C$19,'regression_Y0 (4)'!C$2)</f>
        <v>1</v>
      </c>
      <c r="D4">
        <f>RANK(regression_Y0!D4,regression_Y0!D$4:D$19,'regression_Y0 (4)'!D$2)</f>
        <v>4</v>
      </c>
      <c r="E4">
        <f>RANK(regression_Y0!E4,regression_Y0!E$4:E$19,'regression_Y0 (4)'!E$2)</f>
        <v>5</v>
      </c>
      <c r="F4">
        <v>1000</v>
      </c>
      <c r="H4" s="5">
        <f>B$1*B4</f>
        <v>473.60158551456516</v>
      </c>
      <c r="I4" s="5">
        <f t="shared" ref="I4:K19" si="1">C$1*C4</f>
        <v>20.632507321508374</v>
      </c>
      <c r="J4" s="5">
        <f t="shared" si="1"/>
        <v>108.60482842008805</v>
      </c>
      <c r="K4" s="5">
        <f t="shared" si="1"/>
        <v>156.9498685659409</v>
      </c>
      <c r="L4" s="5">
        <f t="shared" si="0"/>
        <v>1000</v>
      </c>
      <c r="M4" s="5">
        <f>SUM(H4:K4)</f>
        <v>759.78878982210244</v>
      </c>
      <c r="N4" s="5">
        <f>L4-M4</f>
        <v>240.21121017789756</v>
      </c>
    </row>
    <row r="5" spans="1:14" x14ac:dyDescent="0.3">
      <c r="A5" t="s">
        <v>1</v>
      </c>
      <c r="B5">
        <f>RANK(regression_Y0!B5,regression_Y0!B$4:B$19,'regression_Y0 (4)'!B$2)</f>
        <v>12</v>
      </c>
      <c r="C5">
        <f>RANK(regression_Y0!C5,regression_Y0!C$4:C$19,'regression_Y0 (4)'!C$2)</f>
        <v>12</v>
      </c>
      <c r="D5">
        <f>RANK(regression_Y0!D5,regression_Y0!D$4:D$19,'regression_Y0 (4)'!D$2)</f>
        <v>11</v>
      </c>
      <c r="E5">
        <f>RANK(regression_Y0!E5,regression_Y0!E$4:E$19,'regression_Y0 (4)'!E$2)</f>
        <v>1</v>
      </c>
      <c r="F5">
        <v>1000</v>
      </c>
      <c r="H5" s="5">
        <f t="shared" ref="H5:H19" si="2">B$1*B5</f>
        <v>405.94421615534156</v>
      </c>
      <c r="I5" s="5">
        <f t="shared" si="1"/>
        <v>247.5900878581005</v>
      </c>
      <c r="J5" s="5">
        <f t="shared" si="1"/>
        <v>298.66327815524215</v>
      </c>
      <c r="K5" s="5">
        <f t="shared" si="1"/>
        <v>31.38997371318818</v>
      </c>
      <c r="L5" s="5">
        <f t="shared" si="0"/>
        <v>1000</v>
      </c>
      <c r="M5" s="5">
        <f t="shared" ref="M5:M19" si="3">SUM(H5:K5)</f>
        <v>983.58755588187239</v>
      </c>
      <c r="N5" s="5">
        <f t="shared" ref="N5:N19" si="4">L5-M5</f>
        <v>16.41244411812761</v>
      </c>
    </row>
    <row r="6" spans="1:14" x14ac:dyDescent="0.3">
      <c r="A6" t="s">
        <v>2</v>
      </c>
      <c r="B6">
        <f>RANK(regression_Y0!B6,regression_Y0!B$4:B$19,'regression_Y0 (4)'!B$2)</f>
        <v>11</v>
      </c>
      <c r="C6">
        <f>RANK(regression_Y0!C6,regression_Y0!C$4:C$19,'regression_Y0 (4)'!C$2)</f>
        <v>10</v>
      </c>
      <c r="D6">
        <f>RANK(regression_Y0!D6,regression_Y0!D$4:D$19,'regression_Y0 (4)'!D$2)</f>
        <v>2</v>
      </c>
      <c r="E6">
        <f>RANK(regression_Y0!E6,regression_Y0!E$4:E$19,'regression_Y0 (4)'!E$2)</f>
        <v>12</v>
      </c>
      <c r="F6">
        <v>1000</v>
      </c>
      <c r="H6" s="5">
        <f t="shared" si="2"/>
        <v>372.11553147572977</v>
      </c>
      <c r="I6" s="5">
        <f t="shared" si="1"/>
        <v>206.32507321508373</v>
      </c>
      <c r="J6" s="5">
        <f t="shared" si="1"/>
        <v>54.302414210044027</v>
      </c>
      <c r="K6" s="5">
        <f t="shared" si="1"/>
        <v>376.67968455825815</v>
      </c>
      <c r="L6" s="5">
        <f t="shared" si="0"/>
        <v>1000</v>
      </c>
      <c r="M6" s="5">
        <f t="shared" si="3"/>
        <v>1009.4227034591157</v>
      </c>
      <c r="N6" s="5">
        <f t="shared" si="4"/>
        <v>-9.4227034591157235</v>
      </c>
    </row>
    <row r="7" spans="1:14" x14ac:dyDescent="0.3">
      <c r="A7" t="s">
        <v>3</v>
      </c>
      <c r="B7">
        <f>RANK(regression_Y0!B7,regression_Y0!B$4:B$19,'regression_Y0 (4)'!B$2)</f>
        <v>13</v>
      </c>
      <c r="C7">
        <f>RANK(regression_Y0!C7,regression_Y0!C$4:C$19,'regression_Y0 (4)'!C$2)</f>
        <v>2</v>
      </c>
      <c r="D7">
        <f>RANK(regression_Y0!D7,regression_Y0!D$4:D$19,'regression_Y0 (4)'!D$2)</f>
        <v>7</v>
      </c>
      <c r="E7">
        <f>RANK(regression_Y0!E7,regression_Y0!E$4:E$19,'regression_Y0 (4)'!E$2)</f>
        <v>13</v>
      </c>
      <c r="F7">
        <v>1000</v>
      </c>
      <c r="H7" s="5">
        <f t="shared" si="2"/>
        <v>439.77290083495336</v>
      </c>
      <c r="I7" s="5">
        <f t="shared" si="1"/>
        <v>41.265014643016748</v>
      </c>
      <c r="J7" s="5">
        <f t="shared" si="1"/>
        <v>190.05844973515408</v>
      </c>
      <c r="K7" s="5">
        <f t="shared" si="1"/>
        <v>408.06965827144631</v>
      </c>
      <c r="L7" s="5">
        <f t="shared" si="0"/>
        <v>1000</v>
      </c>
      <c r="M7" s="5">
        <f t="shared" si="3"/>
        <v>1079.1660234845704</v>
      </c>
      <c r="N7" s="5">
        <f t="shared" si="4"/>
        <v>-79.16602348457036</v>
      </c>
    </row>
    <row r="8" spans="1:14" x14ac:dyDescent="0.3">
      <c r="A8" t="s">
        <v>4</v>
      </c>
      <c r="B8">
        <f>RANK(regression_Y0!B8,regression_Y0!B$4:B$19,'regression_Y0 (4)'!B$2)</f>
        <v>6</v>
      </c>
      <c r="C8">
        <f>RANK(regression_Y0!C8,regression_Y0!C$4:C$19,'regression_Y0 (4)'!C$2)</f>
        <v>12</v>
      </c>
      <c r="D8">
        <f>RANK(regression_Y0!D8,regression_Y0!D$4:D$19,'regression_Y0 (4)'!D$2)</f>
        <v>1</v>
      </c>
      <c r="E8">
        <f>RANK(regression_Y0!E8,regression_Y0!E$4:E$19,'regression_Y0 (4)'!E$2)</f>
        <v>8</v>
      </c>
      <c r="F8">
        <v>1000</v>
      </c>
      <c r="H8" s="5">
        <f t="shared" si="2"/>
        <v>202.97210807767078</v>
      </c>
      <c r="I8" s="5">
        <f t="shared" si="1"/>
        <v>247.5900878581005</v>
      </c>
      <c r="J8" s="5">
        <f t="shared" si="1"/>
        <v>27.151207105022014</v>
      </c>
      <c r="K8" s="5">
        <f t="shared" si="1"/>
        <v>251.11978970550544</v>
      </c>
      <c r="L8" s="5">
        <f t="shared" si="0"/>
        <v>1000</v>
      </c>
      <c r="M8" s="5">
        <f t="shared" si="3"/>
        <v>728.83319274629878</v>
      </c>
      <c r="N8" s="5">
        <f t="shared" si="4"/>
        <v>271.16680725370122</v>
      </c>
    </row>
    <row r="9" spans="1:14" x14ac:dyDescent="0.3">
      <c r="A9" t="s">
        <v>5</v>
      </c>
      <c r="B9">
        <f>RANK(regression_Y0!B9,regression_Y0!B$4:B$19,'regression_Y0 (4)'!B$2)</f>
        <v>7</v>
      </c>
      <c r="C9">
        <f>RANK(regression_Y0!C9,regression_Y0!C$4:C$19,'regression_Y0 (4)'!C$2)</f>
        <v>15</v>
      </c>
      <c r="D9">
        <f>RANK(regression_Y0!D9,regression_Y0!D$4:D$19,'regression_Y0 (4)'!D$2)</f>
        <v>12</v>
      </c>
      <c r="E9">
        <f>RANK(regression_Y0!E9,regression_Y0!E$4:E$19,'regression_Y0 (4)'!E$2)</f>
        <v>3</v>
      </c>
      <c r="F9">
        <v>1000</v>
      </c>
      <c r="H9" s="5">
        <f t="shared" si="2"/>
        <v>236.80079275728258</v>
      </c>
      <c r="I9" s="5">
        <f t="shared" si="1"/>
        <v>309.48760982262559</v>
      </c>
      <c r="J9" s="5">
        <f t="shared" si="1"/>
        <v>325.81448526026418</v>
      </c>
      <c r="K9" s="5">
        <f t="shared" si="1"/>
        <v>94.169921139564536</v>
      </c>
      <c r="L9" s="5">
        <f t="shared" si="0"/>
        <v>1000</v>
      </c>
      <c r="M9" s="5">
        <f t="shared" si="3"/>
        <v>966.27280897973685</v>
      </c>
      <c r="N9" s="5">
        <f t="shared" si="4"/>
        <v>33.727191020263149</v>
      </c>
    </row>
    <row r="10" spans="1:14" x14ac:dyDescent="0.3">
      <c r="A10" t="s">
        <v>6</v>
      </c>
      <c r="B10">
        <f>RANK(regression_Y0!B10,regression_Y0!B$4:B$19,'regression_Y0 (4)'!B$2)</f>
        <v>1</v>
      </c>
      <c r="C10">
        <f>RANK(regression_Y0!C10,regression_Y0!C$4:C$19,'regression_Y0 (4)'!C$2)</f>
        <v>4</v>
      </c>
      <c r="D10">
        <f>RANK(regression_Y0!D10,regression_Y0!D$4:D$19,'regression_Y0 (4)'!D$2)</f>
        <v>16</v>
      </c>
      <c r="E10">
        <f>RANK(regression_Y0!E10,regression_Y0!E$4:E$19,'regression_Y0 (4)'!E$2)</f>
        <v>16</v>
      </c>
      <c r="F10">
        <v>1000</v>
      </c>
      <c r="H10" s="5">
        <f t="shared" si="2"/>
        <v>33.828684679611797</v>
      </c>
      <c r="I10" s="5">
        <f t="shared" si="1"/>
        <v>82.530029286033496</v>
      </c>
      <c r="J10" s="5">
        <f t="shared" si="1"/>
        <v>434.41931368035222</v>
      </c>
      <c r="K10" s="5">
        <f t="shared" si="1"/>
        <v>502.23957941101088</v>
      </c>
      <c r="L10" s="5">
        <f t="shared" si="0"/>
        <v>1000</v>
      </c>
      <c r="M10" s="5">
        <f t="shared" si="3"/>
        <v>1053.0176070570085</v>
      </c>
      <c r="N10" s="5">
        <f t="shared" si="4"/>
        <v>-53.01760705700849</v>
      </c>
    </row>
    <row r="11" spans="1:14" x14ac:dyDescent="0.3">
      <c r="A11" t="s">
        <v>7</v>
      </c>
      <c r="B11">
        <f>RANK(regression_Y0!B11,regression_Y0!B$4:B$19,'regression_Y0 (4)'!B$2)</f>
        <v>9</v>
      </c>
      <c r="C11">
        <f>RANK(regression_Y0!C11,regression_Y0!C$4:C$19,'regression_Y0 (4)'!C$2)</f>
        <v>5</v>
      </c>
      <c r="D11">
        <f>RANK(regression_Y0!D11,regression_Y0!D$4:D$19,'regression_Y0 (4)'!D$2)</f>
        <v>10</v>
      </c>
      <c r="E11">
        <f>RANK(regression_Y0!E11,regression_Y0!E$4:E$19,'regression_Y0 (4)'!E$2)</f>
        <v>7</v>
      </c>
      <c r="F11">
        <v>1000</v>
      </c>
      <c r="H11" s="5">
        <f t="shared" si="2"/>
        <v>304.45816211650617</v>
      </c>
      <c r="I11" s="5">
        <f t="shared" si="1"/>
        <v>103.16253660754187</v>
      </c>
      <c r="J11" s="5">
        <f t="shared" si="1"/>
        <v>271.51207105022013</v>
      </c>
      <c r="K11" s="5">
        <f t="shared" si="1"/>
        <v>219.72981599231727</v>
      </c>
      <c r="L11" s="5">
        <f t="shared" si="0"/>
        <v>1000</v>
      </c>
      <c r="M11" s="5">
        <f t="shared" si="3"/>
        <v>898.86258576658543</v>
      </c>
      <c r="N11" s="5">
        <f t="shared" si="4"/>
        <v>101.13741423341457</v>
      </c>
    </row>
    <row r="12" spans="1:14" x14ac:dyDescent="0.3">
      <c r="A12" t="s">
        <v>8</v>
      </c>
      <c r="B12">
        <f>RANK(regression_Y0!B12,regression_Y0!B$4:B$19,'regression_Y0 (4)'!B$2)</f>
        <v>5</v>
      </c>
      <c r="C12">
        <f>RANK(regression_Y0!C12,regression_Y0!C$4:C$19,'regression_Y0 (4)'!C$2)</f>
        <v>7</v>
      </c>
      <c r="D12">
        <f>RANK(regression_Y0!D12,regression_Y0!D$4:D$19,'regression_Y0 (4)'!D$2)</f>
        <v>9</v>
      </c>
      <c r="E12">
        <f>RANK(regression_Y0!E12,regression_Y0!E$4:E$19,'regression_Y0 (4)'!E$2)</f>
        <v>10</v>
      </c>
      <c r="F12">
        <v>1000</v>
      </c>
      <c r="H12" s="5">
        <f t="shared" si="2"/>
        <v>169.14342339805899</v>
      </c>
      <c r="I12" s="5">
        <f t="shared" si="1"/>
        <v>144.42755125055862</v>
      </c>
      <c r="J12" s="5">
        <f t="shared" si="1"/>
        <v>244.36086394519813</v>
      </c>
      <c r="K12" s="5">
        <f t="shared" si="1"/>
        <v>313.89973713188181</v>
      </c>
      <c r="L12" s="5">
        <f t="shared" si="0"/>
        <v>1000</v>
      </c>
      <c r="M12" s="5">
        <f t="shared" si="3"/>
        <v>871.83157572569758</v>
      </c>
      <c r="N12" s="5">
        <f t="shared" si="4"/>
        <v>128.16842427430242</v>
      </c>
    </row>
    <row r="13" spans="1:14" x14ac:dyDescent="0.3">
      <c r="A13" t="s">
        <v>9</v>
      </c>
      <c r="B13">
        <f>RANK(regression_Y0!B13,regression_Y0!B$4:B$19,'regression_Y0 (4)'!B$2)</f>
        <v>3</v>
      </c>
      <c r="C13">
        <f>RANK(regression_Y0!C13,regression_Y0!C$4:C$19,'regression_Y0 (4)'!C$2)</f>
        <v>3</v>
      </c>
      <c r="D13">
        <f>RANK(regression_Y0!D13,regression_Y0!D$4:D$19,'regression_Y0 (4)'!D$2)</f>
        <v>3</v>
      </c>
      <c r="E13">
        <f>RANK(regression_Y0!E13,regression_Y0!E$4:E$19,'regression_Y0 (4)'!E$2)</f>
        <v>11</v>
      </c>
      <c r="F13">
        <v>1000</v>
      </c>
      <c r="H13" s="5">
        <f t="shared" si="2"/>
        <v>101.48605403883539</v>
      </c>
      <c r="I13" s="5">
        <f t="shared" si="1"/>
        <v>61.897521964525126</v>
      </c>
      <c r="J13" s="5">
        <f t="shared" si="1"/>
        <v>81.453621315066044</v>
      </c>
      <c r="K13" s="5">
        <f t="shared" si="1"/>
        <v>345.28971084506998</v>
      </c>
      <c r="L13" s="5">
        <f t="shared" si="0"/>
        <v>1000</v>
      </c>
      <c r="M13" s="5">
        <f t="shared" si="3"/>
        <v>590.12690816349652</v>
      </c>
      <c r="N13" s="5">
        <f t="shared" si="4"/>
        <v>409.87309183650348</v>
      </c>
    </row>
    <row r="14" spans="1:14" x14ac:dyDescent="0.3">
      <c r="A14" t="s">
        <v>10</v>
      </c>
      <c r="B14">
        <f>RANK(regression_Y0!B14,regression_Y0!B$4:B$19,'regression_Y0 (4)'!B$2)</f>
        <v>2</v>
      </c>
      <c r="C14">
        <f>RANK(regression_Y0!C14,regression_Y0!C$4:C$19,'regression_Y0 (4)'!C$2)</f>
        <v>14</v>
      </c>
      <c r="D14">
        <f>RANK(regression_Y0!D14,regression_Y0!D$4:D$19,'regression_Y0 (4)'!D$2)</f>
        <v>14</v>
      </c>
      <c r="E14">
        <f>RANK(regression_Y0!E14,regression_Y0!E$4:E$19,'regression_Y0 (4)'!E$2)</f>
        <v>6</v>
      </c>
      <c r="F14">
        <v>1000</v>
      </c>
      <c r="H14" s="5">
        <f t="shared" si="2"/>
        <v>67.657369359223594</v>
      </c>
      <c r="I14" s="5">
        <f t="shared" si="1"/>
        <v>288.85510250111724</v>
      </c>
      <c r="J14" s="5">
        <f t="shared" si="1"/>
        <v>380.11689947030817</v>
      </c>
      <c r="K14" s="5">
        <f t="shared" si="1"/>
        <v>188.33984227912907</v>
      </c>
      <c r="L14" s="5">
        <f t="shared" si="0"/>
        <v>1000</v>
      </c>
      <c r="M14" s="5">
        <f t="shared" si="3"/>
        <v>924.96921360977808</v>
      </c>
      <c r="N14" s="5">
        <f t="shared" si="4"/>
        <v>75.03078639022192</v>
      </c>
    </row>
    <row r="15" spans="1:14" x14ac:dyDescent="0.3">
      <c r="A15" t="s">
        <v>11</v>
      </c>
      <c r="B15">
        <f>RANK(regression_Y0!B15,regression_Y0!B$4:B$19,'regression_Y0 (4)'!B$2)</f>
        <v>8</v>
      </c>
      <c r="C15">
        <f>RANK(regression_Y0!C15,regression_Y0!C$4:C$19,'regression_Y0 (4)'!C$2)</f>
        <v>6</v>
      </c>
      <c r="D15">
        <f>RANK(regression_Y0!D15,regression_Y0!D$4:D$19,'regression_Y0 (4)'!D$2)</f>
        <v>8</v>
      </c>
      <c r="E15">
        <f>RANK(regression_Y0!E15,regression_Y0!E$4:E$19,'regression_Y0 (4)'!E$2)</f>
        <v>13</v>
      </c>
      <c r="F15">
        <v>1000</v>
      </c>
      <c r="H15" s="5">
        <f t="shared" si="2"/>
        <v>270.62947743689438</v>
      </c>
      <c r="I15" s="5">
        <f t="shared" si="1"/>
        <v>123.79504392905025</v>
      </c>
      <c r="J15" s="5">
        <f t="shared" si="1"/>
        <v>217.20965684017611</v>
      </c>
      <c r="K15" s="5">
        <f t="shared" si="1"/>
        <v>408.06965827144631</v>
      </c>
      <c r="L15" s="5">
        <f t="shared" si="0"/>
        <v>1000</v>
      </c>
      <c r="M15" s="5">
        <f t="shared" si="3"/>
        <v>1019.7038364775671</v>
      </c>
      <c r="N15" s="5">
        <f t="shared" si="4"/>
        <v>-19.703836477567052</v>
      </c>
    </row>
    <row r="16" spans="1:14" x14ac:dyDescent="0.3">
      <c r="A16" t="s">
        <v>12</v>
      </c>
      <c r="B16">
        <f>RANK(regression_Y0!B16,regression_Y0!B$4:B$19,'regression_Y0 (4)'!B$2)</f>
        <v>9</v>
      </c>
      <c r="C16">
        <f>RANK(regression_Y0!C16,regression_Y0!C$4:C$19,'regression_Y0 (4)'!C$2)</f>
        <v>8</v>
      </c>
      <c r="D16">
        <f>RANK(regression_Y0!D16,regression_Y0!D$4:D$19,'regression_Y0 (4)'!D$2)</f>
        <v>6</v>
      </c>
      <c r="E16">
        <f>RANK(regression_Y0!E16,regression_Y0!E$4:E$19,'regression_Y0 (4)'!E$2)</f>
        <v>9</v>
      </c>
      <c r="F16">
        <v>1000</v>
      </c>
      <c r="H16" s="5">
        <f t="shared" si="2"/>
        <v>304.45816211650617</v>
      </c>
      <c r="I16" s="5">
        <f t="shared" si="1"/>
        <v>165.06005857206699</v>
      </c>
      <c r="J16" s="5">
        <f t="shared" si="1"/>
        <v>162.90724263013209</v>
      </c>
      <c r="K16" s="5">
        <f t="shared" si="1"/>
        <v>282.50976341869364</v>
      </c>
      <c r="L16" s="5">
        <f t="shared" si="0"/>
        <v>1000</v>
      </c>
      <c r="M16" s="5">
        <f t="shared" si="3"/>
        <v>914.93522673739881</v>
      </c>
      <c r="N16" s="5">
        <f t="shared" si="4"/>
        <v>85.064773262601193</v>
      </c>
    </row>
    <row r="17" spans="1:14" x14ac:dyDescent="0.3">
      <c r="A17" t="s">
        <v>13</v>
      </c>
      <c r="B17">
        <f>RANK(regression_Y0!B17,regression_Y0!B$4:B$19,'regression_Y0 (4)'!B$2)</f>
        <v>16</v>
      </c>
      <c r="C17">
        <f>RANK(regression_Y0!C17,regression_Y0!C$4:C$19,'regression_Y0 (4)'!C$2)</f>
        <v>9</v>
      </c>
      <c r="D17">
        <f>RANK(regression_Y0!D17,regression_Y0!D$4:D$19,'regression_Y0 (4)'!D$2)</f>
        <v>5</v>
      </c>
      <c r="E17">
        <f>RANK(regression_Y0!E17,regression_Y0!E$4:E$19,'regression_Y0 (4)'!E$2)</f>
        <v>2</v>
      </c>
      <c r="F17">
        <v>1000</v>
      </c>
      <c r="H17" s="5">
        <f t="shared" si="2"/>
        <v>541.25895487378875</v>
      </c>
      <c r="I17" s="5">
        <f t="shared" si="1"/>
        <v>185.69256589357536</v>
      </c>
      <c r="J17" s="5">
        <f t="shared" si="1"/>
        <v>135.75603552511006</v>
      </c>
      <c r="K17" s="5">
        <f t="shared" si="1"/>
        <v>62.77994742637636</v>
      </c>
      <c r="L17" s="5">
        <f t="shared" si="0"/>
        <v>1000</v>
      </c>
      <c r="M17" s="5">
        <f t="shared" si="3"/>
        <v>925.48750371885058</v>
      </c>
      <c r="N17" s="5">
        <f t="shared" si="4"/>
        <v>74.512496281149424</v>
      </c>
    </row>
    <row r="18" spans="1:14" x14ac:dyDescent="0.3">
      <c r="A18" t="s">
        <v>14</v>
      </c>
      <c r="B18">
        <f>RANK(regression_Y0!B18,regression_Y0!B$4:B$19,'regression_Y0 (4)'!B$2)</f>
        <v>15</v>
      </c>
      <c r="C18">
        <f>RANK(regression_Y0!C18,regression_Y0!C$4:C$19,'regression_Y0 (4)'!C$2)</f>
        <v>16</v>
      </c>
      <c r="D18">
        <f>RANK(regression_Y0!D18,regression_Y0!D$4:D$19,'regression_Y0 (4)'!D$2)</f>
        <v>12</v>
      </c>
      <c r="E18">
        <f>RANK(regression_Y0!E18,regression_Y0!E$4:E$19,'regression_Y0 (4)'!E$2)</f>
        <v>15</v>
      </c>
      <c r="F18">
        <v>1000</v>
      </c>
      <c r="H18" s="5">
        <f t="shared" si="2"/>
        <v>507.43027019417696</v>
      </c>
      <c r="I18" s="5">
        <f t="shared" si="1"/>
        <v>330.12011714413399</v>
      </c>
      <c r="J18" s="5">
        <f t="shared" si="1"/>
        <v>325.81448526026418</v>
      </c>
      <c r="K18" s="5">
        <f t="shared" si="1"/>
        <v>470.84960569782271</v>
      </c>
      <c r="L18" s="5">
        <f t="shared" si="0"/>
        <v>1000</v>
      </c>
      <c r="M18" s="5">
        <f t="shared" si="3"/>
        <v>1634.2144782963976</v>
      </c>
      <c r="N18" s="5">
        <f t="shared" si="4"/>
        <v>-634.2144782963976</v>
      </c>
    </row>
    <row r="19" spans="1:14" x14ac:dyDescent="0.3">
      <c r="A19" t="s">
        <v>15</v>
      </c>
      <c r="B19">
        <f>RANK(regression_Y0!B19,regression_Y0!B$4:B$19,'regression_Y0 (4)'!B$2)</f>
        <v>4</v>
      </c>
      <c r="C19">
        <f>RANK(regression_Y0!C19,regression_Y0!C$4:C$19,'regression_Y0 (4)'!C$2)</f>
        <v>11</v>
      </c>
      <c r="D19">
        <f>RANK(regression_Y0!D19,regression_Y0!D$4:D$19,'regression_Y0 (4)'!D$2)</f>
        <v>15</v>
      </c>
      <c r="E19">
        <f>RANK(regression_Y0!E19,regression_Y0!E$4:E$19,'regression_Y0 (4)'!E$2)</f>
        <v>3</v>
      </c>
      <c r="F19">
        <v>1000</v>
      </c>
      <c r="H19" s="5">
        <f t="shared" si="2"/>
        <v>135.31473871844719</v>
      </c>
      <c r="I19" s="5">
        <f t="shared" si="1"/>
        <v>226.9575805365921</v>
      </c>
      <c r="J19" s="5">
        <f t="shared" si="1"/>
        <v>407.26810657533019</v>
      </c>
      <c r="K19" s="5">
        <f t="shared" si="1"/>
        <v>94.169921139564536</v>
      </c>
      <c r="L19" s="5">
        <f t="shared" ref="L19" si="5">F19</f>
        <v>1000</v>
      </c>
      <c r="M19" s="5">
        <f t="shared" si="3"/>
        <v>863.71034696993399</v>
      </c>
      <c r="N19" s="5">
        <f t="shared" si="4"/>
        <v>136.28965303006601</v>
      </c>
    </row>
    <row r="20" spans="1:14" x14ac:dyDescent="0.3">
      <c r="N20" t="s">
        <v>134</v>
      </c>
    </row>
    <row r="21" spans="1:14" x14ac:dyDescent="0.3">
      <c r="L21" s="5">
        <f>SUM(L4:L19)</f>
        <v>16000</v>
      </c>
      <c r="M21" s="5">
        <f>SUM(M4:M19)</f>
        <v>15223.93035689641</v>
      </c>
      <c r="N21" t="s">
        <v>136</v>
      </c>
    </row>
    <row r="22" spans="1:14" x14ac:dyDescent="0.3">
      <c r="N22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info</vt:lpstr>
      <vt:lpstr>regression_Y0_real</vt:lpstr>
      <vt:lpstr>regression_Y0</vt:lpstr>
      <vt:lpstr>regression_Y0 (2)</vt:lpstr>
      <vt:lpstr>regression_Y0 (3)</vt:lpstr>
      <vt:lpstr>regression_Y0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2021-11-09T09:17:56Z</dcterms:created>
  <dcterms:modified xsi:type="dcterms:W3CDTF">2021-12-10T16:01:47Z</dcterms:modified>
</cp:coreProperties>
</file>