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9214\var\www\miau\data\miau\283\"/>
    </mc:Choice>
  </mc:AlternateContent>
  <xr:revisionPtr revIDLastSave="0" documentId="13_ncr:1_{CBB73319-8419-4C34-9A6E-6CF150E16335}" xr6:coauthVersionLast="47" xr6:coauthVersionMax="47" xr10:uidLastSave="{00000000-0000-0000-0000-000000000000}"/>
  <bookViews>
    <workbookView xWindow="-108" yWindow="-108" windowWidth="23256" windowHeight="12720" activeTab="3" xr2:uid="{F08DEC9F-A918-4800-9A86-A1C54EFEE3E8}"/>
  </bookViews>
  <sheets>
    <sheet name="db" sheetId="1" r:id="rId1"/>
    <sheet name="report" sheetId="2" r:id="rId2"/>
    <sheet name="db (2)" sheetId="3" r:id="rId3"/>
    <sheet name="report2" sheetId="4" r:id="rId4"/>
    <sheet name="report2 (2)" sheetId="6" r:id="rId5"/>
    <sheet name="online solution" sheetId="5" r:id="rId6"/>
  </sheets>
  <definedNames>
    <definedName name="solver_adj" localSheetId="3" hidden="1">report2!$B$27:$G$32</definedName>
    <definedName name="solver_adj" localSheetId="4" hidden="1">'report2 (2)'!$B$27:$M$32</definedName>
    <definedName name="solver_cvg" localSheetId="3" hidden="1">"""""""""""""""""""""""""""""""""""""""""""""""""""""""""""""""0,0001"""""""""""""""""""""""""""""""""""""""""""""""""""""""""""""""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3" hidden="1">1</definedName>
    <definedName name="solver_drv" localSheetId="4" hidden="1">1</definedName>
    <definedName name="solver_eng" localSheetId="3" hidden="1">1</definedName>
    <definedName name="solver_eng" localSheetId="4" hidden="1">1</definedName>
    <definedName name="solver_est" localSheetId="3" hidden="1">1</definedName>
    <definedName name="solver_est" localSheetId="4" hidden="1">1</definedName>
    <definedName name="solver_itr" localSheetId="3" hidden="1">2147483647</definedName>
    <definedName name="solver_itr" localSheetId="4" hidden="1">2147483647</definedName>
    <definedName name="solver_lhs1" localSheetId="3" hidden="1">report2!$B$36:$G$40</definedName>
    <definedName name="solver_lhs1" localSheetId="4" hidden="1">'report2 (2)'!$B$36:$M$40</definedName>
    <definedName name="solver_mip" localSheetId="3" hidden="1">2147483647</definedName>
    <definedName name="solver_mip" localSheetId="4" hidden="1">2147483647</definedName>
    <definedName name="solver_mni" localSheetId="3" hidden="1">30</definedName>
    <definedName name="solver_mni" localSheetId="4" hidden="1">30</definedName>
    <definedName name="solver_mrt" localSheetId="3" hidden="1">"""""""""""""""""""""""""""""""""""""""""""""""""""""""""""""""0,075"""""""""""""""""""""""""""""""""""""""""""""""""""""""""""""""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3" hidden="1">2</definedName>
    <definedName name="solver_msl" localSheetId="4" hidden="1">2</definedName>
    <definedName name="solver_neg" localSheetId="3" hidden="1">1</definedName>
    <definedName name="solver_neg" localSheetId="4" hidden="1">1</definedName>
    <definedName name="solver_nod" localSheetId="3" hidden="1">2147483647</definedName>
    <definedName name="solver_nod" localSheetId="4" hidden="1">2147483647</definedName>
    <definedName name="solver_num" localSheetId="3" hidden="1">1</definedName>
    <definedName name="solver_num" localSheetId="4" hidden="1">1</definedName>
    <definedName name="solver_nwt" localSheetId="3" hidden="1">1</definedName>
    <definedName name="solver_nwt" localSheetId="4" hidden="1">1</definedName>
    <definedName name="solver_opt" localSheetId="3" hidden="1">report2!$J$52</definedName>
    <definedName name="solver_opt" localSheetId="4" hidden="1">'report2 (2)'!$P$52</definedName>
    <definedName name="solver_pre" localSheetId="3" hidden="1">"""""""""""""""""""""""""""""""""""""""""""""""""""""""""""""""0,000001"""""""""""""""""""""""""""""""""""""""""""""""""""""""""""""""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3" hidden="1">1</definedName>
    <definedName name="solver_rbv" localSheetId="4" hidden="1">1</definedName>
    <definedName name="solver_rel1" localSheetId="3" hidden="1">3</definedName>
    <definedName name="solver_rel1" localSheetId="4" hidden="1">3</definedName>
    <definedName name="solver_rhs1" localSheetId="3" hidden="1">0</definedName>
    <definedName name="solver_rhs1" localSheetId="4" hidden="1">0</definedName>
    <definedName name="solver_rlx" localSheetId="3" hidden="1">2</definedName>
    <definedName name="solver_rlx" localSheetId="4" hidden="1">2</definedName>
    <definedName name="solver_rsd" localSheetId="3" hidden="1">0</definedName>
    <definedName name="solver_rsd" localSheetId="4" hidden="1">0</definedName>
    <definedName name="solver_scl" localSheetId="3" hidden="1">1</definedName>
    <definedName name="solver_scl" localSheetId="4" hidden="1">1</definedName>
    <definedName name="solver_sho" localSheetId="3" hidden="1">2</definedName>
    <definedName name="solver_sho" localSheetId="4" hidden="1">2</definedName>
    <definedName name="solver_ssz" localSheetId="3" hidden="1">100</definedName>
    <definedName name="solver_ssz" localSheetId="4" hidden="1">100</definedName>
    <definedName name="solver_tim" localSheetId="3" hidden="1">2147483647</definedName>
    <definedName name="solver_tim" localSheetId="4" hidden="1">2147483647</definedName>
    <definedName name="solver_tol" localSheetId="3" hidden="1">0.01</definedName>
    <definedName name="solver_tol" localSheetId="4" hidden="1">0.01</definedName>
    <definedName name="solver_typ" localSheetId="3" hidden="1">2</definedName>
    <definedName name="solver_typ" localSheetId="4" hidden="1">2</definedName>
    <definedName name="solver_val" localSheetId="3" hidden="1">0</definedName>
    <definedName name="solver_val" localSheetId="4" hidden="1">0</definedName>
    <definedName name="solver_ver" localSheetId="3" hidden="1">3</definedName>
    <definedName name="solver_ver" localSheetId="4" hidden="1">3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4" l="1"/>
  <c r="R20" i="4"/>
  <c r="R19" i="4"/>
  <c r="R18" i="4"/>
  <c r="R17" i="4"/>
  <c r="R16" i="4"/>
  <c r="Q21" i="4"/>
  <c r="Q20" i="4"/>
  <c r="Q19" i="4"/>
  <c r="Q18" i="4"/>
  <c r="Q17" i="4"/>
  <c r="Q16" i="4"/>
  <c r="O22" i="4"/>
  <c r="N22" i="4"/>
  <c r="M22" i="4"/>
  <c r="L22" i="4"/>
  <c r="K22" i="4"/>
  <c r="J22" i="4"/>
  <c r="P21" i="4"/>
  <c r="P20" i="4"/>
  <c r="P19" i="4"/>
  <c r="P18" i="4"/>
  <c r="P17" i="4"/>
  <c r="P16" i="4"/>
  <c r="O21" i="4"/>
  <c r="N21" i="4"/>
  <c r="M21" i="4"/>
  <c r="L21" i="4"/>
  <c r="K21" i="4"/>
  <c r="J21" i="4"/>
  <c r="O20" i="4"/>
  <c r="N20" i="4"/>
  <c r="M20" i="4"/>
  <c r="L20" i="4"/>
  <c r="K20" i="4"/>
  <c r="J20" i="4"/>
  <c r="O19" i="4"/>
  <c r="N19" i="4"/>
  <c r="M19" i="4"/>
  <c r="L19" i="4"/>
  <c r="K19" i="4"/>
  <c r="J19" i="4"/>
  <c r="O18" i="4"/>
  <c r="N18" i="4"/>
  <c r="M18" i="4"/>
  <c r="L18" i="4"/>
  <c r="K18" i="4"/>
  <c r="J18" i="4"/>
  <c r="O17" i="4"/>
  <c r="N17" i="4"/>
  <c r="M17" i="4"/>
  <c r="L17" i="4"/>
  <c r="K17" i="4"/>
  <c r="J17" i="4"/>
  <c r="O16" i="4"/>
  <c r="N16" i="4"/>
  <c r="M16" i="4"/>
  <c r="L16" i="4"/>
  <c r="K16" i="4"/>
  <c r="J16" i="4"/>
  <c r="P15" i="4"/>
  <c r="O15" i="4"/>
  <c r="N15" i="4"/>
  <c r="M15" i="4"/>
  <c r="L15" i="4"/>
  <c r="K15" i="4"/>
  <c r="J15" i="4"/>
  <c r="M50" i="6"/>
  <c r="L50" i="6"/>
  <c r="K50" i="6"/>
  <c r="J50" i="6"/>
  <c r="I50" i="6"/>
  <c r="H50" i="6"/>
  <c r="M49" i="6"/>
  <c r="L49" i="6"/>
  <c r="K49" i="6"/>
  <c r="J49" i="6"/>
  <c r="I49" i="6"/>
  <c r="H49" i="6"/>
  <c r="M48" i="6"/>
  <c r="L48" i="6"/>
  <c r="K48" i="6"/>
  <c r="J48" i="6"/>
  <c r="I48" i="6"/>
  <c r="H48" i="6"/>
  <c r="M47" i="6"/>
  <c r="L47" i="6"/>
  <c r="K47" i="6"/>
  <c r="J47" i="6"/>
  <c r="I47" i="6"/>
  <c r="H47" i="6"/>
  <c r="M46" i="6"/>
  <c r="L46" i="6"/>
  <c r="K46" i="6"/>
  <c r="J46" i="6"/>
  <c r="I46" i="6"/>
  <c r="H46" i="6"/>
  <c r="M45" i="6"/>
  <c r="L45" i="6"/>
  <c r="K45" i="6"/>
  <c r="J45" i="6"/>
  <c r="I45" i="6"/>
  <c r="H45" i="6"/>
  <c r="M44" i="6"/>
  <c r="L44" i="6"/>
  <c r="K44" i="6"/>
  <c r="J44" i="6"/>
  <c r="I44" i="6"/>
  <c r="H44" i="6"/>
  <c r="M43" i="6"/>
  <c r="L43" i="6"/>
  <c r="K43" i="6"/>
  <c r="J43" i="6"/>
  <c r="I43" i="6"/>
  <c r="H43" i="6"/>
  <c r="M41" i="6"/>
  <c r="L41" i="6"/>
  <c r="K41" i="6"/>
  <c r="J41" i="6"/>
  <c r="I41" i="6"/>
  <c r="H41" i="6"/>
  <c r="M40" i="6"/>
  <c r="L40" i="6"/>
  <c r="K40" i="6"/>
  <c r="J40" i="6"/>
  <c r="I40" i="6"/>
  <c r="H40" i="6"/>
  <c r="M39" i="6"/>
  <c r="L39" i="6"/>
  <c r="K39" i="6"/>
  <c r="J39" i="6"/>
  <c r="I39" i="6"/>
  <c r="H39" i="6"/>
  <c r="M38" i="6"/>
  <c r="L38" i="6"/>
  <c r="K38" i="6"/>
  <c r="J38" i="6"/>
  <c r="I38" i="6"/>
  <c r="H38" i="6"/>
  <c r="M37" i="6"/>
  <c r="L37" i="6"/>
  <c r="K37" i="6"/>
  <c r="J37" i="6"/>
  <c r="I37" i="6"/>
  <c r="H37" i="6"/>
  <c r="M36" i="6"/>
  <c r="L36" i="6"/>
  <c r="K36" i="6"/>
  <c r="J36" i="6"/>
  <c r="I36" i="6"/>
  <c r="H36" i="6"/>
  <c r="M35" i="6"/>
  <c r="L35" i="6"/>
  <c r="K35" i="6"/>
  <c r="J35" i="6"/>
  <c r="I35" i="6"/>
  <c r="H35" i="6"/>
  <c r="M26" i="6"/>
  <c r="L26" i="6"/>
  <c r="K26" i="6"/>
  <c r="J26" i="6"/>
  <c r="I26" i="6"/>
  <c r="H26" i="6"/>
  <c r="M25" i="6"/>
  <c r="L25" i="6"/>
  <c r="K25" i="6"/>
  <c r="J25" i="6"/>
  <c r="I25" i="6"/>
  <c r="H25" i="6"/>
  <c r="M21" i="6"/>
  <c r="L21" i="6"/>
  <c r="K21" i="6"/>
  <c r="J21" i="6"/>
  <c r="I21" i="6"/>
  <c r="H21" i="6"/>
  <c r="M20" i="6"/>
  <c r="L20" i="6"/>
  <c r="K20" i="6"/>
  <c r="J20" i="6"/>
  <c r="I20" i="6"/>
  <c r="H20" i="6"/>
  <c r="M19" i="6"/>
  <c r="L19" i="6"/>
  <c r="K19" i="6"/>
  <c r="J19" i="6"/>
  <c r="I19" i="6"/>
  <c r="H19" i="6"/>
  <c r="M18" i="6"/>
  <c r="L18" i="6"/>
  <c r="K18" i="6"/>
  <c r="J18" i="6"/>
  <c r="I18" i="6"/>
  <c r="H18" i="6"/>
  <c r="M17" i="6"/>
  <c r="L17" i="6"/>
  <c r="K17" i="6"/>
  <c r="J17" i="6"/>
  <c r="I17" i="6"/>
  <c r="H17" i="6"/>
  <c r="M16" i="6"/>
  <c r="L16" i="6"/>
  <c r="K16" i="6"/>
  <c r="J16" i="6"/>
  <c r="I16" i="6"/>
  <c r="H16" i="6"/>
  <c r="M15" i="6"/>
  <c r="L15" i="6"/>
  <c r="K15" i="6"/>
  <c r="J15" i="6"/>
  <c r="I15" i="6"/>
  <c r="H15" i="6"/>
  <c r="N50" i="6"/>
  <c r="A50" i="6"/>
  <c r="N49" i="6"/>
  <c r="N47" i="6"/>
  <c r="N46" i="6"/>
  <c r="A46" i="6"/>
  <c r="N45" i="6"/>
  <c r="N44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N21" i="6"/>
  <c r="G21" i="6"/>
  <c r="G50" i="6" s="1"/>
  <c r="F21" i="6"/>
  <c r="F50" i="6" s="1"/>
  <c r="E21" i="6"/>
  <c r="E50" i="6" s="1"/>
  <c r="D21" i="6"/>
  <c r="D50" i="6" s="1"/>
  <c r="C21" i="6"/>
  <c r="C50" i="6" s="1"/>
  <c r="B21" i="6"/>
  <c r="B50" i="6" s="1"/>
  <c r="A21" i="6"/>
  <c r="N20" i="6"/>
  <c r="G20" i="6"/>
  <c r="G49" i="6" s="1"/>
  <c r="F20" i="6"/>
  <c r="F49" i="6" s="1"/>
  <c r="E20" i="6"/>
  <c r="E49" i="6" s="1"/>
  <c r="D20" i="6"/>
  <c r="D49" i="6" s="1"/>
  <c r="C20" i="6"/>
  <c r="C49" i="6" s="1"/>
  <c r="B20" i="6"/>
  <c r="B49" i="6" s="1"/>
  <c r="A20" i="6"/>
  <c r="A49" i="6" s="1"/>
  <c r="N19" i="6"/>
  <c r="N48" i="6" s="1"/>
  <c r="G19" i="6"/>
  <c r="G48" i="6" s="1"/>
  <c r="F19" i="6"/>
  <c r="F48" i="6" s="1"/>
  <c r="E19" i="6"/>
  <c r="E48" i="6" s="1"/>
  <c r="D19" i="6"/>
  <c r="D48" i="6" s="1"/>
  <c r="C19" i="6"/>
  <c r="C48" i="6" s="1"/>
  <c r="B19" i="6"/>
  <c r="B48" i="6" s="1"/>
  <c r="A19" i="6"/>
  <c r="A48" i="6" s="1"/>
  <c r="N18" i="6"/>
  <c r="G18" i="6"/>
  <c r="G47" i="6" s="1"/>
  <c r="F18" i="6"/>
  <c r="F47" i="6" s="1"/>
  <c r="E18" i="6"/>
  <c r="E47" i="6" s="1"/>
  <c r="D18" i="6"/>
  <c r="D47" i="6" s="1"/>
  <c r="C18" i="6"/>
  <c r="C47" i="6" s="1"/>
  <c r="B18" i="6"/>
  <c r="B47" i="6" s="1"/>
  <c r="A18" i="6"/>
  <c r="A47" i="6" s="1"/>
  <c r="N17" i="6"/>
  <c r="G17" i="6"/>
  <c r="G46" i="6" s="1"/>
  <c r="F17" i="6"/>
  <c r="F46" i="6" s="1"/>
  <c r="E17" i="6"/>
  <c r="E46" i="6" s="1"/>
  <c r="D17" i="6"/>
  <c r="D46" i="6" s="1"/>
  <c r="C17" i="6"/>
  <c r="C46" i="6" s="1"/>
  <c r="B17" i="6"/>
  <c r="B46" i="6" s="1"/>
  <c r="A17" i="6"/>
  <c r="N16" i="6"/>
  <c r="G16" i="6"/>
  <c r="G45" i="6" s="1"/>
  <c r="F16" i="6"/>
  <c r="F45" i="6" s="1"/>
  <c r="E16" i="6"/>
  <c r="E45" i="6" s="1"/>
  <c r="D16" i="6"/>
  <c r="D45" i="6" s="1"/>
  <c r="C16" i="6"/>
  <c r="C45" i="6" s="1"/>
  <c r="B16" i="6"/>
  <c r="B45" i="6" s="1"/>
  <c r="A16" i="6"/>
  <c r="A45" i="6" s="1"/>
  <c r="N15" i="6"/>
  <c r="G15" i="6"/>
  <c r="G26" i="6" s="1"/>
  <c r="G35" i="6" s="1"/>
  <c r="F15" i="6"/>
  <c r="F26" i="6" s="1"/>
  <c r="F35" i="6" s="1"/>
  <c r="E15" i="6"/>
  <c r="E44" i="6" s="1"/>
  <c r="D15" i="6"/>
  <c r="D44" i="6" s="1"/>
  <c r="C15" i="6"/>
  <c r="C44" i="6" s="1"/>
  <c r="B15" i="6"/>
  <c r="B44" i="6" s="1"/>
  <c r="H7" i="5"/>
  <c r="H6" i="5"/>
  <c r="H5" i="5"/>
  <c r="G40" i="4"/>
  <c r="F40" i="4"/>
  <c r="E40" i="4"/>
  <c r="D40" i="4"/>
  <c r="C40" i="4"/>
  <c r="B40" i="4"/>
  <c r="G39" i="4"/>
  <c r="F39" i="4"/>
  <c r="E39" i="4"/>
  <c r="D39" i="4"/>
  <c r="C39" i="4"/>
  <c r="B39" i="4"/>
  <c r="G38" i="4"/>
  <c r="F38" i="4"/>
  <c r="E38" i="4"/>
  <c r="D38" i="4"/>
  <c r="C38" i="4"/>
  <c r="B38" i="4"/>
  <c r="G37" i="4"/>
  <c r="F37" i="4"/>
  <c r="E37" i="4"/>
  <c r="D37" i="4"/>
  <c r="C37" i="4"/>
  <c r="B37" i="4"/>
  <c r="G36" i="4"/>
  <c r="F36" i="4"/>
  <c r="E36" i="4"/>
  <c r="D36" i="4"/>
  <c r="C36" i="4"/>
  <c r="B36" i="4"/>
  <c r="H17" i="4"/>
  <c r="H46" i="4" s="1"/>
  <c r="H18" i="4"/>
  <c r="H47" i="4" s="1"/>
  <c r="H19" i="4"/>
  <c r="H48" i="4" s="1"/>
  <c r="H20" i="4"/>
  <c r="H21" i="4"/>
  <c r="H50" i="4" s="1"/>
  <c r="H16" i="4"/>
  <c r="H45" i="4" s="1"/>
  <c r="H49" i="4"/>
  <c r="G21" i="4"/>
  <c r="G50" i="4" s="1"/>
  <c r="F21" i="4"/>
  <c r="F50" i="4" s="1"/>
  <c r="E21" i="4"/>
  <c r="E50" i="4" s="1"/>
  <c r="D21" i="4"/>
  <c r="D50" i="4" s="1"/>
  <c r="C21" i="4"/>
  <c r="C50" i="4" s="1"/>
  <c r="B21" i="4"/>
  <c r="B50" i="4" s="1"/>
  <c r="G20" i="4"/>
  <c r="G49" i="4" s="1"/>
  <c r="F20" i="4"/>
  <c r="F49" i="4" s="1"/>
  <c r="E20" i="4"/>
  <c r="E49" i="4" s="1"/>
  <c r="D20" i="4"/>
  <c r="D49" i="4" s="1"/>
  <c r="C20" i="4"/>
  <c r="C49" i="4" s="1"/>
  <c r="B20" i="4"/>
  <c r="B49" i="4" s="1"/>
  <c r="G19" i="4"/>
  <c r="G48" i="4" s="1"/>
  <c r="F19" i="4"/>
  <c r="F48" i="4" s="1"/>
  <c r="E19" i="4"/>
  <c r="E48" i="4" s="1"/>
  <c r="D19" i="4"/>
  <c r="D48" i="4" s="1"/>
  <c r="C19" i="4"/>
  <c r="C48" i="4" s="1"/>
  <c r="B19" i="4"/>
  <c r="B48" i="4" s="1"/>
  <c r="G18" i="4"/>
  <c r="G47" i="4" s="1"/>
  <c r="F18" i="4"/>
  <c r="F47" i="4" s="1"/>
  <c r="E18" i="4"/>
  <c r="E47" i="4" s="1"/>
  <c r="D18" i="4"/>
  <c r="D47" i="4" s="1"/>
  <c r="C18" i="4"/>
  <c r="C47" i="4" s="1"/>
  <c r="B18" i="4"/>
  <c r="B47" i="4" s="1"/>
  <c r="G17" i="4"/>
  <c r="G46" i="4" s="1"/>
  <c r="F17" i="4"/>
  <c r="F46" i="4" s="1"/>
  <c r="E17" i="4"/>
  <c r="E46" i="4" s="1"/>
  <c r="D17" i="4"/>
  <c r="D46" i="4" s="1"/>
  <c r="C17" i="4"/>
  <c r="C46" i="4" s="1"/>
  <c r="B17" i="4"/>
  <c r="B46" i="4" s="1"/>
  <c r="G16" i="4"/>
  <c r="G45" i="4" s="1"/>
  <c r="F16" i="4"/>
  <c r="F45" i="4" s="1"/>
  <c r="E16" i="4"/>
  <c r="E45" i="4" s="1"/>
  <c r="D16" i="4"/>
  <c r="D45" i="4" s="1"/>
  <c r="C16" i="4"/>
  <c r="C45" i="4" s="1"/>
  <c r="B16" i="4"/>
  <c r="B45" i="4" s="1"/>
  <c r="H15" i="4"/>
  <c r="H44" i="4" s="1"/>
  <c r="G15" i="4"/>
  <c r="G44" i="4" s="1"/>
  <c r="F15" i="4"/>
  <c r="F44" i="4" s="1"/>
  <c r="E15" i="4"/>
  <c r="E44" i="4" s="1"/>
  <c r="D15" i="4"/>
  <c r="D44" i="4" s="1"/>
  <c r="C15" i="4"/>
  <c r="C44" i="4" s="1"/>
  <c r="B15" i="4"/>
  <c r="B26" i="4" s="1"/>
  <c r="B35" i="4" s="1"/>
  <c r="A21" i="4"/>
  <c r="A50" i="4" s="1"/>
  <c r="A20" i="4"/>
  <c r="A49" i="4" s="1"/>
  <c r="A19" i="4"/>
  <c r="A48" i="4" s="1"/>
  <c r="A18" i="4"/>
  <c r="A47" i="4" s="1"/>
  <c r="A17" i="4"/>
  <c r="A46" i="4" s="1"/>
  <c r="A16" i="4"/>
  <c r="A45" i="4" s="1"/>
  <c r="O45" i="6" l="1"/>
  <c r="P45" i="6" s="1"/>
  <c r="O47" i="6"/>
  <c r="P47" i="6" s="1"/>
  <c r="O49" i="6"/>
  <c r="P49" i="6" s="1"/>
  <c r="O50" i="6"/>
  <c r="P50" i="6" s="1"/>
  <c r="O46" i="6"/>
  <c r="P46" i="6" s="1"/>
  <c r="O48" i="6"/>
  <c r="P48" i="6" s="1"/>
  <c r="F44" i="6"/>
  <c r="G44" i="6"/>
  <c r="B26" i="6"/>
  <c r="B35" i="6" s="1"/>
  <c r="C26" i="6"/>
  <c r="C35" i="6" s="1"/>
  <c r="D26" i="6"/>
  <c r="D35" i="6" s="1"/>
  <c r="E26" i="6"/>
  <c r="E35" i="6" s="1"/>
  <c r="H2" i="5"/>
  <c r="H3" i="5"/>
  <c r="H4" i="5"/>
  <c r="F26" i="4"/>
  <c r="F35" i="4" s="1"/>
  <c r="B44" i="4"/>
  <c r="D26" i="4"/>
  <c r="D35" i="4" s="1"/>
  <c r="C26" i="4"/>
  <c r="C35" i="4" s="1"/>
  <c r="E26" i="4"/>
  <c r="E35" i="4" s="1"/>
  <c r="G26" i="4"/>
  <c r="G35" i="4" s="1"/>
  <c r="I45" i="4"/>
  <c r="J45" i="4" s="1"/>
  <c r="I49" i="4"/>
  <c r="J49" i="4" s="1"/>
  <c r="I48" i="4"/>
  <c r="J48" i="4" s="1"/>
  <c r="I47" i="4"/>
  <c r="J47" i="4" s="1"/>
  <c r="I46" i="4"/>
  <c r="J46" i="4" s="1"/>
  <c r="I50" i="4"/>
  <c r="J50" i="4" s="1"/>
  <c r="P52" i="6" l="1"/>
  <c r="J52" i="4"/>
</calcChain>
</file>

<file path=xl/sharedStrings.xml><?xml version="1.0" encoding="utf-8"?>
<sst xmlns="http://schemas.openxmlformats.org/spreadsheetml/2006/main" count="638" uniqueCount="135">
  <si>
    <t>objects</t>
    <phoneticPr fontId="1" type="noConversion"/>
  </si>
  <si>
    <t>attributes</t>
    <phoneticPr fontId="1" type="noConversion"/>
  </si>
  <si>
    <t>values</t>
    <phoneticPr fontId="1" type="noConversion"/>
  </si>
  <si>
    <t>units</t>
    <phoneticPr fontId="1" type="noConversion"/>
  </si>
  <si>
    <t>Canon-EOS-90D</t>
    <phoneticPr fontId="1" type="noConversion"/>
  </si>
  <si>
    <t>price</t>
    <phoneticPr fontId="1" type="noConversion"/>
  </si>
  <si>
    <t>Pentax-K-3-Mark-III</t>
    <phoneticPr fontId="1" type="noConversion"/>
  </si>
  <si>
    <t>Canon-EOS-6D-Mark-II</t>
    <phoneticPr fontId="1" type="noConversion"/>
  </si>
  <si>
    <t>Sony-A7-III</t>
    <phoneticPr fontId="1" type="noConversion"/>
  </si>
  <si>
    <t>Canon-EOS-250D</t>
    <phoneticPr fontId="1" type="noConversion"/>
  </si>
  <si>
    <t>Canon EOS 850D</t>
    <phoneticPr fontId="1" type="noConversion"/>
  </si>
  <si>
    <t>GBP</t>
    <phoneticPr fontId="1" type="noConversion"/>
  </si>
  <si>
    <t>Lens</t>
    <phoneticPr fontId="1" type="noConversion"/>
  </si>
  <si>
    <t>no</t>
    <phoneticPr fontId="1" type="noConversion"/>
  </si>
  <si>
    <t>yes</t>
    <phoneticPr fontId="1" type="noConversion"/>
  </si>
  <si>
    <t>AF points</t>
    <phoneticPr fontId="1" type="noConversion"/>
  </si>
  <si>
    <t>NFC</t>
    <phoneticPr fontId="1" type="noConversion"/>
  </si>
  <si>
    <t>Effective Pixels</t>
    <phoneticPr fontId="1" type="noConversion"/>
  </si>
  <si>
    <t>ISO Rating (max)</t>
    <phoneticPr fontId="1" type="noConversion"/>
  </si>
  <si>
    <t>Display Resolution</t>
    <phoneticPr fontId="1" type="noConversion"/>
  </si>
  <si>
    <t>Sorcímkék</t>
  </si>
  <si>
    <t>Canon EOS 850D</t>
  </si>
  <si>
    <t>Canon-EOS-250D</t>
  </si>
  <si>
    <t>Canon-EOS-6D-Mark-II</t>
  </si>
  <si>
    <t>Canon-EOS-90D</t>
  </si>
  <si>
    <t>Pentax-K-3-Mark-III</t>
  </si>
  <si>
    <t>Sony-A7-III</t>
  </si>
  <si>
    <t>Végösszeg</t>
  </si>
  <si>
    <t>Oszlopcímkék</t>
  </si>
  <si>
    <t>AF points</t>
  </si>
  <si>
    <t>Display Resolution</t>
  </si>
  <si>
    <t>Effective Pixels</t>
  </si>
  <si>
    <t>ISO Rating (max)</t>
  </si>
  <si>
    <t>Lens</t>
  </si>
  <si>
    <t>NFC</t>
  </si>
  <si>
    <t>price</t>
  </si>
  <si>
    <t>Mennyiség / values</t>
  </si>
  <si>
    <t>(üres)</t>
  </si>
  <si>
    <t>GBP</t>
  </si>
  <si>
    <t>Összeg / values</t>
  </si>
  <si>
    <t>piece</t>
  </si>
  <si>
    <t>yes=1/no=0</t>
  </si>
  <si>
    <t>score</t>
  </si>
  <si>
    <t>pixel</t>
  </si>
  <si>
    <t>direction</t>
  </si>
  <si>
    <t>https://www.google.com/search?q=iso+ratings+camera</t>
  </si>
  <si>
    <t>URL</t>
  </si>
  <si>
    <t>remark</t>
  </si>
  <si>
    <t>the higher the expensiver</t>
  </si>
  <si>
    <t>direction code</t>
  </si>
  <si>
    <t>nonsense</t>
  </si>
  <si>
    <t>https://www.google.com/search?q=af+points+camera</t>
  </si>
  <si>
    <t>An AF point is a specific part of the frame where the camera is able to focus on something.</t>
  </si>
  <si>
    <t>The higher the ISO rating, the greater the film's ability to capture images taken in low light.</t>
  </si>
  <si>
    <t>ranking values</t>
  </si>
  <si>
    <t>estimations</t>
  </si>
  <si>
    <t>estimation</t>
  </si>
  <si>
    <t>difference</t>
  </si>
  <si>
    <t>error</t>
  </si>
  <si>
    <t>level1-level2</t>
  </si>
  <si>
    <t>2--3</t>
  </si>
  <si>
    <t>3--4</t>
  </si>
  <si>
    <t>4--5</t>
  </si>
  <si>
    <t>level5-level6</t>
  </si>
  <si>
    <t>differences (constraints)</t>
  </si>
  <si>
    <t>stair-levels (parameters for changing)</t>
  </si>
  <si>
    <t>interpertations</t>
  </si>
  <si>
    <t>?</t>
  </si>
  <si>
    <t>norm-like price</t>
  </si>
  <si>
    <t>should be cheaper</t>
  </si>
  <si>
    <t>could be more expensive</t>
  </si>
  <si>
    <t>price/performance evaluation</t>
  </si>
  <si>
    <t>Azonosító:</t>
  </si>
  <si>
    <t>Objektumok:</t>
  </si>
  <si>
    <t>Attribútumok:</t>
  </si>
  <si>
    <t>Lépcsôk:</t>
  </si>
  <si>
    <t>Eltolás:</t>
  </si>
  <si>
    <t>Leírás:</t>
  </si>
  <si>
    <t>COCO STD: 9621833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</si>
  <si>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</si>
  <si>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</si>
  <si>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</si>
  <si>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</si>
  <si>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</si>
  <si>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</si>
  <si>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</si>
  <si>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</si>
  <si>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</si>
  <si>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</si>
  <si>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</si>
  <si>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</si>
  <si>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</si>
  <si>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</si>
  <si>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Lépcsôk(1)</t>
  </si>
  <si>
    <t>S1</t>
  </si>
  <si>
    <t>(0+36420)/(1)=36420</t>
  </si>
  <si>
    <t>(0+0)/(1)=0</t>
  </si>
  <si>
    <t>(0+18901)/(1)=18901</t>
  </si>
  <si>
    <t>(0+63011)/(1)=63011</t>
  </si>
  <si>
    <t>(0+110999)/(1)=110999</t>
  </si>
  <si>
    <t>S2</t>
  </si>
  <si>
    <t>(0+18477)/(1)=18477</t>
  </si>
  <si>
    <t>(0+79094)/(1)=79094</t>
  </si>
  <si>
    <t>S3</t>
  </si>
  <si>
    <t>S4</t>
  </si>
  <si>
    <t>S5</t>
  </si>
  <si>
    <t>S6</t>
  </si>
  <si>
    <t>Lépcsôk(2)</t>
  </si>
  <si>
    <t>COCO:STD</t>
  </si>
  <si>
    <t>Becslés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</si>
  <si>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</si>
  <si>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</si>
  <si>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</si>
  <si>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</si>
  <si>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</si>
  <si>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</si>
  <si>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</si>
  <si>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</si>
  <si>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</si>
  <si>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</si>
  <si>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</si>
  <si>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</si>
  <si>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</si>
  <si>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</si>
  <si>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conclusions</t>
  </si>
  <si>
    <t>level1 = price for having it</t>
  </si>
  <si>
    <t>unit</t>
  </si>
  <si>
    <t>rank</t>
  </si>
  <si>
    <t>clone</t>
  </si>
  <si>
    <t>&lt;--no impact to error-level, but alternative solutions can be enforced</t>
  </si>
  <si>
    <t>goodness points</t>
  </si>
  <si>
    <t>naive</t>
  </si>
  <si>
    <t>USD</t>
  </si>
  <si>
    <t>price/performance-ratio</t>
  </si>
  <si>
    <t>USD/points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</si>
</sst>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u/>
      <sz val="11"/>
      <color theme="10"/>
      <name val="Calibri"/>
      <family val="2"/>
      <charset val="134"/>
      <scheme val="minor"/>
    </font>
    <font>
      <sz val="10"/>
      <color rgb="FF202124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>
      <alignment vertical="center"/>
    </xf>
    <xf numFmtId="1" fontId="0" fillId="2" borderId="1" xfId="0" applyNumberFormat="1" applyFill="1" applyBorder="1">
      <alignment vertical="center"/>
    </xf>
    <xf numFmtId="1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10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0" fillId="2" borderId="0" xfId="0" applyNumberFormat="1" applyFill="1">
      <alignment vertical="center"/>
    </xf>
    <xf numFmtId="0" fontId="0" fillId="0" borderId="1" xfId="0" applyBorder="1">
      <alignment vertical="center"/>
    </xf>
    <xf numFmtId="1" fontId="0" fillId="5" borderId="0" xfId="0" applyNumberFormat="1" applyFill="1">
      <alignment vertical="center"/>
    </xf>
  </cellXfs>
  <cellStyles count="2">
    <cellStyle name="Hivatkozás" xfId="1" builtinId="8"/>
    <cellStyle name="Normál" xfId="0" builtinId="0"/>
  </cellStyles>
  <dxfs count="2">
    <dxf>
      <numFmt numFmtId="1" formatCode="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3</xdr:col>
      <xdr:colOff>76200</xdr:colOff>
      <xdr:row>12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BFB90AD-0A59-4891-A015-E4982FB2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29.272916782407" createdVersion="7" refreshedVersion="7" minRefreshableVersion="3" recordCount="42" xr:uid="{1819C1A2-EAFA-4233-A72F-3094C3CD19B1}">
  <cacheSource type="worksheet">
    <worksheetSource ref="A1:D43" sheet="db"/>
  </cacheSource>
  <cacheFields count="4">
    <cacheField name="objects" numFmtId="0">
      <sharedItems count="6">
        <s v="Canon-EOS-90D"/>
        <s v="Pentax-K-3-Mark-III"/>
        <s v="Canon-EOS-6D-Mark-II"/>
        <s v="Sony-A7-III"/>
        <s v="Canon-EOS-250D"/>
        <s v="Canon EOS 850D"/>
      </sharedItems>
    </cacheField>
    <cacheField name="attributes" numFmtId="0">
      <sharedItems count="7">
        <s v="price"/>
        <s v="Lens"/>
        <s v="AF points"/>
        <s v="NFC"/>
        <s v="Effective Pixels"/>
        <s v="ISO Rating (max)"/>
        <s v="Display Resolution"/>
      </sharedItems>
    </cacheField>
    <cacheField name="values" numFmtId="0">
      <sharedItems containsMixedTypes="1" containsNumber="1" minValue="24.1" maxValue="1620000"/>
    </cacheField>
    <cacheField name="units" numFmtId="0">
      <sharedItems containsBlank="1" count="2">
        <s v="GB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29.276533564815" createdVersion="7" refreshedVersion="7" minRefreshableVersion="3" recordCount="42" xr:uid="{9E9F957E-2549-4F0F-92A0-3FC6050F3151}">
  <cacheSource type="worksheet">
    <worksheetSource ref="A1:D43" sheet="db (2)"/>
  </cacheSource>
  <cacheFields count="4">
    <cacheField name="objects" numFmtId="0">
      <sharedItems count="6">
        <s v="Canon-EOS-90D"/>
        <s v="Pentax-K-3-Mark-III"/>
        <s v="Canon-EOS-6D-Mark-II"/>
        <s v="Sony-A7-III"/>
        <s v="Canon-EOS-250D"/>
        <s v="Canon EOS 850D"/>
      </sharedItems>
    </cacheField>
    <cacheField name="attributes" numFmtId="0">
      <sharedItems count="7">
        <s v="price"/>
        <s v="Lens"/>
        <s v="AF points"/>
        <s v="NFC"/>
        <s v="Effective Pixels"/>
        <s v="ISO Rating (max)"/>
        <s v="Display Resolution"/>
      </sharedItems>
    </cacheField>
    <cacheField name="values" numFmtId="0">
      <sharedItems containsSemiMixedTypes="0" containsString="0" containsNumber="1" minValue="0" maxValue="1620000"/>
    </cacheField>
    <cacheField name="units" numFmtId="0">
      <sharedItems count="5">
        <s v="GBP"/>
        <s v="yes=1/no=0"/>
        <s v="piece"/>
        <s v="pixel"/>
        <s v="sco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979.95"/>
    <x v="0"/>
  </r>
  <r>
    <x v="1"/>
    <x v="0"/>
    <n v="1610.06"/>
    <x v="0"/>
  </r>
  <r>
    <x v="2"/>
    <x v="0"/>
    <n v="1483.77"/>
    <x v="0"/>
  </r>
  <r>
    <x v="3"/>
    <x v="0"/>
    <n v="1344.15"/>
    <x v="0"/>
  </r>
  <r>
    <x v="4"/>
    <x v="0"/>
    <n v="1109.99"/>
    <x v="0"/>
  </r>
  <r>
    <x v="5"/>
    <x v="0"/>
    <n v="1299"/>
    <x v="0"/>
  </r>
  <r>
    <x v="0"/>
    <x v="1"/>
    <s v="no"/>
    <x v="1"/>
  </r>
  <r>
    <x v="1"/>
    <x v="1"/>
    <s v="no"/>
    <x v="1"/>
  </r>
  <r>
    <x v="2"/>
    <x v="1"/>
    <s v="yes"/>
    <x v="1"/>
  </r>
  <r>
    <x v="3"/>
    <x v="1"/>
    <s v="no"/>
    <x v="1"/>
  </r>
  <r>
    <x v="4"/>
    <x v="1"/>
    <s v="yes"/>
    <x v="1"/>
  </r>
  <r>
    <x v="5"/>
    <x v="1"/>
    <s v="yes"/>
    <x v="1"/>
  </r>
  <r>
    <x v="0"/>
    <x v="2"/>
    <n v="45"/>
    <x v="1"/>
  </r>
  <r>
    <x v="1"/>
    <x v="2"/>
    <n v="101"/>
    <x v="1"/>
  </r>
  <r>
    <x v="2"/>
    <x v="2"/>
    <n v="45"/>
    <x v="1"/>
  </r>
  <r>
    <x v="3"/>
    <x v="2"/>
    <n v="693"/>
    <x v="1"/>
  </r>
  <r>
    <x v="4"/>
    <x v="2"/>
    <n v="143"/>
    <x v="1"/>
  </r>
  <r>
    <x v="5"/>
    <x v="2"/>
    <n v="45"/>
    <x v="1"/>
  </r>
  <r>
    <x v="0"/>
    <x v="3"/>
    <s v="no"/>
    <x v="1"/>
  </r>
  <r>
    <x v="1"/>
    <x v="3"/>
    <s v="yes"/>
    <x v="1"/>
  </r>
  <r>
    <x v="2"/>
    <x v="3"/>
    <s v="yes"/>
    <x v="1"/>
  </r>
  <r>
    <x v="3"/>
    <x v="3"/>
    <s v="yes"/>
    <x v="1"/>
  </r>
  <r>
    <x v="4"/>
    <x v="3"/>
    <s v="no"/>
    <x v="1"/>
  </r>
  <r>
    <x v="5"/>
    <x v="3"/>
    <s v="no"/>
    <x v="1"/>
  </r>
  <r>
    <x v="0"/>
    <x v="4"/>
    <n v="32.5"/>
    <x v="1"/>
  </r>
  <r>
    <x v="1"/>
    <x v="4"/>
    <n v="26"/>
    <x v="1"/>
  </r>
  <r>
    <x v="2"/>
    <x v="4"/>
    <n v="26.2"/>
    <x v="1"/>
  </r>
  <r>
    <x v="3"/>
    <x v="4"/>
    <n v="24.2"/>
    <x v="1"/>
  </r>
  <r>
    <x v="4"/>
    <x v="4"/>
    <n v="24.1"/>
    <x v="1"/>
  </r>
  <r>
    <x v="5"/>
    <x v="4"/>
    <n v="24.2"/>
    <x v="1"/>
  </r>
  <r>
    <x v="0"/>
    <x v="5"/>
    <n v="25600"/>
    <x v="1"/>
  </r>
  <r>
    <x v="1"/>
    <x v="5"/>
    <n v="1600000"/>
    <x v="1"/>
  </r>
  <r>
    <x v="2"/>
    <x v="5"/>
    <n v="1024007"/>
    <x v="1"/>
  </r>
  <r>
    <x v="3"/>
    <x v="5"/>
    <n v="204800"/>
    <x v="1"/>
  </r>
  <r>
    <x v="4"/>
    <x v="5"/>
    <n v="25600"/>
    <x v="1"/>
  </r>
  <r>
    <x v="5"/>
    <x v="5"/>
    <n v="25600"/>
    <x v="1"/>
  </r>
  <r>
    <x v="0"/>
    <x v="6"/>
    <n v="1040000"/>
    <x v="1"/>
  </r>
  <r>
    <x v="1"/>
    <x v="6"/>
    <n v="1620000"/>
    <x v="1"/>
  </r>
  <r>
    <x v="2"/>
    <x v="6"/>
    <n v="1040000"/>
    <x v="1"/>
  </r>
  <r>
    <x v="3"/>
    <x v="6"/>
    <n v="921600"/>
    <x v="1"/>
  </r>
  <r>
    <x v="4"/>
    <x v="6"/>
    <n v="1040000"/>
    <x v="1"/>
  </r>
  <r>
    <x v="5"/>
    <x v="6"/>
    <n v="104000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n v="979.95"/>
    <x v="0"/>
  </r>
  <r>
    <x v="1"/>
    <x v="0"/>
    <n v="1610.06"/>
    <x v="0"/>
  </r>
  <r>
    <x v="2"/>
    <x v="0"/>
    <n v="1483.77"/>
    <x v="0"/>
  </r>
  <r>
    <x v="3"/>
    <x v="0"/>
    <n v="1344.15"/>
    <x v="0"/>
  </r>
  <r>
    <x v="4"/>
    <x v="0"/>
    <n v="1109.99"/>
    <x v="0"/>
  </r>
  <r>
    <x v="5"/>
    <x v="0"/>
    <n v="1299"/>
    <x v="0"/>
  </r>
  <r>
    <x v="0"/>
    <x v="1"/>
    <n v="0"/>
    <x v="1"/>
  </r>
  <r>
    <x v="1"/>
    <x v="1"/>
    <n v="0"/>
    <x v="1"/>
  </r>
  <r>
    <x v="2"/>
    <x v="1"/>
    <n v="1"/>
    <x v="1"/>
  </r>
  <r>
    <x v="3"/>
    <x v="1"/>
    <n v="0"/>
    <x v="1"/>
  </r>
  <r>
    <x v="4"/>
    <x v="1"/>
    <n v="1"/>
    <x v="1"/>
  </r>
  <r>
    <x v="5"/>
    <x v="1"/>
    <n v="1"/>
    <x v="1"/>
  </r>
  <r>
    <x v="0"/>
    <x v="2"/>
    <n v="45"/>
    <x v="2"/>
  </r>
  <r>
    <x v="1"/>
    <x v="2"/>
    <n v="101"/>
    <x v="2"/>
  </r>
  <r>
    <x v="2"/>
    <x v="2"/>
    <n v="45"/>
    <x v="2"/>
  </r>
  <r>
    <x v="3"/>
    <x v="2"/>
    <n v="693"/>
    <x v="2"/>
  </r>
  <r>
    <x v="4"/>
    <x v="2"/>
    <n v="143"/>
    <x v="2"/>
  </r>
  <r>
    <x v="5"/>
    <x v="2"/>
    <n v="45"/>
    <x v="2"/>
  </r>
  <r>
    <x v="0"/>
    <x v="3"/>
    <n v="0"/>
    <x v="1"/>
  </r>
  <r>
    <x v="1"/>
    <x v="3"/>
    <n v="1"/>
    <x v="1"/>
  </r>
  <r>
    <x v="2"/>
    <x v="3"/>
    <n v="1"/>
    <x v="1"/>
  </r>
  <r>
    <x v="3"/>
    <x v="3"/>
    <n v="1"/>
    <x v="1"/>
  </r>
  <r>
    <x v="4"/>
    <x v="3"/>
    <n v="0"/>
    <x v="1"/>
  </r>
  <r>
    <x v="5"/>
    <x v="3"/>
    <n v="0"/>
    <x v="1"/>
  </r>
  <r>
    <x v="0"/>
    <x v="4"/>
    <n v="32.5"/>
    <x v="3"/>
  </r>
  <r>
    <x v="1"/>
    <x v="4"/>
    <n v="26"/>
    <x v="3"/>
  </r>
  <r>
    <x v="2"/>
    <x v="4"/>
    <n v="26.2"/>
    <x v="3"/>
  </r>
  <r>
    <x v="3"/>
    <x v="4"/>
    <n v="24.2"/>
    <x v="3"/>
  </r>
  <r>
    <x v="4"/>
    <x v="4"/>
    <n v="24.1"/>
    <x v="3"/>
  </r>
  <r>
    <x v="5"/>
    <x v="4"/>
    <n v="24.2"/>
    <x v="3"/>
  </r>
  <r>
    <x v="0"/>
    <x v="5"/>
    <n v="25600"/>
    <x v="4"/>
  </r>
  <r>
    <x v="1"/>
    <x v="5"/>
    <n v="1600000"/>
    <x v="4"/>
  </r>
  <r>
    <x v="2"/>
    <x v="5"/>
    <n v="1024007"/>
    <x v="4"/>
  </r>
  <r>
    <x v="3"/>
    <x v="5"/>
    <n v="204800"/>
    <x v="4"/>
  </r>
  <r>
    <x v="4"/>
    <x v="5"/>
    <n v="25600"/>
    <x v="4"/>
  </r>
  <r>
    <x v="5"/>
    <x v="5"/>
    <n v="25600"/>
    <x v="4"/>
  </r>
  <r>
    <x v="0"/>
    <x v="6"/>
    <n v="1040000"/>
    <x v="3"/>
  </r>
  <r>
    <x v="1"/>
    <x v="6"/>
    <n v="1620000"/>
    <x v="3"/>
  </r>
  <r>
    <x v="2"/>
    <x v="6"/>
    <n v="1040000"/>
    <x v="3"/>
  </r>
  <r>
    <x v="3"/>
    <x v="6"/>
    <n v="921600"/>
    <x v="3"/>
  </r>
  <r>
    <x v="4"/>
    <x v="6"/>
    <n v="1040000"/>
    <x v="3"/>
  </r>
  <r>
    <x v="5"/>
    <x v="6"/>
    <n v="10400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75ABF-9097-4EF7-86A2-60B7431B9555}" name="Kimutatás2" cacheId="0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15:H2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1"/>
    </i>
    <i>
      <x v="2"/>
      <x v="1"/>
    </i>
    <i>
      <x v="3"/>
      <x v="1"/>
    </i>
    <i>
      <x v="4"/>
      <x v="1"/>
    </i>
    <i>
      <x v="5"/>
      <x v="1"/>
    </i>
    <i>
      <x v="6"/>
      <x/>
    </i>
  </colItems>
  <dataFields count="1">
    <dataField name="Összeg / values" fld="2" baseField="0" baseItem="0"/>
  </dataFields>
  <formats count="1">
    <format dxfId="1">
      <pivotArea outline="0" collapsedLevelsAreSubtotals="1" fieldPosition="0">
        <references count="2">
          <reference field="1" count="2" selected="0">
            <x v="4"/>
            <x v="5"/>
          </reference>
          <reference field="3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C34A6-AA31-4599-8A8B-DD88980C2DCB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I12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2">
    <field x="1"/>
    <field x="3"/>
  </colFields>
  <colItems count="8">
    <i>
      <x/>
      <x v="1"/>
    </i>
    <i>
      <x v="1"/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t="grand">
      <x/>
    </i>
  </colItems>
  <dataFields count="1">
    <dataField name="Mennyiség / value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79FC8A-6E7F-40DB-8628-75DD0A7C90F5}" name="Kimutatás3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5D275-2398-4097-9FFB-2509140F4B3F}" name="Kimutatás3" cacheId="1" applyNumberFormats="0" applyBorderFormats="0" applyFontFormats="0" applyPatternFormats="0" applyAlignmentFormats="0" applyWidthHeightFormats="1" dataCaption="Értékek" updatedVersion="7" minRefreshableVersion="3" useAutoFormatting="1" rowGrandTotals="0" colGrandTotals="0" itemPrintTitles="1" createdVersion="7" indent="0" outline="1" outlineData="1" multipleFieldFilters="0">
  <location ref="A5:H13" firstHeaderRow="1" firstDataRow="3" firstDataCol="1"/>
  <pivotFields count="4">
    <pivotField axis="axisRow" showAll="0">
      <items count="7">
        <item x="5"/>
        <item x="4"/>
        <item x="2"/>
        <item x="0"/>
        <item x="1"/>
        <item x="3"/>
        <item t="default"/>
      </items>
    </pivotField>
    <pivotField axis="axisCol" showAll="0" defaultSubtotal="0">
      <items count="7">
        <item x="2"/>
        <item x="6"/>
        <item x="4"/>
        <item x="5"/>
        <item x="1"/>
        <item x="3"/>
        <item x="0"/>
      </items>
    </pivotField>
    <pivotField dataField="1" showAll="0"/>
    <pivotField axis="axisCol" showAll="0">
      <items count="6">
        <item x="0"/>
        <item x="2"/>
        <item x="3"/>
        <item x="4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1"/>
    <field x="3"/>
  </colFields>
  <colItems count="7">
    <i>
      <x/>
      <x v="1"/>
    </i>
    <i>
      <x v="1"/>
      <x v="2"/>
    </i>
    <i>
      <x v="2"/>
      <x v="2"/>
    </i>
    <i>
      <x v="3"/>
      <x v="3"/>
    </i>
    <i>
      <x v="4"/>
      <x v="4"/>
    </i>
    <i>
      <x v="5"/>
      <x v="4"/>
    </i>
    <i>
      <x v="6"/>
      <x/>
    </i>
  </colItems>
  <dataFields count="1">
    <dataField name="Összeg / values" fld="2" baseField="0" baseItem="0"/>
  </dataFields>
  <formats count="1">
    <format dxfId="0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621833202203090651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B611-48CB-4318-85ED-C86840FB3476}">
  <dimension ref="A1:D43"/>
  <sheetViews>
    <sheetView workbookViewId="0"/>
  </sheetViews>
  <sheetFormatPr defaultRowHeight="14.4"/>
  <cols>
    <col min="1" max="1" width="25.88671875" customWidth="1"/>
    <col min="2" max="2" width="19.33203125" customWidth="1"/>
    <col min="3" max="3" width="12.88671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>
        <v>979.95</v>
      </c>
      <c r="D2" t="s">
        <v>11</v>
      </c>
    </row>
    <row r="3" spans="1:4">
      <c r="A3" t="s">
        <v>6</v>
      </c>
      <c r="B3" t="s">
        <v>5</v>
      </c>
      <c r="C3">
        <v>1610.06</v>
      </c>
      <c r="D3" t="s">
        <v>11</v>
      </c>
    </row>
    <row r="4" spans="1:4">
      <c r="A4" t="s">
        <v>7</v>
      </c>
      <c r="B4" t="s">
        <v>5</v>
      </c>
      <c r="C4">
        <v>1483.77</v>
      </c>
      <c r="D4" t="s">
        <v>11</v>
      </c>
    </row>
    <row r="5" spans="1:4">
      <c r="A5" t="s">
        <v>8</v>
      </c>
      <c r="B5" t="s">
        <v>5</v>
      </c>
      <c r="C5">
        <v>1344.15</v>
      </c>
      <c r="D5" t="s">
        <v>11</v>
      </c>
    </row>
    <row r="6" spans="1:4">
      <c r="A6" t="s">
        <v>9</v>
      </c>
      <c r="B6" t="s">
        <v>5</v>
      </c>
      <c r="C6">
        <v>1109.99</v>
      </c>
      <c r="D6" t="s">
        <v>11</v>
      </c>
    </row>
    <row r="7" spans="1:4">
      <c r="A7" t="s">
        <v>10</v>
      </c>
      <c r="B7" t="s">
        <v>5</v>
      </c>
      <c r="C7">
        <v>1299</v>
      </c>
      <c r="D7" t="s">
        <v>11</v>
      </c>
    </row>
    <row r="8" spans="1:4">
      <c r="A8" t="s">
        <v>4</v>
      </c>
      <c r="B8" t="s">
        <v>12</v>
      </c>
      <c r="C8" t="s">
        <v>13</v>
      </c>
    </row>
    <row r="9" spans="1:4">
      <c r="A9" t="s">
        <v>6</v>
      </c>
      <c r="B9" t="s">
        <v>12</v>
      </c>
      <c r="C9" t="s">
        <v>13</v>
      </c>
    </row>
    <row r="10" spans="1:4">
      <c r="A10" t="s">
        <v>7</v>
      </c>
      <c r="B10" t="s">
        <v>12</v>
      </c>
      <c r="C10" t="s">
        <v>14</v>
      </c>
    </row>
    <row r="11" spans="1:4">
      <c r="A11" t="s">
        <v>8</v>
      </c>
      <c r="B11" t="s">
        <v>12</v>
      </c>
      <c r="C11" t="s">
        <v>13</v>
      </c>
    </row>
    <row r="12" spans="1:4">
      <c r="A12" t="s">
        <v>9</v>
      </c>
      <c r="B12" t="s">
        <v>12</v>
      </c>
      <c r="C12" t="s">
        <v>14</v>
      </c>
    </row>
    <row r="13" spans="1:4">
      <c r="A13" t="s">
        <v>10</v>
      </c>
      <c r="B13" t="s">
        <v>12</v>
      </c>
      <c r="C13" t="s">
        <v>14</v>
      </c>
    </row>
    <row r="14" spans="1:4">
      <c r="A14" t="s">
        <v>4</v>
      </c>
      <c r="B14" t="s">
        <v>15</v>
      </c>
      <c r="C14">
        <v>45</v>
      </c>
    </row>
    <row r="15" spans="1:4">
      <c r="A15" t="s">
        <v>6</v>
      </c>
      <c r="B15" t="s">
        <v>15</v>
      </c>
      <c r="C15">
        <v>101</v>
      </c>
    </row>
    <row r="16" spans="1:4">
      <c r="A16" t="s">
        <v>7</v>
      </c>
      <c r="B16" t="s">
        <v>15</v>
      </c>
      <c r="C16">
        <v>45</v>
      </c>
    </row>
    <row r="17" spans="1:3">
      <c r="A17" t="s">
        <v>8</v>
      </c>
      <c r="B17" t="s">
        <v>15</v>
      </c>
      <c r="C17">
        <v>693</v>
      </c>
    </row>
    <row r="18" spans="1:3">
      <c r="A18" t="s">
        <v>9</v>
      </c>
      <c r="B18" t="s">
        <v>15</v>
      </c>
      <c r="C18">
        <v>143</v>
      </c>
    </row>
    <row r="19" spans="1:3">
      <c r="A19" t="s">
        <v>10</v>
      </c>
      <c r="B19" t="s">
        <v>15</v>
      </c>
      <c r="C19">
        <v>45</v>
      </c>
    </row>
    <row r="20" spans="1:3">
      <c r="A20" t="s">
        <v>4</v>
      </c>
      <c r="B20" t="s">
        <v>16</v>
      </c>
      <c r="C20" t="s">
        <v>13</v>
      </c>
    </row>
    <row r="21" spans="1:3">
      <c r="A21" t="s">
        <v>6</v>
      </c>
      <c r="B21" t="s">
        <v>16</v>
      </c>
      <c r="C21" t="s">
        <v>14</v>
      </c>
    </row>
    <row r="22" spans="1:3">
      <c r="A22" t="s">
        <v>7</v>
      </c>
      <c r="B22" t="s">
        <v>16</v>
      </c>
      <c r="C22" t="s">
        <v>14</v>
      </c>
    </row>
    <row r="23" spans="1:3">
      <c r="A23" t="s">
        <v>8</v>
      </c>
      <c r="B23" t="s">
        <v>16</v>
      </c>
      <c r="C23" t="s">
        <v>14</v>
      </c>
    </row>
    <row r="24" spans="1:3">
      <c r="A24" t="s">
        <v>9</v>
      </c>
      <c r="B24" t="s">
        <v>16</v>
      </c>
      <c r="C24" t="s">
        <v>13</v>
      </c>
    </row>
    <row r="25" spans="1:3">
      <c r="A25" t="s">
        <v>10</v>
      </c>
      <c r="B25" t="s">
        <v>16</v>
      </c>
      <c r="C25" t="s">
        <v>13</v>
      </c>
    </row>
    <row r="26" spans="1:3">
      <c r="A26" t="s">
        <v>4</v>
      </c>
      <c r="B26" t="s">
        <v>17</v>
      </c>
      <c r="C26">
        <v>32.5</v>
      </c>
    </row>
    <row r="27" spans="1:3">
      <c r="A27" t="s">
        <v>6</v>
      </c>
      <c r="B27" t="s">
        <v>17</v>
      </c>
      <c r="C27">
        <v>26</v>
      </c>
    </row>
    <row r="28" spans="1:3">
      <c r="A28" t="s">
        <v>7</v>
      </c>
      <c r="B28" t="s">
        <v>17</v>
      </c>
      <c r="C28">
        <v>26.2</v>
      </c>
    </row>
    <row r="29" spans="1:3">
      <c r="A29" t="s">
        <v>8</v>
      </c>
      <c r="B29" t="s">
        <v>17</v>
      </c>
      <c r="C29">
        <v>24.2</v>
      </c>
    </row>
    <row r="30" spans="1:3">
      <c r="A30" t="s">
        <v>9</v>
      </c>
      <c r="B30" t="s">
        <v>17</v>
      </c>
      <c r="C30">
        <v>24.1</v>
      </c>
    </row>
    <row r="31" spans="1:3">
      <c r="A31" t="s">
        <v>10</v>
      </c>
      <c r="B31" t="s">
        <v>17</v>
      </c>
      <c r="C31">
        <v>24.2</v>
      </c>
    </row>
    <row r="32" spans="1:3">
      <c r="A32" t="s">
        <v>4</v>
      </c>
      <c r="B32" t="s">
        <v>18</v>
      </c>
      <c r="C32">
        <v>25600</v>
      </c>
    </row>
    <row r="33" spans="1:3">
      <c r="A33" t="s">
        <v>6</v>
      </c>
      <c r="B33" t="s">
        <v>18</v>
      </c>
      <c r="C33">
        <v>1600000</v>
      </c>
    </row>
    <row r="34" spans="1:3">
      <c r="A34" t="s">
        <v>7</v>
      </c>
      <c r="B34" t="s">
        <v>18</v>
      </c>
      <c r="C34">
        <v>1024007</v>
      </c>
    </row>
    <row r="35" spans="1:3">
      <c r="A35" t="s">
        <v>8</v>
      </c>
      <c r="B35" t="s">
        <v>18</v>
      </c>
      <c r="C35">
        <v>204800</v>
      </c>
    </row>
    <row r="36" spans="1:3">
      <c r="A36" t="s">
        <v>9</v>
      </c>
      <c r="B36" t="s">
        <v>18</v>
      </c>
      <c r="C36">
        <v>25600</v>
      </c>
    </row>
    <row r="37" spans="1:3">
      <c r="A37" t="s">
        <v>10</v>
      </c>
      <c r="B37" t="s">
        <v>18</v>
      </c>
      <c r="C37">
        <v>25600</v>
      </c>
    </row>
    <row r="38" spans="1:3">
      <c r="A38" t="s">
        <v>4</v>
      </c>
      <c r="B38" t="s">
        <v>19</v>
      </c>
      <c r="C38">
        <v>1040000</v>
      </c>
    </row>
    <row r="39" spans="1:3">
      <c r="A39" t="s">
        <v>6</v>
      </c>
      <c r="B39" t="s">
        <v>19</v>
      </c>
      <c r="C39">
        <v>1620000</v>
      </c>
    </row>
    <row r="40" spans="1:3">
      <c r="A40" t="s">
        <v>7</v>
      </c>
      <c r="B40" t="s">
        <v>19</v>
      </c>
      <c r="C40">
        <v>1040000</v>
      </c>
    </row>
    <row r="41" spans="1:3">
      <c r="A41" t="s">
        <v>8</v>
      </c>
      <c r="B41" t="s">
        <v>19</v>
      </c>
      <c r="C41">
        <v>921600</v>
      </c>
    </row>
    <row r="42" spans="1:3">
      <c r="A42" t="s">
        <v>9</v>
      </c>
      <c r="B42" t="s">
        <v>19</v>
      </c>
      <c r="C42">
        <v>1040000</v>
      </c>
    </row>
    <row r="43" spans="1:3">
      <c r="A43" t="s">
        <v>10</v>
      </c>
      <c r="B43" t="s">
        <v>19</v>
      </c>
      <c r="C43">
        <v>1040000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CB05-D27F-440F-BFE4-8A9B70EB1068}">
  <dimension ref="A3:I23"/>
  <sheetViews>
    <sheetView workbookViewId="0"/>
  </sheetViews>
  <sheetFormatPr defaultRowHeight="14.4"/>
  <cols>
    <col min="1" max="1" width="19.88671875" bestFit="1" customWidth="1"/>
    <col min="2" max="2" width="14.77734375" bestFit="1" customWidth="1"/>
    <col min="3" max="3" width="18.44140625" bestFit="1" customWidth="1"/>
    <col min="4" max="4" width="15.5546875" bestFit="1" customWidth="1"/>
    <col min="5" max="5" width="17.109375" bestFit="1" customWidth="1"/>
    <col min="6" max="6" width="6.77734375" bestFit="1" customWidth="1"/>
    <col min="7" max="7" width="6.33203125" bestFit="1" customWidth="1"/>
    <col min="8" max="8" width="8" bestFit="1" customWidth="1"/>
    <col min="9" max="9" width="11" bestFit="1" customWidth="1"/>
    <col min="10" max="10" width="6.77734375" bestFit="1" customWidth="1"/>
    <col min="11" max="11" width="10.88671875" bestFit="1" customWidth="1"/>
    <col min="12" max="12" width="6.33203125" bestFit="1" customWidth="1"/>
    <col min="13" max="13" width="10.44140625" bestFit="1" customWidth="1"/>
    <col min="14" max="14" width="7.109375" bestFit="1" customWidth="1"/>
    <col min="15" max="15" width="11.21875" bestFit="1" customWidth="1"/>
    <col min="16" max="16" width="9.6640625" bestFit="1" customWidth="1"/>
  </cols>
  <sheetData>
    <row r="3" spans="1:9">
      <c r="A3" s="1" t="s">
        <v>36</v>
      </c>
      <c r="B3" s="1" t="s">
        <v>28</v>
      </c>
    </row>
    <row r="4" spans="1:9"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27</v>
      </c>
    </row>
    <row r="5" spans="1:9">
      <c r="A5" s="1" t="s">
        <v>20</v>
      </c>
      <c r="B5" t="s">
        <v>37</v>
      </c>
      <c r="C5" t="s">
        <v>37</v>
      </c>
      <c r="D5" t="s">
        <v>37</v>
      </c>
      <c r="E5" t="s">
        <v>37</v>
      </c>
      <c r="F5" t="s">
        <v>37</v>
      </c>
      <c r="G5" t="s">
        <v>37</v>
      </c>
      <c r="H5" t="s">
        <v>38</v>
      </c>
    </row>
    <row r="6" spans="1:9">
      <c r="A6" s="2" t="s">
        <v>21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7</v>
      </c>
    </row>
    <row r="7" spans="1:9">
      <c r="A7" s="2" t="s">
        <v>22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7</v>
      </c>
    </row>
    <row r="8" spans="1:9">
      <c r="A8" s="2" t="s">
        <v>23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7</v>
      </c>
    </row>
    <row r="9" spans="1:9">
      <c r="A9" s="2" t="s">
        <v>24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7</v>
      </c>
    </row>
    <row r="10" spans="1:9">
      <c r="A10" s="2" t="s">
        <v>25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7</v>
      </c>
    </row>
    <row r="11" spans="1:9">
      <c r="A11" s="2" t="s">
        <v>26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7</v>
      </c>
    </row>
    <row r="12" spans="1:9">
      <c r="A12" s="2" t="s">
        <v>27</v>
      </c>
      <c r="B12" s="3">
        <v>6</v>
      </c>
      <c r="C12" s="3">
        <v>6</v>
      </c>
      <c r="D12" s="3">
        <v>6</v>
      </c>
      <c r="E12" s="3">
        <v>6</v>
      </c>
      <c r="F12" s="3">
        <v>6</v>
      </c>
      <c r="G12" s="3">
        <v>6</v>
      </c>
      <c r="H12" s="3">
        <v>6</v>
      </c>
      <c r="I12" s="3">
        <v>42</v>
      </c>
    </row>
    <row r="15" spans="1:9">
      <c r="A15" s="1" t="s">
        <v>39</v>
      </c>
      <c r="B15" s="1" t="s">
        <v>28</v>
      </c>
    </row>
    <row r="16" spans="1:9">
      <c r="B16" t="s">
        <v>29</v>
      </c>
      <c r="C16" t="s">
        <v>30</v>
      </c>
      <c r="D16" t="s">
        <v>31</v>
      </c>
      <c r="E16" t="s">
        <v>32</v>
      </c>
      <c r="F16" t="s">
        <v>33</v>
      </c>
      <c r="G16" t="s">
        <v>34</v>
      </c>
      <c r="H16" t="s">
        <v>35</v>
      </c>
    </row>
    <row r="17" spans="1:8">
      <c r="A17" s="1" t="s">
        <v>20</v>
      </c>
      <c r="B17" t="s">
        <v>37</v>
      </c>
      <c r="C17" t="s">
        <v>37</v>
      </c>
      <c r="D17" t="s">
        <v>37</v>
      </c>
      <c r="E17" t="s">
        <v>37</v>
      </c>
      <c r="F17" t="s">
        <v>37</v>
      </c>
      <c r="G17" t="s">
        <v>37</v>
      </c>
      <c r="H17" t="s">
        <v>38</v>
      </c>
    </row>
    <row r="18" spans="1:8">
      <c r="A18" s="2" t="s">
        <v>21</v>
      </c>
      <c r="B18" s="3">
        <v>45</v>
      </c>
      <c r="C18" s="3">
        <v>1040000</v>
      </c>
      <c r="D18" s="3">
        <v>24.2</v>
      </c>
      <c r="E18" s="3">
        <v>25600</v>
      </c>
      <c r="F18" s="19">
        <v>0</v>
      </c>
      <c r="G18" s="19">
        <v>0</v>
      </c>
      <c r="H18" s="3">
        <v>1299</v>
      </c>
    </row>
    <row r="19" spans="1:8">
      <c r="A19" s="2" t="s">
        <v>22</v>
      </c>
      <c r="B19" s="3">
        <v>143</v>
      </c>
      <c r="C19" s="3">
        <v>1040000</v>
      </c>
      <c r="D19" s="3">
        <v>24.1</v>
      </c>
      <c r="E19" s="3">
        <v>25600</v>
      </c>
      <c r="F19" s="19">
        <v>0</v>
      </c>
      <c r="G19" s="19">
        <v>0</v>
      </c>
      <c r="H19" s="3">
        <v>1109.99</v>
      </c>
    </row>
    <row r="20" spans="1:8">
      <c r="A20" s="2" t="s">
        <v>23</v>
      </c>
      <c r="B20" s="3">
        <v>45</v>
      </c>
      <c r="C20" s="3">
        <v>1040000</v>
      </c>
      <c r="D20" s="3">
        <v>26.2</v>
      </c>
      <c r="E20" s="3">
        <v>1024007</v>
      </c>
      <c r="F20" s="19">
        <v>0</v>
      </c>
      <c r="G20" s="19">
        <v>0</v>
      </c>
      <c r="H20" s="3">
        <v>1483.77</v>
      </c>
    </row>
    <row r="21" spans="1:8">
      <c r="A21" s="2" t="s">
        <v>24</v>
      </c>
      <c r="B21" s="3">
        <v>45</v>
      </c>
      <c r="C21" s="3">
        <v>1040000</v>
      </c>
      <c r="D21" s="3">
        <v>32.5</v>
      </c>
      <c r="E21" s="3">
        <v>25600</v>
      </c>
      <c r="F21" s="19">
        <v>0</v>
      </c>
      <c r="G21" s="19">
        <v>0</v>
      </c>
      <c r="H21" s="3">
        <v>979.95</v>
      </c>
    </row>
    <row r="22" spans="1:8">
      <c r="A22" s="2" t="s">
        <v>25</v>
      </c>
      <c r="B22" s="3">
        <v>101</v>
      </c>
      <c r="C22" s="3">
        <v>1620000</v>
      </c>
      <c r="D22" s="3">
        <v>26</v>
      </c>
      <c r="E22" s="3">
        <v>1600000</v>
      </c>
      <c r="F22" s="19">
        <v>0</v>
      </c>
      <c r="G22" s="19">
        <v>0</v>
      </c>
      <c r="H22" s="3">
        <v>1610.06</v>
      </c>
    </row>
    <row r="23" spans="1:8">
      <c r="A23" s="2" t="s">
        <v>26</v>
      </c>
      <c r="B23" s="3">
        <v>693</v>
      </c>
      <c r="C23" s="3">
        <v>921600</v>
      </c>
      <c r="D23" s="3">
        <v>24.2</v>
      </c>
      <c r="E23" s="3">
        <v>204800</v>
      </c>
      <c r="F23" s="19">
        <v>0</v>
      </c>
      <c r="G23" s="19">
        <v>0</v>
      </c>
      <c r="H23" s="3">
        <v>1344.15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7B64-DA7A-4863-ACA1-8E1263E77537}">
  <dimension ref="A1:D43"/>
  <sheetViews>
    <sheetView workbookViewId="0"/>
  </sheetViews>
  <sheetFormatPr defaultRowHeight="14.4"/>
  <cols>
    <col min="1" max="1" width="25.88671875" customWidth="1"/>
    <col min="2" max="2" width="19.33203125" customWidth="1"/>
    <col min="3" max="3" width="12.88671875" customWidth="1"/>
    <col min="4" max="4" width="10.55468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>
        <v>979.95</v>
      </c>
      <c r="D2" t="s">
        <v>11</v>
      </c>
    </row>
    <row r="3" spans="1:4">
      <c r="A3" t="s">
        <v>6</v>
      </c>
      <c r="B3" t="s">
        <v>5</v>
      </c>
      <c r="C3">
        <v>1610.06</v>
      </c>
      <c r="D3" t="s">
        <v>11</v>
      </c>
    </row>
    <row r="4" spans="1:4">
      <c r="A4" t="s">
        <v>7</v>
      </c>
      <c r="B4" t="s">
        <v>5</v>
      </c>
      <c r="C4">
        <v>1483.77</v>
      </c>
      <c r="D4" t="s">
        <v>11</v>
      </c>
    </row>
    <row r="5" spans="1:4">
      <c r="A5" t="s">
        <v>8</v>
      </c>
      <c r="B5" t="s">
        <v>5</v>
      </c>
      <c r="C5">
        <v>1344.15</v>
      </c>
      <c r="D5" t="s">
        <v>11</v>
      </c>
    </row>
    <row r="6" spans="1:4">
      <c r="A6" t="s">
        <v>9</v>
      </c>
      <c r="B6" t="s">
        <v>5</v>
      </c>
      <c r="C6">
        <v>1109.99</v>
      </c>
      <c r="D6" t="s">
        <v>11</v>
      </c>
    </row>
    <row r="7" spans="1:4">
      <c r="A7" t="s">
        <v>10</v>
      </c>
      <c r="B7" t="s">
        <v>5</v>
      </c>
      <c r="C7">
        <v>1299</v>
      </c>
      <c r="D7" t="s">
        <v>11</v>
      </c>
    </row>
    <row r="8" spans="1:4">
      <c r="A8" t="s">
        <v>4</v>
      </c>
      <c r="B8" t="s">
        <v>12</v>
      </c>
      <c r="C8">
        <v>0</v>
      </c>
      <c r="D8" t="s">
        <v>41</v>
      </c>
    </row>
    <row r="9" spans="1:4">
      <c r="A9" t="s">
        <v>6</v>
      </c>
      <c r="B9" t="s">
        <v>12</v>
      </c>
      <c r="C9">
        <v>0</v>
      </c>
      <c r="D9" t="s">
        <v>41</v>
      </c>
    </row>
    <row r="10" spans="1:4">
      <c r="A10" t="s">
        <v>7</v>
      </c>
      <c r="B10" t="s">
        <v>12</v>
      </c>
      <c r="C10">
        <v>1</v>
      </c>
      <c r="D10" t="s">
        <v>41</v>
      </c>
    </row>
    <row r="11" spans="1:4">
      <c r="A11" t="s">
        <v>8</v>
      </c>
      <c r="B11" t="s">
        <v>12</v>
      </c>
      <c r="C11">
        <v>0</v>
      </c>
      <c r="D11" t="s">
        <v>41</v>
      </c>
    </row>
    <row r="12" spans="1:4">
      <c r="A12" t="s">
        <v>9</v>
      </c>
      <c r="B12" t="s">
        <v>12</v>
      </c>
      <c r="C12">
        <v>1</v>
      </c>
      <c r="D12" t="s">
        <v>41</v>
      </c>
    </row>
    <row r="13" spans="1:4">
      <c r="A13" t="s">
        <v>10</v>
      </c>
      <c r="B13" t="s">
        <v>12</v>
      </c>
      <c r="C13">
        <v>1</v>
      </c>
      <c r="D13" t="s">
        <v>41</v>
      </c>
    </row>
    <row r="14" spans="1:4">
      <c r="A14" t="s">
        <v>4</v>
      </c>
      <c r="B14" t="s">
        <v>15</v>
      </c>
      <c r="C14">
        <v>45</v>
      </c>
      <c r="D14" t="s">
        <v>40</v>
      </c>
    </row>
    <row r="15" spans="1:4">
      <c r="A15" t="s">
        <v>6</v>
      </c>
      <c r="B15" t="s">
        <v>15</v>
      </c>
      <c r="C15">
        <v>101</v>
      </c>
      <c r="D15" t="s">
        <v>40</v>
      </c>
    </row>
    <row r="16" spans="1:4">
      <c r="A16" t="s">
        <v>7</v>
      </c>
      <c r="B16" t="s">
        <v>15</v>
      </c>
      <c r="C16">
        <v>45</v>
      </c>
      <c r="D16" t="s">
        <v>40</v>
      </c>
    </row>
    <row r="17" spans="1:4">
      <c r="A17" t="s">
        <v>8</v>
      </c>
      <c r="B17" t="s">
        <v>15</v>
      </c>
      <c r="C17">
        <v>693</v>
      </c>
      <c r="D17" t="s">
        <v>40</v>
      </c>
    </row>
    <row r="18" spans="1:4">
      <c r="A18" t="s">
        <v>9</v>
      </c>
      <c r="B18" t="s">
        <v>15</v>
      </c>
      <c r="C18">
        <v>143</v>
      </c>
      <c r="D18" t="s">
        <v>40</v>
      </c>
    </row>
    <row r="19" spans="1:4">
      <c r="A19" t="s">
        <v>10</v>
      </c>
      <c r="B19" t="s">
        <v>15</v>
      </c>
      <c r="C19">
        <v>45</v>
      </c>
      <c r="D19" t="s">
        <v>40</v>
      </c>
    </row>
    <row r="20" spans="1:4">
      <c r="A20" t="s">
        <v>4</v>
      </c>
      <c r="B20" t="s">
        <v>16</v>
      </c>
      <c r="C20">
        <v>0</v>
      </c>
      <c r="D20" t="s">
        <v>41</v>
      </c>
    </row>
    <row r="21" spans="1:4">
      <c r="A21" t="s">
        <v>6</v>
      </c>
      <c r="B21" t="s">
        <v>16</v>
      </c>
      <c r="C21">
        <v>1</v>
      </c>
      <c r="D21" t="s">
        <v>41</v>
      </c>
    </row>
    <row r="22" spans="1:4">
      <c r="A22" t="s">
        <v>7</v>
      </c>
      <c r="B22" t="s">
        <v>16</v>
      </c>
      <c r="C22">
        <v>1</v>
      </c>
      <c r="D22" t="s">
        <v>41</v>
      </c>
    </row>
    <row r="23" spans="1:4">
      <c r="A23" t="s">
        <v>8</v>
      </c>
      <c r="B23" t="s">
        <v>16</v>
      </c>
      <c r="C23">
        <v>1</v>
      </c>
      <c r="D23" t="s">
        <v>41</v>
      </c>
    </row>
    <row r="24" spans="1:4">
      <c r="A24" t="s">
        <v>9</v>
      </c>
      <c r="B24" t="s">
        <v>16</v>
      </c>
      <c r="C24">
        <v>0</v>
      </c>
      <c r="D24" t="s">
        <v>41</v>
      </c>
    </row>
    <row r="25" spans="1:4">
      <c r="A25" t="s">
        <v>10</v>
      </c>
      <c r="B25" t="s">
        <v>16</v>
      </c>
      <c r="C25">
        <v>0</v>
      </c>
      <c r="D25" t="s">
        <v>41</v>
      </c>
    </row>
    <row r="26" spans="1:4">
      <c r="A26" t="s">
        <v>4</v>
      </c>
      <c r="B26" t="s">
        <v>17</v>
      </c>
      <c r="C26">
        <v>32.5</v>
      </c>
      <c r="D26" t="s">
        <v>43</v>
      </c>
    </row>
    <row r="27" spans="1:4">
      <c r="A27" t="s">
        <v>6</v>
      </c>
      <c r="B27" t="s">
        <v>17</v>
      </c>
      <c r="C27">
        <v>26</v>
      </c>
      <c r="D27" t="s">
        <v>43</v>
      </c>
    </row>
    <row r="28" spans="1:4">
      <c r="A28" t="s">
        <v>7</v>
      </c>
      <c r="B28" t="s">
        <v>17</v>
      </c>
      <c r="C28">
        <v>26.2</v>
      </c>
      <c r="D28" t="s">
        <v>43</v>
      </c>
    </row>
    <row r="29" spans="1:4">
      <c r="A29" t="s">
        <v>8</v>
      </c>
      <c r="B29" t="s">
        <v>17</v>
      </c>
      <c r="C29">
        <v>24.2</v>
      </c>
      <c r="D29" t="s">
        <v>43</v>
      </c>
    </row>
    <row r="30" spans="1:4">
      <c r="A30" t="s">
        <v>9</v>
      </c>
      <c r="B30" t="s">
        <v>17</v>
      </c>
      <c r="C30">
        <v>24.1</v>
      </c>
      <c r="D30" t="s">
        <v>43</v>
      </c>
    </row>
    <row r="31" spans="1:4">
      <c r="A31" t="s">
        <v>10</v>
      </c>
      <c r="B31" t="s">
        <v>17</v>
      </c>
      <c r="C31">
        <v>24.2</v>
      </c>
      <c r="D31" t="s">
        <v>43</v>
      </c>
    </row>
    <row r="32" spans="1:4">
      <c r="A32" t="s">
        <v>4</v>
      </c>
      <c r="B32" t="s">
        <v>18</v>
      </c>
      <c r="C32">
        <v>25600</v>
      </c>
      <c r="D32" t="s">
        <v>42</v>
      </c>
    </row>
    <row r="33" spans="1:4">
      <c r="A33" t="s">
        <v>6</v>
      </c>
      <c r="B33" t="s">
        <v>18</v>
      </c>
      <c r="C33">
        <v>1600000</v>
      </c>
      <c r="D33" t="s">
        <v>42</v>
      </c>
    </row>
    <row r="34" spans="1:4">
      <c r="A34" t="s">
        <v>7</v>
      </c>
      <c r="B34" t="s">
        <v>18</v>
      </c>
      <c r="C34">
        <v>1024007</v>
      </c>
      <c r="D34" t="s">
        <v>42</v>
      </c>
    </row>
    <row r="35" spans="1:4">
      <c r="A35" t="s">
        <v>8</v>
      </c>
      <c r="B35" t="s">
        <v>18</v>
      </c>
      <c r="C35">
        <v>204800</v>
      </c>
      <c r="D35" t="s">
        <v>42</v>
      </c>
    </row>
    <row r="36" spans="1:4">
      <c r="A36" t="s">
        <v>9</v>
      </c>
      <c r="B36" t="s">
        <v>18</v>
      </c>
      <c r="C36">
        <v>25600</v>
      </c>
      <c r="D36" t="s">
        <v>42</v>
      </c>
    </row>
    <row r="37" spans="1:4">
      <c r="A37" t="s">
        <v>10</v>
      </c>
      <c r="B37" t="s">
        <v>18</v>
      </c>
      <c r="C37">
        <v>25600</v>
      </c>
      <c r="D37" t="s">
        <v>42</v>
      </c>
    </row>
    <row r="38" spans="1:4">
      <c r="A38" t="s">
        <v>4</v>
      </c>
      <c r="B38" t="s">
        <v>19</v>
      </c>
      <c r="C38">
        <v>1040000</v>
      </c>
      <c r="D38" t="s">
        <v>43</v>
      </c>
    </row>
    <row r="39" spans="1:4">
      <c r="A39" t="s">
        <v>6</v>
      </c>
      <c r="B39" t="s">
        <v>19</v>
      </c>
      <c r="C39">
        <v>1620000</v>
      </c>
      <c r="D39" t="s">
        <v>43</v>
      </c>
    </row>
    <row r="40" spans="1:4">
      <c r="A40" t="s">
        <v>7</v>
      </c>
      <c r="B40" t="s">
        <v>19</v>
      </c>
      <c r="C40">
        <v>1040000</v>
      </c>
      <c r="D40" t="s">
        <v>43</v>
      </c>
    </row>
    <row r="41" spans="1:4">
      <c r="A41" t="s">
        <v>8</v>
      </c>
      <c r="B41" t="s">
        <v>19</v>
      </c>
      <c r="C41">
        <v>921600</v>
      </c>
      <c r="D41" t="s">
        <v>43</v>
      </c>
    </row>
    <row r="42" spans="1:4">
      <c r="A42" t="s">
        <v>9</v>
      </c>
      <c r="B42" t="s">
        <v>19</v>
      </c>
      <c r="C42">
        <v>1040000</v>
      </c>
      <c r="D42" t="s">
        <v>43</v>
      </c>
    </row>
    <row r="43" spans="1:4">
      <c r="A43" t="s">
        <v>10</v>
      </c>
      <c r="B43" t="s">
        <v>19</v>
      </c>
      <c r="C43">
        <v>1040000</v>
      </c>
      <c r="D4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E0C7-6600-4FCD-BF14-2D73E0102D2B}">
  <dimension ref="A1:R54"/>
  <sheetViews>
    <sheetView tabSelected="1" zoomScale="40" zoomScaleNormal="40" workbookViewId="0">
      <selection activeCell="R14" sqref="R14"/>
    </sheetView>
  </sheetViews>
  <sheetFormatPr defaultRowHeight="14.4"/>
  <cols>
    <col min="1" max="1" width="33.5546875" bestFit="1" customWidth="1"/>
    <col min="2" max="5" width="22.88671875" bestFit="1" customWidth="1"/>
    <col min="6" max="7" width="23.33203125" bestFit="1" customWidth="1"/>
    <col min="8" max="8" width="9" bestFit="1" customWidth="1"/>
    <col min="9" max="9" width="9.88671875" bestFit="1" customWidth="1"/>
    <col min="10" max="10" width="14.88671875" bestFit="1" customWidth="1"/>
    <col min="11" max="11" width="26.5546875" bestFit="1" customWidth="1"/>
    <col min="12" max="12" width="14.88671875" bestFit="1" customWidth="1"/>
    <col min="13" max="13" width="15.21875" bestFit="1" customWidth="1"/>
    <col min="14" max="15" width="14.88671875" bestFit="1" customWidth="1"/>
    <col min="16" max="16" width="7.6640625" bestFit="1" customWidth="1"/>
    <col min="17" max="17" width="14.88671875" bestFit="1" customWidth="1"/>
    <col min="18" max="18" width="21.44140625" bestFit="1" customWidth="1"/>
  </cols>
  <sheetData>
    <row r="1" spans="1:18" ht="43.2">
      <c r="A1" t="s">
        <v>46</v>
      </c>
      <c r="B1" s="4" t="s">
        <v>51</v>
      </c>
      <c r="C1" t="s">
        <v>67</v>
      </c>
      <c r="D1" t="s">
        <v>67</v>
      </c>
      <c r="E1" s="4" t="s">
        <v>45</v>
      </c>
      <c r="F1" t="s">
        <v>67</v>
      </c>
      <c r="G1" t="s">
        <v>67</v>
      </c>
      <c r="H1" t="s">
        <v>50</v>
      </c>
    </row>
    <row r="2" spans="1:18" ht="57.6">
      <c r="A2" t="s">
        <v>47</v>
      </c>
      <c r="B2" s="4" t="s">
        <v>52</v>
      </c>
      <c r="C2" t="s">
        <v>67</v>
      </c>
      <c r="D2" t="s">
        <v>67</v>
      </c>
      <c r="E2" s="5" t="s">
        <v>53</v>
      </c>
      <c r="F2" t="s">
        <v>67</v>
      </c>
      <c r="G2" t="s">
        <v>67</v>
      </c>
      <c r="H2" t="s">
        <v>50</v>
      </c>
    </row>
    <row r="3" spans="1:18">
      <c r="A3" t="s">
        <v>49</v>
      </c>
      <c r="B3">
        <v>0</v>
      </c>
      <c r="C3">
        <v>0</v>
      </c>
      <c r="D3">
        <v>0</v>
      </c>
      <c r="E3" s="5">
        <v>0</v>
      </c>
      <c r="F3">
        <v>0</v>
      </c>
      <c r="G3">
        <v>0</v>
      </c>
      <c r="H3" t="s">
        <v>50</v>
      </c>
    </row>
    <row r="4" spans="1:18">
      <c r="A4" t="s">
        <v>44</v>
      </c>
      <c r="B4" t="s">
        <v>48</v>
      </c>
      <c r="C4" t="s">
        <v>48</v>
      </c>
      <c r="D4" t="s">
        <v>48</v>
      </c>
      <c r="E4" t="s">
        <v>48</v>
      </c>
      <c r="F4" t="s">
        <v>48</v>
      </c>
      <c r="G4" t="s">
        <v>48</v>
      </c>
      <c r="H4" t="s">
        <v>50</v>
      </c>
    </row>
    <row r="5" spans="1:18">
      <c r="A5" s="1" t="s">
        <v>39</v>
      </c>
      <c r="B5" s="1" t="s">
        <v>28</v>
      </c>
    </row>
    <row r="6" spans="1:18">
      <c r="B6" t="s">
        <v>29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</row>
    <row r="7" spans="1:18">
      <c r="A7" s="1" t="s">
        <v>20</v>
      </c>
      <c r="B7" t="s">
        <v>40</v>
      </c>
      <c r="C7" t="s">
        <v>43</v>
      </c>
      <c r="D7" t="s">
        <v>43</v>
      </c>
      <c r="E7" t="s">
        <v>42</v>
      </c>
      <c r="F7" t="s">
        <v>41</v>
      </c>
      <c r="G7" t="s">
        <v>41</v>
      </c>
      <c r="H7" t="s">
        <v>38</v>
      </c>
    </row>
    <row r="8" spans="1:18">
      <c r="A8" s="2" t="s">
        <v>21</v>
      </c>
      <c r="B8" s="3">
        <v>45</v>
      </c>
      <c r="C8" s="3">
        <v>1040000</v>
      </c>
      <c r="D8" s="3">
        <v>24.2</v>
      </c>
      <c r="E8" s="3">
        <v>25600</v>
      </c>
      <c r="F8" s="3">
        <v>1</v>
      </c>
      <c r="G8" s="3">
        <v>0</v>
      </c>
      <c r="H8" s="3">
        <v>1299</v>
      </c>
    </row>
    <row r="9" spans="1:18">
      <c r="A9" s="2" t="s">
        <v>22</v>
      </c>
      <c r="B9" s="3">
        <v>143</v>
      </c>
      <c r="C9" s="3">
        <v>1040000</v>
      </c>
      <c r="D9" s="3">
        <v>24.1</v>
      </c>
      <c r="E9" s="3">
        <v>25600</v>
      </c>
      <c r="F9" s="3">
        <v>1</v>
      </c>
      <c r="G9" s="3">
        <v>0</v>
      </c>
      <c r="H9" s="3">
        <v>1109.99</v>
      </c>
    </row>
    <row r="10" spans="1:18">
      <c r="A10" s="2" t="s">
        <v>23</v>
      </c>
      <c r="B10" s="3">
        <v>45</v>
      </c>
      <c r="C10" s="3">
        <v>1040000</v>
      </c>
      <c r="D10" s="3">
        <v>26.2</v>
      </c>
      <c r="E10" s="3">
        <v>1024007</v>
      </c>
      <c r="F10" s="3">
        <v>1</v>
      </c>
      <c r="G10" s="3">
        <v>1</v>
      </c>
      <c r="H10" s="3">
        <v>1483.77</v>
      </c>
    </row>
    <row r="11" spans="1:18">
      <c r="A11" s="2" t="s">
        <v>24</v>
      </c>
      <c r="B11" s="3">
        <v>45</v>
      </c>
      <c r="C11" s="3">
        <v>1040000</v>
      </c>
      <c r="D11" s="3">
        <v>32.5</v>
      </c>
      <c r="E11" s="3">
        <v>25600</v>
      </c>
      <c r="F11" s="3">
        <v>0</v>
      </c>
      <c r="G11" s="3">
        <v>0</v>
      </c>
      <c r="H11" s="3">
        <v>979.95</v>
      </c>
    </row>
    <row r="12" spans="1:18">
      <c r="A12" s="2" t="s">
        <v>25</v>
      </c>
      <c r="B12" s="3">
        <v>101</v>
      </c>
      <c r="C12" s="3">
        <v>1620000</v>
      </c>
      <c r="D12" s="3">
        <v>26</v>
      </c>
      <c r="E12" s="3">
        <v>1600000</v>
      </c>
      <c r="F12" s="3">
        <v>0</v>
      </c>
      <c r="G12" s="3">
        <v>1</v>
      </c>
      <c r="H12" s="3">
        <v>1610.06</v>
      </c>
    </row>
    <row r="13" spans="1:18">
      <c r="A13" s="2" t="s">
        <v>26</v>
      </c>
      <c r="B13" s="3">
        <v>693</v>
      </c>
      <c r="C13" s="3">
        <v>921600</v>
      </c>
      <c r="D13" s="3">
        <v>24.2</v>
      </c>
      <c r="E13" s="3">
        <v>204800</v>
      </c>
      <c r="F13" s="3">
        <v>0</v>
      </c>
      <c r="G13" s="3">
        <v>1</v>
      </c>
      <c r="H13" s="3">
        <v>1344.15</v>
      </c>
    </row>
    <row r="14" spans="1:18">
      <c r="J14" t="s">
        <v>130</v>
      </c>
      <c r="K14" t="s">
        <v>130</v>
      </c>
      <c r="L14" t="s">
        <v>130</v>
      </c>
      <c r="M14" t="s">
        <v>130</v>
      </c>
      <c r="N14" t="s">
        <v>130</v>
      </c>
      <c r="O14" t="s">
        <v>130</v>
      </c>
      <c r="P14" t="s">
        <v>132</v>
      </c>
      <c r="Q14" t="s">
        <v>130</v>
      </c>
      <c r="R14" t="s">
        <v>134</v>
      </c>
    </row>
    <row r="15" spans="1:18">
      <c r="A15" s="2" t="s">
        <v>54</v>
      </c>
      <c r="B15" t="str">
        <f>B6</f>
        <v>AF points</v>
      </c>
      <c r="C15" t="str">
        <f t="shared" ref="C15:H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t="str">
        <f t="shared" si="0"/>
        <v>price</v>
      </c>
      <c r="J15" t="str">
        <f>B15</f>
        <v>AF points</v>
      </c>
      <c r="K15" t="str">
        <f t="shared" ref="K15:Q15" si="1">C15</f>
        <v>Display Resolution</v>
      </c>
      <c r="L15" t="str">
        <f t="shared" si="1"/>
        <v>Effective Pixels</v>
      </c>
      <c r="M15" t="str">
        <f t="shared" si="1"/>
        <v>ISO Rating (max)</v>
      </c>
      <c r="N15" t="str">
        <f t="shared" si="1"/>
        <v>Lens</v>
      </c>
      <c r="O15" t="str">
        <f t="shared" si="1"/>
        <v>NFC</v>
      </c>
      <c r="P15" t="str">
        <f t="shared" si="1"/>
        <v>price</v>
      </c>
      <c r="Q15" t="s">
        <v>131</v>
      </c>
      <c r="R15" t="s">
        <v>133</v>
      </c>
    </row>
    <row r="16" spans="1:18">
      <c r="A16" t="str">
        <f>A8</f>
        <v>Canon EOS 850D</v>
      </c>
      <c r="B16">
        <f>RANK(B8,B$8:B$13,B$3)</f>
        <v>4</v>
      </c>
      <c r="C16">
        <f t="shared" ref="C16:G16" si="2">RANK(C8,C$8:C$13,C$3)</f>
        <v>2</v>
      </c>
      <c r="D16">
        <f t="shared" si="2"/>
        <v>4</v>
      </c>
      <c r="E16">
        <f t="shared" si="2"/>
        <v>4</v>
      </c>
      <c r="F16">
        <f t="shared" si="2"/>
        <v>1</v>
      </c>
      <c r="G16">
        <f t="shared" si="2"/>
        <v>4</v>
      </c>
      <c r="H16" s="6">
        <f>H8</f>
        <v>1299</v>
      </c>
      <c r="J16">
        <f>8-B16</f>
        <v>4</v>
      </c>
      <c r="K16">
        <f t="shared" ref="K16:K21" si="3">8-C16</f>
        <v>6</v>
      </c>
      <c r="L16">
        <f t="shared" ref="L16:L21" si="4">8-D16</f>
        <v>4</v>
      </c>
      <c r="M16">
        <f t="shared" ref="M16:M21" si="5">8-E16</f>
        <v>4</v>
      </c>
      <c r="N16">
        <f t="shared" ref="N16:N21" si="6">8-F16</f>
        <v>7</v>
      </c>
      <c r="O16">
        <f t="shared" ref="O16:O21" si="7">8-G16</f>
        <v>4</v>
      </c>
      <c r="P16" s="6">
        <f>H16</f>
        <v>1299</v>
      </c>
      <c r="Q16">
        <f>SUM(J16:O16)</f>
        <v>29</v>
      </c>
      <c r="R16" s="8">
        <f>P16/Q16</f>
        <v>44.793103448275865</v>
      </c>
    </row>
    <row r="17" spans="1:18">
      <c r="A17" t="str">
        <f t="shared" ref="A17:A21" si="8">A9</f>
        <v>Canon-EOS-250D</v>
      </c>
      <c r="B17">
        <f t="shared" ref="B17:G17" si="9">RANK(B9,B$8:B$13,B$3)</f>
        <v>2</v>
      </c>
      <c r="C17">
        <f t="shared" si="9"/>
        <v>2</v>
      </c>
      <c r="D17">
        <f t="shared" si="9"/>
        <v>6</v>
      </c>
      <c r="E17">
        <f t="shared" si="9"/>
        <v>4</v>
      </c>
      <c r="F17">
        <f t="shared" si="9"/>
        <v>1</v>
      </c>
      <c r="G17">
        <f t="shared" si="9"/>
        <v>4</v>
      </c>
      <c r="H17" s="6">
        <f t="shared" ref="H17:H21" si="10">H9</f>
        <v>1109.99</v>
      </c>
      <c r="J17">
        <f t="shared" ref="J17:J21" si="11">8-B17</f>
        <v>6</v>
      </c>
      <c r="K17">
        <f t="shared" si="3"/>
        <v>6</v>
      </c>
      <c r="L17">
        <f t="shared" si="4"/>
        <v>2</v>
      </c>
      <c r="M17">
        <f t="shared" si="5"/>
        <v>4</v>
      </c>
      <c r="N17">
        <f t="shared" si="6"/>
        <v>7</v>
      </c>
      <c r="O17">
        <f t="shared" si="7"/>
        <v>4</v>
      </c>
      <c r="P17" s="6">
        <f t="shared" ref="P17:P21" si="12">H17</f>
        <v>1109.99</v>
      </c>
      <c r="Q17">
        <f t="shared" ref="Q17:Q21" si="13">SUM(J17:O17)</f>
        <v>29</v>
      </c>
      <c r="R17" s="8">
        <f t="shared" ref="R17:R21" si="14">P17/Q17</f>
        <v>38.275517241379312</v>
      </c>
    </row>
    <row r="18" spans="1:18">
      <c r="A18" t="str">
        <f t="shared" si="8"/>
        <v>Canon-EOS-6D-Mark-II</v>
      </c>
      <c r="B18">
        <f t="shared" ref="B18:G18" si="15">RANK(B10,B$8:B$13,B$3)</f>
        <v>4</v>
      </c>
      <c r="C18">
        <f t="shared" si="15"/>
        <v>2</v>
      </c>
      <c r="D18">
        <f t="shared" si="15"/>
        <v>2</v>
      </c>
      <c r="E18">
        <f t="shared" si="15"/>
        <v>2</v>
      </c>
      <c r="F18">
        <f t="shared" si="15"/>
        <v>1</v>
      </c>
      <c r="G18">
        <f t="shared" si="15"/>
        <v>1</v>
      </c>
      <c r="H18" s="6">
        <f t="shared" si="10"/>
        <v>1483.77</v>
      </c>
      <c r="J18">
        <f t="shared" si="11"/>
        <v>4</v>
      </c>
      <c r="K18">
        <f t="shared" si="3"/>
        <v>6</v>
      </c>
      <c r="L18">
        <f t="shared" si="4"/>
        <v>6</v>
      </c>
      <c r="M18">
        <f t="shared" si="5"/>
        <v>6</v>
      </c>
      <c r="N18">
        <f t="shared" si="6"/>
        <v>7</v>
      </c>
      <c r="O18">
        <f t="shared" si="7"/>
        <v>7</v>
      </c>
      <c r="P18" s="6">
        <f t="shared" si="12"/>
        <v>1483.77</v>
      </c>
      <c r="Q18">
        <f t="shared" si="13"/>
        <v>36</v>
      </c>
      <c r="R18" s="8">
        <f t="shared" si="14"/>
        <v>41.215833333333336</v>
      </c>
    </row>
    <row r="19" spans="1:18">
      <c r="A19" t="str">
        <f t="shared" si="8"/>
        <v>Canon-EOS-90D</v>
      </c>
      <c r="B19">
        <f t="shared" ref="B19:G19" si="16">RANK(B11,B$8:B$13,B$3)</f>
        <v>4</v>
      </c>
      <c r="C19">
        <f t="shared" si="16"/>
        <v>2</v>
      </c>
      <c r="D19">
        <f t="shared" si="16"/>
        <v>1</v>
      </c>
      <c r="E19">
        <f t="shared" si="16"/>
        <v>4</v>
      </c>
      <c r="F19">
        <f t="shared" si="16"/>
        <v>4</v>
      </c>
      <c r="G19">
        <f t="shared" si="16"/>
        <v>4</v>
      </c>
      <c r="H19" s="6">
        <f t="shared" si="10"/>
        <v>979.95</v>
      </c>
      <c r="J19">
        <f t="shared" si="11"/>
        <v>4</v>
      </c>
      <c r="K19">
        <f t="shared" si="3"/>
        <v>6</v>
      </c>
      <c r="L19">
        <f t="shared" si="4"/>
        <v>7</v>
      </c>
      <c r="M19">
        <f t="shared" si="5"/>
        <v>4</v>
      </c>
      <c r="N19">
        <f t="shared" si="6"/>
        <v>4</v>
      </c>
      <c r="O19">
        <f t="shared" si="7"/>
        <v>4</v>
      </c>
      <c r="P19" s="6">
        <f t="shared" si="12"/>
        <v>979.95</v>
      </c>
      <c r="Q19">
        <f t="shared" si="13"/>
        <v>29</v>
      </c>
      <c r="R19" s="8">
        <f t="shared" si="14"/>
        <v>33.79137931034483</v>
      </c>
    </row>
    <row r="20" spans="1:18">
      <c r="A20" t="str">
        <f t="shared" si="8"/>
        <v>Pentax-K-3-Mark-III</v>
      </c>
      <c r="B20">
        <f t="shared" ref="B20:G20" si="17">RANK(B12,B$8:B$13,B$3)</f>
        <v>3</v>
      </c>
      <c r="C20">
        <f t="shared" si="17"/>
        <v>1</v>
      </c>
      <c r="D20">
        <f t="shared" si="17"/>
        <v>3</v>
      </c>
      <c r="E20">
        <f t="shared" si="17"/>
        <v>1</v>
      </c>
      <c r="F20">
        <f t="shared" si="17"/>
        <v>4</v>
      </c>
      <c r="G20">
        <f t="shared" si="17"/>
        <v>1</v>
      </c>
      <c r="H20" s="6">
        <f t="shared" si="10"/>
        <v>1610.06</v>
      </c>
      <c r="J20">
        <f t="shared" si="11"/>
        <v>5</v>
      </c>
      <c r="K20">
        <f t="shared" si="3"/>
        <v>7</v>
      </c>
      <c r="L20">
        <f t="shared" si="4"/>
        <v>5</v>
      </c>
      <c r="M20">
        <f t="shared" si="5"/>
        <v>7</v>
      </c>
      <c r="N20">
        <f t="shared" si="6"/>
        <v>4</v>
      </c>
      <c r="O20">
        <f t="shared" si="7"/>
        <v>7</v>
      </c>
      <c r="P20" s="6">
        <f t="shared" si="12"/>
        <v>1610.06</v>
      </c>
      <c r="Q20">
        <f t="shared" si="13"/>
        <v>35</v>
      </c>
      <c r="R20" s="8">
        <f t="shared" si="14"/>
        <v>46.001714285714286</v>
      </c>
    </row>
    <row r="21" spans="1:18">
      <c r="A21" t="str">
        <f t="shared" si="8"/>
        <v>Sony-A7-III</v>
      </c>
      <c r="B21">
        <f t="shared" ref="B21:G21" si="18">RANK(B13,B$8:B$13,B$3)</f>
        <v>1</v>
      </c>
      <c r="C21">
        <f t="shared" si="18"/>
        <v>6</v>
      </c>
      <c r="D21">
        <f t="shared" si="18"/>
        <v>4</v>
      </c>
      <c r="E21">
        <f t="shared" si="18"/>
        <v>3</v>
      </c>
      <c r="F21">
        <f t="shared" si="18"/>
        <v>4</v>
      </c>
      <c r="G21">
        <f t="shared" si="18"/>
        <v>1</v>
      </c>
      <c r="H21" s="6">
        <f t="shared" si="10"/>
        <v>1344.15</v>
      </c>
      <c r="J21">
        <f t="shared" si="11"/>
        <v>7</v>
      </c>
      <c r="K21">
        <f t="shared" si="3"/>
        <v>2</v>
      </c>
      <c r="L21">
        <f t="shared" si="4"/>
        <v>4</v>
      </c>
      <c r="M21">
        <f t="shared" si="5"/>
        <v>5</v>
      </c>
      <c r="N21">
        <f t="shared" si="6"/>
        <v>4</v>
      </c>
      <c r="O21">
        <f t="shared" si="7"/>
        <v>7</v>
      </c>
      <c r="P21" s="6">
        <f t="shared" si="12"/>
        <v>1344.15</v>
      </c>
      <c r="Q21">
        <f t="shared" si="13"/>
        <v>29</v>
      </c>
      <c r="R21" s="8">
        <f t="shared" si="14"/>
        <v>46.35</v>
      </c>
    </row>
    <row r="22" spans="1:18">
      <c r="A22" t="s">
        <v>126</v>
      </c>
      <c r="B22" t="s">
        <v>127</v>
      </c>
      <c r="C22" t="s">
        <v>127</v>
      </c>
      <c r="D22" t="s">
        <v>127</v>
      </c>
      <c r="E22" t="s">
        <v>127</v>
      </c>
      <c r="F22" t="s">
        <v>127</v>
      </c>
      <c r="G22" t="s">
        <v>127</v>
      </c>
      <c r="H22" s="6" t="s">
        <v>38</v>
      </c>
      <c r="J22" t="str">
        <f>J14</f>
        <v>goodness points</v>
      </c>
      <c r="K22" t="str">
        <f t="shared" ref="K22:O22" si="19">K14</f>
        <v>goodness points</v>
      </c>
      <c r="L22" t="str">
        <f t="shared" si="19"/>
        <v>goodness points</v>
      </c>
      <c r="M22" t="str">
        <f t="shared" si="19"/>
        <v>goodness points</v>
      </c>
      <c r="N22" t="str">
        <f t="shared" si="19"/>
        <v>goodness points</v>
      </c>
      <c r="O22" t="str">
        <f t="shared" si="19"/>
        <v>goodness points</v>
      </c>
    </row>
    <row r="23" spans="1:18">
      <c r="H23" s="6"/>
    </row>
    <row r="24" spans="1:18">
      <c r="F24" t="s">
        <v>125</v>
      </c>
      <c r="G24" t="s">
        <v>125</v>
      </c>
    </row>
    <row r="25" spans="1:18">
      <c r="A25" t="s">
        <v>126</v>
      </c>
      <c r="B25" t="s">
        <v>38</v>
      </c>
      <c r="C25" t="s">
        <v>38</v>
      </c>
      <c r="D25" t="s">
        <v>38</v>
      </c>
      <c r="E25" t="s">
        <v>38</v>
      </c>
      <c r="F25" t="s">
        <v>38</v>
      </c>
      <c r="G25" t="s">
        <v>38</v>
      </c>
    </row>
    <row r="26" spans="1:18">
      <c r="A26" t="s">
        <v>65</v>
      </c>
      <c r="B26" t="str">
        <f>B15</f>
        <v>AF points</v>
      </c>
      <c r="C26" t="str">
        <f t="shared" ref="C26:G26" si="20">C15</f>
        <v>Display Resolution</v>
      </c>
      <c r="D26" t="str">
        <f t="shared" si="20"/>
        <v>Effective Pixels</v>
      </c>
      <c r="E26" t="str">
        <f t="shared" si="20"/>
        <v>ISO Rating (max)</v>
      </c>
      <c r="F26" t="str">
        <f t="shared" si="20"/>
        <v>Lens</v>
      </c>
      <c r="G26" t="str">
        <f t="shared" si="20"/>
        <v>NFC</v>
      </c>
    </row>
    <row r="27" spans="1:18">
      <c r="A27">
        <v>1</v>
      </c>
      <c r="B27" s="7">
        <v>653.17890924474113</v>
      </c>
      <c r="C27" s="7">
        <v>385.41741036706162</v>
      </c>
      <c r="D27" s="7">
        <v>1.3490738697620923E-2</v>
      </c>
      <c r="E27" s="7">
        <v>762.51589568230156</v>
      </c>
      <c r="F27" s="7">
        <v>224.54758968019124</v>
      </c>
      <c r="G27" s="7">
        <v>279.27495125482466</v>
      </c>
      <c r="H27" s="8"/>
      <c r="I27" s="8"/>
      <c r="J27" s="8"/>
    </row>
    <row r="28" spans="1:18">
      <c r="A28">
        <v>2</v>
      </c>
      <c r="B28" s="7">
        <v>182.83735702927089</v>
      </c>
      <c r="C28" s="7">
        <v>385.41741036799169</v>
      </c>
      <c r="D28" s="7">
        <v>1.3490738697620967E-2</v>
      </c>
      <c r="E28" s="7">
        <v>411.68270331746425</v>
      </c>
      <c r="F28" s="7">
        <v>0</v>
      </c>
      <c r="G28" s="7">
        <v>0</v>
      </c>
      <c r="H28" s="8"/>
      <c r="I28" s="8"/>
      <c r="J28" s="8"/>
    </row>
    <row r="29" spans="1:18">
      <c r="A29">
        <v>3</v>
      </c>
      <c r="B29" s="7">
        <v>182.83735703326241</v>
      </c>
      <c r="C29" s="7">
        <v>0</v>
      </c>
      <c r="D29" s="7">
        <v>1.3490738697620967E-2</v>
      </c>
      <c r="E29" s="7">
        <v>411.6827033174643</v>
      </c>
      <c r="F29" s="7">
        <v>0</v>
      </c>
      <c r="G29" s="7">
        <v>0</v>
      </c>
      <c r="H29" s="8"/>
      <c r="I29" s="8"/>
      <c r="J29" s="8"/>
    </row>
    <row r="30" spans="1:18">
      <c r="A30">
        <v>4</v>
      </c>
      <c r="B30" s="7">
        <v>182.83735703423744</v>
      </c>
      <c r="C30" s="7">
        <v>0</v>
      </c>
      <c r="D30" s="7">
        <v>1.3490738697620967E-2</v>
      </c>
      <c r="E30" s="7">
        <v>411.68270331764495</v>
      </c>
      <c r="F30" s="7">
        <v>0</v>
      </c>
      <c r="G30" s="7">
        <v>0</v>
      </c>
      <c r="H30" s="8"/>
      <c r="I30" s="8"/>
      <c r="J30" s="8"/>
    </row>
    <row r="31" spans="1:18">
      <c r="A31">
        <v>5</v>
      </c>
      <c r="B31" s="7">
        <v>0</v>
      </c>
      <c r="C31" s="7">
        <v>0</v>
      </c>
      <c r="D31" s="7">
        <v>6.7452845120159087E-3</v>
      </c>
      <c r="E31" s="7">
        <v>0</v>
      </c>
      <c r="F31" s="7">
        <v>0</v>
      </c>
      <c r="G31" s="7">
        <v>0</v>
      </c>
      <c r="H31" s="8"/>
      <c r="I31" s="8"/>
      <c r="J31" s="8"/>
    </row>
    <row r="32" spans="1:18">
      <c r="A32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/>
      <c r="I32" s="8"/>
      <c r="J32" s="8"/>
    </row>
    <row r="33" spans="1:11">
      <c r="A33">
        <v>1</v>
      </c>
      <c r="B33" s="8">
        <v>2</v>
      </c>
      <c r="C33" s="8">
        <v>3</v>
      </c>
      <c r="D33" s="8">
        <v>4</v>
      </c>
      <c r="E33" s="8">
        <v>5</v>
      </c>
      <c r="F33" s="8">
        <v>6</v>
      </c>
      <c r="G33" s="8">
        <v>7</v>
      </c>
      <c r="H33" s="8"/>
      <c r="I33" s="8"/>
      <c r="J33" s="8"/>
    </row>
    <row r="34" spans="1:11">
      <c r="B34" s="8"/>
      <c r="C34" s="8"/>
      <c r="D34" s="8"/>
      <c r="E34" s="8"/>
      <c r="F34" s="8"/>
      <c r="G34" s="8"/>
      <c r="H34" s="8"/>
      <c r="I34" s="8"/>
      <c r="J34" s="8"/>
    </row>
    <row r="35" spans="1:11">
      <c r="A35" t="s">
        <v>64</v>
      </c>
      <c r="B35" s="8" t="str">
        <f>B26</f>
        <v>AF points</v>
      </c>
      <c r="C35" s="8" t="str">
        <f t="shared" ref="C35:G35" si="21">C26</f>
        <v>Display Resolution</v>
      </c>
      <c r="D35" s="8" t="str">
        <f t="shared" si="21"/>
        <v>Effective Pixels</v>
      </c>
      <c r="E35" s="8" t="str">
        <f t="shared" si="21"/>
        <v>ISO Rating (max)</v>
      </c>
      <c r="F35" s="8" t="str">
        <f t="shared" si="21"/>
        <v>Lens</v>
      </c>
      <c r="G35" s="8" t="str">
        <f t="shared" si="21"/>
        <v>NFC</v>
      </c>
      <c r="H35" s="8"/>
      <c r="I35" s="8"/>
      <c r="J35" s="8"/>
    </row>
    <row r="36" spans="1:11">
      <c r="A36" t="s">
        <v>59</v>
      </c>
      <c r="B36" s="8">
        <f>B27-B28</f>
        <v>470.34155221547024</v>
      </c>
      <c r="C36" s="8">
        <f t="shared" ref="C36:G36" si="22">C27-C28</f>
        <v>-9.3007201940054074E-10</v>
      </c>
      <c r="D36" s="8">
        <f t="shared" si="22"/>
        <v>-4.3368086899420177E-17</v>
      </c>
      <c r="E36" s="8">
        <f t="shared" si="22"/>
        <v>350.83319236483732</v>
      </c>
      <c r="F36" s="8">
        <f t="shared" si="22"/>
        <v>224.54758968019124</v>
      </c>
      <c r="G36" s="8">
        <f t="shared" si="22"/>
        <v>279.27495125482466</v>
      </c>
      <c r="H36" s="8"/>
      <c r="I36" s="8"/>
      <c r="J36" s="8"/>
    </row>
    <row r="37" spans="1:11">
      <c r="A37" t="s">
        <v>60</v>
      </c>
      <c r="B37" s="8">
        <f t="shared" ref="B37:G37" si="23">B28-B29</f>
        <v>-3.9915164506965084E-9</v>
      </c>
      <c r="C37" s="8">
        <f t="shared" si="23"/>
        <v>385.41741036799169</v>
      </c>
      <c r="D37" s="8">
        <f t="shared" si="23"/>
        <v>0</v>
      </c>
      <c r="E37" s="8">
        <f t="shared" si="23"/>
        <v>0</v>
      </c>
      <c r="F37" s="8">
        <f t="shared" si="23"/>
        <v>0</v>
      </c>
      <c r="G37" s="8">
        <f t="shared" si="23"/>
        <v>0</v>
      </c>
      <c r="H37" s="8"/>
      <c r="I37" s="8"/>
      <c r="J37" s="8"/>
    </row>
    <row r="38" spans="1:11">
      <c r="A38" t="s">
        <v>61</v>
      </c>
      <c r="B38" s="8">
        <f t="shared" ref="B38:G38" si="24">B29-B30</f>
        <v>-9.7503516371943988E-10</v>
      </c>
      <c r="C38" s="8">
        <f t="shared" si="24"/>
        <v>0</v>
      </c>
      <c r="D38" s="8">
        <f t="shared" si="24"/>
        <v>0</v>
      </c>
      <c r="E38" s="8">
        <f t="shared" si="24"/>
        <v>-1.8064838513964787E-10</v>
      </c>
      <c r="F38" s="8">
        <f t="shared" si="24"/>
        <v>0</v>
      </c>
      <c r="G38" s="8">
        <f t="shared" si="24"/>
        <v>0</v>
      </c>
      <c r="H38" s="8"/>
      <c r="I38" s="8"/>
      <c r="J38" s="8"/>
    </row>
    <row r="39" spans="1:11">
      <c r="A39" t="s">
        <v>62</v>
      </c>
      <c r="B39" s="8">
        <f t="shared" ref="B39:G39" si="25">B30-B31</f>
        <v>182.83735703423744</v>
      </c>
      <c r="C39" s="8">
        <f t="shared" si="25"/>
        <v>0</v>
      </c>
      <c r="D39" s="8">
        <f t="shared" si="25"/>
        <v>6.7454541856050579E-3</v>
      </c>
      <c r="E39" s="8">
        <f t="shared" si="25"/>
        <v>411.68270331764495</v>
      </c>
      <c r="F39" s="8">
        <f t="shared" si="25"/>
        <v>0</v>
      </c>
      <c r="G39" s="8">
        <f t="shared" si="25"/>
        <v>0</v>
      </c>
      <c r="H39" s="8"/>
      <c r="I39" s="8"/>
      <c r="J39" s="8"/>
    </row>
    <row r="40" spans="1:11">
      <c r="A40" t="s">
        <v>63</v>
      </c>
      <c r="B40" s="8">
        <f t="shared" ref="B40:G40" si="26">B31-B32</f>
        <v>0</v>
      </c>
      <c r="C40" s="8">
        <f t="shared" si="26"/>
        <v>0</v>
      </c>
      <c r="D40" s="8">
        <f t="shared" si="26"/>
        <v>6.7452845120159087E-3</v>
      </c>
      <c r="E40" s="8">
        <f t="shared" si="26"/>
        <v>0</v>
      </c>
      <c r="F40" s="8">
        <f t="shared" si="26"/>
        <v>0</v>
      </c>
      <c r="G40" s="8">
        <f t="shared" si="26"/>
        <v>0</v>
      </c>
      <c r="H40" s="8"/>
      <c r="I40" s="8"/>
      <c r="J40" s="8"/>
    </row>
    <row r="41" spans="1:11">
      <c r="A41" t="s">
        <v>126</v>
      </c>
      <c r="B41" s="8" t="s">
        <v>38</v>
      </c>
      <c r="C41" s="8" t="s">
        <v>38</v>
      </c>
      <c r="D41" s="8" t="s">
        <v>38</v>
      </c>
      <c r="E41" s="8" t="s">
        <v>38</v>
      </c>
      <c r="F41" s="8" t="s">
        <v>38</v>
      </c>
      <c r="G41" s="8" t="s">
        <v>38</v>
      </c>
      <c r="H41" s="8"/>
      <c r="I41" s="8"/>
      <c r="J41" s="8"/>
    </row>
    <row r="42" spans="1:11">
      <c r="B42" s="8"/>
      <c r="C42" s="8"/>
      <c r="D42" s="8"/>
      <c r="E42" s="8"/>
      <c r="F42" s="8"/>
      <c r="G42" s="8"/>
      <c r="H42" s="8"/>
      <c r="I42" s="8"/>
      <c r="J42" s="8"/>
    </row>
    <row r="43" spans="1:11">
      <c r="B43" s="8" t="s">
        <v>38</v>
      </c>
      <c r="C43" s="8" t="s">
        <v>38</v>
      </c>
      <c r="D43" s="8" t="s">
        <v>38</v>
      </c>
      <c r="E43" s="8" t="s">
        <v>38</v>
      </c>
      <c r="F43" s="8" t="s">
        <v>38</v>
      </c>
      <c r="G43" s="8" t="s">
        <v>38</v>
      </c>
      <c r="H43" s="8" t="s">
        <v>38</v>
      </c>
      <c r="I43" s="8" t="s">
        <v>38</v>
      </c>
      <c r="J43" s="8" t="s">
        <v>38</v>
      </c>
      <c r="K43" t="s">
        <v>71</v>
      </c>
    </row>
    <row r="44" spans="1:11">
      <c r="A44" t="s">
        <v>55</v>
      </c>
      <c r="B44" s="8" t="str">
        <f t="shared" ref="B44:H44" si="27">B15</f>
        <v>AF points</v>
      </c>
      <c r="C44" s="8" t="str">
        <f t="shared" si="27"/>
        <v>Display Resolution</v>
      </c>
      <c r="D44" s="8" t="str">
        <f t="shared" si="27"/>
        <v>Effective Pixels</v>
      </c>
      <c r="E44" s="8" t="str">
        <f t="shared" si="27"/>
        <v>ISO Rating (max)</v>
      </c>
      <c r="F44" s="8" t="str">
        <f t="shared" si="27"/>
        <v>Lens</v>
      </c>
      <c r="G44" s="8" t="str">
        <f t="shared" si="27"/>
        <v>NFC</v>
      </c>
      <c r="H44" s="8" t="str">
        <f t="shared" si="27"/>
        <v>price</v>
      </c>
      <c r="I44" s="8" t="s">
        <v>56</v>
      </c>
      <c r="J44" s="8" t="s">
        <v>57</v>
      </c>
      <c r="K44" t="s">
        <v>66</v>
      </c>
    </row>
    <row r="45" spans="1:11">
      <c r="A45" t="str">
        <f t="shared" ref="A45:A50" si="28">A16</f>
        <v>Canon EOS 850D</v>
      </c>
      <c r="B45" s="8">
        <f>VLOOKUP(B16,$A$27:$G$32,B$33,0)</f>
        <v>182.83735703423744</v>
      </c>
      <c r="C45" s="8">
        <f t="shared" ref="C45:G45" si="29">VLOOKUP(C16,$A$27:$G$32,C$33,0)</f>
        <v>385.41741036799169</v>
      </c>
      <c r="D45" s="8">
        <f t="shared" si="29"/>
        <v>1.3490738697620967E-2</v>
      </c>
      <c r="E45" s="8">
        <f t="shared" si="29"/>
        <v>411.68270331764495</v>
      </c>
      <c r="F45" s="8">
        <f t="shared" si="29"/>
        <v>224.54758968019124</v>
      </c>
      <c r="G45" s="8">
        <f t="shared" si="29"/>
        <v>0</v>
      </c>
      <c r="H45" s="8">
        <f t="shared" ref="H45" si="30">H16</f>
        <v>1299</v>
      </c>
      <c r="I45" s="8">
        <f>SUM(B45:G45)</f>
        <v>1204.4985511387631</v>
      </c>
      <c r="J45" s="8">
        <f>H45-I45</f>
        <v>94.501448861236895</v>
      </c>
      <c r="K45" t="s">
        <v>69</v>
      </c>
    </row>
    <row r="46" spans="1:11">
      <c r="A46" t="str">
        <f t="shared" si="28"/>
        <v>Canon-EOS-250D</v>
      </c>
      <c r="B46" s="8">
        <f t="shared" ref="B46:G46" si="31">VLOOKUP(B17,$A$27:$G$32,B$33,0)</f>
        <v>182.83735702927089</v>
      </c>
      <c r="C46" s="8">
        <f t="shared" si="31"/>
        <v>385.41741036799169</v>
      </c>
      <c r="D46" s="8">
        <f t="shared" si="31"/>
        <v>0</v>
      </c>
      <c r="E46" s="8">
        <f t="shared" si="31"/>
        <v>411.68270331764495</v>
      </c>
      <c r="F46" s="8">
        <f t="shared" si="31"/>
        <v>224.54758968019124</v>
      </c>
      <c r="G46" s="8">
        <f t="shared" si="31"/>
        <v>0</v>
      </c>
      <c r="H46" s="8">
        <f t="shared" ref="H46" si="32">H17</f>
        <v>1109.99</v>
      </c>
      <c r="I46" s="8">
        <f t="shared" ref="I46:I50" si="33">SUM(B46:G46)</f>
        <v>1204.4850603950988</v>
      </c>
      <c r="J46" s="8">
        <f t="shared" ref="J46:J50" si="34">H46-I46</f>
        <v>-94.49506039509879</v>
      </c>
      <c r="K46" t="s">
        <v>70</v>
      </c>
    </row>
    <row r="47" spans="1:11">
      <c r="A47" t="str">
        <f t="shared" si="28"/>
        <v>Canon-EOS-6D-Mark-II</v>
      </c>
      <c r="B47" s="8">
        <f t="shared" ref="B47:G47" si="35">VLOOKUP(B18,$A$27:$G$32,B$33,0)</f>
        <v>182.83735703423744</v>
      </c>
      <c r="C47" s="8">
        <f t="shared" si="35"/>
        <v>385.41741036799169</v>
      </c>
      <c r="D47" s="8">
        <f t="shared" si="35"/>
        <v>1.3490738697620967E-2</v>
      </c>
      <c r="E47" s="8">
        <f t="shared" si="35"/>
        <v>411.68270331746425</v>
      </c>
      <c r="F47" s="8">
        <f t="shared" si="35"/>
        <v>224.54758968019124</v>
      </c>
      <c r="G47" s="8">
        <f t="shared" si="35"/>
        <v>279.27495125482466</v>
      </c>
      <c r="H47" s="8">
        <f t="shared" ref="H47" si="36">H18</f>
        <v>1483.77</v>
      </c>
      <c r="I47" s="8">
        <f t="shared" si="33"/>
        <v>1483.7735023934069</v>
      </c>
      <c r="J47" s="8">
        <f t="shared" si="34"/>
        <v>-3.502393406961346E-3</v>
      </c>
      <c r="K47" t="s">
        <v>68</v>
      </c>
    </row>
    <row r="48" spans="1:11">
      <c r="A48" t="str">
        <f t="shared" si="28"/>
        <v>Canon-EOS-90D</v>
      </c>
      <c r="B48" s="8">
        <f t="shared" ref="B48:G48" si="37">VLOOKUP(B19,$A$27:$G$32,B$33,0)</f>
        <v>182.83735703423744</v>
      </c>
      <c r="C48" s="8">
        <f t="shared" si="37"/>
        <v>385.41741036799169</v>
      </c>
      <c r="D48" s="8">
        <f t="shared" si="37"/>
        <v>1.3490738697620923E-2</v>
      </c>
      <c r="E48" s="8">
        <f t="shared" si="37"/>
        <v>411.68270331764495</v>
      </c>
      <c r="F48" s="8">
        <f t="shared" si="37"/>
        <v>0</v>
      </c>
      <c r="G48" s="8">
        <f t="shared" si="37"/>
        <v>0</v>
      </c>
      <c r="H48" s="8">
        <f t="shared" ref="H48" si="38">H19</f>
        <v>979.95</v>
      </c>
      <c r="I48" s="8">
        <f t="shared" si="33"/>
        <v>979.95096145857178</v>
      </c>
      <c r="J48" s="8">
        <f t="shared" si="34"/>
        <v>-9.6145857173723925E-4</v>
      </c>
      <c r="K48" t="s">
        <v>68</v>
      </c>
    </row>
    <row r="49" spans="1:11">
      <c r="A49" t="str">
        <f t="shared" si="28"/>
        <v>Pentax-K-3-Mark-III</v>
      </c>
      <c r="B49" s="8">
        <f t="shared" ref="B49:G49" si="39">VLOOKUP(B20,$A$27:$G$32,B$33,0)</f>
        <v>182.83735703326241</v>
      </c>
      <c r="C49" s="8">
        <f t="shared" si="39"/>
        <v>385.41741036706162</v>
      </c>
      <c r="D49" s="8">
        <f t="shared" si="39"/>
        <v>1.3490738697620967E-2</v>
      </c>
      <c r="E49" s="8">
        <f t="shared" si="39"/>
        <v>762.51589568230156</v>
      </c>
      <c r="F49" s="8">
        <f t="shared" si="39"/>
        <v>0</v>
      </c>
      <c r="G49" s="8">
        <f t="shared" si="39"/>
        <v>279.27495125482466</v>
      </c>
      <c r="H49" s="8">
        <f t="shared" ref="H49" si="40">H20</f>
        <v>1610.06</v>
      </c>
      <c r="I49" s="8">
        <f t="shared" si="33"/>
        <v>1610.0591050761479</v>
      </c>
      <c r="J49" s="8">
        <f t="shared" si="34"/>
        <v>8.9492385200173885E-4</v>
      </c>
      <c r="K49" t="s">
        <v>68</v>
      </c>
    </row>
    <row r="50" spans="1:11">
      <c r="A50" t="str">
        <f t="shared" si="28"/>
        <v>Sony-A7-III</v>
      </c>
      <c r="B50" s="8">
        <f t="shared" ref="B50:G50" si="41">VLOOKUP(B21,$A$27:$G$32,B$33,0)</f>
        <v>653.17890924474113</v>
      </c>
      <c r="C50" s="8">
        <f t="shared" si="41"/>
        <v>0</v>
      </c>
      <c r="D50" s="8">
        <f t="shared" si="41"/>
        <v>1.3490738697620967E-2</v>
      </c>
      <c r="E50" s="8">
        <f t="shared" si="41"/>
        <v>411.6827033174643</v>
      </c>
      <c r="F50" s="8">
        <f t="shared" si="41"/>
        <v>0</v>
      </c>
      <c r="G50" s="8">
        <f t="shared" si="41"/>
        <v>279.27495125482466</v>
      </c>
      <c r="H50" s="8">
        <f t="shared" ref="H50" si="42">H21</f>
        <v>1344.15</v>
      </c>
      <c r="I50" s="8">
        <f t="shared" si="33"/>
        <v>1344.1500545557276</v>
      </c>
      <c r="J50" s="8">
        <f t="shared" si="34"/>
        <v>-5.4555727501792717E-5</v>
      </c>
      <c r="K50" t="s">
        <v>68</v>
      </c>
    </row>
    <row r="51" spans="1:11">
      <c r="B51" s="8"/>
      <c r="C51" s="8"/>
      <c r="D51" s="8"/>
      <c r="E51" s="8"/>
      <c r="F51" s="8"/>
      <c r="G51" s="8"/>
      <c r="H51" s="8"/>
      <c r="I51" s="8"/>
      <c r="J51" s="8" t="s">
        <v>58</v>
      </c>
    </row>
    <row r="52" spans="1:11">
      <c r="B52" s="8"/>
      <c r="C52" s="8"/>
      <c r="D52" s="8"/>
      <c r="E52" s="8"/>
      <c r="F52" s="8"/>
      <c r="G52" s="8"/>
      <c r="H52" s="8"/>
      <c r="I52" s="8"/>
      <c r="J52" s="8">
        <f>SUMSQ(J45:J50)</f>
        <v>17859.840289941367</v>
      </c>
    </row>
    <row r="53" spans="1:11">
      <c r="B53" s="8"/>
      <c r="C53" s="8"/>
      <c r="D53" s="8"/>
      <c r="E53" s="8"/>
      <c r="F53" s="8"/>
      <c r="G53" s="8"/>
      <c r="H53" s="8"/>
      <c r="I53" s="8"/>
      <c r="J53" s="8"/>
    </row>
    <row r="54" spans="1:11">
      <c r="B54" s="8"/>
      <c r="C54" s="8"/>
      <c r="D54" s="8"/>
      <c r="E54" s="8"/>
      <c r="F54" s="8"/>
      <c r="G54" s="8"/>
      <c r="H54" s="8"/>
      <c r="I54" s="8"/>
      <c r="J54" s="8"/>
    </row>
  </sheetData>
  <conditionalFormatting sqref="R16:R2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D4AD-21E9-41E5-84D9-1E4AF9A42F9F}">
  <dimension ref="A1:Q54"/>
  <sheetViews>
    <sheetView zoomScale="40" zoomScaleNormal="40" workbookViewId="0">
      <selection activeCell="N27" sqref="N27"/>
    </sheetView>
  </sheetViews>
  <sheetFormatPr defaultRowHeight="14.4"/>
  <cols>
    <col min="1" max="1" width="31.6640625" bestFit="1" customWidth="1"/>
    <col min="2" max="7" width="21.77734375" bestFit="1" customWidth="1"/>
    <col min="8" max="9" width="11.88671875" bestFit="1" customWidth="1"/>
    <col min="10" max="10" width="12.88671875" bestFit="1" customWidth="1"/>
    <col min="11" max="11" width="26.109375" bestFit="1" customWidth="1"/>
    <col min="12" max="12" width="10.88671875" bestFit="1" customWidth="1"/>
    <col min="13" max="13" width="10.44140625" bestFit="1" customWidth="1"/>
    <col min="14" max="14" width="8" bestFit="1" customWidth="1"/>
    <col min="15" max="15" width="11.21875" bestFit="1" customWidth="1"/>
    <col min="16" max="16" width="11" bestFit="1" customWidth="1"/>
  </cols>
  <sheetData>
    <row r="1" spans="1:14" ht="43.2">
      <c r="A1" t="s">
        <v>46</v>
      </c>
      <c r="B1" s="4" t="s">
        <v>51</v>
      </c>
      <c r="C1" t="s">
        <v>67</v>
      </c>
      <c r="D1" t="s">
        <v>67</v>
      </c>
      <c r="E1" s="4" t="s">
        <v>45</v>
      </c>
      <c r="F1" t="s">
        <v>67</v>
      </c>
      <c r="G1" t="s">
        <v>67</v>
      </c>
      <c r="H1" t="s">
        <v>50</v>
      </c>
    </row>
    <row r="2" spans="1:14" ht="57.6">
      <c r="A2" t="s">
        <v>47</v>
      </c>
      <c r="B2" s="4" t="s">
        <v>52</v>
      </c>
      <c r="C2" t="s">
        <v>67</v>
      </c>
      <c r="D2" t="s">
        <v>67</v>
      </c>
      <c r="E2" s="5" t="s">
        <v>53</v>
      </c>
      <c r="F2" t="s">
        <v>67</v>
      </c>
      <c r="G2" t="s">
        <v>67</v>
      </c>
      <c r="H2" t="s">
        <v>50</v>
      </c>
    </row>
    <row r="3" spans="1:14">
      <c r="A3" t="s">
        <v>49</v>
      </c>
      <c r="B3">
        <v>0</v>
      </c>
      <c r="C3">
        <v>0</v>
      </c>
      <c r="D3">
        <v>0</v>
      </c>
      <c r="E3" s="5">
        <v>0</v>
      </c>
      <c r="F3">
        <v>0</v>
      </c>
      <c r="G3">
        <v>0</v>
      </c>
      <c r="H3" t="s">
        <v>50</v>
      </c>
    </row>
    <row r="4" spans="1:14">
      <c r="A4" t="s">
        <v>44</v>
      </c>
      <c r="B4" t="s">
        <v>48</v>
      </c>
      <c r="C4" t="s">
        <v>48</v>
      </c>
      <c r="D4" t="s">
        <v>48</v>
      </c>
      <c r="E4" t="s">
        <v>48</v>
      </c>
      <c r="F4" t="s">
        <v>48</v>
      </c>
      <c r="G4" t="s">
        <v>48</v>
      </c>
      <c r="H4" t="s">
        <v>50</v>
      </c>
    </row>
    <row r="5" spans="1:14">
      <c r="A5" t="s">
        <v>39</v>
      </c>
      <c r="B5" t="s">
        <v>28</v>
      </c>
    </row>
    <row r="6" spans="1:14">
      <c r="B6" t="s">
        <v>29</v>
      </c>
      <c r="C6" t="s">
        <v>30</v>
      </c>
      <c r="D6" t="s">
        <v>31</v>
      </c>
      <c r="E6" t="s">
        <v>32</v>
      </c>
      <c r="F6" t="s">
        <v>33</v>
      </c>
      <c r="G6" t="s">
        <v>34</v>
      </c>
      <c r="H6" t="s">
        <v>35</v>
      </c>
    </row>
    <row r="7" spans="1:14">
      <c r="A7" t="s">
        <v>20</v>
      </c>
      <c r="B7" t="s">
        <v>40</v>
      </c>
      <c r="C7" t="s">
        <v>43</v>
      </c>
      <c r="D7" t="s">
        <v>43</v>
      </c>
      <c r="E7" t="s">
        <v>42</v>
      </c>
      <c r="F7" t="s">
        <v>41</v>
      </c>
      <c r="G7" t="s">
        <v>41</v>
      </c>
      <c r="H7" t="s">
        <v>38</v>
      </c>
    </row>
    <row r="8" spans="1:14">
      <c r="A8" s="2" t="s">
        <v>21</v>
      </c>
      <c r="B8" s="3">
        <v>45</v>
      </c>
      <c r="C8" s="3">
        <v>1040000</v>
      </c>
      <c r="D8" s="3">
        <v>24.2</v>
      </c>
      <c r="E8" s="3">
        <v>25600</v>
      </c>
      <c r="F8" s="3">
        <v>1</v>
      </c>
      <c r="G8" s="3">
        <v>0</v>
      </c>
      <c r="H8" s="8">
        <v>1299</v>
      </c>
    </row>
    <row r="9" spans="1:14">
      <c r="A9" s="2" t="s">
        <v>22</v>
      </c>
      <c r="B9" s="3">
        <v>143</v>
      </c>
      <c r="C9" s="3">
        <v>1040000</v>
      </c>
      <c r="D9" s="3">
        <v>24.1</v>
      </c>
      <c r="E9" s="3">
        <v>25600</v>
      </c>
      <c r="F9" s="3">
        <v>1</v>
      </c>
      <c r="G9" s="3">
        <v>0</v>
      </c>
      <c r="H9" s="8">
        <v>1109.99</v>
      </c>
    </row>
    <row r="10" spans="1:14">
      <c r="A10" s="2" t="s">
        <v>23</v>
      </c>
      <c r="B10" s="3">
        <v>45</v>
      </c>
      <c r="C10" s="3">
        <v>1040000</v>
      </c>
      <c r="D10" s="3">
        <v>26.2</v>
      </c>
      <c r="E10" s="3">
        <v>1024007</v>
      </c>
      <c r="F10" s="3">
        <v>1</v>
      </c>
      <c r="G10" s="3">
        <v>1</v>
      </c>
      <c r="H10" s="8">
        <v>1483.77</v>
      </c>
    </row>
    <row r="11" spans="1:14">
      <c r="A11" s="2" t="s">
        <v>24</v>
      </c>
      <c r="B11" s="3">
        <v>45</v>
      </c>
      <c r="C11" s="3">
        <v>1040000</v>
      </c>
      <c r="D11" s="3">
        <v>32.5</v>
      </c>
      <c r="E11" s="3">
        <v>25600</v>
      </c>
      <c r="F11" s="3">
        <v>0</v>
      </c>
      <c r="G11" s="3">
        <v>0</v>
      </c>
      <c r="H11" s="8">
        <v>979.95</v>
      </c>
    </row>
    <row r="12" spans="1:14">
      <c r="A12" s="2" t="s">
        <v>25</v>
      </c>
      <c r="B12" s="3">
        <v>101</v>
      </c>
      <c r="C12" s="3">
        <v>1620000</v>
      </c>
      <c r="D12" s="3">
        <v>26</v>
      </c>
      <c r="E12" s="3">
        <v>1600000</v>
      </c>
      <c r="F12" s="3">
        <v>0</v>
      </c>
      <c r="G12" s="3">
        <v>1</v>
      </c>
      <c r="H12" s="8">
        <v>1610.06</v>
      </c>
    </row>
    <row r="13" spans="1:14">
      <c r="A13" s="2" t="s">
        <v>26</v>
      </c>
      <c r="B13" s="3">
        <v>693</v>
      </c>
      <c r="C13" s="3">
        <v>921600</v>
      </c>
      <c r="D13" s="3">
        <v>24.2</v>
      </c>
      <c r="E13" s="3">
        <v>204800</v>
      </c>
      <c r="F13" s="3">
        <v>0</v>
      </c>
      <c r="G13" s="3">
        <v>1</v>
      </c>
      <c r="H13" s="8">
        <v>1344.15</v>
      </c>
    </row>
    <row r="15" spans="1:14">
      <c r="A15" s="2" t="s">
        <v>54</v>
      </c>
      <c r="B15" t="str">
        <f>B6</f>
        <v>AF points</v>
      </c>
      <c r="C15" t="str">
        <f t="shared" ref="C15:G15" si="0">C6</f>
        <v>Display Resolution</v>
      </c>
      <c r="D15" t="str">
        <f t="shared" si="0"/>
        <v>Effective Pixels</v>
      </c>
      <c r="E15" t="str">
        <f t="shared" si="0"/>
        <v>ISO Rating (max)</v>
      </c>
      <c r="F15" t="str">
        <f t="shared" si="0"/>
        <v>Lens</v>
      </c>
      <c r="G15" t="str">
        <f t="shared" si="0"/>
        <v>NFC</v>
      </c>
      <c r="H15" s="20" t="str">
        <f>B15</f>
        <v>AF points</v>
      </c>
      <c r="I15" s="20" t="str">
        <f t="shared" ref="I15:I21" si="1">C15</f>
        <v>Display Resolution</v>
      </c>
      <c r="J15" s="20" t="str">
        <f t="shared" ref="J15:J21" si="2">D15</f>
        <v>Effective Pixels</v>
      </c>
      <c r="K15" s="20" t="str">
        <f t="shared" ref="K15:K21" si="3">E15</f>
        <v>ISO Rating (max)</v>
      </c>
      <c r="L15" s="20" t="str">
        <f t="shared" ref="L15:L21" si="4">F15</f>
        <v>Lens</v>
      </c>
      <c r="M15" s="20" t="str">
        <f t="shared" ref="M15:M21" si="5">G15</f>
        <v>NFC</v>
      </c>
      <c r="N15" t="str">
        <f>H6</f>
        <v>price</v>
      </c>
    </row>
    <row r="16" spans="1:14">
      <c r="A16" t="str">
        <f>A8</f>
        <v>Canon EOS 850D</v>
      </c>
      <c r="B16">
        <f>RANK(B8,B$8:B$13,B$3)</f>
        <v>4</v>
      </c>
      <c r="C16">
        <f t="shared" ref="C16:G16" si="6">RANK(C8,C$8:C$13,C$3)</f>
        <v>2</v>
      </c>
      <c r="D16">
        <f t="shared" si="6"/>
        <v>4</v>
      </c>
      <c r="E16">
        <f t="shared" si="6"/>
        <v>4</v>
      </c>
      <c r="F16">
        <f t="shared" si="6"/>
        <v>1</v>
      </c>
      <c r="G16">
        <f t="shared" si="6"/>
        <v>4</v>
      </c>
      <c r="H16" s="20">
        <f t="shared" ref="H16:H21" si="7">B16</f>
        <v>4</v>
      </c>
      <c r="I16" s="20">
        <f t="shared" si="1"/>
        <v>2</v>
      </c>
      <c r="J16" s="20">
        <f t="shared" si="2"/>
        <v>4</v>
      </c>
      <c r="K16" s="20">
        <f t="shared" si="3"/>
        <v>4</v>
      </c>
      <c r="L16" s="20">
        <f t="shared" si="4"/>
        <v>1</v>
      </c>
      <c r="M16" s="20">
        <f t="shared" si="5"/>
        <v>4</v>
      </c>
      <c r="N16" s="8">
        <f t="shared" ref="N16:N21" si="8">H8</f>
        <v>1299</v>
      </c>
    </row>
    <row r="17" spans="1:14">
      <c r="A17" t="str">
        <f t="shared" ref="A17:A21" si="9">A9</f>
        <v>Canon-EOS-250D</v>
      </c>
      <c r="B17">
        <f t="shared" ref="B17:G21" si="10">RANK(B9,B$8:B$13,B$3)</f>
        <v>2</v>
      </c>
      <c r="C17">
        <f t="shared" si="10"/>
        <v>2</v>
      </c>
      <c r="D17">
        <f t="shared" si="10"/>
        <v>6</v>
      </c>
      <c r="E17">
        <f t="shared" si="10"/>
        <v>4</v>
      </c>
      <c r="F17">
        <f t="shared" si="10"/>
        <v>1</v>
      </c>
      <c r="G17">
        <f t="shared" si="10"/>
        <v>4</v>
      </c>
      <c r="H17" s="20">
        <f t="shared" si="7"/>
        <v>2</v>
      </c>
      <c r="I17" s="20">
        <f t="shared" si="1"/>
        <v>2</v>
      </c>
      <c r="J17" s="20">
        <f t="shared" si="2"/>
        <v>6</v>
      </c>
      <c r="K17" s="20">
        <f t="shared" si="3"/>
        <v>4</v>
      </c>
      <c r="L17" s="20">
        <f t="shared" si="4"/>
        <v>1</v>
      </c>
      <c r="M17" s="20">
        <f t="shared" si="5"/>
        <v>4</v>
      </c>
      <c r="N17" s="8">
        <f t="shared" si="8"/>
        <v>1109.99</v>
      </c>
    </row>
    <row r="18" spans="1:14">
      <c r="A18" t="str">
        <f t="shared" si="9"/>
        <v>Canon-EOS-6D-Mark-II</v>
      </c>
      <c r="B18">
        <f t="shared" si="10"/>
        <v>4</v>
      </c>
      <c r="C18">
        <f t="shared" si="10"/>
        <v>2</v>
      </c>
      <c r="D18">
        <f t="shared" si="10"/>
        <v>2</v>
      </c>
      <c r="E18">
        <f t="shared" si="10"/>
        <v>2</v>
      </c>
      <c r="F18">
        <f t="shared" si="10"/>
        <v>1</v>
      </c>
      <c r="G18">
        <f t="shared" si="10"/>
        <v>1</v>
      </c>
      <c r="H18" s="20">
        <f t="shared" si="7"/>
        <v>4</v>
      </c>
      <c r="I18" s="20">
        <f t="shared" si="1"/>
        <v>2</v>
      </c>
      <c r="J18" s="20">
        <f t="shared" si="2"/>
        <v>2</v>
      </c>
      <c r="K18" s="20">
        <f t="shared" si="3"/>
        <v>2</v>
      </c>
      <c r="L18" s="20">
        <f t="shared" si="4"/>
        <v>1</v>
      </c>
      <c r="M18" s="20">
        <f t="shared" si="5"/>
        <v>1</v>
      </c>
      <c r="N18" s="8">
        <f t="shared" si="8"/>
        <v>1483.77</v>
      </c>
    </row>
    <row r="19" spans="1:14">
      <c r="A19" t="str">
        <f t="shared" si="9"/>
        <v>Canon-EOS-90D</v>
      </c>
      <c r="B19">
        <f t="shared" si="10"/>
        <v>4</v>
      </c>
      <c r="C19">
        <f t="shared" si="10"/>
        <v>2</v>
      </c>
      <c r="D19">
        <f t="shared" si="10"/>
        <v>1</v>
      </c>
      <c r="E19">
        <f t="shared" si="10"/>
        <v>4</v>
      </c>
      <c r="F19">
        <f t="shared" si="10"/>
        <v>4</v>
      </c>
      <c r="G19">
        <f t="shared" si="10"/>
        <v>4</v>
      </c>
      <c r="H19" s="20">
        <f t="shared" si="7"/>
        <v>4</v>
      </c>
      <c r="I19" s="20">
        <f t="shared" si="1"/>
        <v>2</v>
      </c>
      <c r="J19" s="20">
        <f t="shared" si="2"/>
        <v>1</v>
      </c>
      <c r="K19" s="20">
        <f t="shared" si="3"/>
        <v>4</v>
      </c>
      <c r="L19" s="20">
        <f t="shared" si="4"/>
        <v>4</v>
      </c>
      <c r="M19" s="20">
        <f t="shared" si="5"/>
        <v>4</v>
      </c>
      <c r="N19" s="8">
        <f t="shared" si="8"/>
        <v>979.95</v>
      </c>
    </row>
    <row r="20" spans="1:14">
      <c r="A20" t="str">
        <f t="shared" si="9"/>
        <v>Pentax-K-3-Mark-III</v>
      </c>
      <c r="B20">
        <f t="shared" si="10"/>
        <v>3</v>
      </c>
      <c r="C20">
        <f t="shared" si="10"/>
        <v>1</v>
      </c>
      <c r="D20">
        <f t="shared" si="10"/>
        <v>3</v>
      </c>
      <c r="E20">
        <f t="shared" si="10"/>
        <v>1</v>
      </c>
      <c r="F20">
        <f t="shared" si="10"/>
        <v>4</v>
      </c>
      <c r="G20">
        <f t="shared" si="10"/>
        <v>1</v>
      </c>
      <c r="H20" s="20">
        <f t="shared" si="7"/>
        <v>3</v>
      </c>
      <c r="I20" s="20">
        <f t="shared" si="1"/>
        <v>1</v>
      </c>
      <c r="J20" s="20">
        <f t="shared" si="2"/>
        <v>3</v>
      </c>
      <c r="K20" s="20">
        <f t="shared" si="3"/>
        <v>1</v>
      </c>
      <c r="L20" s="20">
        <f t="shared" si="4"/>
        <v>4</v>
      </c>
      <c r="M20" s="20">
        <f t="shared" si="5"/>
        <v>1</v>
      </c>
      <c r="N20" s="8">
        <f t="shared" si="8"/>
        <v>1610.06</v>
      </c>
    </row>
    <row r="21" spans="1:14">
      <c r="A21" t="str">
        <f t="shared" si="9"/>
        <v>Sony-A7-III</v>
      </c>
      <c r="B21">
        <f t="shared" si="10"/>
        <v>1</v>
      </c>
      <c r="C21">
        <f t="shared" si="10"/>
        <v>6</v>
      </c>
      <c r="D21">
        <f t="shared" si="10"/>
        <v>4</v>
      </c>
      <c r="E21">
        <f t="shared" si="10"/>
        <v>3</v>
      </c>
      <c r="F21">
        <f t="shared" si="10"/>
        <v>4</v>
      </c>
      <c r="G21">
        <f t="shared" si="10"/>
        <v>1</v>
      </c>
      <c r="H21" s="20">
        <f t="shared" si="7"/>
        <v>1</v>
      </c>
      <c r="I21" s="20">
        <f t="shared" si="1"/>
        <v>6</v>
      </c>
      <c r="J21" s="20">
        <f t="shared" si="2"/>
        <v>4</v>
      </c>
      <c r="K21" s="20">
        <f t="shared" si="3"/>
        <v>3</v>
      </c>
      <c r="L21" s="20">
        <f t="shared" si="4"/>
        <v>4</v>
      </c>
      <c r="M21" s="20">
        <f t="shared" si="5"/>
        <v>1</v>
      </c>
      <c r="N21" s="8">
        <f t="shared" si="8"/>
        <v>1344.15</v>
      </c>
    </row>
    <row r="22" spans="1:14">
      <c r="A22" t="s">
        <v>126</v>
      </c>
      <c r="B22" t="s">
        <v>127</v>
      </c>
      <c r="C22" t="s">
        <v>127</v>
      </c>
      <c r="D22" t="s">
        <v>127</v>
      </c>
      <c r="E22" t="s">
        <v>127</v>
      </c>
      <c r="F22" t="s">
        <v>127</v>
      </c>
      <c r="G22" t="s">
        <v>127</v>
      </c>
      <c r="H22" s="20" t="s">
        <v>128</v>
      </c>
      <c r="I22" s="20" t="s">
        <v>128</v>
      </c>
      <c r="J22" s="20" t="s">
        <v>128</v>
      </c>
      <c r="K22" s="20" t="s">
        <v>128</v>
      </c>
      <c r="L22" s="20" t="s">
        <v>128</v>
      </c>
      <c r="M22" s="20" t="s">
        <v>128</v>
      </c>
      <c r="N22" s="8" t="s">
        <v>38</v>
      </c>
    </row>
    <row r="23" spans="1:14">
      <c r="H23" s="6"/>
    </row>
    <row r="24" spans="1:14">
      <c r="F24" t="s">
        <v>125</v>
      </c>
      <c r="G24" t="s">
        <v>125</v>
      </c>
    </row>
    <row r="25" spans="1:14">
      <c r="A25" t="s">
        <v>126</v>
      </c>
      <c r="B25" t="s">
        <v>38</v>
      </c>
      <c r="C25" t="s">
        <v>38</v>
      </c>
      <c r="D25" t="s">
        <v>38</v>
      </c>
      <c r="E25" t="s">
        <v>38</v>
      </c>
      <c r="F25" t="s">
        <v>38</v>
      </c>
      <c r="G25" t="s">
        <v>38</v>
      </c>
      <c r="H25" t="str">
        <f>B25</f>
        <v>GBP</v>
      </c>
      <c r="I25" t="str">
        <f t="shared" ref="I25:I26" si="11">C25</f>
        <v>GBP</v>
      </c>
      <c r="J25" t="str">
        <f t="shared" ref="J25:J26" si="12">D25</f>
        <v>GBP</v>
      </c>
      <c r="K25" t="str">
        <f t="shared" ref="K25:K26" si="13">E25</f>
        <v>GBP</v>
      </c>
      <c r="L25" t="str">
        <f t="shared" ref="L25:L26" si="14">F25</f>
        <v>GBP</v>
      </c>
      <c r="M25" t="str">
        <f t="shared" ref="M25:M26" si="15">G25</f>
        <v>GBP</v>
      </c>
    </row>
    <row r="26" spans="1:14">
      <c r="A26" t="s">
        <v>65</v>
      </c>
      <c r="B26" t="str">
        <f>B15</f>
        <v>AF points</v>
      </c>
      <c r="C26" t="str">
        <f t="shared" ref="C26:G26" si="16">C15</f>
        <v>Display Resolution</v>
      </c>
      <c r="D26" t="str">
        <f t="shared" si="16"/>
        <v>Effective Pixels</v>
      </c>
      <c r="E26" t="str">
        <f t="shared" si="16"/>
        <v>ISO Rating (max)</v>
      </c>
      <c r="F26" t="str">
        <f t="shared" si="16"/>
        <v>Lens</v>
      </c>
      <c r="G26" t="str">
        <f t="shared" si="16"/>
        <v>NFC</v>
      </c>
      <c r="H26" t="str">
        <f t="shared" ref="H26" si="17">B26</f>
        <v>AF points</v>
      </c>
      <c r="I26" t="str">
        <f t="shared" si="11"/>
        <v>Display Resolution</v>
      </c>
      <c r="J26" t="str">
        <f t="shared" si="12"/>
        <v>Effective Pixels</v>
      </c>
      <c r="K26" t="str">
        <f t="shared" si="13"/>
        <v>ISO Rating (max)</v>
      </c>
      <c r="L26" t="str">
        <f t="shared" si="14"/>
        <v>Lens</v>
      </c>
      <c r="M26" t="str">
        <f t="shared" si="15"/>
        <v>NFC</v>
      </c>
    </row>
    <row r="27" spans="1:14">
      <c r="A27">
        <v>1</v>
      </c>
      <c r="B27" s="7">
        <v>356.12710562770616</v>
      </c>
      <c r="C27" s="7">
        <v>177.59048852323332</v>
      </c>
      <c r="D27" s="7">
        <v>1.3491066793859972E-2</v>
      </c>
      <c r="E27" s="7">
        <v>351.7268902184872</v>
      </c>
      <c r="F27" s="7">
        <v>112.27926207522725</v>
      </c>
      <c r="G27" s="7">
        <v>139.63111151844018</v>
      </c>
      <c r="H27" s="21">
        <v>356.12710562770604</v>
      </c>
      <c r="I27" s="21">
        <v>177.59048852400545</v>
      </c>
      <c r="J27" s="21">
        <v>1.3491066790090591E-2</v>
      </c>
      <c r="K27" s="21">
        <v>351.72689021848714</v>
      </c>
      <c r="L27" s="21">
        <v>112.27926266637461</v>
      </c>
      <c r="M27" s="21">
        <v>139.63111151844018</v>
      </c>
      <c r="N27" t="s">
        <v>129</v>
      </c>
    </row>
    <row r="28" spans="1:14">
      <c r="A28">
        <v>2</v>
      </c>
      <c r="B28" s="7">
        <v>136.06780139458439</v>
      </c>
      <c r="C28" s="7">
        <v>177.59048852366195</v>
      </c>
      <c r="D28" s="7">
        <v>1.3491066793860015E-2</v>
      </c>
      <c r="E28" s="7">
        <v>176.3030653503715</v>
      </c>
      <c r="F28" s="7">
        <v>0</v>
      </c>
      <c r="G28" s="7">
        <v>0</v>
      </c>
      <c r="H28" s="21">
        <v>136.06780139458439</v>
      </c>
      <c r="I28" s="21">
        <v>177.59048852443397</v>
      </c>
      <c r="J28" s="21">
        <v>1.3491066790090635E-2</v>
      </c>
      <c r="K28" s="21">
        <v>176.30306535117259</v>
      </c>
      <c r="L28" s="21">
        <v>0</v>
      </c>
      <c r="M28" s="21">
        <v>0</v>
      </c>
    </row>
    <row r="29" spans="1:14">
      <c r="A29">
        <v>3</v>
      </c>
      <c r="B29" s="7">
        <v>136.06780139755486</v>
      </c>
      <c r="C29" s="7">
        <v>0</v>
      </c>
      <c r="D29" s="7">
        <v>1.3491066793860015E-2</v>
      </c>
      <c r="E29" s="7">
        <v>176.3030653503717</v>
      </c>
      <c r="F29" s="7">
        <v>0</v>
      </c>
      <c r="G29" s="7">
        <v>0</v>
      </c>
      <c r="H29" s="21">
        <v>136.06780139755486</v>
      </c>
      <c r="I29" s="21">
        <v>0</v>
      </c>
      <c r="J29" s="21">
        <v>1.3491066790090635E-2</v>
      </c>
      <c r="K29" s="21">
        <v>176.30306535117276</v>
      </c>
      <c r="L29" s="21">
        <v>0</v>
      </c>
      <c r="M29" s="21">
        <v>0</v>
      </c>
    </row>
    <row r="30" spans="1:14">
      <c r="A30">
        <v>4</v>
      </c>
      <c r="B30" s="7">
        <v>136.06780139828055</v>
      </c>
      <c r="C30" s="7">
        <v>0</v>
      </c>
      <c r="D30" s="7">
        <v>1.3491066793860015E-2</v>
      </c>
      <c r="E30" s="7">
        <v>176.30306535044906</v>
      </c>
      <c r="F30" s="7">
        <v>0</v>
      </c>
      <c r="G30" s="7">
        <v>0</v>
      </c>
      <c r="H30" s="21">
        <v>136.06780139828047</v>
      </c>
      <c r="I30" s="21">
        <v>0</v>
      </c>
      <c r="J30" s="21">
        <v>1.3491066790090636E-2</v>
      </c>
      <c r="K30" s="21">
        <v>176.3030653512501</v>
      </c>
      <c r="L30" s="21">
        <v>0</v>
      </c>
      <c r="M30" s="21">
        <v>0</v>
      </c>
    </row>
    <row r="31" spans="1:14">
      <c r="A31">
        <v>5</v>
      </c>
      <c r="B31" s="7">
        <v>0</v>
      </c>
      <c r="C31" s="7">
        <v>0</v>
      </c>
      <c r="D31" s="7">
        <v>6.7452845120159087E-3</v>
      </c>
      <c r="E31" s="7">
        <v>0</v>
      </c>
      <c r="F31" s="7">
        <v>0</v>
      </c>
      <c r="G31" s="7">
        <v>0</v>
      </c>
      <c r="H31" s="21">
        <v>0</v>
      </c>
      <c r="I31" s="21">
        <v>0</v>
      </c>
      <c r="J31" s="21">
        <v>6.7452845120159087E-3</v>
      </c>
      <c r="K31" s="21">
        <v>0</v>
      </c>
      <c r="L31" s="21">
        <v>0</v>
      </c>
      <c r="M31" s="21">
        <v>0</v>
      </c>
    </row>
    <row r="32" spans="1:14">
      <c r="A32">
        <v>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1:17">
      <c r="A33">
        <v>1</v>
      </c>
      <c r="B33" s="8">
        <v>2</v>
      </c>
      <c r="C33" s="8">
        <v>3</v>
      </c>
      <c r="D33" s="8">
        <v>4</v>
      </c>
      <c r="E33" s="8">
        <v>5</v>
      </c>
      <c r="F33" s="8">
        <v>6</v>
      </c>
      <c r="G33" s="8">
        <v>7</v>
      </c>
      <c r="H33" s="8">
        <v>8</v>
      </c>
      <c r="I33" s="8">
        <v>9</v>
      </c>
      <c r="J33" s="8">
        <v>10</v>
      </c>
      <c r="K33" s="8">
        <v>11</v>
      </c>
      <c r="L33" s="8">
        <v>12</v>
      </c>
      <c r="M33" s="8">
        <v>13</v>
      </c>
    </row>
    <row r="34" spans="1:17">
      <c r="B34" s="8"/>
      <c r="C34" s="8"/>
      <c r="D34" s="8"/>
      <c r="E34" s="8"/>
      <c r="F34" s="8"/>
      <c r="G34" s="8"/>
      <c r="H34" s="8"/>
      <c r="I34" s="8"/>
      <c r="J34" s="8"/>
    </row>
    <row r="35" spans="1:17">
      <c r="A35" t="s">
        <v>64</v>
      </c>
      <c r="B35" s="8" t="str">
        <f>B26</f>
        <v>AF points</v>
      </c>
      <c r="C35" s="8" t="str">
        <f t="shared" ref="C35:G35" si="18">C26</f>
        <v>Display Resolution</v>
      </c>
      <c r="D35" s="8" t="str">
        <f t="shared" si="18"/>
        <v>Effective Pixels</v>
      </c>
      <c r="E35" s="8" t="str">
        <f t="shared" si="18"/>
        <v>ISO Rating (max)</v>
      </c>
      <c r="F35" s="8" t="str">
        <f t="shared" si="18"/>
        <v>Lens</v>
      </c>
      <c r="G35" s="8" t="str">
        <f t="shared" si="18"/>
        <v>NFC</v>
      </c>
      <c r="H35" s="8" t="str">
        <f>B35</f>
        <v>AF points</v>
      </c>
      <c r="I35" s="8" t="str">
        <f t="shared" ref="I35:M35" si="19">C35</f>
        <v>Display Resolution</v>
      </c>
      <c r="J35" s="8" t="str">
        <f t="shared" si="19"/>
        <v>Effective Pixels</v>
      </c>
      <c r="K35" s="8" t="str">
        <f t="shared" si="19"/>
        <v>ISO Rating (max)</v>
      </c>
      <c r="L35" s="8" t="str">
        <f t="shared" si="19"/>
        <v>Lens</v>
      </c>
      <c r="M35" s="8" t="str">
        <f t="shared" si="19"/>
        <v>NFC</v>
      </c>
    </row>
    <row r="36" spans="1:17">
      <c r="A36" t="s">
        <v>59</v>
      </c>
      <c r="B36" s="8">
        <f>B27-B28</f>
        <v>220.05930423312176</v>
      </c>
      <c r="C36" s="8">
        <f t="shared" ref="C36:G36" si="20">C27-C28</f>
        <v>-4.2862779991992284E-10</v>
      </c>
      <c r="D36" s="8">
        <f t="shared" si="20"/>
        <v>-4.3368086899420177E-17</v>
      </c>
      <c r="E36" s="8">
        <f t="shared" si="20"/>
        <v>175.4238248681157</v>
      </c>
      <c r="F36" s="8">
        <f t="shared" si="20"/>
        <v>112.27926207522725</v>
      </c>
      <c r="G36" s="8">
        <f t="shared" si="20"/>
        <v>139.63111151844018</v>
      </c>
      <c r="H36" s="8">
        <f>H27-H28</f>
        <v>220.05930423312165</v>
      </c>
      <c r="I36" s="8">
        <f t="shared" ref="I36:M36" si="21">I27-I28</f>
        <v>-4.2851411308220122E-10</v>
      </c>
      <c r="J36" s="8">
        <f t="shared" si="21"/>
        <v>-4.3368086899420177E-17</v>
      </c>
      <c r="K36" s="8">
        <f t="shared" si="21"/>
        <v>175.42382486731455</v>
      </c>
      <c r="L36" s="8">
        <f t="shared" si="21"/>
        <v>112.27926266637461</v>
      </c>
      <c r="M36" s="8">
        <f t="shared" si="21"/>
        <v>139.63111151844018</v>
      </c>
    </row>
    <row r="37" spans="1:17">
      <c r="A37" t="s">
        <v>60</v>
      </c>
      <c r="B37" s="8">
        <f t="shared" ref="B37:M40" si="22">B28-B29</f>
        <v>-2.9704665394092444E-9</v>
      </c>
      <c r="C37" s="8">
        <f t="shared" si="22"/>
        <v>177.59048852366195</v>
      </c>
      <c r="D37" s="8">
        <f t="shared" si="22"/>
        <v>0</v>
      </c>
      <c r="E37" s="8">
        <f t="shared" si="22"/>
        <v>0</v>
      </c>
      <c r="F37" s="8">
        <f t="shared" si="22"/>
        <v>0</v>
      </c>
      <c r="G37" s="8">
        <f t="shared" si="22"/>
        <v>0</v>
      </c>
      <c r="H37" s="8">
        <f t="shared" si="22"/>
        <v>-2.9704665394092444E-9</v>
      </c>
      <c r="I37" s="8">
        <f t="shared" si="22"/>
        <v>177.59048852443397</v>
      </c>
      <c r="J37" s="8">
        <f t="shared" si="22"/>
        <v>0</v>
      </c>
      <c r="K37" s="8">
        <f t="shared" si="22"/>
        <v>0</v>
      </c>
      <c r="L37" s="8">
        <f t="shared" si="22"/>
        <v>0</v>
      </c>
      <c r="M37" s="8">
        <f t="shared" si="22"/>
        <v>0</v>
      </c>
    </row>
    <row r="38" spans="1:17">
      <c r="A38" t="s">
        <v>61</v>
      </c>
      <c r="B38" s="8">
        <f t="shared" si="22"/>
        <v>-7.2569150688650552E-10</v>
      </c>
      <c r="C38" s="8">
        <f t="shared" si="22"/>
        <v>0</v>
      </c>
      <c r="D38" s="8">
        <f t="shared" si="22"/>
        <v>0</v>
      </c>
      <c r="E38" s="8">
        <f t="shared" si="22"/>
        <v>-7.7363893069559708E-11</v>
      </c>
      <c r="F38" s="8">
        <f t="shared" si="22"/>
        <v>0</v>
      </c>
      <c r="G38" s="8">
        <f t="shared" si="22"/>
        <v>0</v>
      </c>
      <c r="H38" s="8">
        <f t="shared" si="22"/>
        <v>-7.2560624175821431E-10</v>
      </c>
      <c r="I38" s="8">
        <f t="shared" si="22"/>
        <v>0</v>
      </c>
      <c r="J38" s="8">
        <f t="shared" si="22"/>
        <v>0</v>
      </c>
      <c r="K38" s="8">
        <f t="shared" si="22"/>
        <v>-7.7335471360129304E-11</v>
      </c>
      <c r="L38" s="8">
        <f t="shared" si="22"/>
        <v>0</v>
      </c>
      <c r="M38" s="8">
        <f t="shared" si="22"/>
        <v>0</v>
      </c>
    </row>
    <row r="39" spans="1:17">
      <c r="A39" t="s">
        <v>62</v>
      </c>
      <c r="B39" s="8">
        <f t="shared" si="22"/>
        <v>136.06780139828055</v>
      </c>
      <c r="C39" s="8">
        <f t="shared" si="22"/>
        <v>0</v>
      </c>
      <c r="D39" s="8">
        <f t="shared" si="22"/>
        <v>6.7457822818441067E-3</v>
      </c>
      <c r="E39" s="8">
        <f t="shared" si="22"/>
        <v>176.30306535044906</v>
      </c>
      <c r="F39" s="8">
        <f t="shared" si="22"/>
        <v>0</v>
      </c>
      <c r="G39" s="8">
        <f t="shared" si="22"/>
        <v>0</v>
      </c>
      <c r="H39" s="8">
        <f t="shared" si="22"/>
        <v>136.06780139828047</v>
      </c>
      <c r="I39" s="8">
        <f t="shared" si="22"/>
        <v>0</v>
      </c>
      <c r="J39" s="8">
        <f t="shared" si="22"/>
        <v>6.7457822780747278E-3</v>
      </c>
      <c r="K39" s="8">
        <f t="shared" si="22"/>
        <v>176.3030653512501</v>
      </c>
      <c r="L39" s="8">
        <f t="shared" si="22"/>
        <v>0</v>
      </c>
      <c r="M39" s="8">
        <f t="shared" si="22"/>
        <v>0</v>
      </c>
    </row>
    <row r="40" spans="1:17">
      <c r="A40" t="s">
        <v>63</v>
      </c>
      <c r="B40" s="8">
        <f t="shared" si="22"/>
        <v>0</v>
      </c>
      <c r="C40" s="8">
        <f t="shared" si="22"/>
        <v>0</v>
      </c>
      <c r="D40" s="8">
        <f t="shared" si="22"/>
        <v>6.7452845120159087E-3</v>
      </c>
      <c r="E40" s="8">
        <f t="shared" si="22"/>
        <v>0</v>
      </c>
      <c r="F40" s="8">
        <f t="shared" si="22"/>
        <v>0</v>
      </c>
      <c r="G40" s="8">
        <f t="shared" si="22"/>
        <v>0</v>
      </c>
      <c r="H40" s="8">
        <f t="shared" si="22"/>
        <v>0</v>
      </c>
      <c r="I40" s="8">
        <f t="shared" si="22"/>
        <v>0</v>
      </c>
      <c r="J40" s="8">
        <f t="shared" si="22"/>
        <v>6.7452845120159087E-3</v>
      </c>
      <c r="K40" s="8">
        <f t="shared" si="22"/>
        <v>0</v>
      </c>
      <c r="L40" s="8">
        <f t="shared" si="22"/>
        <v>0</v>
      </c>
      <c r="M40" s="8">
        <f t="shared" si="22"/>
        <v>0</v>
      </c>
    </row>
    <row r="41" spans="1:17">
      <c r="A41" t="s">
        <v>126</v>
      </c>
      <c r="B41" s="8" t="s">
        <v>38</v>
      </c>
      <c r="C41" s="8" t="s">
        <v>38</v>
      </c>
      <c r="D41" s="8" t="s">
        <v>38</v>
      </c>
      <c r="E41" s="8" t="s">
        <v>38</v>
      </c>
      <c r="F41" s="8" t="s">
        <v>38</v>
      </c>
      <c r="G41" s="8" t="s">
        <v>38</v>
      </c>
      <c r="H41" s="8" t="str">
        <f>B41</f>
        <v>GBP</v>
      </c>
      <c r="I41" s="8" t="str">
        <f t="shared" ref="I41:M41" si="23">C41</f>
        <v>GBP</v>
      </c>
      <c r="J41" s="8" t="str">
        <f t="shared" si="23"/>
        <v>GBP</v>
      </c>
      <c r="K41" s="8" t="str">
        <f t="shared" si="23"/>
        <v>GBP</v>
      </c>
      <c r="L41" s="8" t="str">
        <f t="shared" si="23"/>
        <v>GBP</v>
      </c>
      <c r="M41" s="8" t="str">
        <f t="shared" si="23"/>
        <v>GBP</v>
      </c>
    </row>
    <row r="42" spans="1:17">
      <c r="B42" s="8"/>
      <c r="C42" s="8"/>
      <c r="D42" s="8"/>
      <c r="E42" s="8"/>
      <c r="F42" s="8"/>
      <c r="G42" s="8"/>
      <c r="H42" s="8"/>
      <c r="I42" s="8"/>
      <c r="J42" s="8"/>
    </row>
    <row r="43" spans="1:17">
      <c r="B43" s="8" t="s">
        <v>38</v>
      </c>
      <c r="C43" s="8" t="s">
        <v>38</v>
      </c>
      <c r="D43" s="8" t="s">
        <v>38</v>
      </c>
      <c r="E43" s="8" t="s">
        <v>38</v>
      </c>
      <c r="F43" s="8" t="s">
        <v>38</v>
      </c>
      <c r="G43" s="8" t="s">
        <v>38</v>
      </c>
      <c r="H43" s="8" t="str">
        <f>B43</f>
        <v>GBP</v>
      </c>
      <c r="I43" s="8" t="str">
        <f t="shared" ref="I43:I44" si="24">C43</f>
        <v>GBP</v>
      </c>
      <c r="J43" s="8" t="str">
        <f t="shared" ref="J43:J44" si="25">D43</f>
        <v>GBP</v>
      </c>
      <c r="K43" s="8" t="str">
        <f t="shared" ref="K43:K44" si="26">E43</f>
        <v>GBP</v>
      </c>
      <c r="L43" s="8" t="str">
        <f t="shared" ref="L43:L44" si="27">F43</f>
        <v>GBP</v>
      </c>
      <c r="M43" s="8" t="str">
        <f t="shared" ref="M43:M44" si="28">G43</f>
        <v>GBP</v>
      </c>
      <c r="N43" s="8" t="s">
        <v>38</v>
      </c>
      <c r="O43" s="8" t="s">
        <v>38</v>
      </c>
      <c r="P43" s="8" t="s">
        <v>38</v>
      </c>
      <c r="Q43" t="s">
        <v>71</v>
      </c>
    </row>
    <row r="44" spans="1:17">
      <c r="A44" t="s">
        <v>55</v>
      </c>
      <c r="B44" s="8" t="str">
        <f t="shared" ref="B44:G44" si="29">B15</f>
        <v>AF points</v>
      </c>
      <c r="C44" s="8" t="str">
        <f t="shared" si="29"/>
        <v>Display Resolution</v>
      </c>
      <c r="D44" s="8" t="str">
        <f t="shared" si="29"/>
        <v>Effective Pixels</v>
      </c>
      <c r="E44" s="8" t="str">
        <f t="shared" si="29"/>
        <v>ISO Rating (max)</v>
      </c>
      <c r="F44" s="8" t="str">
        <f t="shared" si="29"/>
        <v>Lens</v>
      </c>
      <c r="G44" s="8" t="str">
        <f t="shared" si="29"/>
        <v>NFC</v>
      </c>
      <c r="H44" s="8" t="str">
        <f t="shared" ref="H44" si="30">B44</f>
        <v>AF points</v>
      </c>
      <c r="I44" s="8" t="str">
        <f t="shared" si="24"/>
        <v>Display Resolution</v>
      </c>
      <c r="J44" s="8" t="str">
        <f t="shared" si="25"/>
        <v>Effective Pixels</v>
      </c>
      <c r="K44" s="8" t="str">
        <f t="shared" si="26"/>
        <v>ISO Rating (max)</v>
      </c>
      <c r="L44" s="8" t="str">
        <f t="shared" si="27"/>
        <v>Lens</v>
      </c>
      <c r="M44" s="8" t="str">
        <f t="shared" si="28"/>
        <v>NFC</v>
      </c>
      <c r="N44" s="8" t="str">
        <f t="shared" ref="N44:N50" si="31">N15</f>
        <v>price</v>
      </c>
      <c r="O44" s="8" t="s">
        <v>56</v>
      </c>
      <c r="P44" s="8" t="s">
        <v>57</v>
      </c>
      <c r="Q44" t="s">
        <v>66</v>
      </c>
    </row>
    <row r="45" spans="1:17">
      <c r="A45" t="str">
        <f t="shared" ref="A45:A50" si="32">A16</f>
        <v>Canon EOS 850D</v>
      </c>
      <c r="B45" s="8">
        <f>VLOOKUP(B16,$A$27:$G$32,B$33,0)</f>
        <v>136.06780139828055</v>
      </c>
      <c r="C45" s="8">
        <f t="shared" ref="C45:G45" si="33">VLOOKUP(C16,$A$27:$G$32,C$33,0)</f>
        <v>177.59048852366195</v>
      </c>
      <c r="D45" s="8">
        <f t="shared" si="33"/>
        <v>1.3491066793860015E-2</v>
      </c>
      <c r="E45" s="8">
        <f t="shared" si="33"/>
        <v>176.30306535044906</v>
      </c>
      <c r="F45" s="8">
        <f t="shared" si="33"/>
        <v>112.27926207522725</v>
      </c>
      <c r="G45" s="8">
        <f t="shared" si="33"/>
        <v>0</v>
      </c>
      <c r="H45" s="21">
        <f>VLOOKUP(H16,$A$27:$M$32,H$33,0)</f>
        <v>136.06780139828047</v>
      </c>
      <c r="I45" s="21">
        <f t="shared" ref="I45:M45" si="34">VLOOKUP(I16,$A$27:$M$32,I$33,0)</f>
        <v>177.59048852443397</v>
      </c>
      <c r="J45" s="21">
        <f t="shared" si="34"/>
        <v>1.3491066790090636E-2</v>
      </c>
      <c r="K45" s="21">
        <f t="shared" si="34"/>
        <v>176.3030653512501</v>
      </c>
      <c r="L45" s="21">
        <f t="shared" si="34"/>
        <v>112.27926266637461</v>
      </c>
      <c r="M45" s="21">
        <f t="shared" si="34"/>
        <v>0</v>
      </c>
      <c r="N45" s="8">
        <f t="shared" si="31"/>
        <v>1299</v>
      </c>
      <c r="O45" s="8">
        <f>SUM(B45:M45)</f>
        <v>1204.5082174215418</v>
      </c>
      <c r="P45" s="8">
        <f>N45-O45</f>
        <v>94.491782578458242</v>
      </c>
      <c r="Q45" t="s">
        <v>69</v>
      </c>
    </row>
    <row r="46" spans="1:17">
      <c r="A46" t="str">
        <f t="shared" si="32"/>
        <v>Canon-EOS-250D</v>
      </c>
      <c r="B46" s="8">
        <f t="shared" ref="B46:G50" si="35">VLOOKUP(B17,$A$27:$G$32,B$33,0)</f>
        <v>136.06780139458439</v>
      </c>
      <c r="C46" s="8">
        <f t="shared" si="35"/>
        <v>177.59048852366195</v>
      </c>
      <c r="D46" s="8">
        <f t="shared" si="35"/>
        <v>0</v>
      </c>
      <c r="E46" s="8">
        <f t="shared" si="35"/>
        <v>176.30306535044906</v>
      </c>
      <c r="F46" s="8">
        <f t="shared" si="35"/>
        <v>112.27926207522725</v>
      </c>
      <c r="G46" s="8">
        <f t="shared" si="35"/>
        <v>0</v>
      </c>
      <c r="H46" s="21">
        <f t="shared" ref="H46:M46" si="36">VLOOKUP(H17,$A$27:$M$32,H$33,0)</f>
        <v>136.06780139458439</v>
      </c>
      <c r="I46" s="21">
        <f t="shared" si="36"/>
        <v>177.59048852443397</v>
      </c>
      <c r="J46" s="21">
        <f t="shared" si="36"/>
        <v>0</v>
      </c>
      <c r="K46" s="21">
        <f t="shared" si="36"/>
        <v>176.3030653512501</v>
      </c>
      <c r="L46" s="21">
        <f t="shared" si="36"/>
        <v>112.27926266637461</v>
      </c>
      <c r="M46" s="21">
        <f t="shared" si="36"/>
        <v>0</v>
      </c>
      <c r="N46" s="8">
        <f t="shared" si="31"/>
        <v>1109.99</v>
      </c>
      <c r="O46" s="8">
        <f t="shared" ref="O46:O50" si="37">SUM(B46:M46)</f>
        <v>1204.4812352805657</v>
      </c>
      <c r="P46" s="8">
        <f t="shared" ref="P46:P50" si="38">N46-O46</f>
        <v>-94.491235280565661</v>
      </c>
      <c r="Q46" t="s">
        <v>70</v>
      </c>
    </row>
    <row r="47" spans="1:17">
      <c r="A47" t="str">
        <f t="shared" si="32"/>
        <v>Canon-EOS-6D-Mark-II</v>
      </c>
      <c r="B47" s="8">
        <f t="shared" si="35"/>
        <v>136.06780139828055</v>
      </c>
      <c r="C47" s="8">
        <f t="shared" si="35"/>
        <v>177.59048852366195</v>
      </c>
      <c r="D47" s="8">
        <f t="shared" si="35"/>
        <v>1.3491066793860015E-2</v>
      </c>
      <c r="E47" s="8">
        <f t="shared" si="35"/>
        <v>176.3030653503715</v>
      </c>
      <c r="F47" s="8">
        <f t="shared" si="35"/>
        <v>112.27926207522725</v>
      </c>
      <c r="G47" s="8">
        <f t="shared" si="35"/>
        <v>139.63111151844018</v>
      </c>
      <c r="H47" s="21">
        <f t="shared" ref="H47:M47" si="39">VLOOKUP(H18,$A$27:$M$32,H$33,0)</f>
        <v>136.06780139828047</v>
      </c>
      <c r="I47" s="21">
        <f t="shared" si="39"/>
        <v>177.59048852443397</v>
      </c>
      <c r="J47" s="21">
        <f t="shared" si="39"/>
        <v>1.3491066790090635E-2</v>
      </c>
      <c r="K47" s="21">
        <f t="shared" si="39"/>
        <v>176.30306535117259</v>
      </c>
      <c r="L47" s="21">
        <f t="shared" si="39"/>
        <v>112.27926266637461</v>
      </c>
      <c r="M47" s="21">
        <f t="shared" si="39"/>
        <v>139.63111151844018</v>
      </c>
      <c r="N47" s="8">
        <f t="shared" si="31"/>
        <v>1483.77</v>
      </c>
      <c r="O47" s="8">
        <f t="shared" si="37"/>
        <v>1483.7704404582669</v>
      </c>
      <c r="P47" s="8">
        <f t="shared" si="38"/>
        <v>-4.4045826689398382E-4</v>
      </c>
      <c r="Q47" t="s">
        <v>68</v>
      </c>
    </row>
    <row r="48" spans="1:17">
      <c r="A48" t="str">
        <f t="shared" si="32"/>
        <v>Canon-EOS-90D</v>
      </c>
      <c r="B48" s="8">
        <f t="shared" si="35"/>
        <v>136.06780139828055</v>
      </c>
      <c r="C48" s="8">
        <f t="shared" si="35"/>
        <v>177.59048852366195</v>
      </c>
      <c r="D48" s="8">
        <f t="shared" si="35"/>
        <v>1.3491066793859972E-2</v>
      </c>
      <c r="E48" s="8">
        <f t="shared" si="35"/>
        <v>176.30306535044906</v>
      </c>
      <c r="F48" s="8">
        <f t="shared" si="35"/>
        <v>0</v>
      </c>
      <c r="G48" s="8">
        <f t="shared" si="35"/>
        <v>0</v>
      </c>
      <c r="H48" s="21">
        <f t="shared" ref="H48:M48" si="40">VLOOKUP(H19,$A$27:$M$32,H$33,0)</f>
        <v>136.06780139828047</v>
      </c>
      <c r="I48" s="21">
        <f t="shared" si="40"/>
        <v>177.59048852443397</v>
      </c>
      <c r="J48" s="21">
        <f t="shared" si="40"/>
        <v>1.3491066790090591E-2</v>
      </c>
      <c r="K48" s="21">
        <f t="shared" si="40"/>
        <v>176.3030653512501</v>
      </c>
      <c r="L48" s="21">
        <f t="shared" si="40"/>
        <v>0</v>
      </c>
      <c r="M48" s="21">
        <f t="shared" si="40"/>
        <v>0</v>
      </c>
      <c r="N48" s="8">
        <f t="shared" si="31"/>
        <v>979.95</v>
      </c>
      <c r="O48" s="8">
        <f t="shared" si="37"/>
        <v>979.94969267993997</v>
      </c>
      <c r="P48" s="8">
        <f t="shared" si="38"/>
        <v>3.0732006007383461E-4</v>
      </c>
      <c r="Q48" t="s">
        <v>68</v>
      </c>
    </row>
    <row r="49" spans="1:17">
      <c r="A49" t="str">
        <f t="shared" si="32"/>
        <v>Pentax-K-3-Mark-III</v>
      </c>
      <c r="B49" s="8">
        <f t="shared" si="35"/>
        <v>136.06780139755486</v>
      </c>
      <c r="C49" s="8">
        <f t="shared" si="35"/>
        <v>177.59048852323332</v>
      </c>
      <c r="D49" s="8">
        <f t="shared" si="35"/>
        <v>1.3491066793860015E-2</v>
      </c>
      <c r="E49" s="8">
        <f t="shared" si="35"/>
        <v>351.7268902184872</v>
      </c>
      <c r="F49" s="8">
        <f t="shared" si="35"/>
        <v>0</v>
      </c>
      <c r="G49" s="8">
        <f t="shared" si="35"/>
        <v>139.63111151844018</v>
      </c>
      <c r="H49" s="21">
        <f t="shared" ref="H49:M49" si="41">VLOOKUP(H20,$A$27:$M$32,H$33,0)</f>
        <v>136.06780139755486</v>
      </c>
      <c r="I49" s="21">
        <f t="shared" si="41"/>
        <v>177.59048852400545</v>
      </c>
      <c r="J49" s="21">
        <f t="shared" si="41"/>
        <v>1.3491066790090635E-2</v>
      </c>
      <c r="K49" s="21">
        <f t="shared" si="41"/>
        <v>351.72689021848714</v>
      </c>
      <c r="L49" s="21">
        <f t="shared" si="41"/>
        <v>0</v>
      </c>
      <c r="M49" s="21">
        <f t="shared" si="41"/>
        <v>139.63111151844018</v>
      </c>
      <c r="N49" s="8">
        <f t="shared" si="31"/>
        <v>1610.06</v>
      </c>
      <c r="O49" s="8">
        <f t="shared" si="37"/>
        <v>1610.059565449787</v>
      </c>
      <c r="P49" s="8">
        <f t="shared" si="38"/>
        <v>4.3455021295812912E-4</v>
      </c>
      <c r="Q49" t="s">
        <v>68</v>
      </c>
    </row>
    <row r="50" spans="1:17">
      <c r="A50" t="str">
        <f t="shared" si="32"/>
        <v>Sony-A7-III</v>
      </c>
      <c r="B50" s="8">
        <f t="shared" si="35"/>
        <v>356.12710562770616</v>
      </c>
      <c r="C50" s="8">
        <f t="shared" si="35"/>
        <v>0</v>
      </c>
      <c r="D50" s="8">
        <f t="shared" si="35"/>
        <v>1.3491066793860015E-2</v>
      </c>
      <c r="E50" s="8">
        <f t="shared" si="35"/>
        <v>176.3030653503717</v>
      </c>
      <c r="F50" s="8">
        <f t="shared" si="35"/>
        <v>0</v>
      </c>
      <c r="G50" s="8">
        <f t="shared" si="35"/>
        <v>139.63111151844018</v>
      </c>
      <c r="H50" s="21">
        <f t="shared" ref="H50:M50" si="42">VLOOKUP(H21,$A$27:$M$32,H$33,0)</f>
        <v>356.12710562770604</v>
      </c>
      <c r="I50" s="21">
        <f t="shared" si="42"/>
        <v>0</v>
      </c>
      <c r="J50" s="21">
        <f t="shared" si="42"/>
        <v>1.3491066790090636E-2</v>
      </c>
      <c r="K50" s="21">
        <f t="shared" si="42"/>
        <v>176.30306535117276</v>
      </c>
      <c r="L50" s="21">
        <f t="shared" si="42"/>
        <v>0</v>
      </c>
      <c r="M50" s="21">
        <f t="shared" si="42"/>
        <v>139.63111151844018</v>
      </c>
      <c r="N50" s="8">
        <f t="shared" si="31"/>
        <v>1344.15</v>
      </c>
      <c r="O50" s="8">
        <f t="shared" si="37"/>
        <v>1344.1495471274209</v>
      </c>
      <c r="P50" s="8">
        <f t="shared" si="38"/>
        <v>4.5287257921700075E-4</v>
      </c>
      <c r="Q50" t="s">
        <v>68</v>
      </c>
    </row>
    <row r="51" spans="1:17">
      <c r="B51" s="8"/>
      <c r="C51" s="8"/>
      <c r="D51" s="8"/>
      <c r="E51" s="8"/>
      <c r="F51" s="8"/>
      <c r="G51" s="8"/>
      <c r="N51" s="8"/>
      <c r="O51" s="8"/>
      <c r="P51" s="8" t="s">
        <v>58</v>
      </c>
    </row>
    <row r="52" spans="1:17">
      <c r="B52" s="8"/>
      <c r="C52" s="8"/>
      <c r="D52" s="8"/>
      <c r="E52" s="8"/>
      <c r="F52" s="8"/>
      <c r="G52" s="8"/>
      <c r="N52" s="8"/>
      <c r="O52" s="8"/>
      <c r="P52" s="8">
        <f>SUMSQ(P45:P50)</f>
        <v>17857.290520384217</v>
      </c>
    </row>
    <row r="53" spans="1:17">
      <c r="B53" s="8"/>
      <c r="C53" s="8"/>
      <c r="D53" s="8"/>
      <c r="E53" s="8"/>
      <c r="F53" s="8"/>
      <c r="G53" s="8"/>
      <c r="H53" s="8"/>
      <c r="I53" s="8"/>
      <c r="J53" s="8"/>
    </row>
    <row r="54" spans="1:17">
      <c r="B54" s="8"/>
      <c r="C54" s="8"/>
      <c r="D54" s="8"/>
      <c r="E54" s="8"/>
      <c r="F54" s="8"/>
      <c r="G54" s="8"/>
      <c r="H54" s="8"/>
      <c r="I54" s="8"/>
      <c r="J5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DBA-66ED-48A0-884D-371AD1DAF18A}">
  <dimension ref="A1:L60"/>
  <sheetViews>
    <sheetView zoomScale="40" zoomScaleNormal="40" workbookViewId="0">
      <selection activeCell="L40" sqref="L40"/>
    </sheetView>
  </sheetViews>
  <sheetFormatPr defaultRowHeight="14.4"/>
  <cols>
    <col min="12" max="12" width="13.33203125" bestFit="1" customWidth="1"/>
  </cols>
  <sheetData>
    <row r="1" spans="1:12">
      <c r="A1" t="s">
        <v>54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</row>
    <row r="2" spans="1:12">
      <c r="A2" t="s">
        <v>21</v>
      </c>
      <c r="B2">
        <v>4</v>
      </c>
      <c r="C2">
        <v>2</v>
      </c>
      <c r="D2">
        <v>4</v>
      </c>
      <c r="E2">
        <v>4</v>
      </c>
      <c r="F2">
        <v>1</v>
      </c>
      <c r="G2">
        <v>4</v>
      </c>
      <c r="H2">
        <f>INT(report2!H16*100)</f>
        <v>129900</v>
      </c>
    </row>
    <row r="3" spans="1:12">
      <c r="A3" t="s">
        <v>22</v>
      </c>
      <c r="B3">
        <v>2</v>
      </c>
      <c r="C3">
        <v>2</v>
      </c>
      <c r="D3">
        <v>6</v>
      </c>
      <c r="E3">
        <v>4</v>
      </c>
      <c r="F3">
        <v>1</v>
      </c>
      <c r="G3">
        <v>4</v>
      </c>
      <c r="H3">
        <f>INT(report2!H17*100)</f>
        <v>110999</v>
      </c>
    </row>
    <row r="4" spans="1:12">
      <c r="A4" t="s">
        <v>23</v>
      </c>
      <c r="B4">
        <v>4</v>
      </c>
      <c r="C4">
        <v>2</v>
      </c>
      <c r="D4">
        <v>2</v>
      </c>
      <c r="E4">
        <v>2</v>
      </c>
      <c r="F4">
        <v>1</v>
      </c>
      <c r="G4">
        <v>1</v>
      </c>
      <c r="H4">
        <f>INT(report2!H18*100)</f>
        <v>148377</v>
      </c>
    </row>
    <row r="5" spans="1:12">
      <c r="A5" t="s">
        <v>24</v>
      </c>
      <c r="B5">
        <v>4</v>
      </c>
      <c r="C5">
        <v>2</v>
      </c>
      <c r="D5">
        <v>1</v>
      </c>
      <c r="E5">
        <v>4</v>
      </c>
      <c r="F5">
        <v>4</v>
      </c>
      <c r="G5">
        <v>4</v>
      </c>
      <c r="H5">
        <f>INT(report2!H19*100)</f>
        <v>97995</v>
      </c>
    </row>
    <row r="6" spans="1:12">
      <c r="A6" t="s">
        <v>25</v>
      </c>
      <c r="B6">
        <v>3</v>
      </c>
      <c r="C6">
        <v>1</v>
      </c>
      <c r="D6">
        <v>3</v>
      </c>
      <c r="E6">
        <v>1</v>
      </c>
      <c r="F6">
        <v>4</v>
      </c>
      <c r="G6">
        <v>1</v>
      </c>
      <c r="H6">
        <f>INT(report2!H20*100)</f>
        <v>161006</v>
      </c>
    </row>
    <row r="7" spans="1:12">
      <c r="A7" t="s">
        <v>26</v>
      </c>
      <c r="B7">
        <v>1</v>
      </c>
      <c r="C7">
        <v>6</v>
      </c>
      <c r="D7">
        <v>4</v>
      </c>
      <c r="E7">
        <v>3</v>
      </c>
      <c r="F7">
        <v>4</v>
      </c>
      <c r="G7">
        <v>1</v>
      </c>
      <c r="H7">
        <f>INT(report2!H21*100)</f>
        <v>134415</v>
      </c>
    </row>
    <row r="10" spans="1:12" ht="18">
      <c r="A10" s="9"/>
    </row>
    <row r="11" spans="1:12">
      <c r="A11" s="4"/>
    </row>
    <row r="14" spans="1:12" ht="18">
      <c r="A14" s="10" t="s">
        <v>72</v>
      </c>
      <c r="B14" s="11">
        <v>9621833</v>
      </c>
      <c r="C14" s="10" t="s">
        <v>73</v>
      </c>
      <c r="D14" s="11">
        <v>6</v>
      </c>
      <c r="E14" s="10" t="s">
        <v>74</v>
      </c>
      <c r="F14" s="11">
        <v>6</v>
      </c>
      <c r="G14" s="10" t="s">
        <v>75</v>
      </c>
      <c r="H14" s="11">
        <v>6</v>
      </c>
      <c r="I14" s="10" t="s">
        <v>76</v>
      </c>
      <c r="J14" s="11">
        <v>0</v>
      </c>
      <c r="K14" s="10" t="s">
        <v>77</v>
      </c>
      <c r="L14" s="11" t="s">
        <v>78</v>
      </c>
    </row>
    <row r="15" spans="1:12" ht="18.600000000000001" thickBot="1">
      <c r="A15" s="9"/>
    </row>
    <row r="16" spans="1:12" ht="15" thickBot="1">
      <c r="A16" s="12" t="s">
        <v>79</v>
      </c>
      <c r="B16" s="12" t="s">
        <v>80</v>
      </c>
      <c r="C16" s="12" t="s">
        <v>81</v>
      </c>
      <c r="D16" s="12" t="s">
        <v>82</v>
      </c>
      <c r="E16" s="12" t="s">
        <v>83</v>
      </c>
      <c r="F16" s="12" t="s">
        <v>84</v>
      </c>
      <c r="G16" s="12" t="s">
        <v>85</v>
      </c>
      <c r="H16" s="12" t="s">
        <v>86</v>
      </c>
    </row>
    <row r="17" spans="1:8" ht="15" thickBot="1">
      <c r="A17" s="12" t="s">
        <v>87</v>
      </c>
      <c r="B17" s="13">
        <v>4</v>
      </c>
      <c r="C17" s="13">
        <v>2</v>
      </c>
      <c r="D17" s="13">
        <v>4</v>
      </c>
      <c r="E17" s="13">
        <v>4</v>
      </c>
      <c r="F17" s="13">
        <v>1</v>
      </c>
      <c r="G17" s="13">
        <v>4</v>
      </c>
      <c r="H17" s="13">
        <v>129900</v>
      </c>
    </row>
    <row r="18" spans="1:8" ht="15" thickBot="1">
      <c r="A18" s="12" t="s">
        <v>88</v>
      </c>
      <c r="B18" s="13">
        <v>2</v>
      </c>
      <c r="C18" s="13">
        <v>2</v>
      </c>
      <c r="D18" s="13">
        <v>6</v>
      </c>
      <c r="E18" s="13">
        <v>4</v>
      </c>
      <c r="F18" s="13">
        <v>1</v>
      </c>
      <c r="G18" s="13">
        <v>4</v>
      </c>
      <c r="H18" s="13">
        <v>110999</v>
      </c>
    </row>
    <row r="19" spans="1:8" ht="15" thickBot="1">
      <c r="A19" s="12" t="s">
        <v>89</v>
      </c>
      <c r="B19" s="13">
        <v>4</v>
      </c>
      <c r="C19" s="13">
        <v>2</v>
      </c>
      <c r="D19" s="13">
        <v>2</v>
      </c>
      <c r="E19" s="13">
        <v>2</v>
      </c>
      <c r="F19" s="13">
        <v>1</v>
      </c>
      <c r="G19" s="13">
        <v>1</v>
      </c>
      <c r="H19" s="13">
        <v>148377</v>
      </c>
    </row>
    <row r="20" spans="1:8" ht="15" thickBot="1">
      <c r="A20" s="12" t="s">
        <v>90</v>
      </c>
      <c r="B20" s="13">
        <v>4</v>
      </c>
      <c r="C20" s="13">
        <v>2</v>
      </c>
      <c r="D20" s="13">
        <v>1</v>
      </c>
      <c r="E20" s="13">
        <v>4</v>
      </c>
      <c r="F20" s="13">
        <v>4</v>
      </c>
      <c r="G20" s="13">
        <v>4</v>
      </c>
      <c r="H20" s="13">
        <v>97995</v>
      </c>
    </row>
    <row r="21" spans="1:8" ht="15" thickBot="1">
      <c r="A21" s="12" t="s">
        <v>91</v>
      </c>
      <c r="B21" s="13">
        <v>3</v>
      </c>
      <c r="C21" s="13">
        <v>1</v>
      </c>
      <c r="D21" s="13">
        <v>3</v>
      </c>
      <c r="E21" s="13">
        <v>1</v>
      </c>
      <c r="F21" s="13">
        <v>4</v>
      </c>
      <c r="G21" s="13">
        <v>1</v>
      </c>
      <c r="H21" s="13">
        <v>161006</v>
      </c>
    </row>
    <row r="22" spans="1:8" ht="15" thickBot="1">
      <c r="A22" s="12" t="s">
        <v>92</v>
      </c>
      <c r="B22" s="13">
        <v>1</v>
      </c>
      <c r="C22" s="13">
        <v>6</v>
      </c>
      <c r="D22" s="13">
        <v>4</v>
      </c>
      <c r="E22" s="13">
        <v>3</v>
      </c>
      <c r="F22" s="13">
        <v>4</v>
      </c>
      <c r="G22" s="13">
        <v>1</v>
      </c>
      <c r="H22" s="13">
        <v>134415</v>
      </c>
    </row>
    <row r="23" spans="1:8" ht="18.600000000000001" thickBot="1">
      <c r="A23" s="9"/>
    </row>
    <row r="24" spans="1:8" ht="15" thickBot="1">
      <c r="A24" s="12" t="s">
        <v>93</v>
      </c>
      <c r="B24" s="12" t="s">
        <v>80</v>
      </c>
      <c r="C24" s="12" t="s">
        <v>81</v>
      </c>
      <c r="D24" s="12" t="s">
        <v>82</v>
      </c>
      <c r="E24" s="12" t="s">
        <v>83</v>
      </c>
      <c r="F24" s="12" t="s">
        <v>84</v>
      </c>
      <c r="G24" s="12" t="s">
        <v>85</v>
      </c>
    </row>
    <row r="25" spans="1:8" ht="15" thickBot="1">
      <c r="A25" s="12" t="s">
        <v>94</v>
      </c>
      <c r="B25" s="13" t="s">
        <v>95</v>
      </c>
      <c r="C25" s="13" t="s">
        <v>96</v>
      </c>
      <c r="D25" s="13" t="s">
        <v>97</v>
      </c>
      <c r="E25" s="13" t="s">
        <v>98</v>
      </c>
      <c r="F25" s="13" t="s">
        <v>99</v>
      </c>
      <c r="G25" s="13" t="s">
        <v>96</v>
      </c>
    </row>
    <row r="26" spans="1:8" ht="15" thickBot="1">
      <c r="A26" s="12" t="s">
        <v>100</v>
      </c>
      <c r="B26" s="13" t="s">
        <v>96</v>
      </c>
      <c r="C26" s="13" t="s">
        <v>96</v>
      </c>
      <c r="D26" s="13" t="s">
        <v>97</v>
      </c>
      <c r="E26" s="13" t="s">
        <v>101</v>
      </c>
      <c r="F26" s="13" t="s">
        <v>102</v>
      </c>
      <c r="G26" s="13" t="s">
        <v>96</v>
      </c>
    </row>
    <row r="27" spans="1:8" ht="15" thickBot="1">
      <c r="A27" s="12" t="s">
        <v>103</v>
      </c>
      <c r="B27" s="13" t="s">
        <v>96</v>
      </c>
      <c r="C27" s="13" t="s">
        <v>96</v>
      </c>
      <c r="D27" s="13" t="s">
        <v>97</v>
      </c>
      <c r="E27" s="13" t="s">
        <v>96</v>
      </c>
      <c r="F27" s="13" t="s">
        <v>102</v>
      </c>
      <c r="G27" s="13" t="s">
        <v>96</v>
      </c>
    </row>
    <row r="28" spans="1:8" ht="15" thickBot="1">
      <c r="A28" s="12" t="s">
        <v>104</v>
      </c>
      <c r="B28" s="13" t="s">
        <v>96</v>
      </c>
      <c r="C28" s="13" t="s">
        <v>96</v>
      </c>
      <c r="D28" s="13" t="s">
        <v>97</v>
      </c>
      <c r="E28" s="13" t="s">
        <v>96</v>
      </c>
      <c r="F28" s="13" t="s">
        <v>102</v>
      </c>
      <c r="G28" s="13" t="s">
        <v>96</v>
      </c>
    </row>
    <row r="29" spans="1:8" ht="15" thickBot="1">
      <c r="A29" s="12" t="s">
        <v>105</v>
      </c>
      <c r="B29" s="13" t="s">
        <v>96</v>
      </c>
      <c r="C29" s="13" t="s">
        <v>96</v>
      </c>
      <c r="D29" s="13" t="s">
        <v>96</v>
      </c>
      <c r="E29" s="13" t="s">
        <v>96</v>
      </c>
      <c r="F29" s="13" t="s">
        <v>96</v>
      </c>
      <c r="G29" s="13" t="s">
        <v>96</v>
      </c>
    </row>
    <row r="30" spans="1:8" ht="15" thickBot="1">
      <c r="A30" s="12" t="s">
        <v>106</v>
      </c>
      <c r="B30" s="13" t="s">
        <v>96</v>
      </c>
      <c r="C30" s="13" t="s">
        <v>96</v>
      </c>
      <c r="D30" s="13" t="s">
        <v>96</v>
      </c>
      <c r="E30" s="13" t="s">
        <v>96</v>
      </c>
      <c r="F30" s="13" t="s">
        <v>96</v>
      </c>
      <c r="G30" s="13" t="s">
        <v>96</v>
      </c>
    </row>
    <row r="31" spans="1:8" ht="18.600000000000001" thickBot="1">
      <c r="A31" s="9"/>
    </row>
    <row r="32" spans="1:8" ht="15" thickBot="1">
      <c r="A32" s="12" t="s">
        <v>107</v>
      </c>
      <c r="B32" s="12" t="s">
        <v>80</v>
      </c>
      <c r="C32" s="12" t="s">
        <v>81</v>
      </c>
      <c r="D32" s="12" t="s">
        <v>82</v>
      </c>
      <c r="E32" s="12" t="s">
        <v>83</v>
      </c>
      <c r="F32" s="12" t="s">
        <v>84</v>
      </c>
      <c r="G32" s="12" t="s">
        <v>85</v>
      </c>
    </row>
    <row r="33" spans="1:12" ht="15" thickBot="1">
      <c r="A33" s="12" t="s">
        <v>94</v>
      </c>
      <c r="B33" s="13">
        <v>36420</v>
      </c>
      <c r="C33" s="13">
        <v>0</v>
      </c>
      <c r="D33" s="13">
        <v>18901</v>
      </c>
      <c r="E33" s="13">
        <v>63011</v>
      </c>
      <c r="F33" s="13">
        <v>110999</v>
      </c>
      <c r="G33" s="13">
        <v>0</v>
      </c>
    </row>
    <row r="34" spans="1:12" ht="15" thickBot="1">
      <c r="A34" s="12" t="s">
        <v>100</v>
      </c>
      <c r="B34" s="13">
        <v>0</v>
      </c>
      <c r="C34" s="13">
        <v>0</v>
      </c>
      <c r="D34" s="13">
        <v>18901</v>
      </c>
      <c r="E34" s="13">
        <v>18477</v>
      </c>
      <c r="F34" s="13">
        <v>79094</v>
      </c>
      <c r="G34" s="13">
        <v>0</v>
      </c>
    </row>
    <row r="35" spans="1:12" ht="15" thickBot="1">
      <c r="A35" s="12" t="s">
        <v>103</v>
      </c>
      <c r="B35" s="13">
        <v>0</v>
      </c>
      <c r="C35" s="13">
        <v>0</v>
      </c>
      <c r="D35" s="13">
        <v>18901</v>
      </c>
      <c r="E35" s="13">
        <v>0</v>
      </c>
      <c r="F35" s="13">
        <v>79094</v>
      </c>
      <c r="G35" s="13">
        <v>0</v>
      </c>
    </row>
    <row r="36" spans="1:12" ht="15" thickBot="1">
      <c r="A36" s="12" t="s">
        <v>104</v>
      </c>
      <c r="B36" s="13">
        <v>0</v>
      </c>
      <c r="C36" s="13">
        <v>0</v>
      </c>
      <c r="D36" s="13">
        <v>18901</v>
      </c>
      <c r="E36" s="13">
        <v>0</v>
      </c>
      <c r="F36" s="13">
        <v>79094</v>
      </c>
      <c r="G36" s="13">
        <v>0</v>
      </c>
    </row>
    <row r="37" spans="1:12" ht="15" thickBot="1">
      <c r="A37" s="12" t="s">
        <v>105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12" ht="15" thickBot="1">
      <c r="A38" s="12" t="s">
        <v>106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12" ht="18.600000000000001" thickBot="1">
      <c r="A39" s="9"/>
    </row>
    <row r="40" spans="1:12" ht="15" thickBot="1">
      <c r="A40" s="12" t="s">
        <v>108</v>
      </c>
      <c r="B40" s="12" t="s">
        <v>80</v>
      </c>
      <c r="C40" s="12" t="s">
        <v>81</v>
      </c>
      <c r="D40" s="12" t="s">
        <v>82</v>
      </c>
      <c r="E40" s="12" t="s">
        <v>83</v>
      </c>
      <c r="F40" s="12" t="s">
        <v>84</v>
      </c>
      <c r="G40" s="12" t="s">
        <v>85</v>
      </c>
      <c r="H40" s="12" t="s">
        <v>109</v>
      </c>
      <c r="I40" s="12" t="s">
        <v>110</v>
      </c>
      <c r="J40" s="12" t="s">
        <v>111</v>
      </c>
      <c r="K40" s="12" t="s">
        <v>112</v>
      </c>
      <c r="L40" s="18" t="s">
        <v>124</v>
      </c>
    </row>
    <row r="41" spans="1:12" ht="15" thickBot="1">
      <c r="A41" s="12" t="s">
        <v>87</v>
      </c>
      <c r="B41" s="13">
        <v>0</v>
      </c>
      <c r="C41" s="13">
        <v>0</v>
      </c>
      <c r="D41" s="13">
        <v>18901</v>
      </c>
      <c r="E41" s="13">
        <v>0</v>
      </c>
      <c r="F41" s="13">
        <v>110999</v>
      </c>
      <c r="G41" s="13">
        <v>0</v>
      </c>
      <c r="H41" s="13">
        <v>129900</v>
      </c>
      <c r="I41" s="13">
        <v>129900</v>
      </c>
      <c r="J41" s="13">
        <v>0</v>
      </c>
      <c r="K41" s="13">
        <v>0</v>
      </c>
      <c r="L41" t="s">
        <v>68</v>
      </c>
    </row>
    <row r="42" spans="1:12" ht="15" thickBot="1">
      <c r="A42" s="12" t="s">
        <v>88</v>
      </c>
      <c r="B42" s="13">
        <v>0</v>
      </c>
      <c r="C42" s="13">
        <v>0</v>
      </c>
      <c r="D42" s="13">
        <v>0</v>
      </c>
      <c r="E42" s="13">
        <v>0</v>
      </c>
      <c r="F42" s="13">
        <v>110999</v>
      </c>
      <c r="G42" s="13">
        <v>0</v>
      </c>
      <c r="H42" s="13">
        <v>110999</v>
      </c>
      <c r="I42" s="13">
        <v>110999</v>
      </c>
      <c r="J42" s="13">
        <v>0</v>
      </c>
      <c r="K42" s="13">
        <v>0</v>
      </c>
      <c r="L42" t="s">
        <v>68</v>
      </c>
    </row>
    <row r="43" spans="1:12" ht="15" thickBot="1">
      <c r="A43" s="12" t="s">
        <v>89</v>
      </c>
      <c r="B43" s="13">
        <v>0</v>
      </c>
      <c r="C43" s="13">
        <v>0</v>
      </c>
      <c r="D43" s="13">
        <v>18901</v>
      </c>
      <c r="E43" s="13">
        <v>18477</v>
      </c>
      <c r="F43" s="13">
        <v>110999</v>
      </c>
      <c r="G43" s="13">
        <v>0</v>
      </c>
      <c r="H43" s="13">
        <v>148377</v>
      </c>
      <c r="I43" s="13">
        <v>148377</v>
      </c>
      <c r="J43" s="13">
        <v>0</v>
      </c>
      <c r="K43" s="13">
        <v>0</v>
      </c>
      <c r="L43" t="s">
        <v>68</v>
      </c>
    </row>
    <row r="44" spans="1:12" ht="15" thickBot="1">
      <c r="A44" s="12" t="s">
        <v>90</v>
      </c>
      <c r="B44" s="13">
        <v>0</v>
      </c>
      <c r="C44" s="13">
        <v>0</v>
      </c>
      <c r="D44" s="13">
        <v>18901</v>
      </c>
      <c r="E44" s="13">
        <v>0</v>
      </c>
      <c r="F44" s="13">
        <v>79094</v>
      </c>
      <c r="G44" s="13">
        <v>0</v>
      </c>
      <c r="H44" s="13">
        <v>97995</v>
      </c>
      <c r="I44" s="13">
        <v>97995</v>
      </c>
      <c r="J44" s="13">
        <v>0</v>
      </c>
      <c r="K44" s="13">
        <v>0</v>
      </c>
      <c r="L44" t="s">
        <v>68</v>
      </c>
    </row>
    <row r="45" spans="1:12" ht="15" thickBot="1">
      <c r="A45" s="12" t="s">
        <v>91</v>
      </c>
      <c r="B45" s="13">
        <v>0</v>
      </c>
      <c r="C45" s="13">
        <v>0</v>
      </c>
      <c r="D45" s="13">
        <v>18901</v>
      </c>
      <c r="E45" s="13">
        <v>63011</v>
      </c>
      <c r="F45" s="13">
        <v>79094</v>
      </c>
      <c r="G45" s="13">
        <v>0</v>
      </c>
      <c r="H45" s="13">
        <v>161006</v>
      </c>
      <c r="I45" s="13">
        <v>161006</v>
      </c>
      <c r="J45" s="13">
        <v>0</v>
      </c>
      <c r="K45" s="13">
        <v>0</v>
      </c>
      <c r="L45" t="s">
        <v>68</v>
      </c>
    </row>
    <row r="46" spans="1:12" ht="15" thickBot="1">
      <c r="A46" s="12" t="s">
        <v>92</v>
      </c>
      <c r="B46" s="13">
        <v>36420</v>
      </c>
      <c r="C46" s="13">
        <v>0</v>
      </c>
      <c r="D46" s="13">
        <v>18901</v>
      </c>
      <c r="E46" s="13">
        <v>0</v>
      </c>
      <c r="F46" s="13">
        <v>79094</v>
      </c>
      <c r="G46" s="13">
        <v>0</v>
      </c>
      <c r="H46" s="13">
        <v>134415</v>
      </c>
      <c r="I46" s="13">
        <v>134415</v>
      </c>
      <c r="J46" s="13">
        <v>0</v>
      </c>
      <c r="K46" s="13">
        <v>0</v>
      </c>
      <c r="L46" t="s">
        <v>68</v>
      </c>
    </row>
    <row r="47" spans="1:12" ht="15" thickBot="1"/>
    <row r="48" spans="1:12" ht="15" thickBot="1">
      <c r="A48" s="14" t="s">
        <v>113</v>
      </c>
      <c r="B48" s="15">
        <v>229331</v>
      </c>
    </row>
    <row r="49" spans="1:2" ht="15" thickBot="1">
      <c r="A49" s="14" t="s">
        <v>114</v>
      </c>
      <c r="B49" s="15">
        <v>0</v>
      </c>
    </row>
    <row r="50" spans="1:2" ht="15" thickBot="1">
      <c r="A50" s="14" t="s">
        <v>115</v>
      </c>
      <c r="B50" s="15">
        <v>782692</v>
      </c>
    </row>
    <row r="51" spans="1:2" ht="15" thickBot="1">
      <c r="A51" s="14" t="s">
        <v>116</v>
      </c>
      <c r="B51" s="15">
        <v>782692</v>
      </c>
    </row>
    <row r="52" spans="1:2" ht="15" thickBot="1">
      <c r="A52" s="14" t="s">
        <v>117</v>
      </c>
      <c r="B52" s="15">
        <v>0</v>
      </c>
    </row>
    <row r="53" spans="1:2" ht="15" thickBot="1">
      <c r="A53" s="14" t="s">
        <v>118</v>
      </c>
      <c r="B53" s="15"/>
    </row>
    <row r="54" spans="1:2" ht="15" thickBot="1">
      <c r="A54" s="14" t="s">
        <v>119</v>
      </c>
      <c r="B54" s="15"/>
    </row>
    <row r="55" spans="1:2" ht="15" thickBot="1">
      <c r="A55" s="14" t="s">
        <v>120</v>
      </c>
      <c r="B55" s="15">
        <v>0</v>
      </c>
    </row>
    <row r="57" spans="1:2">
      <c r="A57" s="16" t="s">
        <v>121</v>
      </c>
    </row>
    <row r="59" spans="1:2">
      <c r="A59" s="17" t="s">
        <v>122</v>
      </c>
    </row>
    <row r="60" spans="1:2">
      <c r="A60" s="17" t="s">
        <v>123</v>
      </c>
    </row>
  </sheetData>
  <hyperlinks>
    <hyperlink ref="A57" r:id="rId1" display="https://miau.my-x.hu/myx-free/coco/test/962183320220309065136.html" xr:uid="{F1345543-5FB7-4EF0-A556-ECC625F37F4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db</vt:lpstr>
      <vt:lpstr>report</vt:lpstr>
      <vt:lpstr>db (2)</vt:lpstr>
      <vt:lpstr>report2</vt:lpstr>
      <vt:lpstr>report2 (2)</vt:lpstr>
      <vt:lpstr>online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 Yu</dc:creator>
  <cp:lastModifiedBy>Lttd</cp:lastModifiedBy>
  <dcterms:created xsi:type="dcterms:W3CDTF">2022-03-08T18:52:52Z</dcterms:created>
  <dcterms:modified xsi:type="dcterms:W3CDTF">2022-03-22T13:57:49Z</dcterms:modified>
</cp:coreProperties>
</file>