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7D99013B-A65F-40DE-88C4-AB3FBCC856A7}" xr6:coauthVersionLast="47" xr6:coauthVersionMax="47" xr10:uidLastSave="{00000000-0000-0000-0000-000000000000}"/>
  <bookViews>
    <workbookView xWindow="-108" yWindow="-108" windowWidth="23256" windowHeight="12720" tabRatio="718" xr2:uid="{D3E089F4-4952-428A-B6C6-40030C54E56C}"/>
  </bookViews>
  <sheets>
    <sheet name="info" sheetId="14" r:id="rId1"/>
    <sheet name="csokkentett" sheetId="1" r:id="rId2"/>
    <sheet name="OAM" sheetId="2" r:id="rId3"/>
    <sheet name="step1" sheetId="3" r:id="rId4"/>
    <sheet name="step2" sheetId="4" r:id="rId5"/>
    <sheet name="OAM (2)" sheetId="5" r:id="rId6"/>
    <sheet name="step_d1" sheetId="6" r:id="rId7"/>
    <sheet name="step_d2" sheetId="7" r:id="rId8"/>
    <sheet name="step_d3" sheetId="8" r:id="rId9"/>
    <sheet name="step_d4" sheetId="9" r:id="rId10"/>
    <sheet name="step_d5" sheetId="10" r:id="rId11"/>
    <sheet name="step_d6" sheetId="11" r:id="rId12"/>
    <sheet name="step_d7" sheetId="12" r:id="rId13"/>
    <sheet name="step_d8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8" i="13" l="1"/>
  <c r="L58" i="13"/>
  <c r="K58" i="13"/>
  <c r="J58" i="13"/>
  <c r="I58" i="13"/>
  <c r="H58" i="13"/>
  <c r="G58" i="13"/>
  <c r="F58" i="13"/>
  <c r="E58" i="13"/>
  <c r="D58" i="13"/>
  <c r="C58" i="13"/>
  <c r="B58" i="13"/>
  <c r="J57" i="13"/>
  <c r="I57" i="13"/>
  <c r="H57" i="13"/>
  <c r="G57" i="13"/>
  <c r="F57" i="13"/>
  <c r="E57" i="13"/>
  <c r="D57" i="13"/>
  <c r="C57" i="13"/>
  <c r="B57" i="13"/>
  <c r="C48" i="13"/>
  <c r="P56" i="13"/>
  <c r="P55" i="13"/>
  <c r="P54" i="13"/>
  <c r="P53" i="13"/>
  <c r="P52" i="13"/>
  <c r="P51" i="13"/>
  <c r="P50" i="13"/>
  <c r="P49" i="13"/>
  <c r="K1" i="13"/>
  <c r="J1" i="13"/>
  <c r="J48" i="13" s="1"/>
  <c r="I1" i="13"/>
  <c r="I48" i="13" s="1"/>
  <c r="H1" i="13"/>
  <c r="H48" i="13" s="1"/>
  <c r="G1" i="13"/>
  <c r="G48" i="13" s="1"/>
  <c r="F1" i="13"/>
  <c r="F48" i="13" s="1"/>
  <c r="E1" i="13"/>
  <c r="E48" i="13" s="1"/>
  <c r="D1" i="13"/>
  <c r="D48" i="13" s="1"/>
  <c r="C1" i="13"/>
  <c r="B1" i="13"/>
  <c r="B48" i="13" s="1"/>
  <c r="R57" i="12"/>
  <c r="R56" i="12"/>
  <c r="R55" i="12"/>
  <c r="R54" i="12"/>
  <c r="R53" i="12"/>
  <c r="R52" i="12"/>
  <c r="R51" i="12"/>
  <c r="R50" i="12"/>
  <c r="M1" i="12"/>
  <c r="L1" i="12"/>
  <c r="K1" i="12"/>
  <c r="J1" i="12"/>
  <c r="I1" i="12"/>
  <c r="H1" i="12"/>
  <c r="G1" i="12"/>
  <c r="F1" i="12"/>
  <c r="E1" i="12"/>
  <c r="D1" i="12"/>
  <c r="C1" i="12"/>
  <c r="B1" i="12"/>
  <c r="S57" i="11"/>
  <c r="S56" i="11"/>
  <c r="S55" i="11"/>
  <c r="S54" i="11"/>
  <c r="S53" i="11"/>
  <c r="S52" i="11"/>
  <c r="S51" i="11"/>
  <c r="S50" i="11"/>
  <c r="N1" i="11"/>
  <c r="M1" i="11"/>
  <c r="L1" i="11"/>
  <c r="K1" i="11"/>
  <c r="J1" i="11"/>
  <c r="I1" i="11"/>
  <c r="H1" i="11"/>
  <c r="G1" i="11"/>
  <c r="F1" i="11"/>
  <c r="E1" i="11"/>
  <c r="D1" i="11"/>
  <c r="C1" i="11"/>
  <c r="B1" i="11"/>
  <c r="T56" i="10"/>
  <c r="T55" i="10"/>
  <c r="T54" i="10"/>
  <c r="T53" i="10"/>
  <c r="T52" i="10"/>
  <c r="T51" i="10"/>
  <c r="T50" i="10"/>
  <c r="T49" i="10"/>
  <c r="O1" i="10"/>
  <c r="N1" i="10"/>
  <c r="M1" i="10"/>
  <c r="L1" i="10"/>
  <c r="K1" i="10"/>
  <c r="J1" i="10"/>
  <c r="I1" i="10"/>
  <c r="H1" i="10"/>
  <c r="G1" i="10"/>
  <c r="F1" i="10"/>
  <c r="E1" i="10"/>
  <c r="D1" i="10"/>
  <c r="C1" i="10"/>
  <c r="B1" i="10"/>
  <c r="AC45" i="6"/>
  <c r="AC44" i="6"/>
  <c r="AC43" i="6"/>
  <c r="AC42" i="6"/>
  <c r="AC41" i="6"/>
  <c r="AC40" i="6"/>
  <c r="AC39" i="6"/>
  <c r="AC38" i="6"/>
  <c r="W57" i="7"/>
  <c r="W56" i="7"/>
  <c r="W55" i="7"/>
  <c r="W54" i="7"/>
  <c r="W53" i="7"/>
  <c r="W52" i="7"/>
  <c r="W51" i="7"/>
  <c r="W50" i="7"/>
  <c r="V56" i="8"/>
  <c r="V55" i="8"/>
  <c r="V54" i="8"/>
  <c r="V53" i="8"/>
  <c r="V52" i="8"/>
  <c r="V51" i="8"/>
  <c r="V50" i="8"/>
  <c r="V49" i="8"/>
  <c r="U56" i="9"/>
  <c r="U55" i="9"/>
  <c r="U54" i="9"/>
  <c r="U53" i="9"/>
  <c r="U52" i="9"/>
  <c r="U51" i="9"/>
  <c r="U50" i="9"/>
  <c r="U49" i="9"/>
  <c r="S58" i="9"/>
  <c r="Q58" i="9"/>
  <c r="R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W37" i="5"/>
  <c r="V37" i="5"/>
  <c r="U37" i="5"/>
  <c r="T37" i="5"/>
  <c r="S37" i="5"/>
  <c r="R37" i="5"/>
  <c r="Q37" i="5"/>
  <c r="P37" i="5"/>
  <c r="O37" i="5"/>
  <c r="N37" i="5"/>
  <c r="M37" i="5"/>
  <c r="P15" i="5"/>
  <c r="X37" i="5" s="1"/>
  <c r="DL25" i="1"/>
  <c r="DK25" i="1"/>
  <c r="DJ25" i="1"/>
  <c r="DI25" i="1"/>
  <c r="DH25" i="1"/>
  <c r="DL24" i="1"/>
  <c r="DK24" i="1"/>
  <c r="DJ24" i="1"/>
  <c r="DI24" i="1"/>
  <c r="DH24" i="1"/>
  <c r="DL23" i="1"/>
  <c r="DK23" i="1"/>
  <c r="DJ23" i="1"/>
  <c r="DI23" i="1"/>
  <c r="DH23" i="1"/>
  <c r="DL22" i="1"/>
  <c r="DK22" i="1"/>
  <c r="DJ22" i="1"/>
  <c r="DI22" i="1"/>
  <c r="DH22" i="1"/>
  <c r="DL21" i="1"/>
  <c r="DK21" i="1"/>
  <c r="DJ21" i="1"/>
  <c r="DI21" i="1"/>
  <c r="DH21" i="1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B37" i="9"/>
  <c r="N38" i="9"/>
  <c r="N48" i="9" s="1"/>
  <c r="J38" i="9"/>
  <c r="J48" i="9" s="1"/>
  <c r="H38" i="9"/>
  <c r="H48" i="9" s="1"/>
  <c r="F38" i="9"/>
  <c r="F48" i="9" s="1"/>
  <c r="B38" i="9"/>
  <c r="H37" i="9" s="1"/>
  <c r="P1" i="9"/>
  <c r="O1" i="9"/>
  <c r="O38" i="9" s="1"/>
  <c r="N1" i="9"/>
  <c r="M1" i="9"/>
  <c r="M38" i="9" s="1"/>
  <c r="M48" i="9" s="1"/>
  <c r="L1" i="9"/>
  <c r="L38" i="9" s="1"/>
  <c r="K1" i="9"/>
  <c r="K38" i="9" s="1"/>
  <c r="K48" i="9" s="1"/>
  <c r="J1" i="9"/>
  <c r="I1" i="9"/>
  <c r="I38" i="9" s="1"/>
  <c r="H1" i="9"/>
  <c r="G1" i="9"/>
  <c r="G38" i="9" s="1"/>
  <c r="F1" i="9"/>
  <c r="E1" i="9"/>
  <c r="E38" i="9" s="1"/>
  <c r="D1" i="9"/>
  <c r="D38" i="9" s="1"/>
  <c r="D48" i="9" s="1"/>
  <c r="C1" i="9"/>
  <c r="C38" i="9" s="1"/>
  <c r="B1" i="9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B1" i="8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35" i="5"/>
  <c r="A34" i="5"/>
  <c r="A33" i="5"/>
  <c r="A32" i="5"/>
  <c r="A31" i="5"/>
  <c r="A30" i="5"/>
  <c r="A29" i="5"/>
  <c r="A28" i="5"/>
  <c r="L27" i="5"/>
  <c r="W27" i="5" s="1"/>
  <c r="W7" i="6" s="1"/>
  <c r="K27" i="5"/>
  <c r="K7" i="6" s="1"/>
  <c r="J27" i="5"/>
  <c r="J7" i="6" s="1"/>
  <c r="I27" i="5"/>
  <c r="I7" i="6" s="1"/>
  <c r="H27" i="5"/>
  <c r="H7" i="6" s="1"/>
  <c r="G27" i="5"/>
  <c r="G7" i="6" s="1"/>
  <c r="F27" i="5"/>
  <c r="Q27" i="5" s="1"/>
  <c r="Q7" i="6" s="1"/>
  <c r="E27" i="5"/>
  <c r="E7" i="6" s="1"/>
  <c r="D27" i="5"/>
  <c r="O27" i="5" s="1"/>
  <c r="O7" i="6" s="1"/>
  <c r="C27" i="5"/>
  <c r="C7" i="6" s="1"/>
  <c r="B27" i="5"/>
  <c r="B7" i="6" s="1"/>
  <c r="A27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B17" i="5" s="1"/>
  <c r="P14" i="5"/>
  <c r="X27" i="5" s="1"/>
  <c r="X7" i="6" s="1"/>
  <c r="F9" i="5"/>
  <c r="E9" i="5"/>
  <c r="D9" i="5"/>
  <c r="C9" i="5"/>
  <c r="P23" i="5" s="1"/>
  <c r="X35" i="5" s="1"/>
  <c r="C8" i="5"/>
  <c r="P22" i="5" s="1"/>
  <c r="X34" i="5" s="1"/>
  <c r="C7" i="5"/>
  <c r="P21" i="5" s="1"/>
  <c r="X33" i="5" s="1"/>
  <c r="C6" i="5"/>
  <c r="P20" i="5" s="1"/>
  <c r="X32" i="5" s="1"/>
  <c r="C5" i="5"/>
  <c r="P19" i="5" s="1"/>
  <c r="X31" i="5" s="1"/>
  <c r="C4" i="5"/>
  <c r="P18" i="5" s="1"/>
  <c r="X30" i="5" s="1"/>
  <c r="C3" i="5"/>
  <c r="P17" i="5" s="1"/>
  <c r="X29" i="5" s="1"/>
  <c r="F2" i="5"/>
  <c r="E2" i="5"/>
  <c r="D2" i="5"/>
  <c r="C2" i="5"/>
  <c r="P16" i="5" s="1"/>
  <c r="V7" i="3"/>
  <c r="U7" i="3"/>
  <c r="T7" i="3"/>
  <c r="S7" i="3"/>
  <c r="R7" i="3"/>
  <c r="Q7" i="3"/>
  <c r="P7" i="3"/>
  <c r="O7" i="3"/>
  <c r="M27" i="2"/>
  <c r="M28" i="2"/>
  <c r="M29" i="2"/>
  <c r="M30" i="2"/>
  <c r="M31" i="2"/>
  <c r="M32" i="2"/>
  <c r="M33" i="2"/>
  <c r="M26" i="2"/>
  <c r="L33" i="2"/>
  <c r="K33" i="2"/>
  <c r="J33" i="2"/>
  <c r="I33" i="2"/>
  <c r="H33" i="2"/>
  <c r="G33" i="2"/>
  <c r="F33" i="2"/>
  <c r="E33" i="2"/>
  <c r="D33" i="2"/>
  <c r="C33" i="2"/>
  <c r="B33" i="2"/>
  <c r="L32" i="2"/>
  <c r="K32" i="2"/>
  <c r="J32" i="2"/>
  <c r="I32" i="2"/>
  <c r="H32" i="2"/>
  <c r="G32" i="2"/>
  <c r="F32" i="2"/>
  <c r="E32" i="2"/>
  <c r="D32" i="2"/>
  <c r="C32" i="2"/>
  <c r="B32" i="2"/>
  <c r="L31" i="2"/>
  <c r="K31" i="2"/>
  <c r="J31" i="2"/>
  <c r="I31" i="2"/>
  <c r="H31" i="2"/>
  <c r="G31" i="2"/>
  <c r="F31" i="2"/>
  <c r="E31" i="2"/>
  <c r="D31" i="2"/>
  <c r="C31" i="2"/>
  <c r="B31" i="2"/>
  <c r="L30" i="2"/>
  <c r="K30" i="2"/>
  <c r="J30" i="2"/>
  <c r="I30" i="2"/>
  <c r="H30" i="2"/>
  <c r="G30" i="2"/>
  <c r="F30" i="2"/>
  <c r="E30" i="2"/>
  <c r="D30" i="2"/>
  <c r="C30" i="2"/>
  <c r="B30" i="2"/>
  <c r="L29" i="2"/>
  <c r="K29" i="2"/>
  <c r="J29" i="2"/>
  <c r="I29" i="2"/>
  <c r="H29" i="2"/>
  <c r="G29" i="2"/>
  <c r="F29" i="2"/>
  <c r="E29" i="2"/>
  <c r="D29" i="2"/>
  <c r="C29" i="2"/>
  <c r="B29" i="2"/>
  <c r="L28" i="2"/>
  <c r="K28" i="2"/>
  <c r="J28" i="2"/>
  <c r="I28" i="2"/>
  <c r="H28" i="2"/>
  <c r="G28" i="2"/>
  <c r="F28" i="2"/>
  <c r="E28" i="2"/>
  <c r="D28" i="2"/>
  <c r="C28" i="2"/>
  <c r="B28" i="2"/>
  <c r="L27" i="2"/>
  <c r="K27" i="2"/>
  <c r="J27" i="2"/>
  <c r="I27" i="2"/>
  <c r="H27" i="2"/>
  <c r="G27" i="2"/>
  <c r="F27" i="2"/>
  <c r="E27" i="2"/>
  <c r="D27" i="2"/>
  <c r="C27" i="2"/>
  <c r="B27" i="2"/>
  <c r="L26" i="2"/>
  <c r="K26" i="2"/>
  <c r="J26" i="2"/>
  <c r="I26" i="2"/>
  <c r="H26" i="2"/>
  <c r="G26" i="2"/>
  <c r="F26" i="2"/>
  <c r="E26" i="2"/>
  <c r="D26" i="2"/>
  <c r="C26" i="2"/>
  <c r="B26" i="2"/>
  <c r="A33" i="2"/>
  <c r="A32" i="2"/>
  <c r="A31" i="2"/>
  <c r="A30" i="2"/>
  <c r="A29" i="2"/>
  <c r="A28" i="2"/>
  <c r="A27" i="2"/>
  <c r="A26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P14" i="2"/>
  <c r="O22" i="2"/>
  <c r="O21" i="2"/>
  <c r="O20" i="2"/>
  <c r="O19" i="2"/>
  <c r="O18" i="2"/>
  <c r="O17" i="2"/>
  <c r="O16" i="2"/>
  <c r="O15" i="2"/>
  <c r="O12" i="2" s="1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M12" i="2" s="1"/>
  <c r="L22" i="2"/>
  <c r="K22" i="2"/>
  <c r="J22" i="2"/>
  <c r="I22" i="2"/>
  <c r="L21" i="2"/>
  <c r="K21" i="2"/>
  <c r="J21" i="2"/>
  <c r="I21" i="2"/>
  <c r="L20" i="2"/>
  <c r="K20" i="2"/>
  <c r="J20" i="2"/>
  <c r="I20" i="2"/>
  <c r="L19" i="2"/>
  <c r="K19" i="2"/>
  <c r="J19" i="2"/>
  <c r="I19" i="2"/>
  <c r="L18" i="2"/>
  <c r="K18" i="2"/>
  <c r="J18" i="2"/>
  <c r="I18" i="2"/>
  <c r="L17" i="2"/>
  <c r="K17" i="2"/>
  <c r="J17" i="2"/>
  <c r="I17" i="2"/>
  <c r="L16" i="2"/>
  <c r="K16" i="2"/>
  <c r="J16" i="2"/>
  <c r="I16" i="2"/>
  <c r="L15" i="2"/>
  <c r="L12" i="2" s="1"/>
  <c r="K15" i="2"/>
  <c r="K12" i="2" s="1"/>
  <c r="J15" i="2"/>
  <c r="J12" i="2" s="1"/>
  <c r="I15" i="2"/>
  <c r="I12" i="2" s="1"/>
  <c r="H22" i="2"/>
  <c r="H21" i="2"/>
  <c r="H20" i="2"/>
  <c r="H19" i="2"/>
  <c r="H18" i="2"/>
  <c r="H17" i="2"/>
  <c r="H16" i="2"/>
  <c r="H15" i="2"/>
  <c r="C15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G12" i="2" s="1"/>
  <c r="F16" i="2"/>
  <c r="F12" i="2" s="1"/>
  <c r="E16" i="2"/>
  <c r="D16" i="2"/>
  <c r="G15" i="2"/>
  <c r="F15" i="2"/>
  <c r="E15" i="2"/>
  <c r="E12" i="2" s="1"/>
  <c r="D15" i="2"/>
  <c r="D12" i="2" s="1"/>
  <c r="C22" i="2"/>
  <c r="C21" i="2"/>
  <c r="C20" i="2"/>
  <c r="C19" i="2"/>
  <c r="C18" i="2"/>
  <c r="C17" i="2"/>
  <c r="C16" i="2"/>
  <c r="C8" i="2"/>
  <c r="P21" i="2" s="1"/>
  <c r="C7" i="2"/>
  <c r="P20" i="2" s="1"/>
  <c r="C6" i="2"/>
  <c r="P19" i="2" s="1"/>
  <c r="C5" i="2"/>
  <c r="P18" i="2" s="1"/>
  <c r="C4" i="2"/>
  <c r="P17" i="2" s="1"/>
  <c r="C3" i="2"/>
  <c r="P16" i="2" s="1"/>
  <c r="F9" i="2"/>
  <c r="F2" i="2"/>
  <c r="E9" i="2"/>
  <c r="E2" i="2"/>
  <c r="D2" i="2"/>
  <c r="D9" i="2"/>
  <c r="C9" i="2"/>
  <c r="P22" i="2" s="1"/>
  <c r="C2" i="2"/>
  <c r="P15" i="2" s="1"/>
  <c r="P12" i="2" s="1"/>
  <c r="B15" i="2"/>
  <c r="B16" i="2" s="1"/>
  <c r="B17" i="2" s="1"/>
  <c r="B18" i="2" s="1"/>
  <c r="B19" i="2" s="1"/>
  <c r="B20" i="2" s="1"/>
  <c r="B21" i="2" s="1"/>
  <c r="B22" i="2" s="1"/>
  <c r="CY30" i="1"/>
  <c r="CX30" i="1"/>
  <c r="CW30" i="1"/>
  <c r="CV30" i="1"/>
  <c r="CU30" i="1"/>
  <c r="CY29" i="1"/>
  <c r="CX29" i="1"/>
  <c r="CW29" i="1"/>
  <c r="CV29" i="1"/>
  <c r="CU29" i="1"/>
  <c r="CY28" i="1"/>
  <c r="CX28" i="1"/>
  <c r="CW28" i="1"/>
  <c r="CV28" i="1"/>
  <c r="CU28" i="1"/>
  <c r="CY27" i="1"/>
  <c r="CX27" i="1"/>
  <c r="CW27" i="1"/>
  <c r="CV27" i="1"/>
  <c r="CU27" i="1"/>
  <c r="CY26" i="1"/>
  <c r="CX26" i="1"/>
  <c r="CW26" i="1"/>
  <c r="CV26" i="1"/>
  <c r="CU26" i="1"/>
  <c r="CL29" i="1"/>
  <c r="CK29" i="1"/>
  <c r="CJ29" i="1"/>
  <c r="CI29" i="1"/>
  <c r="CH29" i="1"/>
  <c r="CL28" i="1"/>
  <c r="CK28" i="1"/>
  <c r="CJ28" i="1"/>
  <c r="CI28" i="1"/>
  <c r="CH28" i="1"/>
  <c r="CL27" i="1"/>
  <c r="CK27" i="1"/>
  <c r="CJ27" i="1"/>
  <c r="CI27" i="1"/>
  <c r="CH27" i="1"/>
  <c r="CL26" i="1"/>
  <c r="CK26" i="1"/>
  <c r="CJ26" i="1"/>
  <c r="CI26" i="1"/>
  <c r="CH26" i="1"/>
  <c r="CL25" i="1"/>
  <c r="CK25" i="1"/>
  <c r="CJ25" i="1"/>
  <c r="CI25" i="1"/>
  <c r="CH25" i="1"/>
  <c r="BY28" i="1"/>
  <c r="BX28" i="1"/>
  <c r="BW28" i="1"/>
  <c r="BV28" i="1"/>
  <c r="BU28" i="1"/>
  <c r="BY27" i="1"/>
  <c r="BX27" i="1"/>
  <c r="BW27" i="1"/>
  <c r="BV27" i="1"/>
  <c r="BU27" i="1"/>
  <c r="BY26" i="1"/>
  <c r="BX26" i="1"/>
  <c r="BW26" i="1"/>
  <c r="BV26" i="1"/>
  <c r="BU26" i="1"/>
  <c r="BY25" i="1"/>
  <c r="BX25" i="1"/>
  <c r="BW25" i="1"/>
  <c r="BV25" i="1"/>
  <c r="BU25" i="1"/>
  <c r="BY24" i="1"/>
  <c r="BX24" i="1"/>
  <c r="BW24" i="1"/>
  <c r="BV24" i="1"/>
  <c r="BU24" i="1"/>
  <c r="BL27" i="1"/>
  <c r="BK27" i="1"/>
  <c r="BJ27" i="1"/>
  <c r="BI27" i="1"/>
  <c r="BH27" i="1"/>
  <c r="BL26" i="1"/>
  <c r="BK26" i="1"/>
  <c r="BJ26" i="1"/>
  <c r="BI26" i="1"/>
  <c r="BH26" i="1"/>
  <c r="BL25" i="1"/>
  <c r="BK25" i="1"/>
  <c r="BJ25" i="1"/>
  <c r="BI25" i="1"/>
  <c r="BH25" i="1"/>
  <c r="BL24" i="1"/>
  <c r="BK24" i="1"/>
  <c r="BJ24" i="1"/>
  <c r="BI24" i="1"/>
  <c r="BH24" i="1"/>
  <c r="BL23" i="1"/>
  <c r="BK23" i="1"/>
  <c r="BJ23" i="1"/>
  <c r="BI23" i="1"/>
  <c r="BH23" i="1"/>
  <c r="AY26" i="1"/>
  <c r="AX26" i="1"/>
  <c r="AW26" i="1"/>
  <c r="AV26" i="1"/>
  <c r="AU26" i="1"/>
  <c r="AY25" i="1"/>
  <c r="AX25" i="1"/>
  <c r="AW25" i="1"/>
  <c r="AV25" i="1"/>
  <c r="AU25" i="1"/>
  <c r="AY24" i="1"/>
  <c r="AX24" i="1"/>
  <c r="AW24" i="1"/>
  <c r="AV24" i="1"/>
  <c r="AU24" i="1"/>
  <c r="AY23" i="1"/>
  <c r="AX23" i="1"/>
  <c r="AW23" i="1"/>
  <c r="AV23" i="1"/>
  <c r="AU23" i="1"/>
  <c r="AY22" i="1"/>
  <c r="AX22" i="1"/>
  <c r="AW22" i="1"/>
  <c r="AV22" i="1"/>
  <c r="AU22" i="1"/>
  <c r="AL25" i="1"/>
  <c r="AK25" i="1"/>
  <c r="AJ25" i="1"/>
  <c r="AI25" i="1"/>
  <c r="AH25" i="1"/>
  <c r="AL24" i="1"/>
  <c r="AK24" i="1"/>
  <c r="AJ24" i="1"/>
  <c r="AI24" i="1"/>
  <c r="AH24" i="1"/>
  <c r="AL23" i="1"/>
  <c r="AK23" i="1"/>
  <c r="AJ23" i="1"/>
  <c r="AI23" i="1"/>
  <c r="AH23" i="1"/>
  <c r="AL22" i="1"/>
  <c r="AK22" i="1"/>
  <c r="AJ22" i="1"/>
  <c r="AI22" i="1"/>
  <c r="AH22" i="1"/>
  <c r="AL21" i="1"/>
  <c r="AK21" i="1"/>
  <c r="AJ21" i="1"/>
  <c r="AI21" i="1"/>
  <c r="AH21" i="1"/>
  <c r="Y24" i="1"/>
  <c r="X24" i="1"/>
  <c r="W24" i="1"/>
  <c r="V24" i="1"/>
  <c r="U24" i="1"/>
  <c r="Y23" i="1"/>
  <c r="X23" i="1"/>
  <c r="W23" i="1"/>
  <c r="V23" i="1"/>
  <c r="U23" i="1"/>
  <c r="Y22" i="1"/>
  <c r="X22" i="1"/>
  <c r="W22" i="1"/>
  <c r="V22" i="1"/>
  <c r="U22" i="1"/>
  <c r="Y21" i="1"/>
  <c r="X21" i="1"/>
  <c r="W21" i="1"/>
  <c r="V21" i="1"/>
  <c r="U21" i="1"/>
  <c r="Y20" i="1"/>
  <c r="X20" i="1"/>
  <c r="W20" i="1"/>
  <c r="V20" i="1"/>
  <c r="U20" i="1"/>
  <c r="L23" i="1"/>
  <c r="K23" i="1"/>
  <c r="J23" i="1"/>
  <c r="I23" i="1"/>
  <c r="H23" i="1"/>
  <c r="L22" i="1"/>
  <c r="K22" i="1"/>
  <c r="J22" i="1"/>
  <c r="I22" i="1"/>
  <c r="H22" i="1"/>
  <c r="L21" i="1"/>
  <c r="K21" i="1"/>
  <c r="J21" i="1"/>
  <c r="I21" i="1"/>
  <c r="H21" i="1"/>
  <c r="L20" i="1"/>
  <c r="K20" i="1"/>
  <c r="J20" i="1"/>
  <c r="I20" i="1"/>
  <c r="H20" i="1"/>
  <c r="L19" i="1"/>
  <c r="K19" i="1"/>
  <c r="J19" i="1"/>
  <c r="I19" i="1"/>
  <c r="H19" i="1"/>
  <c r="I48" i="9" l="1"/>
  <c r="C37" i="9"/>
  <c r="C48" i="9"/>
  <c r="I37" i="9"/>
  <c r="L48" i="9"/>
  <c r="E37" i="9"/>
  <c r="L37" i="9"/>
  <c r="E48" i="9"/>
  <c r="G48" i="9"/>
  <c r="O37" i="9"/>
  <c r="O48" i="9"/>
  <c r="G37" i="9"/>
  <c r="B48" i="9"/>
  <c r="M37" i="9"/>
  <c r="R27" i="5"/>
  <c r="R7" i="6" s="1"/>
  <c r="T27" i="5"/>
  <c r="T7" i="6" s="1"/>
  <c r="F7" i="6"/>
  <c r="P27" i="5"/>
  <c r="P7" i="6" s="1"/>
  <c r="D7" i="6"/>
  <c r="L7" i="6"/>
  <c r="S27" i="5"/>
  <c r="S7" i="6" s="1"/>
  <c r="M27" i="5"/>
  <c r="M7" i="6" s="1"/>
  <c r="U27" i="5"/>
  <c r="U7" i="6" s="1"/>
  <c r="N27" i="5"/>
  <c r="N7" i="6" s="1"/>
  <c r="V27" i="5"/>
  <c r="V7" i="6" s="1"/>
  <c r="B18" i="5"/>
  <c r="N11" i="5"/>
  <c r="K34" i="5" s="1"/>
  <c r="V34" i="5" s="1"/>
  <c r="F11" i="5"/>
  <c r="M11" i="5"/>
  <c r="J31" i="5" s="1"/>
  <c r="U31" i="5" s="1"/>
  <c r="E11" i="5"/>
  <c r="L11" i="5"/>
  <c r="I28" i="5" s="1"/>
  <c r="T28" i="5" s="1"/>
  <c r="D11" i="5"/>
  <c r="O11" i="5"/>
  <c r="L29" i="5" s="1"/>
  <c r="W29" i="5" s="1"/>
  <c r="X28" i="5"/>
  <c r="K11" i="5"/>
  <c r="H33" i="5" s="1"/>
  <c r="S33" i="5" s="1"/>
  <c r="C11" i="5"/>
  <c r="C34" i="5" s="1"/>
  <c r="N34" i="5" s="1"/>
  <c r="J11" i="5"/>
  <c r="G30" i="5" s="1"/>
  <c r="R30" i="5" s="1"/>
  <c r="G11" i="5"/>
  <c r="D29" i="5" s="1"/>
  <c r="O29" i="5" s="1"/>
  <c r="I11" i="5"/>
  <c r="F35" i="5" s="1"/>
  <c r="Q35" i="5" s="1"/>
  <c r="P11" i="5"/>
  <c r="H11" i="5"/>
  <c r="E32" i="5" s="1"/>
  <c r="P32" i="5" s="1"/>
  <c r="K29" i="5"/>
  <c r="V29" i="5" s="1"/>
  <c r="L35" i="5"/>
  <c r="W35" i="5" s="1"/>
  <c r="D32" i="5"/>
  <c r="O32" i="5" s="1"/>
  <c r="L32" i="5"/>
  <c r="W32" i="5" s="1"/>
  <c r="E35" i="5"/>
  <c r="P35" i="5" s="1"/>
  <c r="L28" i="5"/>
  <c r="W28" i="5" s="1"/>
  <c r="E34" i="5"/>
  <c r="P34" i="5" s="1"/>
  <c r="L34" i="5"/>
  <c r="W34" i="5" s="1"/>
  <c r="B12" i="2"/>
  <c r="C12" i="2"/>
  <c r="N12" i="2"/>
  <c r="H12" i="2"/>
  <c r="F32" i="5" l="1"/>
  <c r="Q32" i="5" s="1"/>
  <c r="F34" i="5"/>
  <c r="Q34" i="5" s="1"/>
  <c r="F33" i="5"/>
  <c r="Q33" i="5" s="1"/>
  <c r="E31" i="5"/>
  <c r="P31" i="5" s="1"/>
  <c r="E33" i="5"/>
  <c r="P33" i="5" s="1"/>
  <c r="K31" i="5"/>
  <c r="V31" i="5" s="1"/>
  <c r="H28" i="5"/>
  <c r="S28" i="5" s="1"/>
  <c r="K28" i="5"/>
  <c r="V28" i="5" s="1"/>
  <c r="E29" i="5"/>
  <c r="P29" i="5" s="1"/>
  <c r="F30" i="5"/>
  <c r="Q30" i="5" s="1"/>
  <c r="F31" i="5"/>
  <c r="Q31" i="5" s="1"/>
  <c r="K33" i="5"/>
  <c r="V33" i="5" s="1"/>
  <c r="K30" i="5"/>
  <c r="V30" i="5" s="1"/>
  <c r="K32" i="5"/>
  <c r="V32" i="5" s="1"/>
  <c r="F29" i="5"/>
  <c r="Q29" i="5" s="1"/>
  <c r="I31" i="5"/>
  <c r="T31" i="5" s="1"/>
  <c r="L30" i="5"/>
  <c r="W30" i="5" s="1"/>
  <c r="E28" i="5"/>
  <c r="P28" i="5" s="1"/>
  <c r="H29" i="5"/>
  <c r="S29" i="5" s="1"/>
  <c r="C31" i="5"/>
  <c r="N31" i="5" s="1"/>
  <c r="C30" i="5"/>
  <c r="N30" i="5" s="1"/>
  <c r="L31" i="5"/>
  <c r="W31" i="5" s="1"/>
  <c r="I30" i="5"/>
  <c r="T30" i="5" s="1"/>
  <c r="D31" i="5"/>
  <c r="O31" i="5" s="1"/>
  <c r="D30" i="5"/>
  <c r="O30" i="5" s="1"/>
  <c r="G29" i="5"/>
  <c r="R29" i="5" s="1"/>
  <c r="I29" i="5"/>
  <c r="T29" i="5" s="1"/>
  <c r="G31" i="5"/>
  <c r="R31" i="5" s="1"/>
  <c r="I34" i="5"/>
  <c r="T34" i="5" s="1"/>
  <c r="C28" i="5"/>
  <c r="N28" i="5" s="1"/>
  <c r="D34" i="5"/>
  <c r="O34" i="5" s="1"/>
  <c r="C33" i="5"/>
  <c r="N33" i="5" s="1"/>
  <c r="C35" i="5"/>
  <c r="N35" i="5" s="1"/>
  <c r="J29" i="5"/>
  <c r="U29" i="5" s="1"/>
  <c r="J35" i="5"/>
  <c r="U35" i="5" s="1"/>
  <c r="F28" i="5"/>
  <c r="Q28" i="5" s="1"/>
  <c r="D35" i="5"/>
  <c r="O35" i="5" s="1"/>
  <c r="K35" i="5"/>
  <c r="V35" i="5" s="1"/>
  <c r="G28" i="5"/>
  <c r="R28" i="5" s="1"/>
  <c r="G34" i="5"/>
  <c r="R34" i="5" s="1"/>
  <c r="I35" i="5"/>
  <c r="T35" i="5" s="1"/>
  <c r="G35" i="5"/>
  <c r="R35" i="5" s="1"/>
  <c r="I33" i="5"/>
  <c r="T33" i="5" s="1"/>
  <c r="J30" i="5"/>
  <c r="U30" i="5" s="1"/>
  <c r="J28" i="5"/>
  <c r="U28" i="5" s="1"/>
  <c r="J34" i="5"/>
  <c r="U34" i="5" s="1"/>
  <c r="H35" i="5"/>
  <c r="S35" i="5" s="1"/>
  <c r="H31" i="5"/>
  <c r="S31" i="5" s="1"/>
  <c r="H34" i="5"/>
  <c r="S34" i="5" s="1"/>
  <c r="B19" i="5"/>
  <c r="L33" i="5"/>
  <c r="W33" i="5" s="1"/>
  <c r="C32" i="5"/>
  <c r="N32" i="5" s="1"/>
  <c r="G33" i="5"/>
  <c r="R33" i="5" s="1"/>
  <c r="G32" i="5"/>
  <c r="R32" i="5" s="1"/>
  <c r="D33" i="5"/>
  <c r="O33" i="5" s="1"/>
  <c r="C29" i="5"/>
  <c r="N29" i="5" s="1"/>
  <c r="H30" i="5"/>
  <c r="S30" i="5" s="1"/>
  <c r="D28" i="5"/>
  <c r="O28" i="5" s="1"/>
  <c r="E30" i="5"/>
  <c r="P30" i="5" s="1"/>
  <c r="J32" i="5"/>
  <c r="U32" i="5" s="1"/>
  <c r="H32" i="5"/>
  <c r="S32" i="5" s="1"/>
  <c r="I32" i="5"/>
  <c r="T32" i="5" s="1"/>
  <c r="J33" i="5"/>
  <c r="U33" i="5" s="1"/>
  <c r="B20" i="5" l="1"/>
  <c r="B21" i="5" l="1"/>
  <c r="B22" i="5" l="1"/>
  <c r="B23" i="5" l="1"/>
  <c r="B11" i="5" l="1"/>
  <c r="B35" i="5" s="1"/>
  <c r="M35" i="5" s="1"/>
  <c r="B29" i="5" l="1"/>
  <c r="M29" i="5" s="1"/>
  <c r="B28" i="5"/>
  <c r="M28" i="5" s="1"/>
  <c r="B30" i="5"/>
  <c r="M30" i="5" s="1"/>
  <c r="B31" i="5"/>
  <c r="M31" i="5" s="1"/>
  <c r="B32" i="5"/>
  <c r="M32" i="5" s="1"/>
  <c r="B33" i="5"/>
  <c r="M33" i="5" s="1"/>
  <c r="B34" i="5"/>
  <c r="M34" i="5" s="1"/>
</calcChain>
</file>

<file path=xl/sharedStrings.xml><?xml version="1.0" encoding="utf-8"?>
<sst xmlns="http://schemas.openxmlformats.org/spreadsheetml/2006/main" count="3246" uniqueCount="258">
  <si>
    <t>Azonosító:</t>
  </si>
  <si>
    <t>Teszt</t>
  </si>
  <si>
    <t>Objektumok:</t>
  </si>
  <si>
    <t>Attribútumok:</t>
  </si>
  <si>
    <t>Lépcsôk:</t>
  </si>
  <si>
    <t>Eltolás:</t>
  </si>
  <si>
    <t>Leírás:</t>
  </si>
  <si>
    <t>COCO MCM: Teszt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</si>
  <si>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</si>
  <si>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</si>
  <si>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</si>
  <si>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</si>
  <si>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</si>
  <si>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</si>
  <si>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</si>
  <si>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</si>
  <si>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</si>
  <si>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</si>
  <si>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</si>
  <si>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</si>
  <si>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Lépcsôk(1)</t>
  </si>
  <si>
    <t>O6</t>
  </si>
  <si>
    <t>S1</t>
  </si>
  <si>
    <t>(0+0)/(1)=0</t>
  </si>
  <si>
    <t>(0+3000)/(1)=3000</t>
  </si>
  <si>
    <t>O7</t>
  </si>
  <si>
    <t>S2</t>
  </si>
  <si>
    <t>(0+1000)/(1)=1000</t>
  </si>
  <si>
    <t>(0+2000)/(1)=2000</t>
  </si>
  <si>
    <t>O8</t>
  </si>
  <si>
    <t>S3</t>
  </si>
  <si>
    <t>O9</t>
  </si>
  <si>
    <t>S4</t>
  </si>
  <si>
    <t>O10</t>
  </si>
  <si>
    <t>(0+1500)/(1)=1500</t>
  </si>
  <si>
    <t>O11</t>
  </si>
  <si>
    <t>Lépcsôk(2)</t>
  </si>
  <si>
    <t>(0+500)/(1)=500</t>
  </si>
  <si>
    <t>COCO:MCM</t>
  </si>
  <si>
    <t>Becslés</t>
  </si>
  <si>
    <t>Tény+0</t>
  </si>
  <si>
    <t>Delta</t>
  </si>
  <si>
    <t>Delta/Tény</t>
  </si>
  <si>
    <t>S1 összeg:</t>
  </si>
  <si>
    <t>S4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</si>
  <si>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</si>
  <si>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</si>
  <si>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</si>
  <si>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</si>
  <si>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</si>
  <si>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</si>
  <si>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Maximális memória használat: 1.41 Mb</t>
  </si>
  <si>
    <t>A futtatás idôtartama: 0.02 mp (0 p)</t>
  </si>
  <si>
    <t>A futtatás idôtartama: 0.03 mp (0 p)</t>
  </si>
  <si>
    <t>Maximális memória használat: 1.42 Mb</t>
  </si>
  <si>
    <t>https://miau.my-x.hu/miau/282/abcd-javitokulcs.xlsx</t>
  </si>
  <si>
    <t>ideál_x1</t>
  </si>
  <si>
    <t>ideál_x2</t>
  </si>
  <si>
    <t>ideál_x3</t>
  </si>
  <si>
    <t>ideál_x4</t>
  </si>
  <si>
    <t>ideál_x5</t>
  </si>
  <si>
    <t>szcenárió1</t>
  </si>
  <si>
    <t>szcenárió2</t>
  </si>
  <si>
    <t>szcenárió3</t>
  </si>
  <si>
    <t>szcenárió4</t>
  </si>
  <si>
    <t>szcenárió5</t>
  </si>
  <si>
    <t>szcenárió6</t>
  </si>
  <si>
    <t>szcenárió7</t>
  </si>
  <si>
    <t>szcenárió8</t>
  </si>
  <si>
    <t>korreláció</t>
  </si>
  <si>
    <t>abs(5-nem_nulla_darab)</t>
  </si>
  <si>
    <t>abs(5-szum)</t>
  </si>
  <si>
    <t>abs(1-darab&gt;0_k1)</t>
  </si>
  <si>
    <t>abs(1-darab&gt;0_k2)</t>
  </si>
  <si>
    <t>abs(1-darab&gt;0_k3)</t>
  </si>
  <si>
    <t>abs(1-darab&gt;0_k4)</t>
  </si>
  <si>
    <t>abs(1-darab&gt;0_k5)</t>
  </si>
  <si>
    <t>distinct esetszám</t>
  </si>
  <si>
    <t>…</t>
  </si>
  <si>
    <t>Xs</t>
  </si>
  <si>
    <t>***</t>
  </si>
  <si>
    <t>max_k1</t>
  </si>
  <si>
    <t>max_k2</t>
  </si>
  <si>
    <t>max_k3</t>
  </si>
  <si>
    <t>max_k4</t>
  </si>
  <si>
    <t>max_k5</t>
  </si>
  <si>
    <t>szórás_k1</t>
  </si>
  <si>
    <t>szórás_k2</t>
  </si>
  <si>
    <t>szórás_k3</t>
  </si>
  <si>
    <t>szórás_k4</t>
  </si>
  <si>
    <t>szórás_k5</t>
  </si>
  <si>
    <t>szórás_Y</t>
  </si>
  <si>
    <t>max_Y</t>
  </si>
  <si>
    <t>átlag_Y</t>
  </si>
  <si>
    <t>siker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</si>
  <si>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</si>
  <si>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</si>
  <si>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</si>
  <si>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</si>
  <si>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</si>
  <si>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</si>
  <si>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</si>
  <si>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</si>
  <si>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</si>
  <si>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</si>
  <si>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</si>
  <si>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</si>
  <si>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</si>
  <si>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</si>
  <si>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Y</t>
  </si>
  <si>
    <t>korrel</t>
  </si>
  <si>
    <t>irány</t>
  </si>
  <si>
    <t>COCO STD: 6154607</t>
  </si>
  <si>
    <t>X(A6)</t>
  </si>
  <si>
    <t>X(A7)</t>
  </si>
  <si>
    <t>X(A8)</t>
  </si>
  <si>
    <t>X(A9)</t>
  </si>
  <si>
    <t>X(A10)</t>
  </si>
  <si>
    <t>X(A11)</t>
  </si>
  <si>
    <t>Y(A12)</t>
  </si>
  <si>
    <t>(0+474)/(1)=474</t>
  </si>
  <si>
    <t>(0+577)/(1)=577</t>
  </si>
  <si>
    <t>(0+433)/(1)=433</t>
  </si>
  <si>
    <t>(0+248)/(1)=248</t>
  </si>
  <si>
    <t>(0+732)/(1)=732</t>
  </si>
  <si>
    <t>(0+503)/(1)=503</t>
  </si>
  <si>
    <t>(0+23)/(1)=23</t>
  </si>
  <si>
    <t>S5</t>
  </si>
  <si>
    <t>S6</t>
  </si>
  <si>
    <t>S7</t>
  </si>
  <si>
    <t>S8</t>
  </si>
  <si>
    <t>COCO:STD</t>
  </si>
  <si>
    <t>S8 összeg: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</si>
  <si>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</si>
  <si>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</si>
  <si>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</si>
  <si>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COCO STD: 7368419</t>
  </si>
  <si>
    <t>Y(A9)</t>
  </si>
  <si>
    <t>(0+0)/(2)=0</t>
  </si>
  <si>
    <t>(0+503)/(2)=251.5</t>
  </si>
  <si>
    <t>(74+577)/(2)=325.5</t>
  </si>
  <si>
    <t>(503+0)/(2)=251.5</t>
  </si>
  <si>
    <t>(433+433)/(2)=433</t>
  </si>
  <si>
    <t>(271+271)/(2)=271</t>
  </si>
  <si>
    <t>(74+226)/(2)=150</t>
  </si>
  <si>
    <t>(178+178)/(2)=178</t>
  </si>
  <si>
    <t>(23+23)/(2)=23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</si>
  <si>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</si>
  <si>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</si>
  <si>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inverz</t>
  </si>
  <si>
    <t>direkt</t>
  </si>
  <si>
    <t>COCO STD: 5726748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</si>
  <si>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</si>
  <si>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</si>
  <si>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</si>
  <si>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</si>
  <si>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</si>
  <si>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</si>
  <si>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</si>
  <si>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</si>
  <si>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</si>
  <si>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</si>
  <si>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</si>
  <si>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(0+755)/(1)=755</t>
  </si>
  <si>
    <t>(0+774)/(1)=774</t>
  </si>
  <si>
    <t>(0+600)/(1)=600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</si>
  <si>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1.38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</si>
  <si>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</si>
  <si>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inverzmax_k1</t>
  </si>
  <si>
    <t>inverzmax_k5</t>
  </si>
  <si>
    <t>inverzszórás_k1</t>
  </si>
  <si>
    <t>inverzszórás_k3</t>
  </si>
  <si>
    <t>inverzszórás_k5</t>
  </si>
  <si>
    <t>inverzmax_Y</t>
  </si>
  <si>
    <t>inverzátlag_Y</t>
  </si>
  <si>
    <t>direktmax_k1</t>
  </si>
  <si>
    <t>direktmax_k5</t>
  </si>
  <si>
    <t>direktszórás_k2</t>
  </si>
  <si>
    <t>direktszórás_k3</t>
  </si>
  <si>
    <t>direktszórás_k4</t>
  </si>
  <si>
    <t>direktszórás_k5</t>
  </si>
  <si>
    <t>direktmax_Y</t>
  </si>
  <si>
    <t>direktszórás_Y</t>
  </si>
  <si>
    <t>direktátlag_Y</t>
  </si>
  <si>
    <t>COCO STD: 7573677</t>
  </si>
  <si>
    <t>(0+612)/(1)=612</t>
  </si>
  <si>
    <t>(0+434)/(1)=434</t>
  </si>
  <si>
    <t>(0+153)/(1)=153</t>
  </si>
  <si>
    <t>(0+424)/(1)=424</t>
  </si>
  <si>
    <t>(0+350)/(1)=350</t>
  </si>
  <si>
    <t>(0+24)/(1)=24</t>
  </si>
  <si>
    <t>(0+143)/(1)=143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</si>
  <si>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</si>
  <si>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0.14 mp (0 p)</t>
    </r>
  </si>
  <si>
    <t>COCO STD: 4501041</t>
  </si>
  <si>
    <t>Y(A16)</t>
  </si>
  <si>
    <t>COCO STD: 5999532</t>
  </si>
  <si>
    <t>Y(A15)</t>
  </si>
  <si>
    <t>(0+178)/(1)=178</t>
  </si>
  <si>
    <t>o9</t>
  </si>
  <si>
    <t>COCO STD: 8787441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</si>
  <si>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1.34 Mb</t>
    </r>
  </si>
  <si>
    <t>input</t>
  </si>
  <si>
    <t>becslés</t>
  </si>
  <si>
    <t>darab</t>
  </si>
  <si>
    <t>&lt;--egy-elemű becslés ne legyen, ahogy egy-elemű lépcső se!</t>
  </si>
  <si>
    <t>COCO STD: 3602112</t>
  </si>
  <si>
    <t>Y(A14)</t>
  </si>
  <si>
    <t>(0+277)/(1)=277</t>
  </si>
  <si>
    <t>(0+226)/(1)=226</t>
  </si>
  <si>
    <t>(0+567)/(1)=567</t>
  </si>
  <si>
    <t>(0+207)/(1)=207</t>
  </si>
  <si>
    <t>(0+155)/(1)=155</t>
  </si>
  <si>
    <t>(0+10)/(1)=10</t>
  </si>
  <si>
    <t>(0+422)/(1)=422</t>
  </si>
  <si>
    <t>COCO STD: 7020080</t>
  </si>
  <si>
    <t>Y(A13)</t>
  </si>
  <si>
    <t>(0+370)/(1)=370</t>
  </si>
  <si>
    <t>(0+208)/(1)=208</t>
  </si>
  <si>
    <t>(0+134)/(1)=134</t>
  </si>
  <si>
    <t>(0+231)/(1)=231</t>
  </si>
  <si>
    <t>(0+165)/(1)=165</t>
  </si>
  <si>
    <t>(0+43)/(1)=43</t>
  </si>
  <si>
    <t>(0+360)/(1)=360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</si>
  <si>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</si>
  <si>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COCO STD: 4432372</t>
  </si>
  <si>
    <t>(0+306)/(1)=306</t>
  </si>
  <si>
    <t>(0+197)/(1)=197</t>
  </si>
  <si>
    <t>(0+296)/(1)=296</t>
  </si>
  <si>
    <t>(0+127)/(1)=127</t>
  </si>
  <si>
    <r>
      <t>A futtatás idôtartama: </t>
    </r>
    <r>
      <rPr>
        <b/>
        <sz val="7"/>
        <color rgb="FF333333"/>
        <rFont val="Verdana"/>
        <family val="2"/>
        <charset val="238"/>
      </rPr>
      <t>0.02 mp (0 p)</t>
    </r>
  </si>
  <si>
    <t>COCO STD: 1690122</t>
  </si>
  <si>
    <t>Y(A10)</t>
  </si>
  <si>
    <t>(0+70)/(1)=70</t>
  </si>
  <si>
    <t>(0+156)/(1)=156</t>
  </si>
  <si>
    <t>(0+267)/(1)=267</t>
  </si>
  <si>
    <t>(0+675)/(1)=675</t>
  </si>
  <si>
    <t>(0+497)/(1)=497</t>
  </si>
  <si>
    <t>Legyen adott egy 4^5-es kombinatorikai tér lehetséges esetei közül legyen adott egy töredéknyi eset (vö. ZH 5 kérdéssel és kérdésenként 4-4 (ABCD) válaszopcióval 1-1 helyes válasszal)…</t>
  </si>
  <si>
    <t>Feladat: a ZH-javítókulcs feltörése solver-rel adott (egyre növekvő számú) esetmennyiség alapján…</t>
  </si>
  <si>
    <t>Megfigyelhető, hogy az esetszám növekedésével a feltörhetőség változik, előbb-utóbb eléri a maximális pontosságot (vö. korreláció az ideális és a vélt javítókulcs között)…</t>
  </si>
  <si>
    <t>Kiegészítő feladat: adott számú (8 tanulási +1 teszt) kísérlet alapján olyan szimulátort építeni, ami reálisan képes megbecsülni egy adott esetmennyiség és minőség alapján elvárható korrelációs szintet!</t>
  </si>
  <si>
    <t>Munkalapok</t>
  </si>
  <si>
    <t>Csokkentett = megfigyelések és javítókulcs-variánsok</t>
  </si>
  <si>
    <t>step1 = szimpla attribútumos modellből az egy-lépcsős attribútumok kizárása</t>
  </si>
  <si>
    <t>OAM (2) = dupla-attribútumos modell</t>
  </si>
  <si>
    <t>step_d1-2-3 = egylépcsős attribútumok kizárása</t>
  </si>
  <si>
    <t>step_d4 = már nincs magányos lépcső (ezért o9=teszteset becslése), de van magányos értékkel becsült eset, mely attribútuma is kizárandó</t>
  </si>
  <si>
    <t>step_d5-6-7 = magányos értékkel becsült esetek attribútumainak kizárása</t>
  </si>
  <si>
    <t>step_d8 = minden eset legalább két értékkel becsült és nincs egyértékű lépcső sem (becslés: o9)</t>
  </si>
  <si>
    <t>Konklúziók:</t>
  </si>
  <si>
    <t>az o9 becslése nem tökéletes, az első tanulási objektumhoz a szimulátor mindkét állapota hasonlóbbnak tartja o9-t, mint a második tanulási esethez, így az elvárt minimális Y (korreláció) túlbecslésre kerül</t>
  </si>
  <si>
    <t>további feladat: a szimulátor finomhangolása</t>
  </si>
  <si>
    <t>OAM = szimpla attribútumos modell (Xi vs Y korrelációk szerinti irányokkal)</t>
  </si>
  <si>
    <t>step2 = szimpla modell hibás becsléssel (a vegyes irányok mellett)</t>
  </si>
  <si>
    <t>direkt és inverz kölcsönhatás sehol nem lépett fel (vagyis a szimpla attribútumos modell irányai nem ideálisak)</t>
  </si>
  <si>
    <t>Jövőkép</t>
  </si>
  <si>
    <t>pl. HPC-erőforrások lekötése előtt korábbi kísérletek alapján becslés adott szcenárió várható eredményére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</si>
</sst>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b/>
      <sz val="7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5"/>
      <color theme="0"/>
      <name val="Verdana"/>
      <family val="2"/>
      <charset val="238"/>
    </font>
    <font>
      <sz val="8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b/>
      <sz val="5"/>
      <color theme="1"/>
      <name val="Verdana"/>
      <family val="2"/>
      <charset val="238"/>
    </font>
    <font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5"/>
      <color rgb="FFFFFF00"/>
      <name val="Verdana"/>
      <family val="2"/>
      <charset val="238"/>
    </font>
    <font>
      <sz val="5"/>
      <color rgb="FFFFFF00"/>
      <name val="Verdan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10" fillId="0" borderId="0" xfId="2"/>
    <xf numFmtId="0" fontId="6" fillId="2" borderId="3" xfId="0" applyFont="1" applyFill="1" applyBorder="1" applyAlignment="1">
      <alignment horizontal="center" vertical="center" wrapText="1"/>
    </xf>
    <xf numFmtId="2" fontId="0" fillId="0" borderId="0" xfId="0" applyNumberFormat="1"/>
    <xf numFmtId="1" fontId="0" fillId="0" borderId="0" xfId="0" applyNumberFormat="1"/>
    <xf numFmtId="0" fontId="12" fillId="0" borderId="0" xfId="0" applyFont="1"/>
    <xf numFmtId="0" fontId="0" fillId="5" borderId="0" xfId="0" applyFill="1"/>
    <xf numFmtId="0" fontId="5" fillId="5" borderId="0" xfId="0" applyFont="1" applyFill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righ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6" borderId="0" xfId="0" applyFill="1"/>
    <xf numFmtId="0" fontId="6" fillId="6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7" borderId="0" xfId="0" applyFill="1"/>
    <xf numFmtId="0" fontId="5" fillId="7" borderId="0" xfId="0" applyFont="1" applyFill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0" fillId="11" borderId="0" xfId="0" applyFill="1"/>
    <xf numFmtId="2" fontId="2" fillId="0" borderId="0" xfId="0" applyNumberFormat="1" applyFont="1"/>
    <xf numFmtId="0" fontId="3" fillId="11" borderId="0" xfId="0" applyFont="1" applyFill="1" applyAlignment="1">
      <alignment vertical="center" wrapText="1"/>
    </xf>
    <xf numFmtId="0" fontId="0" fillId="11" borderId="0" xfId="0" applyFill="1" applyAlignment="1">
      <alignment vertical="center" wrapText="1"/>
    </xf>
    <xf numFmtId="0" fontId="4" fillId="11" borderId="0" xfId="0" applyFont="1" applyFill="1" applyAlignment="1">
      <alignment horizontal="right" vertical="center" wrapText="1"/>
    </xf>
    <xf numFmtId="0" fontId="5" fillId="11" borderId="0" xfId="0" applyFont="1" applyFill="1" applyAlignment="1">
      <alignment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10" fillId="11" borderId="0" xfId="2" applyFill="1"/>
    <xf numFmtId="0" fontId="12" fillId="11" borderId="0" xfId="0" applyFont="1" applyFill="1"/>
    <xf numFmtId="2" fontId="0" fillId="11" borderId="0" xfId="0" applyNumberFormat="1" applyFill="1"/>
    <xf numFmtId="1" fontId="0" fillId="11" borderId="0" xfId="0" applyNumberFormat="1" applyFill="1"/>
    <xf numFmtId="0" fontId="2" fillId="11" borderId="0" xfId="0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11" borderId="8" xfId="0" applyFill="1" applyBorder="1"/>
    <xf numFmtId="0" fontId="0" fillId="11" borderId="0" xfId="0" applyFill="1" applyBorder="1"/>
    <xf numFmtId="0" fontId="0" fillId="11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wrapText="1"/>
    </xf>
    <xf numFmtId="0" fontId="18" fillId="11" borderId="0" xfId="0" applyFont="1" applyFill="1"/>
    <xf numFmtId="0" fontId="19" fillId="2" borderId="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9" fontId="0" fillId="11" borderId="0" xfId="1" applyFont="1" applyFill="1"/>
    <xf numFmtId="0" fontId="18" fillId="7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right" vertical="center" wrapText="1"/>
    </xf>
    <xf numFmtId="0" fontId="0" fillId="8" borderId="0" xfId="0" applyFill="1"/>
    <xf numFmtId="0" fontId="18" fillId="12" borderId="0" xfId="0" applyFont="1" applyFill="1"/>
    <xf numFmtId="0" fontId="20" fillId="12" borderId="2" xfId="0" applyFont="1" applyFill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5E16130-5BA1-4754-82C7-F81B46914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7F1D5F04-5520-4426-8EA9-C1F3B49A1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D9715C95-2E07-4C2C-B50B-CCC99757F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57C3CC31-E2E2-4D51-9D87-9253139E1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0</xdr:colOff>
      <xdr:row>0</xdr:row>
      <xdr:rowOff>0</xdr:rowOff>
    </xdr:from>
    <xdr:to>
      <xdr:col>55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6A4BC2B3-7D89-42DF-BD92-16E6C2294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9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0</xdr:colOff>
      <xdr:row>0</xdr:row>
      <xdr:rowOff>0</xdr:rowOff>
    </xdr:from>
    <xdr:to>
      <xdr:col>68</xdr:col>
      <xdr:colOff>76200</xdr:colOff>
      <xdr:row>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B57C9BA3-CB46-458E-86CD-CA5F370E0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0</xdr:colOff>
      <xdr:row>0</xdr:row>
      <xdr:rowOff>0</xdr:rowOff>
    </xdr:from>
    <xdr:to>
      <xdr:col>81</xdr:col>
      <xdr:colOff>76200</xdr:colOff>
      <xdr:row>3</xdr:row>
      <xdr:rowOff>22860</xdr:rowOff>
    </xdr:to>
    <xdr:pic>
      <xdr:nvPicPr>
        <xdr:cNvPr id="8" name="Kép 7" descr="COCO">
          <a:extLst>
            <a:ext uri="{FF2B5EF4-FFF2-40B4-BE49-F238E27FC236}">
              <a16:creationId xmlns:a16="http://schemas.microsoft.com/office/drawing/2014/main" id="{4BAF18BE-13CD-4A49-AD2E-FAF54FD81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91</xdr:col>
      <xdr:colOff>0</xdr:colOff>
      <xdr:row>0</xdr:row>
      <xdr:rowOff>0</xdr:rowOff>
    </xdr:from>
    <xdr:to>
      <xdr:col>94</xdr:col>
      <xdr:colOff>76200</xdr:colOff>
      <xdr:row>3</xdr:row>
      <xdr:rowOff>22860</xdr:rowOff>
    </xdr:to>
    <xdr:pic>
      <xdr:nvPicPr>
        <xdr:cNvPr id="9" name="Kép 8" descr="COCO">
          <a:extLst>
            <a:ext uri="{FF2B5EF4-FFF2-40B4-BE49-F238E27FC236}">
              <a16:creationId xmlns:a16="http://schemas.microsoft.com/office/drawing/2014/main" id="{72EBE25C-6002-49EE-A3E3-7585DC3E4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3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104</xdr:col>
      <xdr:colOff>0</xdr:colOff>
      <xdr:row>3</xdr:row>
      <xdr:rowOff>0</xdr:rowOff>
    </xdr:from>
    <xdr:to>
      <xdr:col>107</xdr:col>
      <xdr:colOff>76200</xdr:colOff>
      <xdr:row>5</xdr:row>
      <xdr:rowOff>160020</xdr:rowOff>
    </xdr:to>
    <xdr:pic>
      <xdr:nvPicPr>
        <xdr:cNvPr id="10" name="Kép 9" descr="COCO">
          <a:extLst>
            <a:ext uri="{FF2B5EF4-FFF2-40B4-BE49-F238E27FC236}">
              <a16:creationId xmlns:a16="http://schemas.microsoft.com/office/drawing/2014/main" id="{0E5E8A31-72E4-44D4-BEA8-C5ED23DA5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0" y="594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3</xdr:col>
      <xdr:colOff>76200</xdr:colOff>
      <xdr:row>15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128502F-EF97-4573-92A4-F9BCAEAC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31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76200</xdr:colOff>
      <xdr:row>14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482B3C2-14C2-4D4F-A576-68D44592F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02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643B656-6375-4CF5-9160-6892AC818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8D94AB4-45E0-432C-996B-DC55620B3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CB867BD-7F5B-4EED-BC36-1016BCA30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3</xdr:col>
      <xdr:colOff>76200</xdr:colOff>
      <xdr:row>15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8618793-4E6A-4BEB-9444-31C74841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31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76200</xdr:colOff>
      <xdr:row>14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97AC838-9386-4CA0-8FAE-921466418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02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139262</xdr:colOff>
      <xdr:row>14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A76B697-3A70-44C0-8E83-48DC98914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02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76200</xdr:colOff>
      <xdr:row>14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25DA43D-AAA0-461E-8F3A-D19A41686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02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3</xdr:col>
      <xdr:colOff>76200</xdr:colOff>
      <xdr:row>15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79AEFF6-3B2B-47D7-A325-2A289D9A8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31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miau.my-x.hu/myx-free/coco/test/599953220220307121136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miau.my-x.hu/myx-free/coco/test/360211220220307124531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miau.my-x.hu/myx-free/coco/test/702008020220307124706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miau.my-x.hu/myx-free/coco/test/443237220220307124847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miau.my-x.hu/myx-free/coco/test/169012220220307125016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878744120220307122255.html" TargetMode="External"/><Relationship Id="rId1" Type="http://schemas.openxmlformats.org/officeDocument/2006/relationships/hyperlink" Target="https://miau.my-x.hu/miau/282/abcd-javitokulcs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615460720220307120213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736841920220307120342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572674820220307120710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757367720220307120915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45010412022030712104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35AB-FB86-46D2-A14F-9269E831F266}">
  <dimension ref="A1:A23"/>
  <sheetViews>
    <sheetView tabSelected="1" workbookViewId="0">
      <selection activeCell="A23" sqref="A23"/>
    </sheetView>
  </sheetViews>
  <sheetFormatPr defaultRowHeight="14.4" x14ac:dyDescent="0.3"/>
  <cols>
    <col min="1" max="1" width="99.33203125" customWidth="1"/>
  </cols>
  <sheetData>
    <row r="1" spans="1:1" ht="28.8" x14ac:dyDescent="0.3">
      <c r="A1" s="68" t="s">
        <v>238</v>
      </c>
    </row>
    <row r="2" spans="1:1" x14ac:dyDescent="0.3">
      <c r="A2" s="68" t="s">
        <v>239</v>
      </c>
    </row>
    <row r="3" spans="1:1" ht="28.8" x14ac:dyDescent="0.3">
      <c r="A3" s="68" t="s">
        <v>240</v>
      </c>
    </row>
    <row r="4" spans="1:1" ht="28.8" x14ac:dyDescent="0.3">
      <c r="A4" s="68" t="s">
        <v>241</v>
      </c>
    </row>
    <row r="5" spans="1:1" x14ac:dyDescent="0.3">
      <c r="A5" s="68"/>
    </row>
    <row r="6" spans="1:1" x14ac:dyDescent="0.3">
      <c r="A6" s="68" t="s">
        <v>242</v>
      </c>
    </row>
    <row r="7" spans="1:1" x14ac:dyDescent="0.3">
      <c r="A7" s="68" t="s">
        <v>243</v>
      </c>
    </row>
    <row r="8" spans="1:1" x14ac:dyDescent="0.3">
      <c r="A8" s="68" t="s">
        <v>253</v>
      </c>
    </row>
    <row r="9" spans="1:1" x14ac:dyDescent="0.3">
      <c r="A9" s="68" t="s">
        <v>244</v>
      </c>
    </row>
    <row r="10" spans="1:1" x14ac:dyDescent="0.3">
      <c r="A10" s="68" t="s">
        <v>254</v>
      </c>
    </row>
    <row r="11" spans="1:1" x14ac:dyDescent="0.3">
      <c r="A11" s="68" t="s">
        <v>245</v>
      </c>
    </row>
    <row r="12" spans="1:1" x14ac:dyDescent="0.3">
      <c r="A12" s="68" t="s">
        <v>246</v>
      </c>
    </row>
    <row r="13" spans="1:1" ht="28.8" x14ac:dyDescent="0.3">
      <c r="A13" s="68" t="s">
        <v>247</v>
      </c>
    </row>
    <row r="14" spans="1:1" x14ac:dyDescent="0.3">
      <c r="A14" s="68" t="s">
        <v>248</v>
      </c>
    </row>
    <row r="15" spans="1:1" x14ac:dyDescent="0.3">
      <c r="A15" s="68" t="s">
        <v>249</v>
      </c>
    </row>
    <row r="17" spans="1:1" x14ac:dyDescent="0.3">
      <c r="A17" s="68" t="s">
        <v>250</v>
      </c>
    </row>
    <row r="18" spans="1:1" ht="28.8" x14ac:dyDescent="0.3">
      <c r="A18" s="68" t="s">
        <v>251</v>
      </c>
    </row>
    <row r="19" spans="1:1" x14ac:dyDescent="0.3">
      <c r="A19" s="68" t="s">
        <v>255</v>
      </c>
    </row>
    <row r="20" spans="1:1" x14ac:dyDescent="0.3">
      <c r="A20" s="68" t="s">
        <v>252</v>
      </c>
    </row>
    <row r="22" spans="1:1" x14ac:dyDescent="0.3">
      <c r="A22" s="68" t="s">
        <v>256</v>
      </c>
    </row>
    <row r="23" spans="1:1" x14ac:dyDescent="0.3">
      <c r="A23" s="68" t="s">
        <v>257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1AB02-AA78-4394-A35F-ADF3339B0DEC}">
  <dimension ref="A1:V71"/>
  <sheetViews>
    <sheetView zoomScale="40" zoomScaleNormal="40" workbookViewId="0"/>
  </sheetViews>
  <sheetFormatPr defaultColWidth="8.5546875" defaultRowHeight="14.4" x14ac:dyDescent="0.3"/>
  <cols>
    <col min="4" max="4" width="9.21875" customWidth="1"/>
    <col min="5" max="5" width="9.88671875" customWidth="1"/>
    <col min="10" max="10" width="8.88671875" customWidth="1"/>
    <col min="11" max="11" width="9.44140625" customWidth="1"/>
    <col min="12" max="12" width="8.88671875" customWidth="1"/>
  </cols>
  <sheetData>
    <row r="1" spans="1:16" ht="15" thickBot="1" x14ac:dyDescent="0.35">
      <c r="A1" s="5" t="s">
        <v>8</v>
      </c>
      <c r="B1" s="5" t="str">
        <f>step_d2!B19</f>
        <v>inverzmax_k1</v>
      </c>
      <c r="C1" s="5" t="str">
        <f>step_d2!C19</f>
        <v>inverzmax_k5</v>
      </c>
      <c r="D1" s="5" t="str">
        <f>step_d2!D19</f>
        <v>inverzszórás_k1</v>
      </c>
      <c r="E1" s="5" t="str">
        <f>step_d2!F19</f>
        <v>inverzszórás_k5</v>
      </c>
      <c r="F1" s="5" t="str">
        <f>step_d2!G19</f>
        <v>inverzmax_Y</v>
      </c>
      <c r="G1" s="5" t="str">
        <f>step_d2!H19</f>
        <v>inverzátlag_Y</v>
      </c>
      <c r="H1" s="5" t="str">
        <f>step_d2!I19</f>
        <v>direktmax_k1</v>
      </c>
      <c r="I1" s="5" t="str">
        <f>step_d2!J19</f>
        <v>direktmax_k5</v>
      </c>
      <c r="J1" s="74" t="str">
        <f>step_d2!K19</f>
        <v>direktszórás_k2</v>
      </c>
      <c r="K1" s="5" t="str">
        <f>step_d2!L19</f>
        <v>direktszórás_k3</v>
      </c>
      <c r="L1" s="5" t="str">
        <f>step_d2!N19</f>
        <v>direktszórás_k5</v>
      </c>
      <c r="M1" s="5" t="str">
        <f>step_d2!O19</f>
        <v>direktmax_Y</v>
      </c>
      <c r="N1" s="5" t="str">
        <f>step_d2!P19</f>
        <v>direktszórás_Y</v>
      </c>
      <c r="O1" s="5" t="str">
        <f>step_d2!Q19</f>
        <v>direktátlag_Y</v>
      </c>
      <c r="P1" s="5" t="str">
        <f>step_d2!R19</f>
        <v>korreláció</v>
      </c>
    </row>
    <row r="2" spans="1:16" ht="15" thickBot="1" x14ac:dyDescent="0.35">
      <c r="A2" s="5" t="s">
        <v>15</v>
      </c>
      <c r="B2" s="6">
        <v>1</v>
      </c>
      <c r="C2" s="6">
        <v>1</v>
      </c>
      <c r="D2" s="6">
        <v>5</v>
      </c>
      <c r="E2" s="6">
        <v>1</v>
      </c>
      <c r="F2" s="6">
        <v>1</v>
      </c>
      <c r="G2" s="6">
        <v>1</v>
      </c>
      <c r="H2" s="6">
        <v>8</v>
      </c>
      <c r="I2" s="6">
        <v>8</v>
      </c>
      <c r="J2" s="75">
        <v>5</v>
      </c>
      <c r="K2" s="6">
        <v>1</v>
      </c>
      <c r="L2" s="6">
        <v>8</v>
      </c>
      <c r="M2" s="6">
        <v>8</v>
      </c>
      <c r="N2" s="6">
        <v>4</v>
      </c>
      <c r="O2" s="6">
        <v>8</v>
      </c>
      <c r="P2" s="6">
        <v>503</v>
      </c>
    </row>
    <row r="3" spans="1:16" ht="15" thickBot="1" x14ac:dyDescent="0.35">
      <c r="A3" s="5" t="s">
        <v>16</v>
      </c>
      <c r="B3" s="6">
        <v>1</v>
      </c>
      <c r="C3" s="6">
        <v>2</v>
      </c>
      <c r="D3" s="6">
        <v>4</v>
      </c>
      <c r="E3" s="6">
        <v>8</v>
      </c>
      <c r="F3" s="6">
        <v>1</v>
      </c>
      <c r="G3" s="6">
        <v>2</v>
      </c>
      <c r="H3" s="6">
        <v>8</v>
      </c>
      <c r="I3" s="6">
        <v>7</v>
      </c>
      <c r="J3" s="75">
        <v>1</v>
      </c>
      <c r="K3" s="6">
        <v>3</v>
      </c>
      <c r="L3" s="6">
        <v>1</v>
      </c>
      <c r="M3" s="6">
        <v>8</v>
      </c>
      <c r="N3" s="6">
        <v>7</v>
      </c>
      <c r="O3" s="6">
        <v>7</v>
      </c>
      <c r="P3" s="6">
        <v>433</v>
      </c>
    </row>
    <row r="4" spans="1:16" ht="15" thickBot="1" x14ac:dyDescent="0.35">
      <c r="A4" s="5" t="s">
        <v>17</v>
      </c>
      <c r="B4" s="6">
        <v>1</v>
      </c>
      <c r="C4" s="6">
        <v>2</v>
      </c>
      <c r="D4" s="6">
        <v>2</v>
      </c>
      <c r="E4" s="6">
        <v>4</v>
      </c>
      <c r="F4" s="6">
        <v>3</v>
      </c>
      <c r="G4" s="6">
        <v>4</v>
      </c>
      <c r="H4" s="6">
        <v>8</v>
      </c>
      <c r="I4" s="6">
        <v>7</v>
      </c>
      <c r="J4" s="75">
        <v>2</v>
      </c>
      <c r="K4" s="6">
        <v>7</v>
      </c>
      <c r="L4" s="6">
        <v>5</v>
      </c>
      <c r="M4" s="6">
        <v>6</v>
      </c>
      <c r="N4" s="6">
        <v>2</v>
      </c>
      <c r="O4" s="6">
        <v>5</v>
      </c>
      <c r="P4" s="6">
        <v>600</v>
      </c>
    </row>
    <row r="5" spans="1:16" ht="15" thickBot="1" x14ac:dyDescent="0.35">
      <c r="A5" s="5" t="s">
        <v>18</v>
      </c>
      <c r="B5" s="6">
        <v>1</v>
      </c>
      <c r="C5" s="6">
        <v>2</v>
      </c>
      <c r="D5" s="6">
        <v>1</v>
      </c>
      <c r="E5" s="6">
        <v>5</v>
      </c>
      <c r="F5" s="6">
        <v>3</v>
      </c>
      <c r="G5" s="6">
        <v>8</v>
      </c>
      <c r="H5" s="6">
        <v>8</v>
      </c>
      <c r="I5" s="6">
        <v>7</v>
      </c>
      <c r="J5" s="75">
        <v>6</v>
      </c>
      <c r="K5" s="6">
        <v>6</v>
      </c>
      <c r="L5" s="6">
        <v>4</v>
      </c>
      <c r="M5" s="6">
        <v>6</v>
      </c>
      <c r="N5" s="6">
        <v>1</v>
      </c>
      <c r="O5" s="6">
        <v>1</v>
      </c>
      <c r="P5" s="6">
        <v>755</v>
      </c>
    </row>
    <row r="6" spans="1:16" ht="15" thickBot="1" x14ac:dyDescent="0.35">
      <c r="A6" s="5" t="s">
        <v>19</v>
      </c>
      <c r="B6" s="6">
        <v>1</v>
      </c>
      <c r="C6" s="6">
        <v>2</v>
      </c>
      <c r="D6" s="6">
        <v>3</v>
      </c>
      <c r="E6" s="6">
        <v>3</v>
      </c>
      <c r="F6" s="6">
        <v>3</v>
      </c>
      <c r="G6" s="6">
        <v>7</v>
      </c>
      <c r="H6" s="6">
        <v>8</v>
      </c>
      <c r="I6" s="6">
        <v>7</v>
      </c>
      <c r="J6" s="75">
        <v>8</v>
      </c>
      <c r="K6" s="6">
        <v>8</v>
      </c>
      <c r="L6" s="6">
        <v>6</v>
      </c>
      <c r="M6" s="6">
        <v>6</v>
      </c>
      <c r="N6" s="6">
        <v>3</v>
      </c>
      <c r="O6" s="6">
        <v>2</v>
      </c>
      <c r="P6" s="6">
        <v>577</v>
      </c>
    </row>
    <row r="7" spans="1:16" ht="15" thickBot="1" x14ac:dyDescent="0.35">
      <c r="A7" s="5" t="s">
        <v>21</v>
      </c>
      <c r="B7" s="6">
        <v>6</v>
      </c>
      <c r="C7" s="6">
        <v>2</v>
      </c>
      <c r="D7" s="6">
        <v>8</v>
      </c>
      <c r="E7" s="6">
        <v>2</v>
      </c>
      <c r="F7" s="6">
        <v>3</v>
      </c>
      <c r="G7" s="6">
        <v>5</v>
      </c>
      <c r="H7" s="6">
        <v>3</v>
      </c>
      <c r="I7" s="6">
        <v>7</v>
      </c>
      <c r="J7" s="75">
        <v>7</v>
      </c>
      <c r="K7" s="6">
        <v>5</v>
      </c>
      <c r="L7" s="6">
        <v>7</v>
      </c>
      <c r="M7" s="6">
        <v>6</v>
      </c>
      <c r="N7" s="6">
        <v>5</v>
      </c>
      <c r="O7" s="6">
        <v>4</v>
      </c>
      <c r="P7" s="6">
        <v>577</v>
      </c>
    </row>
    <row r="8" spans="1:16" ht="15" thickBot="1" x14ac:dyDescent="0.35">
      <c r="A8" s="5" t="s">
        <v>25</v>
      </c>
      <c r="B8" s="6">
        <v>6</v>
      </c>
      <c r="C8" s="6">
        <v>2</v>
      </c>
      <c r="D8" s="6">
        <v>7</v>
      </c>
      <c r="E8" s="6">
        <v>7</v>
      </c>
      <c r="F8" s="6">
        <v>3</v>
      </c>
      <c r="G8" s="6">
        <v>6</v>
      </c>
      <c r="H8" s="6">
        <v>3</v>
      </c>
      <c r="I8" s="6">
        <v>7</v>
      </c>
      <c r="J8" s="75">
        <v>4</v>
      </c>
      <c r="K8" s="6">
        <v>2</v>
      </c>
      <c r="L8" s="6">
        <v>2</v>
      </c>
      <c r="M8" s="6">
        <v>6</v>
      </c>
      <c r="N8" s="6">
        <v>8</v>
      </c>
      <c r="O8" s="6">
        <v>3</v>
      </c>
      <c r="P8" s="6">
        <v>774</v>
      </c>
    </row>
    <row r="9" spans="1:16" ht="15" thickBot="1" x14ac:dyDescent="0.35">
      <c r="A9" s="5" t="s">
        <v>29</v>
      </c>
      <c r="B9" s="6">
        <v>6</v>
      </c>
      <c r="C9" s="6">
        <v>2</v>
      </c>
      <c r="D9" s="6">
        <v>6</v>
      </c>
      <c r="E9" s="6">
        <v>6</v>
      </c>
      <c r="F9" s="6">
        <v>3</v>
      </c>
      <c r="G9" s="6">
        <v>3</v>
      </c>
      <c r="H9" s="6">
        <v>3</v>
      </c>
      <c r="I9" s="6">
        <v>7</v>
      </c>
      <c r="J9" s="75">
        <v>3</v>
      </c>
      <c r="K9" s="6">
        <v>4</v>
      </c>
      <c r="L9" s="6">
        <v>3</v>
      </c>
      <c r="M9" s="6">
        <v>6</v>
      </c>
      <c r="N9" s="6">
        <v>6</v>
      </c>
      <c r="O9" s="6">
        <v>6</v>
      </c>
      <c r="P9" s="6">
        <v>1000</v>
      </c>
    </row>
    <row r="12" spans="1:16" ht="18" x14ac:dyDescent="0.3">
      <c r="A12" s="1"/>
    </row>
    <row r="13" spans="1:16" x14ac:dyDescent="0.3">
      <c r="A13" s="2"/>
    </row>
    <row r="16" spans="1:16" ht="18" x14ac:dyDescent="0.3">
      <c r="A16" s="3" t="s">
        <v>0</v>
      </c>
      <c r="B16" s="4">
        <v>5999532</v>
      </c>
      <c r="C16" s="3" t="s">
        <v>2</v>
      </c>
      <c r="D16" s="4">
        <v>8</v>
      </c>
      <c r="E16" s="3" t="s">
        <v>3</v>
      </c>
      <c r="F16" s="4">
        <v>14</v>
      </c>
      <c r="G16" s="3" t="s">
        <v>4</v>
      </c>
      <c r="H16" s="4">
        <v>8</v>
      </c>
      <c r="I16" s="3" t="s">
        <v>5</v>
      </c>
      <c r="J16" s="4">
        <v>0</v>
      </c>
      <c r="K16" s="3" t="s">
        <v>6</v>
      </c>
      <c r="L16" s="4" t="s">
        <v>196</v>
      </c>
    </row>
    <row r="17" spans="1:16" ht="18.600000000000001" thickBot="1" x14ac:dyDescent="0.35">
      <c r="A17" s="1"/>
    </row>
    <row r="18" spans="1:16" ht="15" thickBot="1" x14ac:dyDescent="0.35">
      <c r="A18" s="5" t="s">
        <v>8</v>
      </c>
      <c r="B18" s="5" t="s">
        <v>9</v>
      </c>
      <c r="C18" s="5" t="s">
        <v>10</v>
      </c>
      <c r="D18" s="5" t="s">
        <v>11</v>
      </c>
      <c r="E18" s="5" t="s">
        <v>12</v>
      </c>
      <c r="F18" s="5" t="s">
        <v>13</v>
      </c>
      <c r="G18" s="5" t="s">
        <v>113</v>
      </c>
      <c r="H18" s="5" t="s">
        <v>114</v>
      </c>
      <c r="I18" s="5" t="s">
        <v>115</v>
      </c>
      <c r="J18" s="5" t="s">
        <v>116</v>
      </c>
      <c r="K18" s="5" t="s">
        <v>117</v>
      </c>
      <c r="L18" s="5" t="s">
        <v>118</v>
      </c>
      <c r="M18" s="5" t="s">
        <v>152</v>
      </c>
      <c r="N18" s="5" t="s">
        <v>153</v>
      </c>
      <c r="O18" s="5" t="s">
        <v>154</v>
      </c>
      <c r="P18" s="5" t="s">
        <v>197</v>
      </c>
    </row>
    <row r="19" spans="1:16" ht="15" thickBot="1" x14ac:dyDescent="0.35">
      <c r="A19" s="5" t="s">
        <v>15</v>
      </c>
      <c r="B19" s="6">
        <v>1</v>
      </c>
      <c r="C19" s="6">
        <v>1</v>
      </c>
      <c r="D19" s="6">
        <v>5</v>
      </c>
      <c r="E19" s="6">
        <v>1</v>
      </c>
      <c r="F19" s="6">
        <v>1</v>
      </c>
      <c r="G19" s="6">
        <v>1</v>
      </c>
      <c r="H19" s="6">
        <v>8</v>
      </c>
      <c r="I19" s="6">
        <v>8</v>
      </c>
      <c r="J19" s="6">
        <v>5</v>
      </c>
      <c r="K19" s="6">
        <v>1</v>
      </c>
      <c r="L19" s="6">
        <v>8</v>
      </c>
      <c r="M19" s="6">
        <v>8</v>
      </c>
      <c r="N19" s="6">
        <v>4</v>
      </c>
      <c r="O19" s="6">
        <v>8</v>
      </c>
      <c r="P19" s="6">
        <v>503</v>
      </c>
    </row>
    <row r="20" spans="1:16" ht="15" thickBot="1" x14ac:dyDescent="0.35">
      <c r="A20" s="5" t="s">
        <v>16</v>
      </c>
      <c r="B20" s="6">
        <v>1</v>
      </c>
      <c r="C20" s="6">
        <v>2</v>
      </c>
      <c r="D20" s="6">
        <v>4</v>
      </c>
      <c r="E20" s="6">
        <v>8</v>
      </c>
      <c r="F20" s="6">
        <v>1</v>
      </c>
      <c r="G20" s="6">
        <v>2</v>
      </c>
      <c r="H20" s="6">
        <v>8</v>
      </c>
      <c r="I20" s="6">
        <v>7</v>
      </c>
      <c r="J20" s="6">
        <v>1</v>
      </c>
      <c r="K20" s="6">
        <v>3</v>
      </c>
      <c r="L20" s="6">
        <v>1</v>
      </c>
      <c r="M20" s="6">
        <v>8</v>
      </c>
      <c r="N20" s="6">
        <v>7</v>
      </c>
      <c r="O20" s="6">
        <v>7</v>
      </c>
      <c r="P20" s="6">
        <v>433</v>
      </c>
    </row>
    <row r="21" spans="1:16" ht="15" thickBot="1" x14ac:dyDescent="0.35">
      <c r="A21" s="5" t="s">
        <v>17</v>
      </c>
      <c r="B21" s="6">
        <v>1</v>
      </c>
      <c r="C21" s="6">
        <v>2</v>
      </c>
      <c r="D21" s="6">
        <v>2</v>
      </c>
      <c r="E21" s="6">
        <v>4</v>
      </c>
      <c r="F21" s="6">
        <v>3</v>
      </c>
      <c r="G21" s="6">
        <v>4</v>
      </c>
      <c r="H21" s="6">
        <v>8</v>
      </c>
      <c r="I21" s="6">
        <v>7</v>
      </c>
      <c r="J21" s="6">
        <v>2</v>
      </c>
      <c r="K21" s="6">
        <v>7</v>
      </c>
      <c r="L21" s="6">
        <v>5</v>
      </c>
      <c r="M21" s="6">
        <v>6</v>
      </c>
      <c r="N21" s="6">
        <v>2</v>
      </c>
      <c r="O21" s="6">
        <v>5</v>
      </c>
      <c r="P21" s="6">
        <v>600</v>
      </c>
    </row>
    <row r="22" spans="1:16" ht="15" thickBot="1" x14ac:dyDescent="0.35">
      <c r="A22" s="5" t="s">
        <v>18</v>
      </c>
      <c r="B22" s="6">
        <v>1</v>
      </c>
      <c r="C22" s="6">
        <v>2</v>
      </c>
      <c r="D22" s="6">
        <v>1</v>
      </c>
      <c r="E22" s="6">
        <v>5</v>
      </c>
      <c r="F22" s="6">
        <v>3</v>
      </c>
      <c r="G22" s="6">
        <v>8</v>
      </c>
      <c r="H22" s="6">
        <v>8</v>
      </c>
      <c r="I22" s="6">
        <v>7</v>
      </c>
      <c r="J22" s="6">
        <v>6</v>
      </c>
      <c r="K22" s="6">
        <v>6</v>
      </c>
      <c r="L22" s="6">
        <v>4</v>
      </c>
      <c r="M22" s="6">
        <v>6</v>
      </c>
      <c r="N22" s="6">
        <v>1</v>
      </c>
      <c r="O22" s="6">
        <v>1</v>
      </c>
      <c r="P22" s="6">
        <v>755</v>
      </c>
    </row>
    <row r="23" spans="1:16" ht="15" thickBot="1" x14ac:dyDescent="0.35">
      <c r="A23" s="5" t="s">
        <v>19</v>
      </c>
      <c r="B23" s="6">
        <v>1</v>
      </c>
      <c r="C23" s="6">
        <v>2</v>
      </c>
      <c r="D23" s="6">
        <v>3</v>
      </c>
      <c r="E23" s="6">
        <v>3</v>
      </c>
      <c r="F23" s="6">
        <v>3</v>
      </c>
      <c r="G23" s="6">
        <v>7</v>
      </c>
      <c r="H23" s="6">
        <v>8</v>
      </c>
      <c r="I23" s="6">
        <v>7</v>
      </c>
      <c r="J23" s="6">
        <v>8</v>
      </c>
      <c r="K23" s="6">
        <v>8</v>
      </c>
      <c r="L23" s="6">
        <v>6</v>
      </c>
      <c r="M23" s="6">
        <v>6</v>
      </c>
      <c r="N23" s="6">
        <v>3</v>
      </c>
      <c r="O23" s="6">
        <v>2</v>
      </c>
      <c r="P23" s="6">
        <v>577</v>
      </c>
    </row>
    <row r="24" spans="1:16" ht="15" thickBot="1" x14ac:dyDescent="0.35">
      <c r="A24" s="5" t="s">
        <v>21</v>
      </c>
      <c r="B24" s="6">
        <v>6</v>
      </c>
      <c r="C24" s="6">
        <v>2</v>
      </c>
      <c r="D24" s="6">
        <v>8</v>
      </c>
      <c r="E24" s="6">
        <v>2</v>
      </c>
      <c r="F24" s="6">
        <v>3</v>
      </c>
      <c r="G24" s="6">
        <v>5</v>
      </c>
      <c r="H24" s="6">
        <v>3</v>
      </c>
      <c r="I24" s="6">
        <v>7</v>
      </c>
      <c r="J24" s="6">
        <v>7</v>
      </c>
      <c r="K24" s="6">
        <v>5</v>
      </c>
      <c r="L24" s="6">
        <v>7</v>
      </c>
      <c r="M24" s="6">
        <v>6</v>
      </c>
      <c r="N24" s="6">
        <v>5</v>
      </c>
      <c r="O24" s="6">
        <v>4</v>
      </c>
      <c r="P24" s="6">
        <v>577</v>
      </c>
    </row>
    <row r="25" spans="1:16" ht="15" thickBot="1" x14ac:dyDescent="0.35">
      <c r="A25" s="5" t="s">
        <v>25</v>
      </c>
      <c r="B25" s="6">
        <v>6</v>
      </c>
      <c r="C25" s="6">
        <v>2</v>
      </c>
      <c r="D25" s="6">
        <v>7</v>
      </c>
      <c r="E25" s="6">
        <v>7</v>
      </c>
      <c r="F25" s="6">
        <v>3</v>
      </c>
      <c r="G25" s="6">
        <v>6</v>
      </c>
      <c r="H25" s="6">
        <v>3</v>
      </c>
      <c r="I25" s="6">
        <v>7</v>
      </c>
      <c r="J25" s="6">
        <v>4</v>
      </c>
      <c r="K25" s="6">
        <v>2</v>
      </c>
      <c r="L25" s="6">
        <v>2</v>
      </c>
      <c r="M25" s="6">
        <v>6</v>
      </c>
      <c r="N25" s="6">
        <v>8</v>
      </c>
      <c r="O25" s="6">
        <v>3</v>
      </c>
      <c r="P25" s="6">
        <v>774</v>
      </c>
    </row>
    <row r="26" spans="1:16" ht="15" thickBot="1" x14ac:dyDescent="0.35">
      <c r="A26" s="5" t="s">
        <v>29</v>
      </c>
      <c r="B26" s="6">
        <v>6</v>
      </c>
      <c r="C26" s="6">
        <v>2</v>
      </c>
      <c r="D26" s="6">
        <v>6</v>
      </c>
      <c r="E26" s="6">
        <v>6</v>
      </c>
      <c r="F26" s="6">
        <v>3</v>
      </c>
      <c r="G26" s="6">
        <v>3</v>
      </c>
      <c r="H26" s="6">
        <v>3</v>
      </c>
      <c r="I26" s="6">
        <v>7</v>
      </c>
      <c r="J26" s="6">
        <v>3</v>
      </c>
      <c r="K26" s="6">
        <v>4</v>
      </c>
      <c r="L26" s="6">
        <v>3</v>
      </c>
      <c r="M26" s="6">
        <v>6</v>
      </c>
      <c r="N26" s="6">
        <v>6</v>
      </c>
      <c r="O26" s="6">
        <v>6</v>
      </c>
      <c r="P26" s="6">
        <v>1000</v>
      </c>
    </row>
    <row r="27" spans="1:16" ht="18.600000000000001" thickBot="1" x14ac:dyDescent="0.35">
      <c r="A27" s="1">
        <v>1</v>
      </c>
      <c r="B27" s="71">
        <v>2</v>
      </c>
      <c r="C27" s="71">
        <v>3</v>
      </c>
      <c r="D27" s="71">
        <v>4</v>
      </c>
      <c r="E27" s="71">
        <v>5</v>
      </c>
      <c r="F27" s="71">
        <v>6</v>
      </c>
      <c r="G27" s="71">
        <v>7</v>
      </c>
      <c r="H27" s="71">
        <v>8</v>
      </c>
      <c r="I27" s="71">
        <v>9</v>
      </c>
      <c r="J27" s="71">
        <v>10</v>
      </c>
      <c r="K27" s="71">
        <v>11</v>
      </c>
      <c r="L27" s="71">
        <v>12</v>
      </c>
      <c r="M27" s="71">
        <v>13</v>
      </c>
      <c r="N27" s="71">
        <v>14</v>
      </c>
      <c r="O27" s="71">
        <v>15</v>
      </c>
    </row>
    <row r="28" spans="1:16" ht="15" thickBot="1" x14ac:dyDescent="0.35">
      <c r="A28" s="5" t="s">
        <v>20</v>
      </c>
      <c r="B28" s="5" t="s">
        <v>9</v>
      </c>
      <c r="C28" s="5" t="s">
        <v>10</v>
      </c>
      <c r="D28" s="5" t="s">
        <v>11</v>
      </c>
      <c r="E28" s="5" t="s">
        <v>12</v>
      </c>
      <c r="F28" s="5" t="s">
        <v>13</v>
      </c>
      <c r="G28" s="5" t="s">
        <v>113</v>
      </c>
      <c r="H28" s="5" t="s">
        <v>114</v>
      </c>
      <c r="I28" s="5" t="s">
        <v>115</v>
      </c>
      <c r="J28" s="5" t="s">
        <v>116</v>
      </c>
      <c r="K28" s="5" t="s">
        <v>117</v>
      </c>
      <c r="L28" s="5" t="s">
        <v>118</v>
      </c>
      <c r="M28" s="5" t="s">
        <v>152</v>
      </c>
      <c r="N28" s="5" t="s">
        <v>153</v>
      </c>
      <c r="O28" s="5" t="s">
        <v>154</v>
      </c>
    </row>
    <row r="29" spans="1:16" ht="15" thickBot="1" x14ac:dyDescent="0.35">
      <c r="A29" s="5" t="s">
        <v>22</v>
      </c>
      <c r="B29" s="6" t="s">
        <v>23</v>
      </c>
      <c r="C29" s="6" t="s">
        <v>23</v>
      </c>
      <c r="D29" s="6" t="s">
        <v>198</v>
      </c>
      <c r="E29" s="6" t="s">
        <v>187</v>
      </c>
      <c r="F29" s="6" t="s">
        <v>23</v>
      </c>
      <c r="G29" s="6" t="s">
        <v>23</v>
      </c>
      <c r="H29" s="6" t="s">
        <v>188</v>
      </c>
      <c r="I29" s="6" t="s">
        <v>23</v>
      </c>
      <c r="J29" s="6" t="s">
        <v>122</v>
      </c>
      <c r="K29" s="6" t="s">
        <v>189</v>
      </c>
      <c r="L29" s="6" t="s">
        <v>23</v>
      </c>
      <c r="M29" s="6" t="s">
        <v>23</v>
      </c>
      <c r="N29" s="6" t="s">
        <v>23</v>
      </c>
      <c r="O29" s="6" t="s">
        <v>186</v>
      </c>
    </row>
    <row r="30" spans="1:16" ht="15" thickBot="1" x14ac:dyDescent="0.35">
      <c r="A30" s="5" t="s">
        <v>26</v>
      </c>
      <c r="B30" s="6" t="s">
        <v>23</v>
      </c>
      <c r="C30" s="6" t="s">
        <v>23</v>
      </c>
      <c r="D30" s="6" t="s">
        <v>190</v>
      </c>
      <c r="E30" s="6" t="s">
        <v>187</v>
      </c>
      <c r="F30" s="6" t="s">
        <v>23</v>
      </c>
      <c r="G30" s="6" t="s">
        <v>23</v>
      </c>
      <c r="H30" s="6" t="s">
        <v>188</v>
      </c>
      <c r="I30" s="6" t="s">
        <v>23</v>
      </c>
      <c r="J30" s="6" t="s">
        <v>122</v>
      </c>
      <c r="K30" s="6" t="s">
        <v>189</v>
      </c>
      <c r="L30" s="6" t="s">
        <v>23</v>
      </c>
      <c r="M30" s="6" t="s">
        <v>23</v>
      </c>
      <c r="N30" s="6" t="s">
        <v>23</v>
      </c>
      <c r="O30" s="6" t="s">
        <v>186</v>
      </c>
    </row>
    <row r="31" spans="1:16" ht="15" thickBot="1" x14ac:dyDescent="0.35">
      <c r="A31" s="5" t="s">
        <v>30</v>
      </c>
      <c r="B31" s="6" t="s">
        <v>23</v>
      </c>
      <c r="C31" s="6" t="s">
        <v>23</v>
      </c>
      <c r="D31" s="6" t="s">
        <v>23</v>
      </c>
      <c r="E31" s="6" t="s">
        <v>191</v>
      </c>
      <c r="F31" s="6" t="s">
        <v>23</v>
      </c>
      <c r="G31" s="6" t="s">
        <v>23</v>
      </c>
      <c r="H31" s="6" t="s">
        <v>188</v>
      </c>
      <c r="I31" s="6" t="s">
        <v>23</v>
      </c>
      <c r="J31" s="6" t="s">
        <v>122</v>
      </c>
      <c r="K31" s="6" t="s">
        <v>23</v>
      </c>
      <c r="L31" s="6" t="s">
        <v>23</v>
      </c>
      <c r="M31" s="6" t="s">
        <v>23</v>
      </c>
      <c r="N31" s="6" t="s">
        <v>23</v>
      </c>
      <c r="O31" s="6" t="s">
        <v>23</v>
      </c>
    </row>
    <row r="32" spans="1:16" ht="15" thickBot="1" x14ac:dyDescent="0.35">
      <c r="A32" s="5" t="s">
        <v>32</v>
      </c>
      <c r="B32" s="6" t="s">
        <v>23</v>
      </c>
      <c r="C32" s="6" t="s">
        <v>23</v>
      </c>
      <c r="D32" s="6" t="s">
        <v>23</v>
      </c>
      <c r="E32" s="6" t="s">
        <v>191</v>
      </c>
      <c r="F32" s="6" t="s">
        <v>23</v>
      </c>
      <c r="G32" s="6" t="s">
        <v>23</v>
      </c>
      <c r="H32" s="6" t="s">
        <v>23</v>
      </c>
      <c r="I32" s="6" t="s">
        <v>23</v>
      </c>
      <c r="J32" s="6" t="s">
        <v>23</v>
      </c>
      <c r="K32" s="6" t="s">
        <v>23</v>
      </c>
      <c r="L32" s="6" t="s">
        <v>23</v>
      </c>
      <c r="M32" s="6" t="s">
        <v>23</v>
      </c>
      <c r="N32" s="6" t="s">
        <v>23</v>
      </c>
      <c r="O32" s="6" t="s">
        <v>23</v>
      </c>
    </row>
    <row r="33" spans="1:21" ht="15" thickBot="1" x14ac:dyDescent="0.35">
      <c r="A33" s="5" t="s">
        <v>127</v>
      </c>
      <c r="B33" s="6" t="s">
        <v>23</v>
      </c>
      <c r="C33" s="6" t="s">
        <v>23</v>
      </c>
      <c r="D33" s="6" t="s">
        <v>23</v>
      </c>
      <c r="E33" s="6" t="s">
        <v>191</v>
      </c>
      <c r="F33" s="6" t="s">
        <v>23</v>
      </c>
      <c r="G33" s="6" t="s">
        <v>23</v>
      </c>
      <c r="H33" s="6" t="s">
        <v>23</v>
      </c>
      <c r="I33" s="6" t="s">
        <v>23</v>
      </c>
      <c r="J33" s="6" t="s">
        <v>23</v>
      </c>
      <c r="K33" s="6" t="s">
        <v>23</v>
      </c>
      <c r="L33" s="6" t="s">
        <v>23</v>
      </c>
      <c r="M33" s="6" t="s">
        <v>23</v>
      </c>
      <c r="N33" s="6" t="s">
        <v>23</v>
      </c>
      <c r="O33" s="6" t="s">
        <v>23</v>
      </c>
    </row>
    <row r="34" spans="1:21" ht="15" thickBot="1" x14ac:dyDescent="0.35">
      <c r="A34" s="5" t="s">
        <v>128</v>
      </c>
      <c r="B34" s="6" t="s">
        <v>23</v>
      </c>
      <c r="C34" s="6" t="s">
        <v>23</v>
      </c>
      <c r="D34" s="6" t="s">
        <v>23</v>
      </c>
      <c r="E34" s="6" t="s">
        <v>191</v>
      </c>
      <c r="F34" s="6" t="s">
        <v>23</v>
      </c>
      <c r="G34" s="6" t="s">
        <v>23</v>
      </c>
      <c r="H34" s="6" t="s">
        <v>23</v>
      </c>
      <c r="I34" s="6" t="s">
        <v>23</v>
      </c>
      <c r="J34" s="6" t="s">
        <v>23</v>
      </c>
      <c r="K34" s="6" t="s">
        <v>23</v>
      </c>
      <c r="L34" s="6" t="s">
        <v>23</v>
      </c>
      <c r="M34" s="6" t="s">
        <v>23</v>
      </c>
      <c r="N34" s="6" t="s">
        <v>23</v>
      </c>
      <c r="O34" s="6" t="s">
        <v>23</v>
      </c>
    </row>
    <row r="35" spans="1:21" ht="15" thickBot="1" x14ac:dyDescent="0.35">
      <c r="A35" s="5" t="s">
        <v>129</v>
      </c>
      <c r="B35" s="6" t="s">
        <v>23</v>
      </c>
      <c r="C35" s="6" t="s">
        <v>23</v>
      </c>
      <c r="D35" s="6" t="s">
        <v>23</v>
      </c>
      <c r="E35" s="6" t="s">
        <v>23</v>
      </c>
      <c r="F35" s="6" t="s">
        <v>23</v>
      </c>
      <c r="G35" s="6" t="s">
        <v>23</v>
      </c>
      <c r="H35" s="6" t="s">
        <v>23</v>
      </c>
      <c r="I35" s="6" t="s">
        <v>23</v>
      </c>
      <c r="J35" s="6" t="s">
        <v>23</v>
      </c>
      <c r="K35" s="6" t="s">
        <v>23</v>
      </c>
      <c r="L35" s="6" t="s">
        <v>23</v>
      </c>
      <c r="M35" s="6" t="s">
        <v>23</v>
      </c>
      <c r="N35" s="6" t="s">
        <v>23</v>
      </c>
      <c r="O35" s="6" t="s">
        <v>23</v>
      </c>
    </row>
    <row r="36" spans="1:21" ht="15" thickBot="1" x14ac:dyDescent="0.35">
      <c r="A36" s="5" t="s">
        <v>130</v>
      </c>
      <c r="B36" s="6" t="s">
        <v>23</v>
      </c>
      <c r="C36" s="6" t="s">
        <v>23</v>
      </c>
      <c r="D36" s="6" t="s">
        <v>23</v>
      </c>
      <c r="E36" s="6" t="s">
        <v>23</v>
      </c>
      <c r="F36" s="6" t="s">
        <v>23</v>
      </c>
      <c r="G36" s="6" t="s">
        <v>23</v>
      </c>
      <c r="H36" s="6" t="s">
        <v>23</v>
      </c>
      <c r="I36" s="6" t="s">
        <v>23</v>
      </c>
      <c r="J36" s="6" t="s">
        <v>23</v>
      </c>
      <c r="K36" s="6" t="s">
        <v>23</v>
      </c>
      <c r="L36" s="6" t="s">
        <v>23</v>
      </c>
      <c r="M36" s="6" t="s">
        <v>23</v>
      </c>
      <c r="N36" s="6" t="s">
        <v>23</v>
      </c>
      <c r="O36" s="6" t="s">
        <v>23</v>
      </c>
    </row>
    <row r="37" spans="1:21" ht="15" thickBot="1" x14ac:dyDescent="0.35">
      <c r="A37" s="37"/>
      <c r="B37" s="38" t="str">
        <f>H38</f>
        <v>direktmax_k1</v>
      </c>
      <c r="C37" s="38" t="str">
        <f>I38</f>
        <v>direktmax_k5</v>
      </c>
      <c r="D37" s="38"/>
      <c r="E37" s="38" t="str">
        <f>L38</f>
        <v>direktszórás_k5</v>
      </c>
      <c r="F37" s="38"/>
      <c r="G37" s="38" t="str">
        <f>O38</f>
        <v>direktátlag_Y</v>
      </c>
      <c r="H37" s="38" t="str">
        <f>B38</f>
        <v>inverzmax_k1</v>
      </c>
      <c r="I37" s="38" t="str">
        <f>C38</f>
        <v>inverzmax_k5</v>
      </c>
      <c r="L37" s="38" t="str">
        <f>E38</f>
        <v>inverzszórás_k5</v>
      </c>
      <c r="M37" s="38" t="str">
        <f>F38</f>
        <v>inverzmax_Y</v>
      </c>
      <c r="O37" s="38" t="str">
        <f>G38</f>
        <v>inverzátlag_Y</v>
      </c>
    </row>
    <row r="38" spans="1:21" ht="15" thickBot="1" x14ac:dyDescent="0.35">
      <c r="A38" s="5" t="s">
        <v>36</v>
      </c>
      <c r="B38" s="23" t="str">
        <f>B1</f>
        <v>inverzmax_k1</v>
      </c>
      <c r="C38" s="23" t="str">
        <f t="shared" ref="C38:O38" si="0">C1</f>
        <v>inverzmax_k5</v>
      </c>
      <c r="D38" s="23" t="str">
        <f t="shared" si="0"/>
        <v>inverzszórás_k1</v>
      </c>
      <c r="E38" s="23" t="str">
        <f t="shared" si="0"/>
        <v>inverzszórás_k5</v>
      </c>
      <c r="F38" s="23" t="str">
        <f t="shared" si="0"/>
        <v>inverzmax_Y</v>
      </c>
      <c r="G38" s="23" t="str">
        <f t="shared" si="0"/>
        <v>inverzátlag_Y</v>
      </c>
      <c r="H38" s="33" t="str">
        <f t="shared" si="0"/>
        <v>direktmax_k1</v>
      </c>
      <c r="I38" s="33" t="str">
        <f t="shared" si="0"/>
        <v>direktmax_k5</v>
      </c>
      <c r="J38" s="33" t="str">
        <f t="shared" si="0"/>
        <v>direktszórás_k2</v>
      </c>
      <c r="K38" s="33" t="str">
        <f t="shared" si="0"/>
        <v>direktszórás_k3</v>
      </c>
      <c r="L38" s="33" t="str">
        <f t="shared" si="0"/>
        <v>direktszórás_k5</v>
      </c>
      <c r="M38" s="33" t="str">
        <f t="shared" si="0"/>
        <v>direktmax_Y</v>
      </c>
      <c r="N38" s="33" t="str">
        <f t="shared" si="0"/>
        <v>direktszórás_Y</v>
      </c>
      <c r="O38" s="33" t="str">
        <f t="shared" si="0"/>
        <v>direktátlag_Y</v>
      </c>
    </row>
    <row r="39" spans="1:21" ht="15" thickBot="1" x14ac:dyDescent="0.35">
      <c r="A39" s="70">
        <v>1</v>
      </c>
      <c r="B39" s="35">
        <v>0</v>
      </c>
      <c r="C39" s="35">
        <v>0</v>
      </c>
      <c r="D39" s="34">
        <v>178</v>
      </c>
      <c r="E39" s="36">
        <v>153</v>
      </c>
      <c r="F39" s="35">
        <v>0</v>
      </c>
      <c r="G39" s="35">
        <v>0</v>
      </c>
      <c r="H39" s="36">
        <v>424</v>
      </c>
      <c r="I39" s="35">
        <v>0</v>
      </c>
      <c r="J39" s="34">
        <v>433</v>
      </c>
      <c r="K39" s="34">
        <v>350</v>
      </c>
      <c r="L39" s="35">
        <v>0</v>
      </c>
      <c r="M39" s="35">
        <v>0</v>
      </c>
      <c r="N39" s="35">
        <v>0</v>
      </c>
      <c r="O39" s="36">
        <v>434</v>
      </c>
    </row>
    <row r="40" spans="1:21" ht="15" thickBot="1" x14ac:dyDescent="0.35">
      <c r="A40" s="70">
        <v>2</v>
      </c>
      <c r="B40" s="35">
        <v>0</v>
      </c>
      <c r="C40" s="35">
        <v>0</v>
      </c>
      <c r="D40" s="34">
        <v>24</v>
      </c>
      <c r="E40" s="36">
        <v>153</v>
      </c>
      <c r="F40" s="35">
        <v>0</v>
      </c>
      <c r="G40" s="35">
        <v>0</v>
      </c>
      <c r="H40" s="36">
        <v>424</v>
      </c>
      <c r="I40" s="35">
        <v>0</v>
      </c>
      <c r="J40" s="34">
        <v>433</v>
      </c>
      <c r="K40" s="34">
        <v>350</v>
      </c>
      <c r="L40" s="35">
        <v>0</v>
      </c>
      <c r="M40" s="35">
        <v>0</v>
      </c>
      <c r="N40" s="35">
        <v>0</v>
      </c>
      <c r="O40" s="36">
        <v>434</v>
      </c>
    </row>
    <row r="41" spans="1:21" ht="15" thickBot="1" x14ac:dyDescent="0.35">
      <c r="A41" s="70">
        <v>3</v>
      </c>
      <c r="B41" s="35">
        <v>0</v>
      </c>
      <c r="C41" s="35">
        <v>0</v>
      </c>
      <c r="D41" s="34">
        <v>0</v>
      </c>
      <c r="E41" s="36">
        <v>143</v>
      </c>
      <c r="F41" s="35">
        <v>0</v>
      </c>
      <c r="G41" s="35">
        <v>0</v>
      </c>
      <c r="H41" s="36">
        <v>424</v>
      </c>
      <c r="I41" s="35">
        <v>0</v>
      </c>
      <c r="J41" s="34">
        <v>433</v>
      </c>
      <c r="K41" s="34">
        <v>0</v>
      </c>
      <c r="L41" s="35">
        <v>0</v>
      </c>
      <c r="M41" s="35">
        <v>0</v>
      </c>
      <c r="N41" s="35">
        <v>0</v>
      </c>
      <c r="O41" s="36">
        <v>0</v>
      </c>
    </row>
    <row r="42" spans="1:21" ht="15" thickBot="1" x14ac:dyDescent="0.35">
      <c r="A42" s="70">
        <v>4</v>
      </c>
      <c r="B42" s="35">
        <v>0</v>
      </c>
      <c r="C42" s="35">
        <v>0</v>
      </c>
      <c r="D42" s="34">
        <v>0</v>
      </c>
      <c r="E42" s="36">
        <v>143</v>
      </c>
      <c r="F42" s="35">
        <v>0</v>
      </c>
      <c r="G42" s="35">
        <v>0</v>
      </c>
      <c r="H42" s="36">
        <v>0</v>
      </c>
      <c r="I42" s="35">
        <v>0</v>
      </c>
      <c r="J42" s="34">
        <v>0</v>
      </c>
      <c r="K42" s="34">
        <v>0</v>
      </c>
      <c r="L42" s="35">
        <v>0</v>
      </c>
      <c r="M42" s="35">
        <v>0</v>
      </c>
      <c r="N42" s="35">
        <v>0</v>
      </c>
      <c r="O42" s="36">
        <v>0</v>
      </c>
    </row>
    <row r="43" spans="1:21" ht="15" thickBot="1" x14ac:dyDescent="0.35">
      <c r="A43" s="70">
        <v>5</v>
      </c>
      <c r="B43" s="35">
        <v>0</v>
      </c>
      <c r="C43" s="35">
        <v>0</v>
      </c>
      <c r="D43" s="34">
        <v>0</v>
      </c>
      <c r="E43" s="36">
        <v>143</v>
      </c>
      <c r="F43" s="35">
        <v>0</v>
      </c>
      <c r="G43" s="35">
        <v>0</v>
      </c>
      <c r="H43" s="36">
        <v>0</v>
      </c>
      <c r="I43" s="35">
        <v>0</v>
      </c>
      <c r="J43" s="34">
        <v>0</v>
      </c>
      <c r="K43" s="34">
        <v>0</v>
      </c>
      <c r="L43" s="35">
        <v>0</v>
      </c>
      <c r="M43" s="35">
        <v>0</v>
      </c>
      <c r="N43" s="35">
        <v>0</v>
      </c>
      <c r="O43" s="36">
        <v>0</v>
      </c>
    </row>
    <row r="44" spans="1:21" ht="15" thickBot="1" x14ac:dyDescent="0.35">
      <c r="A44" s="70">
        <v>6</v>
      </c>
      <c r="B44" s="35">
        <v>0</v>
      </c>
      <c r="C44" s="35">
        <v>0</v>
      </c>
      <c r="D44" s="34">
        <v>0</v>
      </c>
      <c r="E44" s="36">
        <v>143</v>
      </c>
      <c r="F44" s="35">
        <v>0</v>
      </c>
      <c r="G44" s="35">
        <v>0</v>
      </c>
      <c r="H44" s="36">
        <v>0</v>
      </c>
      <c r="I44" s="35">
        <v>0</v>
      </c>
      <c r="J44" s="34">
        <v>0</v>
      </c>
      <c r="K44" s="34">
        <v>0</v>
      </c>
      <c r="L44" s="35">
        <v>0</v>
      </c>
      <c r="M44" s="35">
        <v>0</v>
      </c>
      <c r="N44" s="35">
        <v>0</v>
      </c>
      <c r="O44" s="36">
        <v>0</v>
      </c>
    </row>
    <row r="45" spans="1:21" ht="15" thickBot="1" x14ac:dyDescent="0.35">
      <c r="A45" s="70">
        <v>7</v>
      </c>
      <c r="B45" s="35">
        <v>0</v>
      </c>
      <c r="C45" s="35">
        <v>0</v>
      </c>
      <c r="D45" s="34">
        <v>0</v>
      </c>
      <c r="E45" s="36">
        <v>0</v>
      </c>
      <c r="F45" s="35">
        <v>0</v>
      </c>
      <c r="G45" s="35">
        <v>0</v>
      </c>
      <c r="H45" s="36">
        <v>0</v>
      </c>
      <c r="I45" s="35">
        <v>0</v>
      </c>
      <c r="J45" s="34">
        <v>0</v>
      </c>
      <c r="K45" s="34">
        <v>0</v>
      </c>
      <c r="L45" s="35">
        <v>0</v>
      </c>
      <c r="M45" s="35">
        <v>0</v>
      </c>
      <c r="N45" s="35">
        <v>0</v>
      </c>
      <c r="O45" s="36">
        <v>0</v>
      </c>
    </row>
    <row r="46" spans="1:21" ht="15" thickBot="1" x14ac:dyDescent="0.35">
      <c r="A46" s="70">
        <v>8</v>
      </c>
      <c r="B46" s="35">
        <v>0</v>
      </c>
      <c r="C46" s="35">
        <v>0</v>
      </c>
      <c r="D46" s="34">
        <v>0</v>
      </c>
      <c r="E46" s="36">
        <v>0</v>
      </c>
      <c r="F46" s="35">
        <v>0</v>
      </c>
      <c r="G46" s="35">
        <v>0</v>
      </c>
      <c r="H46" s="36">
        <v>0</v>
      </c>
      <c r="I46" s="35">
        <v>0</v>
      </c>
      <c r="J46" s="34">
        <v>0</v>
      </c>
      <c r="K46" s="34">
        <v>0</v>
      </c>
      <c r="L46" s="35">
        <v>0</v>
      </c>
      <c r="M46" s="35">
        <v>0</v>
      </c>
      <c r="N46" s="35">
        <v>0</v>
      </c>
      <c r="O46" s="36">
        <v>0</v>
      </c>
    </row>
    <row r="47" spans="1:21" ht="18.600000000000001" thickBot="1" x14ac:dyDescent="0.35">
      <c r="A47" s="1" t="s">
        <v>110</v>
      </c>
      <c r="B47" s="13">
        <f>CORREL(B2:B9,$P$2:$P$9)</f>
        <v>0.59885655244210056</v>
      </c>
      <c r="C47" s="13">
        <f t="shared" ref="C47:O47" si="1">CORREL(C2:C9,$P$2:$P$9)</f>
        <v>0.33245963016058733</v>
      </c>
      <c r="D47" s="13">
        <f t="shared" si="1"/>
        <v>0.15468089343940278</v>
      </c>
      <c r="E47" s="13">
        <f t="shared" si="1"/>
        <v>0.30823741901372159</v>
      </c>
      <c r="F47" s="13">
        <f t="shared" si="1"/>
        <v>0.62683238370255934</v>
      </c>
      <c r="G47" s="13">
        <f t="shared" si="1"/>
        <v>0.2863925576349482</v>
      </c>
      <c r="H47" s="13">
        <f t="shared" si="1"/>
        <v>-0.59885655244210056</v>
      </c>
      <c r="I47" s="13">
        <f t="shared" si="1"/>
        <v>-0.33245963016058733</v>
      </c>
      <c r="J47" s="13">
        <f t="shared" si="1"/>
        <v>-1.8150509822069068E-2</v>
      </c>
      <c r="K47" s="42">
        <f t="shared" si="1"/>
        <v>3.0679180318718514E-2</v>
      </c>
      <c r="L47" s="13">
        <f t="shared" si="1"/>
        <v>-0.30823741901372159</v>
      </c>
      <c r="M47" s="13">
        <f t="shared" si="1"/>
        <v>-0.62683238370255934</v>
      </c>
      <c r="N47" s="13">
        <f t="shared" si="1"/>
        <v>0.10295997164554224</v>
      </c>
      <c r="O47" s="13">
        <f t="shared" si="1"/>
        <v>-0.2863925576349482</v>
      </c>
    </row>
    <row r="48" spans="1:21" ht="15" thickBot="1" x14ac:dyDescent="0.35">
      <c r="A48" s="5" t="s">
        <v>131</v>
      </c>
      <c r="B48" s="5" t="str">
        <f>B38</f>
        <v>inverzmax_k1</v>
      </c>
      <c r="C48" s="5" t="str">
        <f t="shared" ref="C48:O48" si="2">C38</f>
        <v>inverzmax_k5</v>
      </c>
      <c r="D48" s="5" t="str">
        <f t="shared" si="2"/>
        <v>inverzszórás_k1</v>
      </c>
      <c r="E48" s="5" t="str">
        <f t="shared" si="2"/>
        <v>inverzszórás_k5</v>
      </c>
      <c r="F48" s="5" t="str">
        <f t="shared" si="2"/>
        <v>inverzmax_Y</v>
      </c>
      <c r="G48" s="5" t="str">
        <f t="shared" si="2"/>
        <v>inverzátlag_Y</v>
      </c>
      <c r="H48" s="5" t="str">
        <f t="shared" si="2"/>
        <v>direktmax_k1</v>
      </c>
      <c r="I48" s="5" t="str">
        <f t="shared" si="2"/>
        <v>direktmax_k5</v>
      </c>
      <c r="J48" s="29" t="str">
        <f t="shared" si="2"/>
        <v>direktszórás_k2</v>
      </c>
      <c r="K48" s="5" t="str">
        <f t="shared" si="2"/>
        <v>direktszórás_k3</v>
      </c>
      <c r="L48" s="5" t="str">
        <f t="shared" si="2"/>
        <v>direktszórás_k5</v>
      </c>
      <c r="M48" s="5" t="str">
        <f t="shared" si="2"/>
        <v>direktmax_Y</v>
      </c>
      <c r="N48" s="5" t="str">
        <f t="shared" si="2"/>
        <v>direktszórás_Y</v>
      </c>
      <c r="O48" s="5" t="str">
        <f t="shared" si="2"/>
        <v>direktátlag_Y</v>
      </c>
      <c r="P48" s="5" t="s">
        <v>39</v>
      </c>
      <c r="Q48" s="5" t="s">
        <v>40</v>
      </c>
      <c r="R48" s="5" t="s">
        <v>41</v>
      </c>
      <c r="S48" s="5" t="s">
        <v>42</v>
      </c>
      <c r="U48" s="39" t="s">
        <v>204</v>
      </c>
    </row>
    <row r="49" spans="1:22" ht="15" thickBot="1" x14ac:dyDescent="0.35">
      <c r="A49" s="5" t="s">
        <v>15</v>
      </c>
      <c r="B49" s="6">
        <v>0</v>
      </c>
      <c r="C49" s="6">
        <v>0</v>
      </c>
      <c r="D49" s="6">
        <v>0</v>
      </c>
      <c r="E49" s="6">
        <v>153</v>
      </c>
      <c r="F49" s="6">
        <v>0</v>
      </c>
      <c r="G49" s="6">
        <v>0</v>
      </c>
      <c r="H49" s="6">
        <v>0</v>
      </c>
      <c r="I49" s="6">
        <v>0</v>
      </c>
      <c r="J49" s="30">
        <v>0</v>
      </c>
      <c r="K49" s="6">
        <v>350</v>
      </c>
      <c r="L49" s="6">
        <v>0</v>
      </c>
      <c r="M49" s="6">
        <v>0</v>
      </c>
      <c r="N49" s="6">
        <v>0</v>
      </c>
      <c r="O49" s="6">
        <v>0</v>
      </c>
      <c r="P49" s="6">
        <v>503</v>
      </c>
      <c r="Q49" s="6">
        <v>503</v>
      </c>
      <c r="R49" s="6">
        <v>0</v>
      </c>
      <c r="S49" s="6">
        <v>0</v>
      </c>
      <c r="U49">
        <f>14-COUNTIF(B49:O49,0)</f>
        <v>2</v>
      </c>
    </row>
    <row r="50" spans="1:22" ht="15" thickBot="1" x14ac:dyDescent="0.35">
      <c r="A50" s="5" t="s">
        <v>16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30">
        <v>433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433</v>
      </c>
      <c r="Q50" s="6">
        <v>433</v>
      </c>
      <c r="R50" s="6">
        <v>0</v>
      </c>
      <c r="S50" s="6">
        <v>0</v>
      </c>
      <c r="U50" s="31">
        <f t="shared" ref="U50:U56" si="3">14-COUNTIF(B50:O50,0)</f>
        <v>1</v>
      </c>
      <c r="V50" t="s">
        <v>205</v>
      </c>
    </row>
    <row r="51" spans="1:22" ht="15" thickBot="1" x14ac:dyDescent="0.35">
      <c r="A51" s="5" t="s">
        <v>17</v>
      </c>
      <c r="B51" s="6">
        <v>0</v>
      </c>
      <c r="C51" s="6">
        <v>0</v>
      </c>
      <c r="D51" s="6">
        <v>24</v>
      </c>
      <c r="E51" s="6">
        <v>143</v>
      </c>
      <c r="F51" s="6">
        <v>0</v>
      </c>
      <c r="G51" s="6">
        <v>0</v>
      </c>
      <c r="H51" s="6">
        <v>0</v>
      </c>
      <c r="I51" s="6">
        <v>0</v>
      </c>
      <c r="J51" s="30">
        <v>433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600</v>
      </c>
      <c r="Q51" s="6">
        <v>600</v>
      </c>
      <c r="R51" s="6">
        <v>0</v>
      </c>
      <c r="S51" s="6">
        <v>0</v>
      </c>
      <c r="U51">
        <f t="shared" si="3"/>
        <v>3</v>
      </c>
    </row>
    <row r="52" spans="1:22" ht="15" thickBot="1" x14ac:dyDescent="0.35">
      <c r="A52" s="5" t="s">
        <v>18</v>
      </c>
      <c r="B52" s="6">
        <v>0</v>
      </c>
      <c r="C52" s="6">
        <v>0</v>
      </c>
      <c r="D52" s="6">
        <v>178</v>
      </c>
      <c r="E52" s="6">
        <v>143</v>
      </c>
      <c r="F52" s="6">
        <v>0</v>
      </c>
      <c r="G52" s="6">
        <v>0</v>
      </c>
      <c r="H52" s="6">
        <v>0</v>
      </c>
      <c r="I52" s="6">
        <v>0</v>
      </c>
      <c r="J52" s="30">
        <v>0</v>
      </c>
      <c r="K52" s="6">
        <v>0</v>
      </c>
      <c r="L52" s="6">
        <v>0</v>
      </c>
      <c r="M52" s="6">
        <v>0</v>
      </c>
      <c r="N52" s="6">
        <v>0</v>
      </c>
      <c r="O52" s="6">
        <v>434</v>
      </c>
      <c r="P52" s="6">
        <v>755</v>
      </c>
      <c r="Q52" s="6">
        <v>755</v>
      </c>
      <c r="R52" s="6">
        <v>0</v>
      </c>
      <c r="S52" s="6">
        <v>0</v>
      </c>
      <c r="U52">
        <f t="shared" si="3"/>
        <v>3</v>
      </c>
    </row>
    <row r="53" spans="1:22" ht="15" thickBot="1" x14ac:dyDescent="0.35">
      <c r="A53" s="5" t="s">
        <v>19</v>
      </c>
      <c r="B53" s="6">
        <v>0</v>
      </c>
      <c r="C53" s="6">
        <v>0</v>
      </c>
      <c r="D53" s="6">
        <v>0</v>
      </c>
      <c r="E53" s="6">
        <v>143</v>
      </c>
      <c r="F53" s="6">
        <v>0</v>
      </c>
      <c r="G53" s="6">
        <v>0</v>
      </c>
      <c r="H53" s="6">
        <v>0</v>
      </c>
      <c r="I53" s="6">
        <v>0</v>
      </c>
      <c r="J53" s="30">
        <v>0</v>
      </c>
      <c r="K53" s="6">
        <v>0</v>
      </c>
      <c r="L53" s="6">
        <v>0</v>
      </c>
      <c r="M53" s="6">
        <v>0</v>
      </c>
      <c r="N53" s="6">
        <v>0</v>
      </c>
      <c r="O53" s="6">
        <v>434</v>
      </c>
      <c r="P53" s="6">
        <v>577</v>
      </c>
      <c r="Q53" s="6">
        <v>577</v>
      </c>
      <c r="R53" s="6">
        <v>0</v>
      </c>
      <c r="S53" s="6">
        <v>0</v>
      </c>
      <c r="U53">
        <f t="shared" si="3"/>
        <v>2</v>
      </c>
    </row>
    <row r="54" spans="1:22" ht="15" thickBot="1" x14ac:dyDescent="0.35">
      <c r="A54" s="5" t="s">
        <v>21</v>
      </c>
      <c r="B54" s="6">
        <v>0</v>
      </c>
      <c r="C54" s="6">
        <v>0</v>
      </c>
      <c r="D54" s="6">
        <v>0</v>
      </c>
      <c r="E54" s="6">
        <v>153</v>
      </c>
      <c r="F54" s="6">
        <v>0</v>
      </c>
      <c r="G54" s="6">
        <v>0</v>
      </c>
      <c r="H54" s="6">
        <v>424</v>
      </c>
      <c r="I54" s="6">
        <v>0</v>
      </c>
      <c r="J54" s="30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577</v>
      </c>
      <c r="Q54" s="6">
        <v>577</v>
      </c>
      <c r="R54" s="6">
        <v>0</v>
      </c>
      <c r="S54" s="6">
        <v>0</v>
      </c>
      <c r="U54">
        <f t="shared" si="3"/>
        <v>2</v>
      </c>
    </row>
    <row r="55" spans="1:22" ht="15" thickBot="1" x14ac:dyDescent="0.35">
      <c r="A55" s="5" t="s">
        <v>25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424</v>
      </c>
      <c r="I55" s="6">
        <v>0</v>
      </c>
      <c r="J55" s="30">
        <v>0</v>
      </c>
      <c r="K55" s="6">
        <v>350</v>
      </c>
      <c r="L55" s="6">
        <v>0</v>
      </c>
      <c r="M55" s="6">
        <v>0</v>
      </c>
      <c r="N55" s="6">
        <v>0</v>
      </c>
      <c r="O55" s="6">
        <v>0</v>
      </c>
      <c r="P55" s="6">
        <v>774</v>
      </c>
      <c r="Q55" s="6">
        <v>774</v>
      </c>
      <c r="R55" s="6">
        <v>0</v>
      </c>
      <c r="S55" s="6">
        <v>0</v>
      </c>
      <c r="U55">
        <f t="shared" si="3"/>
        <v>2</v>
      </c>
    </row>
    <row r="56" spans="1:22" ht="15" thickBot="1" x14ac:dyDescent="0.35">
      <c r="A56" s="5" t="s">
        <v>29</v>
      </c>
      <c r="B56" s="6">
        <v>0</v>
      </c>
      <c r="C56" s="6">
        <v>0</v>
      </c>
      <c r="D56" s="6">
        <v>0</v>
      </c>
      <c r="E56" s="6">
        <v>143</v>
      </c>
      <c r="F56" s="6">
        <v>0</v>
      </c>
      <c r="G56" s="6">
        <v>0</v>
      </c>
      <c r="H56" s="6">
        <v>424</v>
      </c>
      <c r="I56" s="6">
        <v>0</v>
      </c>
      <c r="J56" s="30">
        <v>433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1000</v>
      </c>
      <c r="Q56" s="6">
        <v>1000</v>
      </c>
      <c r="R56" s="6">
        <v>0</v>
      </c>
      <c r="S56" s="6">
        <v>0</v>
      </c>
      <c r="U56">
        <f t="shared" si="3"/>
        <v>3</v>
      </c>
    </row>
    <row r="57" spans="1:22" x14ac:dyDescent="0.3">
      <c r="A57" s="40" t="s">
        <v>199</v>
      </c>
      <c r="B57" s="69">
        <f>HLOOKUP(B48,'OAM (2)'!$B$36:$W$37,2,0)</f>
        <v>1</v>
      </c>
      <c r="C57" s="69">
        <f>HLOOKUP(C48,'OAM (2)'!$B$36:$W$37,2,0)</f>
        <v>1</v>
      </c>
      <c r="D57" s="69">
        <f>HLOOKUP(D48,'OAM (2)'!$B$36:$W$37,2,0)</f>
        <v>5</v>
      </c>
      <c r="E57" s="69">
        <f>HLOOKUP(E48,'OAM (2)'!$B$36:$W$37,2,0)</f>
        <v>2</v>
      </c>
      <c r="F57" s="69">
        <f>HLOOKUP(F48,'OAM (2)'!$B$36:$W$37,2,0)</f>
        <v>1</v>
      </c>
      <c r="G57" s="69">
        <f>HLOOKUP(G48,'OAM (2)'!$B$36:$W$37,2,0)</f>
        <v>1</v>
      </c>
      <c r="H57" s="69">
        <f>HLOOKUP(H48,'OAM (2)'!$B$36:$W$37,2,0)</f>
        <v>8</v>
      </c>
      <c r="I57" s="69">
        <f>HLOOKUP(I48,'OAM (2)'!$B$36:$W$37,2,0)</f>
        <v>8</v>
      </c>
      <c r="J57" s="73">
        <f>HLOOKUP(J48,'OAM (2)'!$B$36:$W$37,2,0)</f>
        <v>8</v>
      </c>
      <c r="K57" s="69">
        <f>HLOOKUP(K48,'OAM (2)'!$B$36:$W$37,2,0)</f>
        <v>1</v>
      </c>
      <c r="L57" s="69">
        <f>HLOOKUP(L48,'OAM (2)'!$B$36:$W$37,2,0)</f>
        <v>7</v>
      </c>
      <c r="M57" s="69">
        <f>HLOOKUP(M48,'OAM (2)'!$B$36:$W$37,2,0)</f>
        <v>8</v>
      </c>
      <c r="N57" s="69">
        <f>HLOOKUP(N48,'OAM (2)'!$B$36:$W$37,2,0)</f>
        <v>4</v>
      </c>
      <c r="O57" s="69">
        <f>HLOOKUP(O48,'OAM (2)'!$B$36:$W$37,2,0)</f>
        <v>8</v>
      </c>
      <c r="P57" s="41"/>
      <c r="Q57" s="41"/>
      <c r="R57" s="41"/>
      <c r="S57" s="41"/>
    </row>
    <row r="58" spans="1:22" ht="15" thickBot="1" x14ac:dyDescent="0.35">
      <c r="A58" s="40" t="s">
        <v>203</v>
      </c>
      <c r="B58" s="41">
        <f>VLOOKUP(B57,$A$39:$O$46,B$27,0)</f>
        <v>0</v>
      </c>
      <c r="C58" s="41">
        <f t="shared" ref="C58:O58" si="4">VLOOKUP(C57,$A$39:$O$46,C$27,0)</f>
        <v>0</v>
      </c>
      <c r="D58" s="41">
        <f t="shared" si="4"/>
        <v>0</v>
      </c>
      <c r="E58" s="41">
        <f t="shared" si="4"/>
        <v>153</v>
      </c>
      <c r="F58" s="41">
        <f t="shared" si="4"/>
        <v>0</v>
      </c>
      <c r="G58" s="41">
        <f t="shared" si="4"/>
        <v>0</v>
      </c>
      <c r="H58" s="41">
        <f t="shared" si="4"/>
        <v>0</v>
      </c>
      <c r="I58" s="41">
        <f t="shared" si="4"/>
        <v>0</v>
      </c>
      <c r="J58" s="31">
        <f t="shared" si="4"/>
        <v>0</v>
      </c>
      <c r="K58" s="41">
        <f t="shared" si="4"/>
        <v>350</v>
      </c>
      <c r="L58" s="41">
        <f t="shared" si="4"/>
        <v>0</v>
      </c>
      <c r="M58" s="41">
        <f t="shared" si="4"/>
        <v>0</v>
      </c>
      <c r="N58" s="41">
        <f t="shared" si="4"/>
        <v>0</v>
      </c>
      <c r="O58" s="41">
        <f t="shared" si="4"/>
        <v>0</v>
      </c>
      <c r="P58" s="41">
        <f>SUM(B58:O58)</f>
        <v>503</v>
      </c>
      <c r="Q58" s="53">
        <f>'OAM (2)'!P15*1000</f>
        <v>397.35970711951302</v>
      </c>
      <c r="R58" s="53">
        <f>Q58-P58</f>
        <v>-105.64029288048698</v>
      </c>
      <c r="S58" s="72">
        <f>R58/Q58</f>
        <v>-0.26585557364706275</v>
      </c>
    </row>
    <row r="59" spans="1:22" ht="15" thickBot="1" x14ac:dyDescent="0.35">
      <c r="A59" s="8" t="s">
        <v>43</v>
      </c>
      <c r="B59" s="9">
        <v>1972</v>
      </c>
    </row>
    <row r="60" spans="1:22" ht="15" thickBot="1" x14ac:dyDescent="0.35">
      <c r="A60" s="8" t="s">
        <v>132</v>
      </c>
      <c r="B60" s="9">
        <v>0</v>
      </c>
    </row>
    <row r="61" spans="1:22" ht="15" thickBot="1" x14ac:dyDescent="0.35">
      <c r="A61" s="8" t="s">
        <v>45</v>
      </c>
      <c r="B61" s="9">
        <v>5219</v>
      </c>
    </row>
    <row r="62" spans="1:22" ht="15" thickBot="1" x14ac:dyDescent="0.35">
      <c r="A62" s="8" t="s">
        <v>46</v>
      </c>
      <c r="B62" s="9">
        <v>5219</v>
      </c>
    </row>
    <row r="63" spans="1:22" ht="15" thickBot="1" x14ac:dyDescent="0.35">
      <c r="A63" s="8" t="s">
        <v>47</v>
      </c>
      <c r="B63" s="9">
        <v>0</v>
      </c>
    </row>
    <row r="64" spans="1:22" ht="15" thickBot="1" x14ac:dyDescent="0.35">
      <c r="A64" s="8" t="s">
        <v>48</v>
      </c>
      <c r="B64" s="9"/>
    </row>
    <row r="65" spans="1:2" ht="15" thickBot="1" x14ac:dyDescent="0.35">
      <c r="A65" s="8" t="s">
        <v>49</v>
      </c>
      <c r="B65" s="9"/>
    </row>
    <row r="66" spans="1:2" ht="15" thickBot="1" x14ac:dyDescent="0.35">
      <c r="A66" s="8" t="s">
        <v>50</v>
      </c>
      <c r="B66" s="9">
        <v>0</v>
      </c>
    </row>
    <row r="68" spans="1:2" x14ac:dyDescent="0.3">
      <c r="A68" s="11" t="s">
        <v>133</v>
      </c>
    </row>
    <row r="70" spans="1:2" x14ac:dyDescent="0.3">
      <c r="A70" s="15" t="s">
        <v>192</v>
      </c>
    </row>
    <row r="71" spans="1:2" x14ac:dyDescent="0.3">
      <c r="A71" s="15" t="s">
        <v>148</v>
      </c>
    </row>
  </sheetData>
  <hyperlinks>
    <hyperlink ref="A68" r:id="rId1" display="https://miau.my-x.hu/myx-free/coco/test/599953220220307121136.html" xr:uid="{CB049DCB-7554-4BE8-BAE9-1B2E894F000E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7AEF8-5E5E-409F-903D-F23578E44951}">
  <dimension ref="A1:T70"/>
  <sheetViews>
    <sheetView zoomScale="40" zoomScaleNormal="40" workbookViewId="0"/>
  </sheetViews>
  <sheetFormatPr defaultRowHeight="14.4" x14ac:dyDescent="0.3"/>
  <cols>
    <col min="4" max="4" width="8.88671875" style="31"/>
  </cols>
  <sheetData>
    <row r="1" spans="1:15" ht="15" thickBot="1" x14ac:dyDescent="0.35">
      <c r="A1" s="5" t="s">
        <v>8</v>
      </c>
      <c r="B1" s="5" t="str">
        <f>step_d2!B19</f>
        <v>inverzmax_k1</v>
      </c>
      <c r="C1" s="5" t="str">
        <f>step_d2!C19</f>
        <v>inverzmax_k5</v>
      </c>
      <c r="D1" s="29" t="str">
        <f>step_d2!D19</f>
        <v>inverzszórás_k1</v>
      </c>
      <c r="E1" s="5" t="str">
        <f>step_d2!F19</f>
        <v>inverzszórás_k5</v>
      </c>
      <c r="F1" s="5" t="str">
        <f>step_d2!G19</f>
        <v>inverzmax_Y</v>
      </c>
      <c r="G1" s="5" t="str">
        <f>step_d2!H19</f>
        <v>inverzátlag_Y</v>
      </c>
      <c r="H1" s="5" t="str">
        <f>step_d2!I19</f>
        <v>direktmax_k1</v>
      </c>
      <c r="I1" s="5" t="str">
        <f>step_d2!J19</f>
        <v>direktmax_k5</v>
      </c>
      <c r="J1" s="5" t="str">
        <f>step_d2!L19</f>
        <v>direktszórás_k3</v>
      </c>
      <c r="K1" s="5" t="str">
        <f>step_d2!N19</f>
        <v>direktszórás_k5</v>
      </c>
      <c r="L1" s="5" t="str">
        <f>step_d2!O19</f>
        <v>direktmax_Y</v>
      </c>
      <c r="M1" s="5" t="str">
        <f>step_d2!P19</f>
        <v>direktszórás_Y</v>
      </c>
      <c r="N1" s="5" t="str">
        <f>step_d2!Q19</f>
        <v>direktátlag_Y</v>
      </c>
      <c r="O1" s="5" t="str">
        <f>step_d2!R19</f>
        <v>korreláció</v>
      </c>
    </row>
    <row r="2" spans="1:15" ht="15" thickBot="1" x14ac:dyDescent="0.35">
      <c r="A2" s="5" t="s">
        <v>15</v>
      </c>
      <c r="B2" s="6">
        <v>1</v>
      </c>
      <c r="C2" s="6">
        <v>1</v>
      </c>
      <c r="D2" s="30">
        <v>5</v>
      </c>
      <c r="E2" s="6">
        <v>1</v>
      </c>
      <c r="F2" s="6">
        <v>1</v>
      </c>
      <c r="G2" s="6">
        <v>1</v>
      </c>
      <c r="H2" s="6">
        <v>8</v>
      </c>
      <c r="I2" s="6">
        <v>8</v>
      </c>
      <c r="J2" s="6">
        <v>1</v>
      </c>
      <c r="K2" s="6">
        <v>8</v>
      </c>
      <c r="L2" s="6">
        <v>8</v>
      </c>
      <c r="M2" s="6">
        <v>4</v>
      </c>
      <c r="N2" s="6">
        <v>8</v>
      </c>
      <c r="O2" s="6">
        <v>503</v>
      </c>
    </row>
    <row r="3" spans="1:15" ht="15" thickBot="1" x14ac:dyDescent="0.35">
      <c r="A3" s="5" t="s">
        <v>16</v>
      </c>
      <c r="B3" s="6">
        <v>1</v>
      </c>
      <c r="C3" s="6">
        <v>2</v>
      </c>
      <c r="D3" s="30">
        <v>4</v>
      </c>
      <c r="E3" s="6">
        <v>8</v>
      </c>
      <c r="F3" s="6">
        <v>1</v>
      </c>
      <c r="G3" s="6">
        <v>2</v>
      </c>
      <c r="H3" s="6">
        <v>8</v>
      </c>
      <c r="I3" s="6">
        <v>7</v>
      </c>
      <c r="J3" s="6">
        <v>3</v>
      </c>
      <c r="K3" s="6">
        <v>1</v>
      </c>
      <c r="L3" s="6">
        <v>8</v>
      </c>
      <c r="M3" s="6">
        <v>7</v>
      </c>
      <c r="N3" s="6">
        <v>7</v>
      </c>
      <c r="O3" s="6">
        <v>433</v>
      </c>
    </row>
    <row r="4" spans="1:15" ht="15" thickBot="1" x14ac:dyDescent="0.35">
      <c r="A4" s="5" t="s">
        <v>17</v>
      </c>
      <c r="B4" s="6">
        <v>1</v>
      </c>
      <c r="C4" s="6">
        <v>2</v>
      </c>
      <c r="D4" s="30">
        <v>2</v>
      </c>
      <c r="E4" s="6">
        <v>4</v>
      </c>
      <c r="F4" s="6">
        <v>3</v>
      </c>
      <c r="G4" s="6">
        <v>4</v>
      </c>
      <c r="H4" s="6">
        <v>8</v>
      </c>
      <c r="I4" s="6">
        <v>7</v>
      </c>
      <c r="J4" s="6">
        <v>7</v>
      </c>
      <c r="K4" s="6">
        <v>5</v>
      </c>
      <c r="L4" s="6">
        <v>6</v>
      </c>
      <c r="M4" s="6">
        <v>2</v>
      </c>
      <c r="N4" s="6">
        <v>5</v>
      </c>
      <c r="O4" s="6">
        <v>600</v>
      </c>
    </row>
    <row r="5" spans="1:15" ht="15" thickBot="1" x14ac:dyDescent="0.35">
      <c r="A5" s="5" t="s">
        <v>18</v>
      </c>
      <c r="B5" s="6">
        <v>1</v>
      </c>
      <c r="C5" s="6">
        <v>2</v>
      </c>
      <c r="D5" s="30">
        <v>1</v>
      </c>
      <c r="E5" s="6">
        <v>5</v>
      </c>
      <c r="F5" s="6">
        <v>3</v>
      </c>
      <c r="G5" s="6">
        <v>8</v>
      </c>
      <c r="H5" s="6">
        <v>8</v>
      </c>
      <c r="I5" s="6">
        <v>7</v>
      </c>
      <c r="J5" s="6">
        <v>6</v>
      </c>
      <c r="K5" s="6">
        <v>4</v>
      </c>
      <c r="L5" s="6">
        <v>6</v>
      </c>
      <c r="M5" s="6">
        <v>1</v>
      </c>
      <c r="N5" s="6">
        <v>1</v>
      </c>
      <c r="O5" s="6">
        <v>755</v>
      </c>
    </row>
    <row r="6" spans="1:15" ht="15" thickBot="1" x14ac:dyDescent="0.35">
      <c r="A6" s="5" t="s">
        <v>19</v>
      </c>
      <c r="B6" s="6">
        <v>1</v>
      </c>
      <c r="C6" s="6">
        <v>2</v>
      </c>
      <c r="D6" s="30">
        <v>3</v>
      </c>
      <c r="E6" s="6">
        <v>3</v>
      </c>
      <c r="F6" s="6">
        <v>3</v>
      </c>
      <c r="G6" s="6">
        <v>7</v>
      </c>
      <c r="H6" s="6">
        <v>8</v>
      </c>
      <c r="I6" s="6">
        <v>7</v>
      </c>
      <c r="J6" s="6">
        <v>8</v>
      </c>
      <c r="K6" s="6">
        <v>6</v>
      </c>
      <c r="L6" s="6">
        <v>6</v>
      </c>
      <c r="M6" s="6">
        <v>3</v>
      </c>
      <c r="N6" s="6">
        <v>2</v>
      </c>
      <c r="O6" s="6">
        <v>577</v>
      </c>
    </row>
    <row r="7" spans="1:15" ht="15" thickBot="1" x14ac:dyDescent="0.35">
      <c r="A7" s="5" t="s">
        <v>21</v>
      </c>
      <c r="B7" s="6">
        <v>6</v>
      </c>
      <c r="C7" s="6">
        <v>2</v>
      </c>
      <c r="D7" s="30">
        <v>8</v>
      </c>
      <c r="E7" s="6">
        <v>2</v>
      </c>
      <c r="F7" s="6">
        <v>3</v>
      </c>
      <c r="G7" s="6">
        <v>5</v>
      </c>
      <c r="H7" s="6">
        <v>3</v>
      </c>
      <c r="I7" s="6">
        <v>7</v>
      </c>
      <c r="J7" s="6">
        <v>5</v>
      </c>
      <c r="K7" s="6">
        <v>7</v>
      </c>
      <c r="L7" s="6">
        <v>6</v>
      </c>
      <c r="M7" s="6">
        <v>5</v>
      </c>
      <c r="N7" s="6">
        <v>4</v>
      </c>
      <c r="O7" s="6">
        <v>577</v>
      </c>
    </row>
    <row r="8" spans="1:15" ht="15" thickBot="1" x14ac:dyDescent="0.35">
      <c r="A8" s="5" t="s">
        <v>25</v>
      </c>
      <c r="B8" s="6">
        <v>6</v>
      </c>
      <c r="C8" s="6">
        <v>2</v>
      </c>
      <c r="D8" s="30">
        <v>7</v>
      </c>
      <c r="E8" s="6">
        <v>7</v>
      </c>
      <c r="F8" s="6">
        <v>3</v>
      </c>
      <c r="G8" s="6">
        <v>6</v>
      </c>
      <c r="H8" s="6">
        <v>3</v>
      </c>
      <c r="I8" s="6">
        <v>7</v>
      </c>
      <c r="J8" s="6">
        <v>2</v>
      </c>
      <c r="K8" s="6">
        <v>2</v>
      </c>
      <c r="L8" s="6">
        <v>6</v>
      </c>
      <c r="M8" s="6">
        <v>8</v>
      </c>
      <c r="N8" s="6">
        <v>3</v>
      </c>
      <c r="O8" s="6">
        <v>774</v>
      </c>
    </row>
    <row r="9" spans="1:15" ht="15" thickBot="1" x14ac:dyDescent="0.35">
      <c r="A9" s="5" t="s">
        <v>29</v>
      </c>
      <c r="B9" s="6">
        <v>6</v>
      </c>
      <c r="C9" s="6">
        <v>2</v>
      </c>
      <c r="D9" s="30">
        <v>6</v>
      </c>
      <c r="E9" s="6">
        <v>6</v>
      </c>
      <c r="F9" s="6">
        <v>3</v>
      </c>
      <c r="G9" s="6">
        <v>3</v>
      </c>
      <c r="H9" s="6">
        <v>3</v>
      </c>
      <c r="I9" s="6">
        <v>7</v>
      </c>
      <c r="J9" s="6">
        <v>4</v>
      </c>
      <c r="K9" s="6">
        <v>3</v>
      </c>
      <c r="L9" s="6">
        <v>6</v>
      </c>
      <c r="M9" s="6">
        <v>6</v>
      </c>
      <c r="N9" s="6">
        <v>6</v>
      </c>
      <c r="O9" s="6">
        <v>1000</v>
      </c>
    </row>
    <row r="12" spans="1:15" ht="18" x14ac:dyDescent="0.3">
      <c r="A12" s="1"/>
    </row>
    <row r="13" spans="1:15" x14ac:dyDescent="0.3">
      <c r="A13" s="2"/>
    </row>
    <row r="16" spans="1:15" ht="18" x14ac:dyDescent="0.3">
      <c r="A16" s="3" t="s">
        <v>0</v>
      </c>
      <c r="B16" s="4">
        <v>3602112</v>
      </c>
      <c r="C16" s="3" t="s">
        <v>2</v>
      </c>
      <c r="D16" s="32">
        <v>8</v>
      </c>
      <c r="E16" s="3" t="s">
        <v>3</v>
      </c>
      <c r="F16" s="4">
        <v>13</v>
      </c>
      <c r="G16" s="3" t="s">
        <v>4</v>
      </c>
      <c r="H16" s="4">
        <v>8</v>
      </c>
      <c r="I16" s="3" t="s">
        <v>5</v>
      </c>
      <c r="J16" s="4">
        <v>0</v>
      </c>
      <c r="K16" s="3" t="s">
        <v>6</v>
      </c>
      <c r="L16" s="4" t="s">
        <v>206</v>
      </c>
    </row>
    <row r="17" spans="1:15" ht="18.600000000000001" thickBot="1" x14ac:dyDescent="0.35">
      <c r="A17" s="1"/>
    </row>
    <row r="18" spans="1:15" ht="15" thickBot="1" x14ac:dyDescent="0.35">
      <c r="A18" s="5" t="s">
        <v>8</v>
      </c>
      <c r="B18" s="5" t="s">
        <v>9</v>
      </c>
      <c r="C18" s="5" t="s">
        <v>10</v>
      </c>
      <c r="D18" s="29" t="s">
        <v>11</v>
      </c>
      <c r="E18" s="5" t="s">
        <v>12</v>
      </c>
      <c r="F18" s="5" t="s">
        <v>13</v>
      </c>
      <c r="G18" s="5" t="s">
        <v>113</v>
      </c>
      <c r="H18" s="5" t="s">
        <v>114</v>
      </c>
      <c r="I18" s="5" t="s">
        <v>115</v>
      </c>
      <c r="J18" s="5" t="s">
        <v>116</v>
      </c>
      <c r="K18" s="5" t="s">
        <v>117</v>
      </c>
      <c r="L18" s="5" t="s">
        <v>118</v>
      </c>
      <c r="M18" s="5" t="s">
        <v>152</v>
      </c>
      <c r="N18" s="5" t="s">
        <v>153</v>
      </c>
      <c r="O18" s="5" t="s">
        <v>207</v>
      </c>
    </row>
    <row r="19" spans="1:15" ht="15" thickBot="1" x14ac:dyDescent="0.35">
      <c r="A19" s="5" t="s">
        <v>15</v>
      </c>
      <c r="B19" s="6">
        <v>1</v>
      </c>
      <c r="C19" s="6">
        <v>1</v>
      </c>
      <c r="D19" s="30">
        <v>5</v>
      </c>
      <c r="E19" s="6">
        <v>1</v>
      </c>
      <c r="F19" s="6">
        <v>1</v>
      </c>
      <c r="G19" s="6">
        <v>1</v>
      </c>
      <c r="H19" s="6">
        <v>8</v>
      </c>
      <c r="I19" s="6">
        <v>8</v>
      </c>
      <c r="J19" s="6">
        <v>1</v>
      </c>
      <c r="K19" s="6">
        <v>8</v>
      </c>
      <c r="L19" s="6">
        <v>8</v>
      </c>
      <c r="M19" s="6">
        <v>4</v>
      </c>
      <c r="N19" s="6">
        <v>8</v>
      </c>
      <c r="O19" s="6">
        <v>503</v>
      </c>
    </row>
    <row r="20" spans="1:15" ht="15" thickBot="1" x14ac:dyDescent="0.35">
      <c r="A20" s="5" t="s">
        <v>16</v>
      </c>
      <c r="B20" s="6">
        <v>1</v>
      </c>
      <c r="C20" s="6">
        <v>2</v>
      </c>
      <c r="D20" s="30">
        <v>4</v>
      </c>
      <c r="E20" s="6">
        <v>8</v>
      </c>
      <c r="F20" s="6">
        <v>1</v>
      </c>
      <c r="G20" s="6">
        <v>2</v>
      </c>
      <c r="H20" s="6">
        <v>8</v>
      </c>
      <c r="I20" s="6">
        <v>7</v>
      </c>
      <c r="J20" s="6">
        <v>3</v>
      </c>
      <c r="K20" s="6">
        <v>1</v>
      </c>
      <c r="L20" s="6">
        <v>8</v>
      </c>
      <c r="M20" s="6">
        <v>7</v>
      </c>
      <c r="N20" s="6">
        <v>7</v>
      </c>
      <c r="O20" s="6">
        <v>433</v>
      </c>
    </row>
    <row r="21" spans="1:15" ht="15" thickBot="1" x14ac:dyDescent="0.35">
      <c r="A21" s="5" t="s">
        <v>17</v>
      </c>
      <c r="B21" s="6">
        <v>1</v>
      </c>
      <c r="C21" s="6">
        <v>2</v>
      </c>
      <c r="D21" s="30">
        <v>2</v>
      </c>
      <c r="E21" s="6">
        <v>4</v>
      </c>
      <c r="F21" s="6">
        <v>3</v>
      </c>
      <c r="G21" s="6">
        <v>4</v>
      </c>
      <c r="H21" s="6">
        <v>8</v>
      </c>
      <c r="I21" s="6">
        <v>7</v>
      </c>
      <c r="J21" s="6">
        <v>7</v>
      </c>
      <c r="K21" s="6">
        <v>5</v>
      </c>
      <c r="L21" s="6">
        <v>6</v>
      </c>
      <c r="M21" s="6">
        <v>2</v>
      </c>
      <c r="N21" s="6">
        <v>5</v>
      </c>
      <c r="O21" s="6">
        <v>600</v>
      </c>
    </row>
    <row r="22" spans="1:15" ht="15" thickBot="1" x14ac:dyDescent="0.35">
      <c r="A22" s="5" t="s">
        <v>18</v>
      </c>
      <c r="B22" s="6">
        <v>1</v>
      </c>
      <c r="C22" s="6">
        <v>2</v>
      </c>
      <c r="D22" s="30">
        <v>1</v>
      </c>
      <c r="E22" s="6">
        <v>5</v>
      </c>
      <c r="F22" s="6">
        <v>3</v>
      </c>
      <c r="G22" s="6">
        <v>8</v>
      </c>
      <c r="H22" s="6">
        <v>8</v>
      </c>
      <c r="I22" s="6">
        <v>7</v>
      </c>
      <c r="J22" s="6">
        <v>6</v>
      </c>
      <c r="K22" s="6">
        <v>4</v>
      </c>
      <c r="L22" s="6">
        <v>6</v>
      </c>
      <c r="M22" s="6">
        <v>1</v>
      </c>
      <c r="N22" s="6">
        <v>1</v>
      </c>
      <c r="O22" s="6">
        <v>755</v>
      </c>
    </row>
    <row r="23" spans="1:15" ht="15" thickBot="1" x14ac:dyDescent="0.35">
      <c r="A23" s="5" t="s">
        <v>19</v>
      </c>
      <c r="B23" s="6">
        <v>1</v>
      </c>
      <c r="C23" s="6">
        <v>2</v>
      </c>
      <c r="D23" s="30">
        <v>3</v>
      </c>
      <c r="E23" s="6">
        <v>3</v>
      </c>
      <c r="F23" s="6">
        <v>3</v>
      </c>
      <c r="G23" s="6">
        <v>7</v>
      </c>
      <c r="H23" s="6">
        <v>8</v>
      </c>
      <c r="I23" s="6">
        <v>7</v>
      </c>
      <c r="J23" s="6">
        <v>8</v>
      </c>
      <c r="K23" s="6">
        <v>6</v>
      </c>
      <c r="L23" s="6">
        <v>6</v>
      </c>
      <c r="M23" s="6">
        <v>3</v>
      </c>
      <c r="N23" s="6">
        <v>2</v>
      </c>
      <c r="O23" s="6">
        <v>577</v>
      </c>
    </row>
    <row r="24" spans="1:15" ht="15" thickBot="1" x14ac:dyDescent="0.35">
      <c r="A24" s="5" t="s">
        <v>21</v>
      </c>
      <c r="B24" s="6">
        <v>6</v>
      </c>
      <c r="C24" s="6">
        <v>2</v>
      </c>
      <c r="D24" s="30">
        <v>8</v>
      </c>
      <c r="E24" s="6">
        <v>2</v>
      </c>
      <c r="F24" s="6">
        <v>3</v>
      </c>
      <c r="G24" s="6">
        <v>5</v>
      </c>
      <c r="H24" s="6">
        <v>3</v>
      </c>
      <c r="I24" s="6">
        <v>7</v>
      </c>
      <c r="J24" s="6">
        <v>5</v>
      </c>
      <c r="K24" s="6">
        <v>7</v>
      </c>
      <c r="L24" s="6">
        <v>6</v>
      </c>
      <c r="M24" s="6">
        <v>5</v>
      </c>
      <c r="N24" s="6">
        <v>4</v>
      </c>
      <c r="O24" s="6">
        <v>577</v>
      </c>
    </row>
    <row r="25" spans="1:15" ht="15" thickBot="1" x14ac:dyDescent="0.35">
      <c r="A25" s="5" t="s">
        <v>25</v>
      </c>
      <c r="B25" s="6">
        <v>6</v>
      </c>
      <c r="C25" s="6">
        <v>2</v>
      </c>
      <c r="D25" s="30">
        <v>7</v>
      </c>
      <c r="E25" s="6">
        <v>7</v>
      </c>
      <c r="F25" s="6">
        <v>3</v>
      </c>
      <c r="G25" s="6">
        <v>6</v>
      </c>
      <c r="H25" s="6">
        <v>3</v>
      </c>
      <c r="I25" s="6">
        <v>7</v>
      </c>
      <c r="J25" s="6">
        <v>2</v>
      </c>
      <c r="K25" s="6">
        <v>2</v>
      </c>
      <c r="L25" s="6">
        <v>6</v>
      </c>
      <c r="M25" s="6">
        <v>8</v>
      </c>
      <c r="N25" s="6">
        <v>3</v>
      </c>
      <c r="O25" s="6">
        <v>774</v>
      </c>
    </row>
    <row r="26" spans="1:15" ht="15" thickBot="1" x14ac:dyDescent="0.35">
      <c r="A26" s="5" t="s">
        <v>29</v>
      </c>
      <c r="B26" s="6">
        <v>6</v>
      </c>
      <c r="C26" s="6">
        <v>2</v>
      </c>
      <c r="D26" s="30">
        <v>6</v>
      </c>
      <c r="E26" s="6">
        <v>6</v>
      </c>
      <c r="F26" s="6">
        <v>3</v>
      </c>
      <c r="G26" s="6">
        <v>3</v>
      </c>
      <c r="H26" s="6">
        <v>3</v>
      </c>
      <c r="I26" s="6">
        <v>7</v>
      </c>
      <c r="J26" s="6">
        <v>4</v>
      </c>
      <c r="K26" s="6">
        <v>3</v>
      </c>
      <c r="L26" s="6">
        <v>6</v>
      </c>
      <c r="M26" s="6">
        <v>6</v>
      </c>
      <c r="N26" s="6">
        <v>6</v>
      </c>
      <c r="O26" s="6">
        <v>1000</v>
      </c>
    </row>
    <row r="27" spans="1:15" ht="18.600000000000001" thickBot="1" x14ac:dyDescent="0.35">
      <c r="A27" s="1"/>
    </row>
    <row r="28" spans="1:15" ht="15" thickBot="1" x14ac:dyDescent="0.35">
      <c r="A28" s="5" t="s">
        <v>20</v>
      </c>
      <c r="B28" s="5" t="s">
        <v>9</v>
      </c>
      <c r="C28" s="5" t="s">
        <v>10</v>
      </c>
      <c r="D28" s="29" t="s">
        <v>11</v>
      </c>
      <c r="E28" s="5" t="s">
        <v>12</v>
      </c>
      <c r="F28" s="5" t="s">
        <v>13</v>
      </c>
      <c r="G28" s="5" t="s">
        <v>113</v>
      </c>
      <c r="H28" s="5" t="s">
        <v>114</v>
      </c>
      <c r="I28" s="5" t="s">
        <v>115</v>
      </c>
      <c r="J28" s="5" t="s">
        <v>116</v>
      </c>
      <c r="K28" s="5" t="s">
        <v>117</v>
      </c>
      <c r="L28" s="5" t="s">
        <v>118</v>
      </c>
      <c r="M28" s="5" t="s">
        <v>152</v>
      </c>
      <c r="N28" s="5" t="s">
        <v>153</v>
      </c>
    </row>
    <row r="29" spans="1:15" ht="15" thickBot="1" x14ac:dyDescent="0.35">
      <c r="A29" s="5" t="s">
        <v>22</v>
      </c>
      <c r="B29" s="6" t="s">
        <v>23</v>
      </c>
      <c r="C29" s="6" t="s">
        <v>23</v>
      </c>
      <c r="D29" s="30" t="s">
        <v>165</v>
      </c>
      <c r="E29" s="6" t="s">
        <v>208</v>
      </c>
      <c r="F29" s="6" t="s">
        <v>23</v>
      </c>
      <c r="G29" s="6" t="s">
        <v>209</v>
      </c>
      <c r="H29" s="6" t="s">
        <v>210</v>
      </c>
      <c r="I29" s="6" t="s">
        <v>23</v>
      </c>
      <c r="J29" s="6" t="s">
        <v>23</v>
      </c>
      <c r="K29" s="6" t="s">
        <v>211</v>
      </c>
      <c r="L29" s="6" t="s">
        <v>23</v>
      </c>
      <c r="M29" s="6" t="s">
        <v>23</v>
      </c>
      <c r="N29" s="6" t="s">
        <v>212</v>
      </c>
    </row>
    <row r="30" spans="1:15" ht="15" thickBot="1" x14ac:dyDescent="0.35">
      <c r="A30" s="5" t="s">
        <v>26</v>
      </c>
      <c r="B30" s="6" t="s">
        <v>23</v>
      </c>
      <c r="C30" s="6" t="s">
        <v>23</v>
      </c>
      <c r="D30" s="30" t="s">
        <v>165</v>
      </c>
      <c r="E30" s="6" t="s">
        <v>213</v>
      </c>
      <c r="F30" s="6" t="s">
        <v>23</v>
      </c>
      <c r="G30" s="6" t="s">
        <v>209</v>
      </c>
      <c r="H30" s="6" t="s">
        <v>210</v>
      </c>
      <c r="I30" s="6" t="s">
        <v>23</v>
      </c>
      <c r="J30" s="6" t="s">
        <v>23</v>
      </c>
      <c r="K30" s="6" t="s">
        <v>211</v>
      </c>
      <c r="L30" s="6" t="s">
        <v>23</v>
      </c>
      <c r="M30" s="6" t="s">
        <v>23</v>
      </c>
      <c r="N30" s="6" t="s">
        <v>212</v>
      </c>
    </row>
    <row r="31" spans="1:15" ht="15" thickBot="1" x14ac:dyDescent="0.35">
      <c r="A31" s="5" t="s">
        <v>30</v>
      </c>
      <c r="B31" s="6" t="s">
        <v>23</v>
      </c>
      <c r="C31" s="6" t="s">
        <v>23</v>
      </c>
      <c r="D31" s="30" t="s">
        <v>214</v>
      </c>
      <c r="E31" s="6" t="s">
        <v>23</v>
      </c>
      <c r="F31" s="6" t="s">
        <v>23</v>
      </c>
      <c r="G31" s="6" t="s">
        <v>209</v>
      </c>
      <c r="H31" s="6" t="s">
        <v>210</v>
      </c>
      <c r="I31" s="6" t="s">
        <v>23</v>
      </c>
      <c r="J31" s="6" t="s">
        <v>23</v>
      </c>
      <c r="K31" s="6" t="s">
        <v>211</v>
      </c>
      <c r="L31" s="6" t="s">
        <v>23</v>
      </c>
      <c r="M31" s="6" t="s">
        <v>23</v>
      </c>
      <c r="N31" s="6" t="s">
        <v>23</v>
      </c>
    </row>
    <row r="32" spans="1:15" ht="15" thickBot="1" x14ac:dyDescent="0.35">
      <c r="A32" s="5" t="s">
        <v>32</v>
      </c>
      <c r="B32" s="6" t="s">
        <v>23</v>
      </c>
      <c r="C32" s="6" t="s">
        <v>23</v>
      </c>
      <c r="D32" s="30" t="s">
        <v>23</v>
      </c>
      <c r="E32" s="6" t="s">
        <v>23</v>
      </c>
      <c r="F32" s="6" t="s">
        <v>23</v>
      </c>
      <c r="G32" s="6" t="s">
        <v>23</v>
      </c>
      <c r="H32" s="6" t="s">
        <v>23</v>
      </c>
      <c r="I32" s="6" t="s">
        <v>23</v>
      </c>
      <c r="J32" s="6" t="s">
        <v>23</v>
      </c>
      <c r="K32" s="6" t="s">
        <v>23</v>
      </c>
      <c r="L32" s="6" t="s">
        <v>23</v>
      </c>
      <c r="M32" s="6" t="s">
        <v>23</v>
      </c>
      <c r="N32" s="6" t="s">
        <v>23</v>
      </c>
    </row>
    <row r="33" spans="1:20" ht="15" thickBot="1" x14ac:dyDescent="0.35">
      <c r="A33" s="5" t="s">
        <v>127</v>
      </c>
      <c r="B33" s="6" t="s">
        <v>23</v>
      </c>
      <c r="C33" s="6" t="s">
        <v>23</v>
      </c>
      <c r="D33" s="30" t="s">
        <v>23</v>
      </c>
      <c r="E33" s="6" t="s">
        <v>23</v>
      </c>
      <c r="F33" s="6" t="s">
        <v>23</v>
      </c>
      <c r="G33" s="6" t="s">
        <v>23</v>
      </c>
      <c r="H33" s="6" t="s">
        <v>23</v>
      </c>
      <c r="I33" s="6" t="s">
        <v>23</v>
      </c>
      <c r="J33" s="6" t="s">
        <v>23</v>
      </c>
      <c r="K33" s="6" t="s">
        <v>23</v>
      </c>
      <c r="L33" s="6" t="s">
        <v>23</v>
      </c>
      <c r="M33" s="6" t="s">
        <v>23</v>
      </c>
      <c r="N33" s="6" t="s">
        <v>23</v>
      </c>
    </row>
    <row r="34" spans="1:20" ht="15" thickBot="1" x14ac:dyDescent="0.35">
      <c r="A34" s="5" t="s">
        <v>128</v>
      </c>
      <c r="B34" s="6" t="s">
        <v>23</v>
      </c>
      <c r="C34" s="6" t="s">
        <v>23</v>
      </c>
      <c r="D34" s="30" t="s">
        <v>23</v>
      </c>
      <c r="E34" s="6" t="s">
        <v>23</v>
      </c>
      <c r="F34" s="6" t="s">
        <v>23</v>
      </c>
      <c r="G34" s="6" t="s">
        <v>23</v>
      </c>
      <c r="H34" s="6" t="s">
        <v>23</v>
      </c>
      <c r="I34" s="6" t="s">
        <v>23</v>
      </c>
      <c r="J34" s="6" t="s">
        <v>23</v>
      </c>
      <c r="K34" s="6" t="s">
        <v>23</v>
      </c>
      <c r="L34" s="6" t="s">
        <v>23</v>
      </c>
      <c r="M34" s="6" t="s">
        <v>23</v>
      </c>
      <c r="N34" s="6" t="s">
        <v>23</v>
      </c>
    </row>
    <row r="35" spans="1:20" ht="15" thickBot="1" x14ac:dyDescent="0.35">
      <c r="A35" s="5" t="s">
        <v>129</v>
      </c>
      <c r="B35" s="6" t="s">
        <v>23</v>
      </c>
      <c r="C35" s="6" t="s">
        <v>23</v>
      </c>
      <c r="D35" s="30" t="s">
        <v>23</v>
      </c>
      <c r="E35" s="6" t="s">
        <v>23</v>
      </c>
      <c r="F35" s="6" t="s">
        <v>23</v>
      </c>
      <c r="G35" s="6" t="s">
        <v>23</v>
      </c>
      <c r="H35" s="6" t="s">
        <v>23</v>
      </c>
      <c r="I35" s="6" t="s">
        <v>23</v>
      </c>
      <c r="J35" s="6" t="s">
        <v>23</v>
      </c>
      <c r="K35" s="6" t="s">
        <v>23</v>
      </c>
      <c r="L35" s="6" t="s">
        <v>23</v>
      </c>
      <c r="M35" s="6" t="s">
        <v>23</v>
      </c>
      <c r="N35" s="6" t="s">
        <v>23</v>
      </c>
    </row>
    <row r="36" spans="1:20" ht="15" thickBot="1" x14ac:dyDescent="0.35">
      <c r="A36" s="5" t="s">
        <v>130</v>
      </c>
      <c r="B36" s="6" t="s">
        <v>23</v>
      </c>
      <c r="C36" s="6" t="s">
        <v>23</v>
      </c>
      <c r="D36" s="30" t="s">
        <v>23</v>
      </c>
      <c r="E36" s="6" t="s">
        <v>23</v>
      </c>
      <c r="F36" s="6" t="s">
        <v>23</v>
      </c>
      <c r="G36" s="6" t="s">
        <v>23</v>
      </c>
      <c r="H36" s="6" t="s">
        <v>23</v>
      </c>
      <c r="I36" s="6" t="s">
        <v>23</v>
      </c>
      <c r="J36" s="6" t="s">
        <v>23</v>
      </c>
      <c r="K36" s="6" t="s">
        <v>23</v>
      </c>
      <c r="L36" s="6" t="s">
        <v>23</v>
      </c>
      <c r="M36" s="6" t="s">
        <v>23</v>
      </c>
      <c r="N36" s="6" t="s">
        <v>23</v>
      </c>
    </row>
    <row r="37" spans="1:20" ht="18.600000000000001" thickBot="1" x14ac:dyDescent="0.35">
      <c r="A37" s="1"/>
    </row>
    <row r="38" spans="1:20" ht="15" thickBot="1" x14ac:dyDescent="0.35">
      <c r="A38" s="5" t="s">
        <v>36</v>
      </c>
      <c r="B38" s="5" t="s">
        <v>9</v>
      </c>
      <c r="C38" s="5" t="s">
        <v>10</v>
      </c>
      <c r="D38" s="29" t="s">
        <v>11</v>
      </c>
      <c r="E38" s="5" t="s">
        <v>12</v>
      </c>
      <c r="F38" s="5" t="s">
        <v>13</v>
      </c>
      <c r="G38" s="5" t="s">
        <v>113</v>
      </c>
      <c r="H38" s="5" t="s">
        <v>114</v>
      </c>
      <c r="I38" s="5" t="s">
        <v>115</v>
      </c>
      <c r="J38" s="5" t="s">
        <v>116</v>
      </c>
      <c r="K38" s="5" t="s">
        <v>117</v>
      </c>
      <c r="L38" s="5" t="s">
        <v>118</v>
      </c>
      <c r="M38" s="5" t="s">
        <v>152</v>
      </c>
      <c r="N38" s="5" t="s">
        <v>153</v>
      </c>
    </row>
    <row r="39" spans="1:20" ht="15" thickBot="1" x14ac:dyDescent="0.35">
      <c r="A39" s="5" t="s">
        <v>22</v>
      </c>
      <c r="B39" s="6">
        <v>0</v>
      </c>
      <c r="C39" s="6">
        <v>0</v>
      </c>
      <c r="D39" s="30">
        <v>600</v>
      </c>
      <c r="E39" s="6">
        <v>277</v>
      </c>
      <c r="F39" s="6">
        <v>0</v>
      </c>
      <c r="G39" s="6">
        <v>226</v>
      </c>
      <c r="H39" s="6">
        <v>567</v>
      </c>
      <c r="I39" s="6">
        <v>0</v>
      </c>
      <c r="J39" s="6">
        <v>0</v>
      </c>
      <c r="K39" s="6">
        <v>207</v>
      </c>
      <c r="L39" s="6">
        <v>0</v>
      </c>
      <c r="M39" s="6">
        <v>0</v>
      </c>
      <c r="N39" s="6">
        <v>155</v>
      </c>
    </row>
    <row r="40" spans="1:20" ht="15" thickBot="1" x14ac:dyDescent="0.35">
      <c r="A40" s="5" t="s">
        <v>26</v>
      </c>
      <c r="B40" s="6">
        <v>0</v>
      </c>
      <c r="C40" s="6">
        <v>0</v>
      </c>
      <c r="D40" s="30">
        <v>600</v>
      </c>
      <c r="E40" s="6">
        <v>10</v>
      </c>
      <c r="F40" s="6">
        <v>0</v>
      </c>
      <c r="G40" s="6">
        <v>226</v>
      </c>
      <c r="H40" s="6">
        <v>567</v>
      </c>
      <c r="I40" s="6">
        <v>0</v>
      </c>
      <c r="J40" s="6">
        <v>0</v>
      </c>
      <c r="K40" s="6">
        <v>207</v>
      </c>
      <c r="L40" s="6">
        <v>0</v>
      </c>
      <c r="M40" s="6">
        <v>0</v>
      </c>
      <c r="N40" s="6">
        <v>155</v>
      </c>
    </row>
    <row r="41" spans="1:20" ht="15" thickBot="1" x14ac:dyDescent="0.35">
      <c r="A41" s="5" t="s">
        <v>30</v>
      </c>
      <c r="B41" s="6">
        <v>0</v>
      </c>
      <c r="C41" s="6">
        <v>0</v>
      </c>
      <c r="D41" s="30">
        <v>422</v>
      </c>
      <c r="E41" s="6">
        <v>0</v>
      </c>
      <c r="F41" s="6">
        <v>0</v>
      </c>
      <c r="G41" s="6">
        <v>226</v>
      </c>
      <c r="H41" s="6">
        <v>567</v>
      </c>
      <c r="I41" s="6">
        <v>0</v>
      </c>
      <c r="J41" s="6">
        <v>0</v>
      </c>
      <c r="K41" s="6">
        <v>207</v>
      </c>
      <c r="L41" s="6">
        <v>0</v>
      </c>
      <c r="M41" s="6">
        <v>0</v>
      </c>
      <c r="N41" s="6">
        <v>0</v>
      </c>
    </row>
    <row r="42" spans="1:20" ht="15" thickBot="1" x14ac:dyDescent="0.35">
      <c r="A42" s="5" t="s">
        <v>32</v>
      </c>
      <c r="B42" s="6">
        <v>0</v>
      </c>
      <c r="C42" s="6">
        <v>0</v>
      </c>
      <c r="D42" s="30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1:20" ht="15" thickBot="1" x14ac:dyDescent="0.35">
      <c r="A43" s="5" t="s">
        <v>127</v>
      </c>
      <c r="B43" s="6">
        <v>0</v>
      </c>
      <c r="C43" s="6">
        <v>0</v>
      </c>
      <c r="D43" s="30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</row>
    <row r="44" spans="1:20" ht="15" thickBot="1" x14ac:dyDescent="0.35">
      <c r="A44" s="5" t="s">
        <v>128</v>
      </c>
      <c r="B44" s="6">
        <v>0</v>
      </c>
      <c r="C44" s="6">
        <v>0</v>
      </c>
      <c r="D44" s="30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</row>
    <row r="45" spans="1:20" ht="15" thickBot="1" x14ac:dyDescent="0.35">
      <c r="A45" s="5" t="s">
        <v>129</v>
      </c>
      <c r="B45" s="6">
        <v>0</v>
      </c>
      <c r="C45" s="6">
        <v>0</v>
      </c>
      <c r="D45" s="30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</row>
    <row r="46" spans="1:20" ht="15" thickBot="1" x14ac:dyDescent="0.35">
      <c r="A46" s="5" t="s">
        <v>130</v>
      </c>
      <c r="B46" s="6">
        <v>0</v>
      </c>
      <c r="C46" s="6">
        <v>0</v>
      </c>
      <c r="D46" s="30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</row>
    <row r="47" spans="1:20" ht="18.600000000000001" thickBot="1" x14ac:dyDescent="0.35">
      <c r="A47" s="1"/>
    </row>
    <row r="48" spans="1:20" ht="15" thickBot="1" x14ac:dyDescent="0.35">
      <c r="A48" s="5" t="s">
        <v>131</v>
      </c>
      <c r="B48" s="5" t="s">
        <v>9</v>
      </c>
      <c r="C48" s="5" t="s">
        <v>10</v>
      </c>
      <c r="D48" s="29" t="s">
        <v>11</v>
      </c>
      <c r="E48" s="5" t="s">
        <v>12</v>
      </c>
      <c r="F48" s="5" t="s">
        <v>13</v>
      </c>
      <c r="G48" s="5" t="s">
        <v>113</v>
      </c>
      <c r="H48" s="5" t="s">
        <v>114</v>
      </c>
      <c r="I48" s="5" t="s">
        <v>115</v>
      </c>
      <c r="J48" s="5" t="s">
        <v>116</v>
      </c>
      <c r="K48" s="5" t="s">
        <v>117</v>
      </c>
      <c r="L48" s="5" t="s">
        <v>118</v>
      </c>
      <c r="M48" s="5" t="s">
        <v>152</v>
      </c>
      <c r="N48" s="5" t="s">
        <v>153</v>
      </c>
      <c r="O48" s="5" t="s">
        <v>39</v>
      </c>
      <c r="P48" s="5" t="s">
        <v>40</v>
      </c>
      <c r="Q48" s="5" t="s">
        <v>41</v>
      </c>
      <c r="R48" s="5" t="s">
        <v>42</v>
      </c>
      <c r="T48" s="12" t="s">
        <v>204</v>
      </c>
    </row>
    <row r="49" spans="1:20" ht="15" thickBot="1" x14ac:dyDescent="0.35">
      <c r="A49" s="5" t="s">
        <v>15</v>
      </c>
      <c r="B49" s="6">
        <v>0</v>
      </c>
      <c r="C49" s="6">
        <v>0</v>
      </c>
      <c r="D49" s="30">
        <v>0</v>
      </c>
      <c r="E49" s="6">
        <v>277</v>
      </c>
      <c r="F49" s="6">
        <v>0</v>
      </c>
      <c r="G49" s="6">
        <v>226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503</v>
      </c>
      <c r="P49" s="6">
        <v>503</v>
      </c>
      <c r="Q49" s="6">
        <v>0</v>
      </c>
      <c r="R49" s="6">
        <v>0</v>
      </c>
      <c r="T49">
        <f>13-COUNTIF(B49:N49,0)</f>
        <v>2</v>
      </c>
    </row>
    <row r="50" spans="1:20" ht="15" thickBot="1" x14ac:dyDescent="0.35">
      <c r="A50" s="5" t="s">
        <v>16</v>
      </c>
      <c r="B50" s="6">
        <v>0</v>
      </c>
      <c r="C50" s="6">
        <v>0</v>
      </c>
      <c r="D50" s="30">
        <v>0</v>
      </c>
      <c r="E50" s="6">
        <v>0</v>
      </c>
      <c r="F50" s="6">
        <v>0</v>
      </c>
      <c r="G50" s="6">
        <v>226</v>
      </c>
      <c r="H50" s="6">
        <v>0</v>
      </c>
      <c r="I50" s="6">
        <v>0</v>
      </c>
      <c r="J50" s="6">
        <v>0</v>
      </c>
      <c r="K50" s="6">
        <v>207</v>
      </c>
      <c r="L50" s="6">
        <v>0</v>
      </c>
      <c r="M50" s="6">
        <v>0</v>
      </c>
      <c r="N50" s="6">
        <v>0</v>
      </c>
      <c r="O50" s="6">
        <v>433</v>
      </c>
      <c r="P50" s="6">
        <v>433</v>
      </c>
      <c r="Q50" s="6">
        <v>0</v>
      </c>
      <c r="R50" s="6">
        <v>0</v>
      </c>
      <c r="T50">
        <f t="shared" ref="T50:T56" si="0">13-COUNTIF(B50:N50,0)</f>
        <v>2</v>
      </c>
    </row>
    <row r="51" spans="1:20" ht="15" thickBot="1" x14ac:dyDescent="0.35">
      <c r="A51" s="5" t="s">
        <v>17</v>
      </c>
      <c r="B51" s="6">
        <v>0</v>
      </c>
      <c r="C51" s="6">
        <v>0</v>
      </c>
      <c r="D51" s="30">
        <v>600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600</v>
      </c>
      <c r="P51" s="6">
        <v>600</v>
      </c>
      <c r="Q51" s="6">
        <v>0</v>
      </c>
      <c r="R51" s="6">
        <v>0</v>
      </c>
      <c r="T51" s="31">
        <f t="shared" si="0"/>
        <v>1</v>
      </c>
    </row>
    <row r="52" spans="1:20" ht="15" thickBot="1" x14ac:dyDescent="0.35">
      <c r="A52" s="5" t="s">
        <v>18</v>
      </c>
      <c r="B52" s="6">
        <v>0</v>
      </c>
      <c r="C52" s="6">
        <v>0</v>
      </c>
      <c r="D52" s="30">
        <v>600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155</v>
      </c>
      <c r="O52" s="6">
        <v>755</v>
      </c>
      <c r="P52" s="6">
        <v>755</v>
      </c>
      <c r="Q52" s="6">
        <v>0</v>
      </c>
      <c r="R52" s="6">
        <v>0</v>
      </c>
      <c r="T52">
        <f t="shared" si="0"/>
        <v>2</v>
      </c>
    </row>
    <row r="53" spans="1:20" ht="15" thickBot="1" x14ac:dyDescent="0.35">
      <c r="A53" s="5" t="s">
        <v>19</v>
      </c>
      <c r="B53" s="6">
        <v>0</v>
      </c>
      <c r="C53" s="6">
        <v>0</v>
      </c>
      <c r="D53" s="30">
        <v>422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155</v>
      </c>
      <c r="O53" s="6">
        <v>577</v>
      </c>
      <c r="P53" s="6">
        <v>577</v>
      </c>
      <c r="Q53" s="6">
        <v>0</v>
      </c>
      <c r="R53" s="6">
        <v>0</v>
      </c>
      <c r="T53">
        <f t="shared" si="0"/>
        <v>2</v>
      </c>
    </row>
    <row r="54" spans="1:20" ht="15" thickBot="1" x14ac:dyDescent="0.35">
      <c r="A54" s="5" t="s">
        <v>21</v>
      </c>
      <c r="B54" s="6">
        <v>0</v>
      </c>
      <c r="C54" s="6">
        <v>0</v>
      </c>
      <c r="D54" s="30">
        <v>0</v>
      </c>
      <c r="E54" s="6">
        <v>10</v>
      </c>
      <c r="F54" s="6">
        <v>0</v>
      </c>
      <c r="G54" s="6">
        <v>0</v>
      </c>
      <c r="H54" s="6">
        <v>567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577</v>
      </c>
      <c r="P54" s="6">
        <v>577</v>
      </c>
      <c r="Q54" s="6">
        <v>0</v>
      </c>
      <c r="R54" s="6">
        <v>0</v>
      </c>
      <c r="T54">
        <f t="shared" si="0"/>
        <v>2</v>
      </c>
    </row>
    <row r="55" spans="1:20" ht="15" thickBot="1" x14ac:dyDescent="0.35">
      <c r="A55" s="5" t="s">
        <v>25</v>
      </c>
      <c r="B55" s="6">
        <v>0</v>
      </c>
      <c r="C55" s="6">
        <v>0</v>
      </c>
      <c r="D55" s="30">
        <v>0</v>
      </c>
      <c r="E55" s="6">
        <v>0</v>
      </c>
      <c r="F55" s="6">
        <v>0</v>
      </c>
      <c r="G55" s="6">
        <v>0</v>
      </c>
      <c r="H55" s="6">
        <v>567</v>
      </c>
      <c r="I55" s="6">
        <v>0</v>
      </c>
      <c r="J55" s="6">
        <v>0</v>
      </c>
      <c r="K55" s="6">
        <v>207</v>
      </c>
      <c r="L55" s="6">
        <v>0</v>
      </c>
      <c r="M55" s="6">
        <v>0</v>
      </c>
      <c r="N55" s="6">
        <v>0</v>
      </c>
      <c r="O55" s="6">
        <v>774</v>
      </c>
      <c r="P55" s="6">
        <v>774</v>
      </c>
      <c r="Q55" s="6">
        <v>0</v>
      </c>
      <c r="R55" s="6">
        <v>0</v>
      </c>
      <c r="T55">
        <f t="shared" si="0"/>
        <v>2</v>
      </c>
    </row>
    <row r="56" spans="1:20" ht="15" thickBot="1" x14ac:dyDescent="0.35">
      <c r="A56" s="5" t="s">
        <v>29</v>
      </c>
      <c r="B56" s="6">
        <v>0</v>
      </c>
      <c r="C56" s="6">
        <v>0</v>
      </c>
      <c r="D56" s="30">
        <v>0</v>
      </c>
      <c r="E56" s="6">
        <v>0</v>
      </c>
      <c r="F56" s="6">
        <v>0</v>
      </c>
      <c r="G56" s="6">
        <v>226</v>
      </c>
      <c r="H56" s="6">
        <v>567</v>
      </c>
      <c r="I56" s="6">
        <v>0</v>
      </c>
      <c r="J56" s="6">
        <v>0</v>
      </c>
      <c r="K56" s="6">
        <v>207</v>
      </c>
      <c r="L56" s="6">
        <v>0</v>
      </c>
      <c r="M56" s="6">
        <v>0</v>
      </c>
      <c r="N56" s="6">
        <v>0</v>
      </c>
      <c r="O56" s="6">
        <v>1000</v>
      </c>
      <c r="P56" s="6">
        <v>1000</v>
      </c>
      <c r="Q56" s="6">
        <v>0</v>
      </c>
      <c r="R56" s="6">
        <v>0</v>
      </c>
      <c r="T56">
        <f t="shared" si="0"/>
        <v>3</v>
      </c>
    </row>
    <row r="57" spans="1:20" ht="15" thickBot="1" x14ac:dyDescent="0.35"/>
    <row r="58" spans="1:20" ht="15" thickBot="1" x14ac:dyDescent="0.35">
      <c r="A58" s="8" t="s">
        <v>43</v>
      </c>
      <c r="B58" s="9">
        <v>2032</v>
      </c>
    </row>
    <row r="59" spans="1:20" ht="15" thickBot="1" x14ac:dyDescent="0.35">
      <c r="A59" s="8" t="s">
        <v>132</v>
      </c>
      <c r="B59" s="9">
        <v>0</v>
      </c>
    </row>
    <row r="60" spans="1:20" ht="15" thickBot="1" x14ac:dyDescent="0.35">
      <c r="A60" s="8" t="s">
        <v>45</v>
      </c>
      <c r="B60" s="9">
        <v>5219</v>
      </c>
    </row>
    <row r="61" spans="1:20" ht="15" thickBot="1" x14ac:dyDescent="0.35">
      <c r="A61" s="8" t="s">
        <v>46</v>
      </c>
      <c r="B61" s="9">
        <v>5219</v>
      </c>
    </row>
    <row r="62" spans="1:20" ht="15" thickBot="1" x14ac:dyDescent="0.35">
      <c r="A62" s="8" t="s">
        <v>47</v>
      </c>
      <c r="B62" s="9">
        <v>0</v>
      </c>
    </row>
    <row r="63" spans="1:20" ht="15" thickBot="1" x14ac:dyDescent="0.35">
      <c r="A63" s="8" t="s">
        <v>48</v>
      </c>
      <c r="B63" s="9"/>
    </row>
    <row r="64" spans="1:20" ht="15" thickBot="1" x14ac:dyDescent="0.35">
      <c r="A64" s="8" t="s">
        <v>49</v>
      </c>
      <c r="B64" s="9"/>
    </row>
    <row r="65" spans="1:2" ht="15" thickBot="1" x14ac:dyDescent="0.35">
      <c r="A65" s="8" t="s">
        <v>50</v>
      </c>
      <c r="B65" s="9">
        <v>0</v>
      </c>
    </row>
    <row r="67" spans="1:2" x14ac:dyDescent="0.3">
      <c r="A67" s="11" t="s">
        <v>133</v>
      </c>
    </row>
    <row r="69" spans="1:2" x14ac:dyDescent="0.3">
      <c r="A69" s="15" t="s">
        <v>134</v>
      </c>
    </row>
    <row r="70" spans="1:2" x14ac:dyDescent="0.3">
      <c r="A70" s="15" t="s">
        <v>135</v>
      </c>
    </row>
  </sheetData>
  <hyperlinks>
    <hyperlink ref="A67" r:id="rId1" display="https://miau.my-x.hu/myx-free/coco/test/360211220220307124531.html" xr:uid="{AF7F21B3-09E4-47E1-924B-ADDAE7DD6B8D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469F2-420D-4089-9E71-D40023785522}">
  <dimension ref="A1:S71"/>
  <sheetViews>
    <sheetView zoomScale="40" zoomScaleNormal="40" workbookViewId="0"/>
  </sheetViews>
  <sheetFormatPr defaultRowHeight="14.4" x14ac:dyDescent="0.3"/>
  <cols>
    <col min="10" max="10" width="8.88671875" style="31"/>
  </cols>
  <sheetData>
    <row r="1" spans="1:14" ht="15" thickBot="1" x14ac:dyDescent="0.35">
      <c r="A1" s="5" t="s">
        <v>8</v>
      </c>
      <c r="B1" s="5" t="str">
        <f>step_d2!B19</f>
        <v>inverzmax_k1</v>
      </c>
      <c r="C1" s="5" t="str">
        <f>step_d2!C19</f>
        <v>inverzmax_k5</v>
      </c>
      <c r="D1" s="5" t="str">
        <f>step_d2!F19</f>
        <v>inverzszórás_k5</v>
      </c>
      <c r="E1" s="5" t="str">
        <f>step_d2!G19</f>
        <v>inverzmax_Y</v>
      </c>
      <c r="F1" s="5" t="str">
        <f>step_d2!H19</f>
        <v>inverzátlag_Y</v>
      </c>
      <c r="G1" s="5" t="str">
        <f>step_d2!I19</f>
        <v>direktmax_k1</v>
      </c>
      <c r="H1" s="5" t="str">
        <f>step_d2!J19</f>
        <v>direktmax_k5</v>
      </c>
      <c r="I1" s="5" t="str">
        <f>step_d2!L19</f>
        <v>direktszórás_k3</v>
      </c>
      <c r="J1" s="29" t="str">
        <f>step_d2!N19</f>
        <v>direktszórás_k5</v>
      </c>
      <c r="K1" s="5" t="str">
        <f>step_d2!O19</f>
        <v>direktmax_Y</v>
      </c>
      <c r="L1" s="5" t="str">
        <f>step_d2!P19</f>
        <v>direktszórás_Y</v>
      </c>
      <c r="M1" s="5" t="str">
        <f>step_d2!Q19</f>
        <v>direktátlag_Y</v>
      </c>
      <c r="N1" s="5" t="str">
        <f>step_d2!R19</f>
        <v>korreláció</v>
      </c>
    </row>
    <row r="2" spans="1:14" ht="15" thickBot="1" x14ac:dyDescent="0.35">
      <c r="A2" s="5" t="s">
        <v>15</v>
      </c>
      <c r="B2" s="6">
        <v>1</v>
      </c>
      <c r="C2" s="6">
        <v>1</v>
      </c>
      <c r="D2" s="6">
        <v>1</v>
      </c>
      <c r="E2" s="6">
        <v>1</v>
      </c>
      <c r="F2" s="6">
        <v>1</v>
      </c>
      <c r="G2" s="6">
        <v>8</v>
      </c>
      <c r="H2" s="6">
        <v>8</v>
      </c>
      <c r="I2" s="6">
        <v>1</v>
      </c>
      <c r="J2" s="30">
        <v>8</v>
      </c>
      <c r="K2" s="6">
        <v>8</v>
      </c>
      <c r="L2" s="6">
        <v>4</v>
      </c>
      <c r="M2" s="6">
        <v>8</v>
      </c>
      <c r="N2" s="6">
        <v>503</v>
      </c>
    </row>
    <row r="3" spans="1:14" ht="15" thickBot="1" x14ac:dyDescent="0.35">
      <c r="A3" s="5" t="s">
        <v>16</v>
      </c>
      <c r="B3" s="6">
        <v>1</v>
      </c>
      <c r="C3" s="6">
        <v>2</v>
      </c>
      <c r="D3" s="6">
        <v>8</v>
      </c>
      <c r="E3" s="6">
        <v>1</v>
      </c>
      <c r="F3" s="6">
        <v>2</v>
      </c>
      <c r="G3" s="6">
        <v>8</v>
      </c>
      <c r="H3" s="6">
        <v>7</v>
      </c>
      <c r="I3" s="6">
        <v>3</v>
      </c>
      <c r="J3" s="30">
        <v>1</v>
      </c>
      <c r="K3" s="6">
        <v>8</v>
      </c>
      <c r="L3" s="6">
        <v>7</v>
      </c>
      <c r="M3" s="6">
        <v>7</v>
      </c>
      <c r="N3" s="6">
        <v>433</v>
      </c>
    </row>
    <row r="4" spans="1:14" ht="15" thickBot="1" x14ac:dyDescent="0.35">
      <c r="A4" s="5" t="s">
        <v>17</v>
      </c>
      <c r="B4" s="6">
        <v>1</v>
      </c>
      <c r="C4" s="6">
        <v>2</v>
      </c>
      <c r="D4" s="6">
        <v>4</v>
      </c>
      <c r="E4" s="6">
        <v>3</v>
      </c>
      <c r="F4" s="6">
        <v>4</v>
      </c>
      <c r="G4" s="6">
        <v>8</v>
      </c>
      <c r="H4" s="6">
        <v>7</v>
      </c>
      <c r="I4" s="6">
        <v>7</v>
      </c>
      <c r="J4" s="30">
        <v>5</v>
      </c>
      <c r="K4" s="6">
        <v>6</v>
      </c>
      <c r="L4" s="6">
        <v>2</v>
      </c>
      <c r="M4" s="6">
        <v>5</v>
      </c>
      <c r="N4" s="6">
        <v>600</v>
      </c>
    </row>
    <row r="5" spans="1:14" ht="15" thickBot="1" x14ac:dyDescent="0.35">
      <c r="A5" s="5" t="s">
        <v>18</v>
      </c>
      <c r="B5" s="6">
        <v>1</v>
      </c>
      <c r="C5" s="6">
        <v>2</v>
      </c>
      <c r="D5" s="6">
        <v>5</v>
      </c>
      <c r="E5" s="6">
        <v>3</v>
      </c>
      <c r="F5" s="6">
        <v>8</v>
      </c>
      <c r="G5" s="6">
        <v>8</v>
      </c>
      <c r="H5" s="6">
        <v>7</v>
      </c>
      <c r="I5" s="6">
        <v>6</v>
      </c>
      <c r="J5" s="30">
        <v>4</v>
      </c>
      <c r="K5" s="6">
        <v>6</v>
      </c>
      <c r="L5" s="6">
        <v>1</v>
      </c>
      <c r="M5" s="6">
        <v>1</v>
      </c>
      <c r="N5" s="6">
        <v>755</v>
      </c>
    </row>
    <row r="6" spans="1:14" ht="15" thickBot="1" x14ac:dyDescent="0.35">
      <c r="A6" s="5" t="s">
        <v>19</v>
      </c>
      <c r="B6" s="6">
        <v>1</v>
      </c>
      <c r="C6" s="6">
        <v>2</v>
      </c>
      <c r="D6" s="6">
        <v>3</v>
      </c>
      <c r="E6" s="6">
        <v>3</v>
      </c>
      <c r="F6" s="6">
        <v>7</v>
      </c>
      <c r="G6" s="6">
        <v>8</v>
      </c>
      <c r="H6" s="6">
        <v>7</v>
      </c>
      <c r="I6" s="6">
        <v>8</v>
      </c>
      <c r="J6" s="30">
        <v>6</v>
      </c>
      <c r="K6" s="6">
        <v>6</v>
      </c>
      <c r="L6" s="6">
        <v>3</v>
      </c>
      <c r="M6" s="6">
        <v>2</v>
      </c>
      <c r="N6" s="6">
        <v>577</v>
      </c>
    </row>
    <row r="7" spans="1:14" ht="15" thickBot="1" x14ac:dyDescent="0.35">
      <c r="A7" s="5" t="s">
        <v>21</v>
      </c>
      <c r="B7" s="6">
        <v>6</v>
      </c>
      <c r="C7" s="6">
        <v>2</v>
      </c>
      <c r="D7" s="6">
        <v>2</v>
      </c>
      <c r="E7" s="6">
        <v>3</v>
      </c>
      <c r="F7" s="6">
        <v>5</v>
      </c>
      <c r="G7" s="6">
        <v>3</v>
      </c>
      <c r="H7" s="6">
        <v>7</v>
      </c>
      <c r="I7" s="6">
        <v>5</v>
      </c>
      <c r="J7" s="30">
        <v>7</v>
      </c>
      <c r="K7" s="6">
        <v>6</v>
      </c>
      <c r="L7" s="6">
        <v>5</v>
      </c>
      <c r="M7" s="6">
        <v>4</v>
      </c>
      <c r="N7" s="6">
        <v>577</v>
      </c>
    </row>
    <row r="8" spans="1:14" ht="15" thickBot="1" x14ac:dyDescent="0.35">
      <c r="A8" s="5" t="s">
        <v>25</v>
      </c>
      <c r="B8" s="6">
        <v>6</v>
      </c>
      <c r="C8" s="6">
        <v>2</v>
      </c>
      <c r="D8" s="6">
        <v>7</v>
      </c>
      <c r="E8" s="6">
        <v>3</v>
      </c>
      <c r="F8" s="6">
        <v>6</v>
      </c>
      <c r="G8" s="6">
        <v>3</v>
      </c>
      <c r="H8" s="6">
        <v>7</v>
      </c>
      <c r="I8" s="6">
        <v>2</v>
      </c>
      <c r="J8" s="30">
        <v>2</v>
      </c>
      <c r="K8" s="6">
        <v>6</v>
      </c>
      <c r="L8" s="6">
        <v>8</v>
      </c>
      <c r="M8" s="6">
        <v>3</v>
      </c>
      <c r="N8" s="6">
        <v>774</v>
      </c>
    </row>
    <row r="9" spans="1:14" ht="15" thickBot="1" x14ac:dyDescent="0.35">
      <c r="A9" s="5" t="s">
        <v>29</v>
      </c>
      <c r="B9" s="6">
        <v>6</v>
      </c>
      <c r="C9" s="6">
        <v>2</v>
      </c>
      <c r="D9" s="6">
        <v>6</v>
      </c>
      <c r="E9" s="6">
        <v>3</v>
      </c>
      <c r="F9" s="6">
        <v>3</v>
      </c>
      <c r="G9" s="6">
        <v>3</v>
      </c>
      <c r="H9" s="6">
        <v>7</v>
      </c>
      <c r="I9" s="6">
        <v>4</v>
      </c>
      <c r="J9" s="30">
        <v>3</v>
      </c>
      <c r="K9" s="6">
        <v>6</v>
      </c>
      <c r="L9" s="6">
        <v>6</v>
      </c>
      <c r="M9" s="6">
        <v>6</v>
      </c>
      <c r="N9" s="6">
        <v>1000</v>
      </c>
    </row>
    <row r="13" spans="1:14" ht="18" x14ac:dyDescent="0.3">
      <c r="A13" s="1"/>
    </row>
    <row r="14" spans="1:14" x14ac:dyDescent="0.3">
      <c r="A14" s="2"/>
    </row>
    <row r="17" spans="1:14" ht="18" x14ac:dyDescent="0.3">
      <c r="A17" s="3" t="s">
        <v>0</v>
      </c>
      <c r="B17" s="4">
        <v>7020080</v>
      </c>
      <c r="C17" s="3" t="s">
        <v>2</v>
      </c>
      <c r="D17" s="4">
        <v>8</v>
      </c>
      <c r="E17" s="3" t="s">
        <v>3</v>
      </c>
      <c r="F17" s="4">
        <v>12</v>
      </c>
      <c r="G17" s="3" t="s">
        <v>4</v>
      </c>
      <c r="H17" s="4">
        <v>8</v>
      </c>
      <c r="I17" s="3" t="s">
        <v>5</v>
      </c>
      <c r="J17" s="32">
        <v>0</v>
      </c>
      <c r="K17" s="3" t="s">
        <v>6</v>
      </c>
      <c r="L17" s="4" t="s">
        <v>215</v>
      </c>
    </row>
    <row r="18" spans="1:14" ht="18.600000000000001" thickBot="1" x14ac:dyDescent="0.35">
      <c r="A18" s="1"/>
    </row>
    <row r="19" spans="1:14" ht="15" thickBot="1" x14ac:dyDescent="0.35">
      <c r="A19" s="5" t="s">
        <v>8</v>
      </c>
      <c r="B19" s="5" t="s">
        <v>9</v>
      </c>
      <c r="C19" s="5" t="s">
        <v>10</v>
      </c>
      <c r="D19" s="5" t="s">
        <v>11</v>
      </c>
      <c r="E19" s="5" t="s">
        <v>12</v>
      </c>
      <c r="F19" s="5" t="s">
        <v>13</v>
      </c>
      <c r="G19" s="5" t="s">
        <v>113</v>
      </c>
      <c r="H19" s="5" t="s">
        <v>114</v>
      </c>
      <c r="I19" s="5" t="s">
        <v>115</v>
      </c>
      <c r="J19" s="29" t="s">
        <v>116</v>
      </c>
      <c r="K19" s="5" t="s">
        <v>117</v>
      </c>
      <c r="L19" s="5" t="s">
        <v>118</v>
      </c>
      <c r="M19" s="5" t="s">
        <v>152</v>
      </c>
      <c r="N19" s="5" t="s">
        <v>216</v>
      </c>
    </row>
    <row r="20" spans="1:14" ht="15" thickBot="1" x14ac:dyDescent="0.35">
      <c r="A20" s="5" t="s">
        <v>15</v>
      </c>
      <c r="B20" s="6">
        <v>1</v>
      </c>
      <c r="C20" s="6">
        <v>1</v>
      </c>
      <c r="D20" s="6">
        <v>1</v>
      </c>
      <c r="E20" s="6">
        <v>1</v>
      </c>
      <c r="F20" s="6">
        <v>1</v>
      </c>
      <c r="G20" s="6">
        <v>8</v>
      </c>
      <c r="H20" s="6">
        <v>8</v>
      </c>
      <c r="I20" s="6">
        <v>1</v>
      </c>
      <c r="J20" s="30">
        <v>8</v>
      </c>
      <c r="K20" s="6">
        <v>8</v>
      </c>
      <c r="L20" s="6">
        <v>4</v>
      </c>
      <c r="M20" s="6">
        <v>8</v>
      </c>
      <c r="N20" s="6">
        <v>503</v>
      </c>
    </row>
    <row r="21" spans="1:14" ht="15" thickBot="1" x14ac:dyDescent="0.35">
      <c r="A21" s="5" t="s">
        <v>16</v>
      </c>
      <c r="B21" s="6">
        <v>1</v>
      </c>
      <c r="C21" s="6">
        <v>2</v>
      </c>
      <c r="D21" s="6">
        <v>8</v>
      </c>
      <c r="E21" s="6">
        <v>1</v>
      </c>
      <c r="F21" s="6">
        <v>2</v>
      </c>
      <c r="G21" s="6">
        <v>8</v>
      </c>
      <c r="H21" s="6">
        <v>7</v>
      </c>
      <c r="I21" s="6">
        <v>3</v>
      </c>
      <c r="J21" s="30">
        <v>1</v>
      </c>
      <c r="K21" s="6">
        <v>8</v>
      </c>
      <c r="L21" s="6">
        <v>7</v>
      </c>
      <c r="M21" s="6">
        <v>7</v>
      </c>
      <c r="N21" s="6">
        <v>433</v>
      </c>
    </row>
    <row r="22" spans="1:14" ht="15" thickBot="1" x14ac:dyDescent="0.35">
      <c r="A22" s="5" t="s">
        <v>17</v>
      </c>
      <c r="B22" s="6">
        <v>1</v>
      </c>
      <c r="C22" s="6">
        <v>2</v>
      </c>
      <c r="D22" s="6">
        <v>4</v>
      </c>
      <c r="E22" s="6">
        <v>3</v>
      </c>
      <c r="F22" s="6">
        <v>4</v>
      </c>
      <c r="G22" s="6">
        <v>8</v>
      </c>
      <c r="H22" s="6">
        <v>7</v>
      </c>
      <c r="I22" s="6">
        <v>7</v>
      </c>
      <c r="J22" s="30">
        <v>5</v>
      </c>
      <c r="K22" s="6">
        <v>6</v>
      </c>
      <c r="L22" s="6">
        <v>2</v>
      </c>
      <c r="M22" s="6">
        <v>5</v>
      </c>
      <c r="N22" s="6">
        <v>600</v>
      </c>
    </row>
    <row r="23" spans="1:14" ht="15" thickBot="1" x14ac:dyDescent="0.35">
      <c r="A23" s="5" t="s">
        <v>18</v>
      </c>
      <c r="B23" s="6">
        <v>1</v>
      </c>
      <c r="C23" s="6">
        <v>2</v>
      </c>
      <c r="D23" s="6">
        <v>5</v>
      </c>
      <c r="E23" s="6">
        <v>3</v>
      </c>
      <c r="F23" s="6">
        <v>8</v>
      </c>
      <c r="G23" s="6">
        <v>8</v>
      </c>
      <c r="H23" s="6">
        <v>7</v>
      </c>
      <c r="I23" s="6">
        <v>6</v>
      </c>
      <c r="J23" s="30">
        <v>4</v>
      </c>
      <c r="K23" s="6">
        <v>6</v>
      </c>
      <c r="L23" s="6">
        <v>1</v>
      </c>
      <c r="M23" s="6">
        <v>1</v>
      </c>
      <c r="N23" s="6">
        <v>755</v>
      </c>
    </row>
    <row r="24" spans="1:14" ht="15" thickBot="1" x14ac:dyDescent="0.35">
      <c r="A24" s="5" t="s">
        <v>19</v>
      </c>
      <c r="B24" s="6">
        <v>1</v>
      </c>
      <c r="C24" s="6">
        <v>2</v>
      </c>
      <c r="D24" s="6">
        <v>3</v>
      </c>
      <c r="E24" s="6">
        <v>3</v>
      </c>
      <c r="F24" s="6">
        <v>7</v>
      </c>
      <c r="G24" s="6">
        <v>8</v>
      </c>
      <c r="H24" s="6">
        <v>7</v>
      </c>
      <c r="I24" s="6">
        <v>8</v>
      </c>
      <c r="J24" s="30">
        <v>6</v>
      </c>
      <c r="K24" s="6">
        <v>6</v>
      </c>
      <c r="L24" s="6">
        <v>3</v>
      </c>
      <c r="M24" s="6">
        <v>2</v>
      </c>
      <c r="N24" s="6">
        <v>577</v>
      </c>
    </row>
    <row r="25" spans="1:14" ht="15" thickBot="1" x14ac:dyDescent="0.35">
      <c r="A25" s="5" t="s">
        <v>21</v>
      </c>
      <c r="B25" s="6">
        <v>6</v>
      </c>
      <c r="C25" s="6">
        <v>2</v>
      </c>
      <c r="D25" s="6">
        <v>2</v>
      </c>
      <c r="E25" s="6">
        <v>3</v>
      </c>
      <c r="F25" s="6">
        <v>5</v>
      </c>
      <c r="G25" s="6">
        <v>3</v>
      </c>
      <c r="H25" s="6">
        <v>7</v>
      </c>
      <c r="I25" s="6">
        <v>5</v>
      </c>
      <c r="J25" s="30">
        <v>7</v>
      </c>
      <c r="K25" s="6">
        <v>6</v>
      </c>
      <c r="L25" s="6">
        <v>5</v>
      </c>
      <c r="M25" s="6">
        <v>4</v>
      </c>
      <c r="N25" s="6">
        <v>577</v>
      </c>
    </row>
    <row r="26" spans="1:14" ht="15" thickBot="1" x14ac:dyDescent="0.35">
      <c r="A26" s="5" t="s">
        <v>25</v>
      </c>
      <c r="B26" s="6">
        <v>6</v>
      </c>
      <c r="C26" s="6">
        <v>2</v>
      </c>
      <c r="D26" s="6">
        <v>7</v>
      </c>
      <c r="E26" s="6">
        <v>3</v>
      </c>
      <c r="F26" s="6">
        <v>6</v>
      </c>
      <c r="G26" s="6">
        <v>3</v>
      </c>
      <c r="H26" s="6">
        <v>7</v>
      </c>
      <c r="I26" s="6">
        <v>2</v>
      </c>
      <c r="J26" s="30">
        <v>2</v>
      </c>
      <c r="K26" s="6">
        <v>6</v>
      </c>
      <c r="L26" s="6">
        <v>8</v>
      </c>
      <c r="M26" s="6">
        <v>3</v>
      </c>
      <c r="N26" s="6">
        <v>774</v>
      </c>
    </row>
    <row r="27" spans="1:14" ht="15" thickBot="1" x14ac:dyDescent="0.35">
      <c r="A27" s="5" t="s">
        <v>29</v>
      </c>
      <c r="B27" s="6">
        <v>6</v>
      </c>
      <c r="C27" s="6">
        <v>2</v>
      </c>
      <c r="D27" s="6">
        <v>6</v>
      </c>
      <c r="E27" s="6">
        <v>3</v>
      </c>
      <c r="F27" s="6">
        <v>3</v>
      </c>
      <c r="G27" s="6">
        <v>3</v>
      </c>
      <c r="H27" s="6">
        <v>7</v>
      </c>
      <c r="I27" s="6">
        <v>4</v>
      </c>
      <c r="J27" s="30">
        <v>3</v>
      </c>
      <c r="K27" s="6">
        <v>6</v>
      </c>
      <c r="L27" s="6">
        <v>6</v>
      </c>
      <c r="M27" s="6">
        <v>6</v>
      </c>
      <c r="N27" s="6">
        <v>1000</v>
      </c>
    </row>
    <row r="28" spans="1:14" ht="18.600000000000001" thickBot="1" x14ac:dyDescent="0.35">
      <c r="A28" s="1"/>
    </row>
    <row r="29" spans="1:14" ht="15" thickBot="1" x14ac:dyDescent="0.35">
      <c r="A29" s="5" t="s">
        <v>20</v>
      </c>
      <c r="B29" s="5" t="s">
        <v>9</v>
      </c>
      <c r="C29" s="5" t="s">
        <v>10</v>
      </c>
      <c r="D29" s="5" t="s">
        <v>11</v>
      </c>
      <c r="E29" s="5" t="s">
        <v>12</v>
      </c>
      <c r="F29" s="5" t="s">
        <v>13</v>
      </c>
      <c r="G29" s="5" t="s">
        <v>113</v>
      </c>
      <c r="H29" s="5" t="s">
        <v>114</v>
      </c>
      <c r="I29" s="5" t="s">
        <v>115</v>
      </c>
      <c r="J29" s="29" t="s">
        <v>116</v>
      </c>
      <c r="K29" s="5" t="s">
        <v>117</v>
      </c>
      <c r="L29" s="5" t="s">
        <v>118</v>
      </c>
      <c r="M29" s="5" t="s">
        <v>152</v>
      </c>
    </row>
    <row r="30" spans="1:14" ht="15" thickBot="1" x14ac:dyDescent="0.35">
      <c r="A30" s="5" t="s">
        <v>22</v>
      </c>
      <c r="B30" s="6" t="s">
        <v>23</v>
      </c>
      <c r="C30" s="6" t="s">
        <v>23</v>
      </c>
      <c r="D30" s="6" t="s">
        <v>217</v>
      </c>
      <c r="E30" s="6" t="s">
        <v>23</v>
      </c>
      <c r="F30" s="6" t="s">
        <v>23</v>
      </c>
      <c r="G30" s="6" t="s">
        <v>218</v>
      </c>
      <c r="H30" s="6" t="s">
        <v>23</v>
      </c>
      <c r="I30" s="6" t="s">
        <v>219</v>
      </c>
      <c r="J30" s="30" t="s">
        <v>122</v>
      </c>
      <c r="K30" s="6" t="s">
        <v>23</v>
      </c>
      <c r="L30" s="6" t="s">
        <v>220</v>
      </c>
      <c r="M30" s="6" t="s">
        <v>221</v>
      </c>
    </row>
    <row r="31" spans="1:14" ht="15" thickBot="1" x14ac:dyDescent="0.35">
      <c r="A31" s="5" t="s">
        <v>26</v>
      </c>
      <c r="B31" s="6" t="s">
        <v>23</v>
      </c>
      <c r="C31" s="6" t="s">
        <v>23</v>
      </c>
      <c r="D31" s="6" t="s">
        <v>217</v>
      </c>
      <c r="E31" s="6" t="s">
        <v>23</v>
      </c>
      <c r="F31" s="6" t="s">
        <v>23</v>
      </c>
      <c r="G31" s="6" t="s">
        <v>218</v>
      </c>
      <c r="H31" s="6" t="s">
        <v>23</v>
      </c>
      <c r="I31" s="6" t="s">
        <v>219</v>
      </c>
      <c r="J31" s="30" t="s">
        <v>122</v>
      </c>
      <c r="K31" s="6" t="s">
        <v>23</v>
      </c>
      <c r="L31" s="6" t="s">
        <v>220</v>
      </c>
      <c r="M31" s="6" t="s">
        <v>221</v>
      </c>
    </row>
    <row r="32" spans="1:14" ht="15" thickBot="1" x14ac:dyDescent="0.35">
      <c r="A32" s="5" t="s">
        <v>30</v>
      </c>
      <c r="B32" s="6" t="s">
        <v>23</v>
      </c>
      <c r="C32" s="6" t="s">
        <v>23</v>
      </c>
      <c r="D32" s="6" t="s">
        <v>217</v>
      </c>
      <c r="E32" s="6" t="s">
        <v>23</v>
      </c>
      <c r="F32" s="6" t="s">
        <v>23</v>
      </c>
      <c r="G32" s="6" t="s">
        <v>218</v>
      </c>
      <c r="H32" s="6" t="s">
        <v>23</v>
      </c>
      <c r="I32" s="6" t="s">
        <v>23</v>
      </c>
      <c r="J32" s="30" t="s">
        <v>122</v>
      </c>
      <c r="K32" s="6" t="s">
        <v>23</v>
      </c>
      <c r="L32" s="6" t="s">
        <v>222</v>
      </c>
      <c r="M32" s="6" t="s">
        <v>23</v>
      </c>
    </row>
    <row r="33" spans="1:13" ht="15" thickBot="1" x14ac:dyDescent="0.35">
      <c r="A33" s="5" t="s">
        <v>32</v>
      </c>
      <c r="B33" s="6" t="s">
        <v>23</v>
      </c>
      <c r="C33" s="6" t="s">
        <v>23</v>
      </c>
      <c r="D33" s="6" t="s">
        <v>217</v>
      </c>
      <c r="E33" s="6" t="s">
        <v>23</v>
      </c>
      <c r="F33" s="6" t="s">
        <v>23</v>
      </c>
      <c r="G33" s="6" t="s">
        <v>23</v>
      </c>
      <c r="H33" s="6" t="s">
        <v>23</v>
      </c>
      <c r="I33" s="6" t="s">
        <v>23</v>
      </c>
      <c r="J33" s="30" t="s">
        <v>23</v>
      </c>
      <c r="K33" s="6" t="s">
        <v>23</v>
      </c>
      <c r="L33" s="6" t="s">
        <v>23</v>
      </c>
      <c r="M33" s="6" t="s">
        <v>23</v>
      </c>
    </row>
    <row r="34" spans="1:13" ht="15" thickBot="1" x14ac:dyDescent="0.35">
      <c r="A34" s="5" t="s">
        <v>127</v>
      </c>
      <c r="B34" s="6" t="s">
        <v>23</v>
      </c>
      <c r="C34" s="6" t="s">
        <v>23</v>
      </c>
      <c r="D34" s="6" t="s">
        <v>223</v>
      </c>
      <c r="E34" s="6" t="s">
        <v>23</v>
      </c>
      <c r="F34" s="6" t="s">
        <v>23</v>
      </c>
      <c r="G34" s="6" t="s">
        <v>23</v>
      </c>
      <c r="H34" s="6" t="s">
        <v>23</v>
      </c>
      <c r="I34" s="6" t="s">
        <v>23</v>
      </c>
      <c r="J34" s="30" t="s">
        <v>23</v>
      </c>
      <c r="K34" s="6" t="s">
        <v>23</v>
      </c>
      <c r="L34" s="6" t="s">
        <v>23</v>
      </c>
      <c r="M34" s="6" t="s">
        <v>23</v>
      </c>
    </row>
    <row r="35" spans="1:13" ht="15" thickBot="1" x14ac:dyDescent="0.35">
      <c r="A35" s="5" t="s">
        <v>128</v>
      </c>
      <c r="B35" s="6" t="s">
        <v>23</v>
      </c>
      <c r="C35" s="6" t="s">
        <v>23</v>
      </c>
      <c r="D35" s="6" t="s">
        <v>223</v>
      </c>
      <c r="E35" s="6" t="s">
        <v>23</v>
      </c>
      <c r="F35" s="6" t="s">
        <v>23</v>
      </c>
      <c r="G35" s="6" t="s">
        <v>23</v>
      </c>
      <c r="H35" s="6" t="s">
        <v>23</v>
      </c>
      <c r="I35" s="6" t="s">
        <v>23</v>
      </c>
      <c r="J35" s="30" t="s">
        <v>23</v>
      </c>
      <c r="K35" s="6" t="s">
        <v>23</v>
      </c>
      <c r="L35" s="6" t="s">
        <v>23</v>
      </c>
      <c r="M35" s="6" t="s">
        <v>23</v>
      </c>
    </row>
    <row r="36" spans="1:13" ht="15" thickBot="1" x14ac:dyDescent="0.35">
      <c r="A36" s="5" t="s">
        <v>129</v>
      </c>
      <c r="B36" s="6" t="s">
        <v>23</v>
      </c>
      <c r="C36" s="6" t="s">
        <v>23</v>
      </c>
      <c r="D36" s="6" t="s">
        <v>23</v>
      </c>
      <c r="E36" s="6" t="s">
        <v>23</v>
      </c>
      <c r="F36" s="6" t="s">
        <v>23</v>
      </c>
      <c r="G36" s="6" t="s">
        <v>23</v>
      </c>
      <c r="H36" s="6" t="s">
        <v>23</v>
      </c>
      <c r="I36" s="6" t="s">
        <v>23</v>
      </c>
      <c r="J36" s="30" t="s">
        <v>23</v>
      </c>
      <c r="K36" s="6" t="s">
        <v>23</v>
      </c>
      <c r="L36" s="6" t="s">
        <v>23</v>
      </c>
      <c r="M36" s="6" t="s">
        <v>23</v>
      </c>
    </row>
    <row r="37" spans="1:13" ht="15" thickBot="1" x14ac:dyDescent="0.35">
      <c r="A37" s="5" t="s">
        <v>130</v>
      </c>
      <c r="B37" s="6" t="s">
        <v>23</v>
      </c>
      <c r="C37" s="6" t="s">
        <v>23</v>
      </c>
      <c r="D37" s="6" t="s">
        <v>23</v>
      </c>
      <c r="E37" s="6" t="s">
        <v>23</v>
      </c>
      <c r="F37" s="6" t="s">
        <v>23</v>
      </c>
      <c r="G37" s="6" t="s">
        <v>23</v>
      </c>
      <c r="H37" s="6" t="s">
        <v>23</v>
      </c>
      <c r="I37" s="6" t="s">
        <v>23</v>
      </c>
      <c r="J37" s="30" t="s">
        <v>23</v>
      </c>
      <c r="K37" s="6" t="s">
        <v>23</v>
      </c>
      <c r="L37" s="6" t="s">
        <v>23</v>
      </c>
      <c r="M37" s="6" t="s">
        <v>23</v>
      </c>
    </row>
    <row r="38" spans="1:13" ht="18.600000000000001" thickBot="1" x14ac:dyDescent="0.35">
      <c r="A38" s="1"/>
    </row>
    <row r="39" spans="1:13" ht="15" thickBot="1" x14ac:dyDescent="0.35">
      <c r="A39" s="5" t="s">
        <v>36</v>
      </c>
      <c r="B39" s="5" t="s">
        <v>9</v>
      </c>
      <c r="C39" s="5" t="s">
        <v>10</v>
      </c>
      <c r="D39" s="5" t="s">
        <v>11</v>
      </c>
      <c r="E39" s="5" t="s">
        <v>12</v>
      </c>
      <c r="F39" s="5" t="s">
        <v>13</v>
      </c>
      <c r="G39" s="5" t="s">
        <v>113</v>
      </c>
      <c r="H39" s="5" t="s">
        <v>114</v>
      </c>
      <c r="I39" s="5" t="s">
        <v>115</v>
      </c>
      <c r="J39" s="29" t="s">
        <v>116</v>
      </c>
      <c r="K39" s="5" t="s">
        <v>117</v>
      </c>
      <c r="L39" s="5" t="s">
        <v>118</v>
      </c>
      <c r="M39" s="5" t="s">
        <v>152</v>
      </c>
    </row>
    <row r="40" spans="1:13" ht="15" thickBot="1" x14ac:dyDescent="0.35">
      <c r="A40" s="5" t="s">
        <v>22</v>
      </c>
      <c r="B40" s="6">
        <v>0</v>
      </c>
      <c r="C40" s="6">
        <v>0</v>
      </c>
      <c r="D40" s="6">
        <v>370</v>
      </c>
      <c r="E40" s="6">
        <v>0</v>
      </c>
      <c r="F40" s="6">
        <v>0</v>
      </c>
      <c r="G40" s="6">
        <v>208</v>
      </c>
      <c r="H40" s="6">
        <v>0</v>
      </c>
      <c r="I40" s="6">
        <v>134</v>
      </c>
      <c r="J40" s="30">
        <v>433</v>
      </c>
      <c r="K40" s="6">
        <v>0</v>
      </c>
      <c r="L40" s="6">
        <v>231</v>
      </c>
      <c r="M40" s="6">
        <v>165</v>
      </c>
    </row>
    <row r="41" spans="1:13" ht="15" thickBot="1" x14ac:dyDescent="0.35">
      <c r="A41" s="5" t="s">
        <v>26</v>
      </c>
      <c r="B41" s="6">
        <v>0</v>
      </c>
      <c r="C41" s="6">
        <v>0</v>
      </c>
      <c r="D41" s="6">
        <v>370</v>
      </c>
      <c r="E41" s="6">
        <v>0</v>
      </c>
      <c r="F41" s="6">
        <v>0</v>
      </c>
      <c r="G41" s="6">
        <v>208</v>
      </c>
      <c r="H41" s="6">
        <v>0</v>
      </c>
      <c r="I41" s="6">
        <v>134</v>
      </c>
      <c r="J41" s="30">
        <v>433</v>
      </c>
      <c r="K41" s="6">
        <v>0</v>
      </c>
      <c r="L41" s="6">
        <v>231</v>
      </c>
      <c r="M41" s="6">
        <v>165</v>
      </c>
    </row>
    <row r="42" spans="1:13" ht="15" thickBot="1" x14ac:dyDescent="0.35">
      <c r="A42" s="5" t="s">
        <v>30</v>
      </c>
      <c r="B42" s="6">
        <v>0</v>
      </c>
      <c r="C42" s="6">
        <v>0</v>
      </c>
      <c r="D42" s="6">
        <v>370</v>
      </c>
      <c r="E42" s="6">
        <v>0</v>
      </c>
      <c r="F42" s="6">
        <v>0</v>
      </c>
      <c r="G42" s="6">
        <v>208</v>
      </c>
      <c r="H42" s="6">
        <v>0</v>
      </c>
      <c r="I42" s="6">
        <v>0</v>
      </c>
      <c r="J42" s="30">
        <v>433</v>
      </c>
      <c r="K42" s="6">
        <v>0</v>
      </c>
      <c r="L42" s="6">
        <v>43</v>
      </c>
      <c r="M42" s="6">
        <v>0</v>
      </c>
    </row>
    <row r="43" spans="1:13" ht="15" thickBot="1" x14ac:dyDescent="0.35">
      <c r="A43" s="5" t="s">
        <v>32</v>
      </c>
      <c r="B43" s="6">
        <v>0</v>
      </c>
      <c r="C43" s="6">
        <v>0</v>
      </c>
      <c r="D43" s="6">
        <v>370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30">
        <v>0</v>
      </c>
      <c r="K43" s="6">
        <v>0</v>
      </c>
      <c r="L43" s="6">
        <v>0</v>
      </c>
      <c r="M43" s="6">
        <v>0</v>
      </c>
    </row>
    <row r="44" spans="1:13" ht="15" thickBot="1" x14ac:dyDescent="0.35">
      <c r="A44" s="5" t="s">
        <v>127</v>
      </c>
      <c r="B44" s="6">
        <v>0</v>
      </c>
      <c r="C44" s="6">
        <v>0</v>
      </c>
      <c r="D44" s="6">
        <v>360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30">
        <v>0</v>
      </c>
      <c r="K44" s="6">
        <v>0</v>
      </c>
      <c r="L44" s="6">
        <v>0</v>
      </c>
      <c r="M44" s="6">
        <v>0</v>
      </c>
    </row>
    <row r="45" spans="1:13" ht="15" thickBot="1" x14ac:dyDescent="0.35">
      <c r="A45" s="5" t="s">
        <v>128</v>
      </c>
      <c r="B45" s="6">
        <v>0</v>
      </c>
      <c r="C45" s="6">
        <v>0</v>
      </c>
      <c r="D45" s="6">
        <v>360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30">
        <v>0</v>
      </c>
      <c r="K45" s="6">
        <v>0</v>
      </c>
      <c r="L45" s="6">
        <v>0</v>
      </c>
      <c r="M45" s="6">
        <v>0</v>
      </c>
    </row>
    <row r="46" spans="1:13" ht="15" thickBot="1" x14ac:dyDescent="0.35">
      <c r="A46" s="5" t="s">
        <v>129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30">
        <v>0</v>
      </c>
      <c r="K46" s="6">
        <v>0</v>
      </c>
      <c r="L46" s="6">
        <v>0</v>
      </c>
      <c r="M46" s="6">
        <v>0</v>
      </c>
    </row>
    <row r="47" spans="1:13" ht="15" thickBot="1" x14ac:dyDescent="0.35">
      <c r="A47" s="5" t="s">
        <v>130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30">
        <v>0</v>
      </c>
      <c r="K47" s="6">
        <v>0</v>
      </c>
      <c r="L47" s="6">
        <v>0</v>
      </c>
      <c r="M47" s="6">
        <v>0</v>
      </c>
    </row>
    <row r="48" spans="1:13" ht="18.600000000000001" thickBot="1" x14ac:dyDescent="0.35">
      <c r="A48" s="1"/>
    </row>
    <row r="49" spans="1:19" ht="15" thickBot="1" x14ac:dyDescent="0.35">
      <c r="A49" s="5" t="s">
        <v>131</v>
      </c>
      <c r="B49" s="5" t="s">
        <v>9</v>
      </c>
      <c r="C49" s="5" t="s">
        <v>10</v>
      </c>
      <c r="D49" s="5" t="s">
        <v>11</v>
      </c>
      <c r="E49" s="5" t="s">
        <v>12</v>
      </c>
      <c r="F49" s="5" t="s">
        <v>13</v>
      </c>
      <c r="G49" s="5" t="s">
        <v>113</v>
      </c>
      <c r="H49" s="5" t="s">
        <v>114</v>
      </c>
      <c r="I49" s="5" t="s">
        <v>115</v>
      </c>
      <c r="J49" s="29" t="s">
        <v>116</v>
      </c>
      <c r="K49" s="5" t="s">
        <v>117</v>
      </c>
      <c r="L49" s="5" t="s">
        <v>118</v>
      </c>
      <c r="M49" s="5" t="s">
        <v>152</v>
      </c>
      <c r="N49" s="5" t="s">
        <v>39</v>
      </c>
      <c r="O49" s="5" t="s">
        <v>40</v>
      </c>
      <c r="P49" s="5" t="s">
        <v>41</v>
      </c>
      <c r="Q49" s="5" t="s">
        <v>42</v>
      </c>
      <c r="S49" s="12" t="s">
        <v>204</v>
      </c>
    </row>
    <row r="50" spans="1:19" ht="15" thickBot="1" x14ac:dyDescent="0.35">
      <c r="A50" s="5" t="s">
        <v>15</v>
      </c>
      <c r="B50" s="6">
        <v>0</v>
      </c>
      <c r="C50" s="6">
        <v>0</v>
      </c>
      <c r="D50" s="6">
        <v>370</v>
      </c>
      <c r="E50" s="6">
        <v>0</v>
      </c>
      <c r="F50" s="6">
        <v>0</v>
      </c>
      <c r="G50" s="6">
        <v>0</v>
      </c>
      <c r="H50" s="6">
        <v>0</v>
      </c>
      <c r="I50" s="6">
        <v>134</v>
      </c>
      <c r="J50" s="30">
        <v>0</v>
      </c>
      <c r="K50" s="6">
        <v>0</v>
      </c>
      <c r="L50" s="6">
        <v>0</v>
      </c>
      <c r="M50" s="6">
        <v>0</v>
      </c>
      <c r="N50" s="6">
        <v>504</v>
      </c>
      <c r="O50" s="6">
        <v>503</v>
      </c>
      <c r="P50" s="6">
        <v>-1</v>
      </c>
      <c r="Q50" s="6">
        <v>-0.2</v>
      </c>
      <c r="S50">
        <f>12-COUNTIF(B50:M50,0)</f>
        <v>2</v>
      </c>
    </row>
    <row r="51" spans="1:19" ht="15" thickBot="1" x14ac:dyDescent="0.35">
      <c r="A51" s="5" t="s">
        <v>16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30">
        <v>433</v>
      </c>
      <c r="K51" s="6">
        <v>0</v>
      </c>
      <c r="L51" s="6">
        <v>0</v>
      </c>
      <c r="M51" s="6">
        <v>0</v>
      </c>
      <c r="N51" s="6">
        <v>433</v>
      </c>
      <c r="O51" s="6">
        <v>433</v>
      </c>
      <c r="P51" s="6">
        <v>0</v>
      </c>
      <c r="Q51" s="6">
        <v>0</v>
      </c>
      <c r="S51" s="31">
        <f t="shared" ref="S51:S57" si="0">12-COUNTIF(B51:M51,0)</f>
        <v>1</v>
      </c>
    </row>
    <row r="52" spans="1:19" ht="15" thickBot="1" x14ac:dyDescent="0.35">
      <c r="A52" s="5" t="s">
        <v>17</v>
      </c>
      <c r="B52" s="6">
        <v>0</v>
      </c>
      <c r="C52" s="6">
        <v>0</v>
      </c>
      <c r="D52" s="6">
        <v>370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30">
        <v>0</v>
      </c>
      <c r="K52" s="6">
        <v>0</v>
      </c>
      <c r="L52" s="6">
        <v>231</v>
      </c>
      <c r="M52" s="6">
        <v>0</v>
      </c>
      <c r="N52" s="6">
        <v>601</v>
      </c>
      <c r="O52" s="6">
        <v>600</v>
      </c>
      <c r="P52" s="6">
        <v>-1</v>
      </c>
      <c r="Q52" s="6">
        <v>-0.17</v>
      </c>
      <c r="S52">
        <f t="shared" si="0"/>
        <v>2</v>
      </c>
    </row>
    <row r="53" spans="1:19" ht="15" thickBot="1" x14ac:dyDescent="0.35">
      <c r="A53" s="5" t="s">
        <v>18</v>
      </c>
      <c r="B53" s="6">
        <v>0</v>
      </c>
      <c r="C53" s="6">
        <v>0</v>
      </c>
      <c r="D53" s="6">
        <v>360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30">
        <v>0</v>
      </c>
      <c r="K53" s="6">
        <v>0</v>
      </c>
      <c r="L53" s="6">
        <v>231</v>
      </c>
      <c r="M53" s="6">
        <v>165</v>
      </c>
      <c r="N53" s="6">
        <v>756</v>
      </c>
      <c r="O53" s="6">
        <v>755</v>
      </c>
      <c r="P53" s="6">
        <v>-1</v>
      </c>
      <c r="Q53" s="6">
        <v>-0.13</v>
      </c>
      <c r="S53">
        <f t="shared" si="0"/>
        <v>3</v>
      </c>
    </row>
    <row r="54" spans="1:19" ht="15" thickBot="1" x14ac:dyDescent="0.35">
      <c r="A54" s="5" t="s">
        <v>19</v>
      </c>
      <c r="B54" s="6">
        <v>0</v>
      </c>
      <c r="C54" s="6">
        <v>0</v>
      </c>
      <c r="D54" s="6">
        <v>370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30">
        <v>0</v>
      </c>
      <c r="K54" s="6">
        <v>0</v>
      </c>
      <c r="L54" s="6">
        <v>43</v>
      </c>
      <c r="M54" s="6">
        <v>165</v>
      </c>
      <c r="N54" s="6">
        <v>578</v>
      </c>
      <c r="O54" s="6">
        <v>577</v>
      </c>
      <c r="P54" s="6">
        <v>-1</v>
      </c>
      <c r="Q54" s="6">
        <v>-0.17</v>
      </c>
      <c r="S54">
        <f t="shared" si="0"/>
        <v>3</v>
      </c>
    </row>
    <row r="55" spans="1:19" ht="15" thickBot="1" x14ac:dyDescent="0.35">
      <c r="A55" s="5" t="s">
        <v>21</v>
      </c>
      <c r="B55" s="6">
        <v>0</v>
      </c>
      <c r="C55" s="6">
        <v>0</v>
      </c>
      <c r="D55" s="6">
        <v>370</v>
      </c>
      <c r="E55" s="6">
        <v>0</v>
      </c>
      <c r="F55" s="6">
        <v>0</v>
      </c>
      <c r="G55" s="6">
        <v>208</v>
      </c>
      <c r="H55" s="6">
        <v>0</v>
      </c>
      <c r="I55" s="6">
        <v>0</v>
      </c>
      <c r="J55" s="30">
        <v>0</v>
      </c>
      <c r="K55" s="6">
        <v>0</v>
      </c>
      <c r="L55" s="6">
        <v>0</v>
      </c>
      <c r="M55" s="6">
        <v>0</v>
      </c>
      <c r="N55" s="6">
        <v>578</v>
      </c>
      <c r="O55" s="6">
        <v>577</v>
      </c>
      <c r="P55" s="6">
        <v>-1</v>
      </c>
      <c r="Q55" s="6">
        <v>-0.17</v>
      </c>
      <c r="S55">
        <f t="shared" si="0"/>
        <v>2</v>
      </c>
    </row>
    <row r="56" spans="1:19" ht="15" thickBot="1" x14ac:dyDescent="0.35">
      <c r="A56" s="5" t="s">
        <v>25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208</v>
      </c>
      <c r="H56" s="6">
        <v>0</v>
      </c>
      <c r="I56" s="6">
        <v>134</v>
      </c>
      <c r="J56" s="30">
        <v>433</v>
      </c>
      <c r="K56" s="6">
        <v>0</v>
      </c>
      <c r="L56" s="6">
        <v>0</v>
      </c>
      <c r="M56" s="6">
        <v>0</v>
      </c>
      <c r="N56" s="6">
        <v>775</v>
      </c>
      <c r="O56" s="6">
        <v>774</v>
      </c>
      <c r="P56" s="6">
        <v>-1</v>
      </c>
      <c r="Q56" s="6">
        <v>-0.13</v>
      </c>
      <c r="S56">
        <f t="shared" si="0"/>
        <v>3</v>
      </c>
    </row>
    <row r="57" spans="1:19" ht="15" thickBot="1" x14ac:dyDescent="0.35">
      <c r="A57" s="5" t="s">
        <v>29</v>
      </c>
      <c r="B57" s="6">
        <v>0</v>
      </c>
      <c r="C57" s="6">
        <v>0</v>
      </c>
      <c r="D57" s="6">
        <v>360</v>
      </c>
      <c r="E57" s="6">
        <v>0</v>
      </c>
      <c r="F57" s="6">
        <v>0</v>
      </c>
      <c r="G57" s="6">
        <v>208</v>
      </c>
      <c r="H57" s="6">
        <v>0</v>
      </c>
      <c r="I57" s="6">
        <v>0</v>
      </c>
      <c r="J57" s="30">
        <v>433</v>
      </c>
      <c r="K57" s="6">
        <v>0</v>
      </c>
      <c r="L57" s="6">
        <v>0</v>
      </c>
      <c r="M57" s="6">
        <v>0</v>
      </c>
      <c r="N57" s="6">
        <v>1001</v>
      </c>
      <c r="O57" s="6">
        <v>1000</v>
      </c>
      <c r="P57" s="6">
        <v>-1</v>
      </c>
      <c r="Q57" s="6">
        <v>-0.1</v>
      </c>
      <c r="S57">
        <f t="shared" si="0"/>
        <v>3</v>
      </c>
    </row>
    <row r="58" spans="1:19" ht="15" thickBot="1" x14ac:dyDescent="0.35"/>
    <row r="59" spans="1:19" ht="15" thickBot="1" x14ac:dyDescent="0.35">
      <c r="A59" s="8" t="s">
        <v>43</v>
      </c>
      <c r="B59" s="9">
        <v>1541</v>
      </c>
    </row>
    <row r="60" spans="1:19" ht="15" thickBot="1" x14ac:dyDescent="0.35">
      <c r="A60" s="8" t="s">
        <v>132</v>
      </c>
      <c r="B60" s="9">
        <v>0</v>
      </c>
    </row>
    <row r="61" spans="1:19" ht="15" thickBot="1" x14ac:dyDescent="0.35">
      <c r="A61" s="8" t="s">
        <v>45</v>
      </c>
      <c r="B61" s="9">
        <v>5226</v>
      </c>
    </row>
    <row r="62" spans="1:19" ht="15" thickBot="1" x14ac:dyDescent="0.35">
      <c r="A62" s="8" t="s">
        <v>46</v>
      </c>
      <c r="B62" s="9">
        <v>5219</v>
      </c>
    </row>
    <row r="63" spans="1:19" ht="15" thickBot="1" x14ac:dyDescent="0.35">
      <c r="A63" s="8" t="s">
        <v>47</v>
      </c>
      <c r="B63" s="9">
        <v>7</v>
      </c>
    </row>
    <row r="64" spans="1:19" ht="15" thickBot="1" x14ac:dyDescent="0.35">
      <c r="A64" s="8" t="s">
        <v>48</v>
      </c>
      <c r="B64" s="9"/>
    </row>
    <row r="65" spans="1:2" ht="15" thickBot="1" x14ac:dyDescent="0.35">
      <c r="A65" s="8" t="s">
        <v>49</v>
      </c>
      <c r="B65" s="9"/>
    </row>
    <row r="66" spans="1:2" ht="15" thickBot="1" x14ac:dyDescent="0.35">
      <c r="A66" s="8" t="s">
        <v>50</v>
      </c>
      <c r="B66" s="9">
        <v>0</v>
      </c>
    </row>
    <row r="68" spans="1:2" x14ac:dyDescent="0.3">
      <c r="A68" s="11" t="s">
        <v>133</v>
      </c>
    </row>
    <row r="70" spans="1:2" x14ac:dyDescent="0.3">
      <c r="A70" s="15" t="s">
        <v>134</v>
      </c>
    </row>
    <row r="71" spans="1:2" x14ac:dyDescent="0.3">
      <c r="A71" s="15" t="s">
        <v>224</v>
      </c>
    </row>
  </sheetData>
  <hyperlinks>
    <hyperlink ref="A68" r:id="rId1" display="https://miau.my-x.hu/myx-free/coco/test/702008020220307124706.html" xr:uid="{3C800884-FA44-42ED-B3E3-BB0E1E091179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E89B3-C053-4B71-9846-8B5E6E240B22}">
  <dimension ref="A1:R71"/>
  <sheetViews>
    <sheetView zoomScale="40" zoomScaleNormal="40" workbookViewId="0"/>
  </sheetViews>
  <sheetFormatPr defaultRowHeight="14.4" x14ac:dyDescent="0.3"/>
  <cols>
    <col min="7" max="7" width="8.88671875" style="31"/>
    <col min="11" max="11" width="8.88671875" style="31"/>
  </cols>
  <sheetData>
    <row r="1" spans="1:13" ht="15" thickBot="1" x14ac:dyDescent="0.35">
      <c r="A1" s="5" t="s">
        <v>8</v>
      </c>
      <c r="B1" s="5" t="str">
        <f>step_d2!B19</f>
        <v>inverzmax_k1</v>
      </c>
      <c r="C1" s="5" t="str">
        <f>step_d2!C19</f>
        <v>inverzmax_k5</v>
      </c>
      <c r="D1" s="5" t="str">
        <f>step_d2!F19</f>
        <v>inverzszórás_k5</v>
      </c>
      <c r="E1" s="5" t="str">
        <f>step_d2!G19</f>
        <v>inverzmax_Y</v>
      </c>
      <c r="F1" s="5" t="str">
        <f>step_d2!H19</f>
        <v>inverzátlag_Y</v>
      </c>
      <c r="G1" s="29" t="str">
        <f>step_d2!I19</f>
        <v>direktmax_k1</v>
      </c>
      <c r="H1" s="5" t="str">
        <f>step_d2!J19</f>
        <v>direktmax_k5</v>
      </c>
      <c r="I1" s="5" t="str">
        <f>step_d2!L19</f>
        <v>direktszórás_k3</v>
      </c>
      <c r="J1" s="5" t="str">
        <f>step_d2!O19</f>
        <v>direktmax_Y</v>
      </c>
      <c r="K1" s="29" t="str">
        <f>step_d2!P19</f>
        <v>direktszórás_Y</v>
      </c>
      <c r="L1" s="5" t="str">
        <f>step_d2!Q19</f>
        <v>direktátlag_Y</v>
      </c>
      <c r="M1" s="5" t="str">
        <f>step_d2!R19</f>
        <v>korreláció</v>
      </c>
    </row>
    <row r="2" spans="1:13" ht="15" thickBot="1" x14ac:dyDescent="0.35">
      <c r="A2" s="5" t="s">
        <v>15</v>
      </c>
      <c r="B2" s="6">
        <v>1</v>
      </c>
      <c r="C2" s="6">
        <v>1</v>
      </c>
      <c r="D2" s="6">
        <v>1</v>
      </c>
      <c r="E2" s="6">
        <v>1</v>
      </c>
      <c r="F2" s="6">
        <v>1</v>
      </c>
      <c r="G2" s="30">
        <v>8</v>
      </c>
      <c r="H2" s="6">
        <v>8</v>
      </c>
      <c r="I2" s="6">
        <v>1</v>
      </c>
      <c r="J2" s="6">
        <v>8</v>
      </c>
      <c r="K2" s="30">
        <v>4</v>
      </c>
      <c r="L2" s="6">
        <v>8</v>
      </c>
      <c r="M2" s="6">
        <v>503</v>
      </c>
    </row>
    <row r="3" spans="1:13" ht="15" thickBot="1" x14ac:dyDescent="0.35">
      <c r="A3" s="5" t="s">
        <v>16</v>
      </c>
      <c r="B3" s="6">
        <v>1</v>
      </c>
      <c r="C3" s="6">
        <v>2</v>
      </c>
      <c r="D3" s="6">
        <v>8</v>
      </c>
      <c r="E3" s="6">
        <v>1</v>
      </c>
      <c r="F3" s="6">
        <v>2</v>
      </c>
      <c r="G3" s="30">
        <v>8</v>
      </c>
      <c r="H3" s="6">
        <v>7</v>
      </c>
      <c r="I3" s="6">
        <v>3</v>
      </c>
      <c r="J3" s="6">
        <v>8</v>
      </c>
      <c r="K3" s="30">
        <v>7</v>
      </c>
      <c r="L3" s="6">
        <v>7</v>
      </c>
      <c r="M3" s="6">
        <v>433</v>
      </c>
    </row>
    <row r="4" spans="1:13" ht="15" thickBot="1" x14ac:dyDescent="0.35">
      <c r="A4" s="5" t="s">
        <v>17</v>
      </c>
      <c r="B4" s="6">
        <v>1</v>
      </c>
      <c r="C4" s="6">
        <v>2</v>
      </c>
      <c r="D4" s="6">
        <v>4</v>
      </c>
      <c r="E4" s="6">
        <v>3</v>
      </c>
      <c r="F4" s="6">
        <v>4</v>
      </c>
      <c r="G4" s="30">
        <v>8</v>
      </c>
      <c r="H4" s="6">
        <v>7</v>
      </c>
      <c r="I4" s="6">
        <v>7</v>
      </c>
      <c r="J4" s="6">
        <v>6</v>
      </c>
      <c r="K4" s="30">
        <v>2</v>
      </c>
      <c r="L4" s="6">
        <v>5</v>
      </c>
      <c r="M4" s="6">
        <v>600</v>
      </c>
    </row>
    <row r="5" spans="1:13" ht="15" thickBot="1" x14ac:dyDescent="0.35">
      <c r="A5" s="5" t="s">
        <v>18</v>
      </c>
      <c r="B5" s="6">
        <v>1</v>
      </c>
      <c r="C5" s="6">
        <v>2</v>
      </c>
      <c r="D5" s="6">
        <v>5</v>
      </c>
      <c r="E5" s="6">
        <v>3</v>
      </c>
      <c r="F5" s="6">
        <v>8</v>
      </c>
      <c r="G5" s="30">
        <v>8</v>
      </c>
      <c r="H5" s="6">
        <v>7</v>
      </c>
      <c r="I5" s="6">
        <v>6</v>
      </c>
      <c r="J5" s="6">
        <v>6</v>
      </c>
      <c r="K5" s="30">
        <v>1</v>
      </c>
      <c r="L5" s="6">
        <v>1</v>
      </c>
      <c r="M5" s="6">
        <v>755</v>
      </c>
    </row>
    <row r="6" spans="1:13" ht="15" thickBot="1" x14ac:dyDescent="0.35">
      <c r="A6" s="5" t="s">
        <v>19</v>
      </c>
      <c r="B6" s="6">
        <v>1</v>
      </c>
      <c r="C6" s="6">
        <v>2</v>
      </c>
      <c r="D6" s="6">
        <v>3</v>
      </c>
      <c r="E6" s="6">
        <v>3</v>
      </c>
      <c r="F6" s="6">
        <v>7</v>
      </c>
      <c r="G6" s="30">
        <v>8</v>
      </c>
      <c r="H6" s="6">
        <v>7</v>
      </c>
      <c r="I6" s="6">
        <v>8</v>
      </c>
      <c r="J6" s="6">
        <v>6</v>
      </c>
      <c r="K6" s="30">
        <v>3</v>
      </c>
      <c r="L6" s="6">
        <v>2</v>
      </c>
      <c r="M6" s="6">
        <v>577</v>
      </c>
    </row>
    <row r="7" spans="1:13" ht="15" thickBot="1" x14ac:dyDescent="0.35">
      <c r="A7" s="5" t="s">
        <v>21</v>
      </c>
      <c r="B7" s="6">
        <v>6</v>
      </c>
      <c r="C7" s="6">
        <v>2</v>
      </c>
      <c r="D7" s="6">
        <v>2</v>
      </c>
      <c r="E7" s="6">
        <v>3</v>
      </c>
      <c r="F7" s="6">
        <v>5</v>
      </c>
      <c r="G7" s="30">
        <v>3</v>
      </c>
      <c r="H7" s="6">
        <v>7</v>
      </c>
      <c r="I7" s="6">
        <v>5</v>
      </c>
      <c r="J7" s="6">
        <v>6</v>
      </c>
      <c r="K7" s="30">
        <v>5</v>
      </c>
      <c r="L7" s="6">
        <v>4</v>
      </c>
      <c r="M7" s="6">
        <v>577</v>
      </c>
    </row>
    <row r="8" spans="1:13" ht="15" thickBot="1" x14ac:dyDescent="0.35">
      <c r="A8" s="5" t="s">
        <v>25</v>
      </c>
      <c r="B8" s="6">
        <v>6</v>
      </c>
      <c r="C8" s="6">
        <v>2</v>
      </c>
      <c r="D8" s="6">
        <v>7</v>
      </c>
      <c r="E8" s="6">
        <v>3</v>
      </c>
      <c r="F8" s="6">
        <v>6</v>
      </c>
      <c r="G8" s="30">
        <v>3</v>
      </c>
      <c r="H8" s="6">
        <v>7</v>
      </c>
      <c r="I8" s="6">
        <v>2</v>
      </c>
      <c r="J8" s="6">
        <v>6</v>
      </c>
      <c r="K8" s="30">
        <v>8</v>
      </c>
      <c r="L8" s="6">
        <v>3</v>
      </c>
      <c r="M8" s="6">
        <v>774</v>
      </c>
    </row>
    <row r="9" spans="1:13" ht="15" thickBot="1" x14ac:dyDescent="0.35">
      <c r="A9" s="5" t="s">
        <v>29</v>
      </c>
      <c r="B9" s="6">
        <v>6</v>
      </c>
      <c r="C9" s="6">
        <v>2</v>
      </c>
      <c r="D9" s="6">
        <v>6</v>
      </c>
      <c r="E9" s="6">
        <v>3</v>
      </c>
      <c r="F9" s="6">
        <v>3</v>
      </c>
      <c r="G9" s="30">
        <v>3</v>
      </c>
      <c r="H9" s="6">
        <v>7</v>
      </c>
      <c r="I9" s="6">
        <v>4</v>
      </c>
      <c r="J9" s="6">
        <v>6</v>
      </c>
      <c r="K9" s="30">
        <v>6</v>
      </c>
      <c r="L9" s="6">
        <v>6</v>
      </c>
      <c r="M9" s="6">
        <v>1000</v>
      </c>
    </row>
    <row r="13" spans="1:13" ht="18" x14ac:dyDescent="0.3">
      <c r="A13" s="1"/>
    </row>
    <row r="14" spans="1:13" x14ac:dyDescent="0.3">
      <c r="A14" s="2"/>
    </row>
    <row r="17" spans="1:13" ht="18" x14ac:dyDescent="0.3">
      <c r="A17" s="3" t="s">
        <v>0</v>
      </c>
      <c r="B17" s="4">
        <v>4432372</v>
      </c>
      <c r="C17" s="3" t="s">
        <v>2</v>
      </c>
      <c r="D17" s="4">
        <v>8</v>
      </c>
      <c r="E17" s="3" t="s">
        <v>3</v>
      </c>
      <c r="F17" s="4">
        <v>11</v>
      </c>
      <c r="G17" s="76" t="s">
        <v>4</v>
      </c>
      <c r="H17" s="4">
        <v>8</v>
      </c>
      <c r="I17" s="3" t="s">
        <v>5</v>
      </c>
      <c r="J17" s="4">
        <v>0</v>
      </c>
      <c r="K17" s="76" t="s">
        <v>6</v>
      </c>
      <c r="L17" s="4" t="s">
        <v>225</v>
      </c>
    </row>
    <row r="18" spans="1:13" ht="18.600000000000001" thickBot="1" x14ac:dyDescent="0.35">
      <c r="A18" s="1"/>
    </row>
    <row r="19" spans="1:13" ht="15" thickBot="1" x14ac:dyDescent="0.35">
      <c r="A19" s="5" t="s">
        <v>8</v>
      </c>
      <c r="B19" s="5" t="s">
        <v>9</v>
      </c>
      <c r="C19" s="5" t="s">
        <v>10</v>
      </c>
      <c r="D19" s="5" t="s">
        <v>11</v>
      </c>
      <c r="E19" s="5" t="s">
        <v>12</v>
      </c>
      <c r="F19" s="5" t="s">
        <v>13</v>
      </c>
      <c r="G19" s="29" t="s">
        <v>113</v>
      </c>
      <c r="H19" s="5" t="s">
        <v>114</v>
      </c>
      <c r="I19" s="5" t="s">
        <v>115</v>
      </c>
      <c r="J19" s="5" t="s">
        <v>116</v>
      </c>
      <c r="K19" s="29" t="s">
        <v>117</v>
      </c>
      <c r="L19" s="5" t="s">
        <v>118</v>
      </c>
      <c r="M19" s="5" t="s">
        <v>119</v>
      </c>
    </row>
    <row r="20" spans="1:13" ht="15" thickBot="1" x14ac:dyDescent="0.35">
      <c r="A20" s="5" t="s">
        <v>15</v>
      </c>
      <c r="B20" s="6">
        <v>1</v>
      </c>
      <c r="C20" s="6">
        <v>1</v>
      </c>
      <c r="D20" s="6">
        <v>1</v>
      </c>
      <c r="E20" s="6">
        <v>1</v>
      </c>
      <c r="F20" s="6">
        <v>1</v>
      </c>
      <c r="G20" s="30">
        <v>8</v>
      </c>
      <c r="H20" s="6">
        <v>8</v>
      </c>
      <c r="I20" s="6">
        <v>1</v>
      </c>
      <c r="J20" s="6">
        <v>8</v>
      </c>
      <c r="K20" s="30">
        <v>4</v>
      </c>
      <c r="L20" s="6">
        <v>8</v>
      </c>
      <c r="M20" s="6">
        <v>503</v>
      </c>
    </row>
    <row r="21" spans="1:13" ht="15" thickBot="1" x14ac:dyDescent="0.35">
      <c r="A21" s="5" t="s">
        <v>16</v>
      </c>
      <c r="B21" s="6">
        <v>1</v>
      </c>
      <c r="C21" s="6">
        <v>2</v>
      </c>
      <c r="D21" s="6">
        <v>8</v>
      </c>
      <c r="E21" s="6">
        <v>1</v>
      </c>
      <c r="F21" s="6">
        <v>2</v>
      </c>
      <c r="G21" s="30">
        <v>8</v>
      </c>
      <c r="H21" s="6">
        <v>7</v>
      </c>
      <c r="I21" s="6">
        <v>3</v>
      </c>
      <c r="J21" s="6">
        <v>8</v>
      </c>
      <c r="K21" s="30">
        <v>7</v>
      </c>
      <c r="L21" s="6">
        <v>7</v>
      </c>
      <c r="M21" s="6">
        <v>433</v>
      </c>
    </row>
    <row r="22" spans="1:13" ht="15" thickBot="1" x14ac:dyDescent="0.35">
      <c r="A22" s="5" t="s">
        <v>17</v>
      </c>
      <c r="B22" s="6">
        <v>1</v>
      </c>
      <c r="C22" s="6">
        <v>2</v>
      </c>
      <c r="D22" s="6">
        <v>4</v>
      </c>
      <c r="E22" s="6">
        <v>3</v>
      </c>
      <c r="F22" s="6">
        <v>4</v>
      </c>
      <c r="G22" s="30">
        <v>8</v>
      </c>
      <c r="H22" s="6">
        <v>7</v>
      </c>
      <c r="I22" s="6">
        <v>7</v>
      </c>
      <c r="J22" s="6">
        <v>6</v>
      </c>
      <c r="K22" s="30">
        <v>2</v>
      </c>
      <c r="L22" s="6">
        <v>5</v>
      </c>
      <c r="M22" s="6">
        <v>600</v>
      </c>
    </row>
    <row r="23" spans="1:13" ht="15" thickBot="1" x14ac:dyDescent="0.35">
      <c r="A23" s="5" t="s">
        <v>18</v>
      </c>
      <c r="B23" s="6">
        <v>1</v>
      </c>
      <c r="C23" s="6">
        <v>2</v>
      </c>
      <c r="D23" s="6">
        <v>5</v>
      </c>
      <c r="E23" s="6">
        <v>3</v>
      </c>
      <c r="F23" s="6">
        <v>8</v>
      </c>
      <c r="G23" s="30">
        <v>8</v>
      </c>
      <c r="H23" s="6">
        <v>7</v>
      </c>
      <c r="I23" s="6">
        <v>6</v>
      </c>
      <c r="J23" s="6">
        <v>6</v>
      </c>
      <c r="K23" s="30">
        <v>1</v>
      </c>
      <c r="L23" s="6">
        <v>1</v>
      </c>
      <c r="M23" s="6">
        <v>755</v>
      </c>
    </row>
    <row r="24" spans="1:13" ht="15" thickBot="1" x14ac:dyDescent="0.35">
      <c r="A24" s="5" t="s">
        <v>19</v>
      </c>
      <c r="B24" s="6">
        <v>1</v>
      </c>
      <c r="C24" s="6">
        <v>2</v>
      </c>
      <c r="D24" s="6">
        <v>3</v>
      </c>
      <c r="E24" s="6">
        <v>3</v>
      </c>
      <c r="F24" s="6">
        <v>7</v>
      </c>
      <c r="G24" s="30">
        <v>8</v>
      </c>
      <c r="H24" s="6">
        <v>7</v>
      </c>
      <c r="I24" s="6">
        <v>8</v>
      </c>
      <c r="J24" s="6">
        <v>6</v>
      </c>
      <c r="K24" s="30">
        <v>3</v>
      </c>
      <c r="L24" s="6">
        <v>2</v>
      </c>
      <c r="M24" s="6">
        <v>577</v>
      </c>
    </row>
    <row r="25" spans="1:13" ht="15" thickBot="1" x14ac:dyDescent="0.35">
      <c r="A25" s="5" t="s">
        <v>21</v>
      </c>
      <c r="B25" s="6">
        <v>6</v>
      </c>
      <c r="C25" s="6">
        <v>2</v>
      </c>
      <c r="D25" s="6">
        <v>2</v>
      </c>
      <c r="E25" s="6">
        <v>3</v>
      </c>
      <c r="F25" s="6">
        <v>5</v>
      </c>
      <c r="G25" s="30">
        <v>3</v>
      </c>
      <c r="H25" s="6">
        <v>7</v>
      </c>
      <c r="I25" s="6">
        <v>5</v>
      </c>
      <c r="J25" s="6">
        <v>6</v>
      </c>
      <c r="K25" s="30">
        <v>5</v>
      </c>
      <c r="L25" s="6">
        <v>4</v>
      </c>
      <c r="M25" s="6">
        <v>577</v>
      </c>
    </row>
    <row r="26" spans="1:13" ht="15" thickBot="1" x14ac:dyDescent="0.35">
      <c r="A26" s="5" t="s">
        <v>25</v>
      </c>
      <c r="B26" s="6">
        <v>6</v>
      </c>
      <c r="C26" s="6">
        <v>2</v>
      </c>
      <c r="D26" s="6">
        <v>7</v>
      </c>
      <c r="E26" s="6">
        <v>3</v>
      </c>
      <c r="F26" s="6">
        <v>6</v>
      </c>
      <c r="G26" s="30">
        <v>3</v>
      </c>
      <c r="H26" s="6">
        <v>7</v>
      </c>
      <c r="I26" s="6">
        <v>2</v>
      </c>
      <c r="J26" s="6">
        <v>6</v>
      </c>
      <c r="K26" s="30">
        <v>8</v>
      </c>
      <c r="L26" s="6">
        <v>3</v>
      </c>
      <c r="M26" s="6">
        <v>774</v>
      </c>
    </row>
    <row r="27" spans="1:13" ht="15" thickBot="1" x14ac:dyDescent="0.35">
      <c r="A27" s="5" t="s">
        <v>29</v>
      </c>
      <c r="B27" s="6">
        <v>6</v>
      </c>
      <c r="C27" s="6">
        <v>2</v>
      </c>
      <c r="D27" s="6">
        <v>6</v>
      </c>
      <c r="E27" s="6">
        <v>3</v>
      </c>
      <c r="F27" s="6">
        <v>3</v>
      </c>
      <c r="G27" s="30">
        <v>3</v>
      </c>
      <c r="H27" s="6">
        <v>7</v>
      </c>
      <c r="I27" s="6">
        <v>4</v>
      </c>
      <c r="J27" s="6">
        <v>6</v>
      </c>
      <c r="K27" s="30">
        <v>6</v>
      </c>
      <c r="L27" s="6">
        <v>6</v>
      </c>
      <c r="M27" s="6">
        <v>1000</v>
      </c>
    </row>
    <row r="28" spans="1:13" ht="18.600000000000001" thickBot="1" x14ac:dyDescent="0.35">
      <c r="A28" s="1"/>
    </row>
    <row r="29" spans="1:13" ht="15" thickBot="1" x14ac:dyDescent="0.35">
      <c r="A29" s="5" t="s">
        <v>20</v>
      </c>
      <c r="B29" s="5" t="s">
        <v>9</v>
      </c>
      <c r="C29" s="5" t="s">
        <v>10</v>
      </c>
      <c r="D29" s="5" t="s">
        <v>11</v>
      </c>
      <c r="E29" s="5" t="s">
        <v>12</v>
      </c>
      <c r="F29" s="5" t="s">
        <v>13</v>
      </c>
      <c r="G29" s="29" t="s">
        <v>113</v>
      </c>
      <c r="H29" s="5" t="s">
        <v>114</v>
      </c>
      <c r="I29" s="5" t="s">
        <v>115</v>
      </c>
      <c r="J29" s="5" t="s">
        <v>116</v>
      </c>
      <c r="K29" s="29" t="s">
        <v>117</v>
      </c>
      <c r="L29" s="5" t="s">
        <v>118</v>
      </c>
    </row>
    <row r="30" spans="1:13" ht="15" thickBot="1" x14ac:dyDescent="0.35">
      <c r="A30" s="5" t="s">
        <v>22</v>
      </c>
      <c r="B30" s="6" t="s">
        <v>23</v>
      </c>
      <c r="C30" s="6" t="s">
        <v>23</v>
      </c>
      <c r="D30" s="6" t="s">
        <v>23</v>
      </c>
      <c r="E30" s="6" t="s">
        <v>23</v>
      </c>
      <c r="F30" s="6" t="s">
        <v>226</v>
      </c>
      <c r="G30" s="30" t="s">
        <v>121</v>
      </c>
      <c r="H30" s="6" t="s">
        <v>23</v>
      </c>
      <c r="I30" s="6" t="s">
        <v>227</v>
      </c>
      <c r="J30" s="6" t="s">
        <v>23</v>
      </c>
      <c r="K30" s="30" t="s">
        <v>165</v>
      </c>
      <c r="L30" s="6" t="s">
        <v>212</v>
      </c>
    </row>
    <row r="31" spans="1:13" ht="15" thickBot="1" x14ac:dyDescent="0.35">
      <c r="A31" s="5" t="s">
        <v>26</v>
      </c>
      <c r="B31" s="6" t="s">
        <v>23</v>
      </c>
      <c r="C31" s="6" t="s">
        <v>23</v>
      </c>
      <c r="D31" s="6" t="s">
        <v>23</v>
      </c>
      <c r="E31" s="6" t="s">
        <v>23</v>
      </c>
      <c r="F31" s="6" t="s">
        <v>226</v>
      </c>
      <c r="G31" s="30" t="s">
        <v>121</v>
      </c>
      <c r="H31" s="6" t="s">
        <v>23</v>
      </c>
      <c r="I31" s="6" t="s">
        <v>227</v>
      </c>
      <c r="J31" s="6" t="s">
        <v>23</v>
      </c>
      <c r="K31" s="30" t="s">
        <v>165</v>
      </c>
      <c r="L31" s="6" t="s">
        <v>212</v>
      </c>
    </row>
    <row r="32" spans="1:13" ht="15" thickBot="1" x14ac:dyDescent="0.35">
      <c r="A32" s="5" t="s">
        <v>30</v>
      </c>
      <c r="B32" s="6" t="s">
        <v>23</v>
      </c>
      <c r="C32" s="6" t="s">
        <v>23</v>
      </c>
      <c r="D32" s="6" t="s">
        <v>23</v>
      </c>
      <c r="E32" s="6" t="s">
        <v>23</v>
      </c>
      <c r="F32" s="6" t="s">
        <v>228</v>
      </c>
      <c r="G32" s="30" t="s">
        <v>121</v>
      </c>
      <c r="H32" s="6" t="s">
        <v>23</v>
      </c>
      <c r="I32" s="6" t="s">
        <v>229</v>
      </c>
      <c r="J32" s="6" t="s">
        <v>23</v>
      </c>
      <c r="K32" s="30" t="s">
        <v>214</v>
      </c>
      <c r="L32" s="6" t="s">
        <v>23</v>
      </c>
    </row>
    <row r="33" spans="1:12" ht="15" thickBot="1" x14ac:dyDescent="0.35">
      <c r="A33" s="5" t="s">
        <v>32</v>
      </c>
      <c r="B33" s="6" t="s">
        <v>23</v>
      </c>
      <c r="C33" s="6" t="s">
        <v>23</v>
      </c>
      <c r="D33" s="6" t="s">
        <v>23</v>
      </c>
      <c r="E33" s="6" t="s">
        <v>23</v>
      </c>
      <c r="F33" s="6" t="s">
        <v>23</v>
      </c>
      <c r="G33" s="30" t="s">
        <v>23</v>
      </c>
      <c r="H33" s="6" t="s">
        <v>23</v>
      </c>
      <c r="I33" s="6" t="s">
        <v>229</v>
      </c>
      <c r="J33" s="6" t="s">
        <v>23</v>
      </c>
      <c r="K33" s="30" t="s">
        <v>23</v>
      </c>
      <c r="L33" s="6" t="s">
        <v>23</v>
      </c>
    </row>
    <row r="34" spans="1:12" ht="15" thickBot="1" x14ac:dyDescent="0.35">
      <c r="A34" s="5" t="s">
        <v>127</v>
      </c>
      <c r="B34" s="6" t="s">
        <v>23</v>
      </c>
      <c r="C34" s="6" t="s">
        <v>23</v>
      </c>
      <c r="D34" s="6" t="s">
        <v>23</v>
      </c>
      <c r="E34" s="6" t="s">
        <v>23</v>
      </c>
      <c r="F34" s="6" t="s">
        <v>23</v>
      </c>
      <c r="G34" s="30" t="s">
        <v>23</v>
      </c>
      <c r="H34" s="6" t="s">
        <v>23</v>
      </c>
      <c r="I34" s="6" t="s">
        <v>23</v>
      </c>
      <c r="J34" s="6" t="s">
        <v>23</v>
      </c>
      <c r="K34" s="30" t="s">
        <v>23</v>
      </c>
      <c r="L34" s="6" t="s">
        <v>23</v>
      </c>
    </row>
    <row r="35" spans="1:12" ht="15" thickBot="1" x14ac:dyDescent="0.35">
      <c r="A35" s="5" t="s">
        <v>128</v>
      </c>
      <c r="B35" s="6" t="s">
        <v>23</v>
      </c>
      <c r="C35" s="6" t="s">
        <v>23</v>
      </c>
      <c r="D35" s="6" t="s">
        <v>23</v>
      </c>
      <c r="E35" s="6" t="s">
        <v>23</v>
      </c>
      <c r="F35" s="6" t="s">
        <v>23</v>
      </c>
      <c r="G35" s="30" t="s">
        <v>23</v>
      </c>
      <c r="H35" s="6" t="s">
        <v>23</v>
      </c>
      <c r="I35" s="6" t="s">
        <v>23</v>
      </c>
      <c r="J35" s="6" t="s">
        <v>23</v>
      </c>
      <c r="K35" s="30" t="s">
        <v>23</v>
      </c>
      <c r="L35" s="6" t="s">
        <v>23</v>
      </c>
    </row>
    <row r="36" spans="1:12" ht="15" thickBot="1" x14ac:dyDescent="0.35">
      <c r="A36" s="5" t="s">
        <v>129</v>
      </c>
      <c r="B36" s="6" t="s">
        <v>23</v>
      </c>
      <c r="C36" s="6" t="s">
        <v>23</v>
      </c>
      <c r="D36" s="6" t="s">
        <v>23</v>
      </c>
      <c r="E36" s="6" t="s">
        <v>23</v>
      </c>
      <c r="F36" s="6" t="s">
        <v>23</v>
      </c>
      <c r="G36" s="30" t="s">
        <v>23</v>
      </c>
      <c r="H36" s="6" t="s">
        <v>23</v>
      </c>
      <c r="I36" s="6" t="s">
        <v>23</v>
      </c>
      <c r="J36" s="6" t="s">
        <v>23</v>
      </c>
      <c r="K36" s="30" t="s">
        <v>23</v>
      </c>
      <c r="L36" s="6" t="s">
        <v>23</v>
      </c>
    </row>
    <row r="37" spans="1:12" ht="15" thickBot="1" x14ac:dyDescent="0.35">
      <c r="A37" s="5" t="s">
        <v>130</v>
      </c>
      <c r="B37" s="6" t="s">
        <v>23</v>
      </c>
      <c r="C37" s="6" t="s">
        <v>23</v>
      </c>
      <c r="D37" s="6" t="s">
        <v>23</v>
      </c>
      <c r="E37" s="6" t="s">
        <v>23</v>
      </c>
      <c r="F37" s="6" t="s">
        <v>23</v>
      </c>
      <c r="G37" s="30" t="s">
        <v>23</v>
      </c>
      <c r="H37" s="6" t="s">
        <v>23</v>
      </c>
      <c r="I37" s="6" t="s">
        <v>23</v>
      </c>
      <c r="J37" s="6" t="s">
        <v>23</v>
      </c>
      <c r="K37" s="30" t="s">
        <v>23</v>
      </c>
      <c r="L37" s="6" t="s">
        <v>23</v>
      </c>
    </row>
    <row r="38" spans="1:12" ht="18.600000000000001" thickBot="1" x14ac:dyDescent="0.35">
      <c r="A38" s="1"/>
    </row>
    <row r="39" spans="1:12" ht="15" thickBot="1" x14ac:dyDescent="0.35">
      <c r="A39" s="5" t="s">
        <v>36</v>
      </c>
      <c r="B39" s="5" t="s">
        <v>9</v>
      </c>
      <c r="C39" s="5" t="s">
        <v>10</v>
      </c>
      <c r="D39" s="5" t="s">
        <v>11</v>
      </c>
      <c r="E39" s="5" t="s">
        <v>12</v>
      </c>
      <c r="F39" s="5" t="s">
        <v>13</v>
      </c>
      <c r="G39" s="29" t="s">
        <v>113</v>
      </c>
      <c r="H39" s="5" t="s">
        <v>114</v>
      </c>
      <c r="I39" s="5" t="s">
        <v>115</v>
      </c>
      <c r="J39" s="5" t="s">
        <v>116</v>
      </c>
      <c r="K39" s="29" t="s">
        <v>117</v>
      </c>
      <c r="L39" s="5" t="s">
        <v>118</v>
      </c>
    </row>
    <row r="40" spans="1:12" ht="15" thickBot="1" x14ac:dyDescent="0.35">
      <c r="A40" s="5" t="s">
        <v>22</v>
      </c>
      <c r="B40" s="6">
        <v>0</v>
      </c>
      <c r="C40" s="6">
        <v>0</v>
      </c>
      <c r="D40" s="6">
        <v>0</v>
      </c>
      <c r="E40" s="6">
        <v>0</v>
      </c>
      <c r="F40" s="6">
        <v>306</v>
      </c>
      <c r="G40" s="30">
        <v>577</v>
      </c>
      <c r="H40" s="6">
        <v>0</v>
      </c>
      <c r="I40" s="6">
        <v>197</v>
      </c>
      <c r="J40" s="6">
        <v>0</v>
      </c>
      <c r="K40" s="30">
        <v>600</v>
      </c>
      <c r="L40" s="6">
        <v>155</v>
      </c>
    </row>
    <row r="41" spans="1:12" ht="15" thickBot="1" x14ac:dyDescent="0.35">
      <c r="A41" s="5" t="s">
        <v>26</v>
      </c>
      <c r="B41" s="6">
        <v>0</v>
      </c>
      <c r="C41" s="6">
        <v>0</v>
      </c>
      <c r="D41" s="6">
        <v>0</v>
      </c>
      <c r="E41" s="6">
        <v>0</v>
      </c>
      <c r="F41" s="6">
        <v>306</v>
      </c>
      <c r="G41" s="30">
        <v>577</v>
      </c>
      <c r="H41" s="6">
        <v>0</v>
      </c>
      <c r="I41" s="6">
        <v>197</v>
      </c>
      <c r="J41" s="6">
        <v>0</v>
      </c>
      <c r="K41" s="30">
        <v>600</v>
      </c>
      <c r="L41" s="6">
        <v>155</v>
      </c>
    </row>
    <row r="42" spans="1:12" ht="15" thickBot="1" x14ac:dyDescent="0.35">
      <c r="A42" s="5" t="s">
        <v>30</v>
      </c>
      <c r="B42" s="6">
        <v>0</v>
      </c>
      <c r="C42" s="6">
        <v>0</v>
      </c>
      <c r="D42" s="6">
        <v>0</v>
      </c>
      <c r="E42" s="6">
        <v>0</v>
      </c>
      <c r="F42" s="6">
        <v>296</v>
      </c>
      <c r="G42" s="30">
        <v>577</v>
      </c>
      <c r="H42" s="6">
        <v>0</v>
      </c>
      <c r="I42" s="6">
        <v>127</v>
      </c>
      <c r="J42" s="6">
        <v>0</v>
      </c>
      <c r="K42" s="30">
        <v>422</v>
      </c>
      <c r="L42" s="6">
        <v>0</v>
      </c>
    </row>
    <row r="43" spans="1:12" ht="15" thickBot="1" x14ac:dyDescent="0.35">
      <c r="A43" s="5" t="s">
        <v>32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30">
        <v>0</v>
      </c>
      <c r="H43" s="6">
        <v>0</v>
      </c>
      <c r="I43" s="6">
        <v>127</v>
      </c>
      <c r="J43" s="6">
        <v>0</v>
      </c>
      <c r="K43" s="30">
        <v>0</v>
      </c>
      <c r="L43" s="6">
        <v>0</v>
      </c>
    </row>
    <row r="44" spans="1:12" ht="15" thickBot="1" x14ac:dyDescent="0.35">
      <c r="A44" s="5" t="s">
        <v>127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30">
        <v>0</v>
      </c>
      <c r="H44" s="6">
        <v>0</v>
      </c>
      <c r="I44" s="6">
        <v>0</v>
      </c>
      <c r="J44" s="6">
        <v>0</v>
      </c>
      <c r="K44" s="30">
        <v>0</v>
      </c>
      <c r="L44" s="6">
        <v>0</v>
      </c>
    </row>
    <row r="45" spans="1:12" ht="15" thickBot="1" x14ac:dyDescent="0.35">
      <c r="A45" s="5" t="s">
        <v>128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30">
        <v>0</v>
      </c>
      <c r="H45" s="6">
        <v>0</v>
      </c>
      <c r="I45" s="6">
        <v>0</v>
      </c>
      <c r="J45" s="6">
        <v>0</v>
      </c>
      <c r="K45" s="30">
        <v>0</v>
      </c>
      <c r="L45" s="6">
        <v>0</v>
      </c>
    </row>
    <row r="46" spans="1:12" ht="15" thickBot="1" x14ac:dyDescent="0.35">
      <c r="A46" s="5" t="s">
        <v>129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30">
        <v>0</v>
      </c>
      <c r="H46" s="6">
        <v>0</v>
      </c>
      <c r="I46" s="6">
        <v>0</v>
      </c>
      <c r="J46" s="6">
        <v>0</v>
      </c>
      <c r="K46" s="30">
        <v>0</v>
      </c>
      <c r="L46" s="6">
        <v>0</v>
      </c>
    </row>
    <row r="47" spans="1:12" ht="15" thickBot="1" x14ac:dyDescent="0.35">
      <c r="A47" s="5" t="s">
        <v>130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30">
        <v>0</v>
      </c>
      <c r="H47" s="6">
        <v>0</v>
      </c>
      <c r="I47" s="6">
        <v>0</v>
      </c>
      <c r="J47" s="6">
        <v>0</v>
      </c>
      <c r="K47" s="30">
        <v>0</v>
      </c>
      <c r="L47" s="6">
        <v>0</v>
      </c>
    </row>
    <row r="48" spans="1:12" ht="18.600000000000001" thickBot="1" x14ac:dyDescent="0.35">
      <c r="A48" s="1"/>
    </row>
    <row r="49" spans="1:18" ht="15" thickBot="1" x14ac:dyDescent="0.35">
      <c r="A49" s="5" t="s">
        <v>131</v>
      </c>
      <c r="B49" s="5" t="s">
        <v>9</v>
      </c>
      <c r="C49" s="5" t="s">
        <v>10</v>
      </c>
      <c r="D49" s="5" t="s">
        <v>11</v>
      </c>
      <c r="E49" s="5" t="s">
        <v>12</v>
      </c>
      <c r="F49" s="5" t="s">
        <v>13</v>
      </c>
      <c r="G49" s="29" t="s">
        <v>113</v>
      </c>
      <c r="H49" s="5" t="s">
        <v>114</v>
      </c>
      <c r="I49" s="5" t="s">
        <v>115</v>
      </c>
      <c r="J49" s="5" t="s">
        <v>116</v>
      </c>
      <c r="K49" s="29" t="s">
        <v>117</v>
      </c>
      <c r="L49" s="5" t="s">
        <v>118</v>
      </c>
      <c r="M49" s="5" t="s">
        <v>39</v>
      </c>
      <c r="N49" s="5" t="s">
        <v>40</v>
      </c>
      <c r="O49" s="5" t="s">
        <v>41</v>
      </c>
      <c r="P49" s="5" t="s">
        <v>42</v>
      </c>
      <c r="R49" s="12" t="s">
        <v>204</v>
      </c>
    </row>
    <row r="50" spans="1:18" ht="15" thickBot="1" x14ac:dyDescent="0.35">
      <c r="A50" s="5" t="s">
        <v>15</v>
      </c>
      <c r="B50" s="6">
        <v>0</v>
      </c>
      <c r="C50" s="6">
        <v>0</v>
      </c>
      <c r="D50" s="6">
        <v>0</v>
      </c>
      <c r="E50" s="6">
        <v>0</v>
      </c>
      <c r="F50" s="6">
        <v>306</v>
      </c>
      <c r="G50" s="30">
        <v>0</v>
      </c>
      <c r="H50" s="6">
        <v>0</v>
      </c>
      <c r="I50" s="6">
        <v>197</v>
      </c>
      <c r="J50" s="6">
        <v>0</v>
      </c>
      <c r="K50" s="30">
        <v>0</v>
      </c>
      <c r="L50" s="6">
        <v>0</v>
      </c>
      <c r="M50" s="6">
        <v>503</v>
      </c>
      <c r="N50" s="6">
        <v>503</v>
      </c>
      <c r="O50" s="6">
        <v>0</v>
      </c>
      <c r="P50" s="6">
        <v>0</v>
      </c>
      <c r="R50">
        <f>11-COUNTIF(B50:L50,0)</f>
        <v>2</v>
      </c>
    </row>
    <row r="51" spans="1:18" ht="15" thickBot="1" x14ac:dyDescent="0.35">
      <c r="A51" s="5" t="s">
        <v>16</v>
      </c>
      <c r="B51" s="6">
        <v>0</v>
      </c>
      <c r="C51" s="6">
        <v>0</v>
      </c>
      <c r="D51" s="6">
        <v>0</v>
      </c>
      <c r="E51" s="6">
        <v>0</v>
      </c>
      <c r="F51" s="6">
        <v>306</v>
      </c>
      <c r="G51" s="30">
        <v>0</v>
      </c>
      <c r="H51" s="6">
        <v>0</v>
      </c>
      <c r="I51" s="6">
        <v>127</v>
      </c>
      <c r="J51" s="6">
        <v>0</v>
      </c>
      <c r="K51" s="30">
        <v>0</v>
      </c>
      <c r="L51" s="6">
        <v>0</v>
      </c>
      <c r="M51" s="6">
        <v>433</v>
      </c>
      <c r="N51" s="6">
        <v>433</v>
      </c>
      <c r="O51" s="6">
        <v>0</v>
      </c>
      <c r="P51" s="6">
        <v>0</v>
      </c>
      <c r="R51">
        <f t="shared" ref="R51:R57" si="0">11-COUNTIF(B51:L51,0)</f>
        <v>2</v>
      </c>
    </row>
    <row r="52" spans="1:18" ht="15" thickBot="1" x14ac:dyDescent="0.35">
      <c r="A52" s="5" t="s">
        <v>17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30">
        <v>0</v>
      </c>
      <c r="H52" s="6">
        <v>0</v>
      </c>
      <c r="I52" s="6">
        <v>0</v>
      </c>
      <c r="J52" s="6">
        <v>0</v>
      </c>
      <c r="K52" s="30">
        <v>600</v>
      </c>
      <c r="L52" s="6">
        <v>0</v>
      </c>
      <c r="M52" s="6">
        <v>600</v>
      </c>
      <c r="N52" s="6">
        <v>600</v>
      </c>
      <c r="O52" s="6">
        <v>0</v>
      </c>
      <c r="P52" s="6">
        <v>0</v>
      </c>
      <c r="R52" s="31">
        <f t="shared" si="0"/>
        <v>1</v>
      </c>
    </row>
    <row r="53" spans="1:18" ht="15" thickBot="1" x14ac:dyDescent="0.35">
      <c r="A53" s="5" t="s">
        <v>18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30">
        <v>0</v>
      </c>
      <c r="H53" s="6">
        <v>0</v>
      </c>
      <c r="I53" s="6">
        <v>0</v>
      </c>
      <c r="J53" s="6">
        <v>0</v>
      </c>
      <c r="K53" s="30">
        <v>600</v>
      </c>
      <c r="L53" s="6">
        <v>155</v>
      </c>
      <c r="M53" s="6">
        <v>755</v>
      </c>
      <c r="N53" s="6">
        <v>755</v>
      </c>
      <c r="O53" s="6">
        <v>0</v>
      </c>
      <c r="P53" s="6">
        <v>0</v>
      </c>
      <c r="R53">
        <f t="shared" si="0"/>
        <v>2</v>
      </c>
    </row>
    <row r="54" spans="1:18" ht="15" thickBot="1" x14ac:dyDescent="0.35">
      <c r="A54" s="5" t="s">
        <v>19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30">
        <v>0</v>
      </c>
      <c r="H54" s="6">
        <v>0</v>
      </c>
      <c r="I54" s="6">
        <v>0</v>
      </c>
      <c r="J54" s="6">
        <v>0</v>
      </c>
      <c r="K54" s="30">
        <v>422</v>
      </c>
      <c r="L54" s="6">
        <v>155</v>
      </c>
      <c r="M54" s="6">
        <v>577</v>
      </c>
      <c r="N54" s="6">
        <v>577</v>
      </c>
      <c r="O54" s="6">
        <v>0</v>
      </c>
      <c r="P54" s="6">
        <v>0</v>
      </c>
      <c r="R54">
        <f t="shared" si="0"/>
        <v>2</v>
      </c>
    </row>
    <row r="55" spans="1:18" ht="15" thickBot="1" x14ac:dyDescent="0.35">
      <c r="A55" s="5" t="s">
        <v>21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30">
        <v>577</v>
      </c>
      <c r="H55" s="6">
        <v>0</v>
      </c>
      <c r="I55" s="6">
        <v>0</v>
      </c>
      <c r="J55" s="6">
        <v>0</v>
      </c>
      <c r="K55" s="30">
        <v>0</v>
      </c>
      <c r="L55" s="6">
        <v>0</v>
      </c>
      <c r="M55" s="6">
        <v>577</v>
      </c>
      <c r="N55" s="6">
        <v>577</v>
      </c>
      <c r="O55" s="6">
        <v>0</v>
      </c>
      <c r="P55" s="6">
        <v>0</v>
      </c>
      <c r="R55" s="31">
        <f t="shared" si="0"/>
        <v>1</v>
      </c>
    </row>
    <row r="56" spans="1:18" ht="15" thickBot="1" x14ac:dyDescent="0.35">
      <c r="A56" s="5" t="s">
        <v>25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30">
        <v>577</v>
      </c>
      <c r="H56" s="6">
        <v>0</v>
      </c>
      <c r="I56" s="6">
        <v>197</v>
      </c>
      <c r="J56" s="6">
        <v>0</v>
      </c>
      <c r="K56" s="30">
        <v>0</v>
      </c>
      <c r="L56" s="6">
        <v>0</v>
      </c>
      <c r="M56" s="6">
        <v>774</v>
      </c>
      <c r="N56" s="6">
        <v>774</v>
      </c>
      <c r="O56" s="6">
        <v>0</v>
      </c>
      <c r="P56" s="6">
        <v>0</v>
      </c>
      <c r="R56">
        <f t="shared" si="0"/>
        <v>2</v>
      </c>
    </row>
    <row r="57" spans="1:18" ht="15" thickBot="1" x14ac:dyDescent="0.35">
      <c r="A57" s="5" t="s">
        <v>29</v>
      </c>
      <c r="B57" s="6">
        <v>0</v>
      </c>
      <c r="C57" s="6">
        <v>0</v>
      </c>
      <c r="D57" s="6">
        <v>0</v>
      </c>
      <c r="E57" s="6">
        <v>0</v>
      </c>
      <c r="F57" s="6">
        <v>296</v>
      </c>
      <c r="G57" s="30">
        <v>577</v>
      </c>
      <c r="H57" s="6">
        <v>0</v>
      </c>
      <c r="I57" s="6">
        <v>127</v>
      </c>
      <c r="J57" s="6">
        <v>0</v>
      </c>
      <c r="K57" s="30">
        <v>0</v>
      </c>
      <c r="L57" s="6">
        <v>0</v>
      </c>
      <c r="M57" s="6">
        <v>1000</v>
      </c>
      <c r="N57" s="6">
        <v>1000</v>
      </c>
      <c r="O57" s="6">
        <v>0</v>
      </c>
      <c r="P57" s="6">
        <v>0</v>
      </c>
      <c r="R57">
        <f t="shared" si="0"/>
        <v>3</v>
      </c>
    </row>
    <row r="58" spans="1:18" ht="15" thickBot="1" x14ac:dyDescent="0.35"/>
    <row r="59" spans="1:18" ht="15" thickBot="1" x14ac:dyDescent="0.35">
      <c r="A59" s="8" t="s">
        <v>43</v>
      </c>
      <c r="B59" s="9">
        <v>1835</v>
      </c>
    </row>
    <row r="60" spans="1:18" ht="15" thickBot="1" x14ac:dyDescent="0.35">
      <c r="A60" s="8" t="s">
        <v>132</v>
      </c>
      <c r="B60" s="9">
        <v>0</v>
      </c>
    </row>
    <row r="61" spans="1:18" ht="15" thickBot="1" x14ac:dyDescent="0.35">
      <c r="A61" s="8" t="s">
        <v>45</v>
      </c>
      <c r="B61" s="9">
        <v>5219</v>
      </c>
    </row>
    <row r="62" spans="1:18" ht="15" thickBot="1" x14ac:dyDescent="0.35">
      <c r="A62" s="8" t="s">
        <v>46</v>
      </c>
      <c r="B62" s="9">
        <v>5219</v>
      </c>
    </row>
    <row r="63" spans="1:18" ht="15" thickBot="1" x14ac:dyDescent="0.35">
      <c r="A63" s="8" t="s">
        <v>47</v>
      </c>
      <c r="B63" s="9">
        <v>0</v>
      </c>
    </row>
    <row r="64" spans="1:18" ht="15" thickBot="1" x14ac:dyDescent="0.35">
      <c r="A64" s="8" t="s">
        <v>48</v>
      </c>
      <c r="B64" s="9"/>
    </row>
    <row r="65" spans="1:2" ht="15" thickBot="1" x14ac:dyDescent="0.35">
      <c r="A65" s="8" t="s">
        <v>49</v>
      </c>
      <c r="B65" s="9"/>
    </row>
    <row r="66" spans="1:2" ht="15" thickBot="1" x14ac:dyDescent="0.35">
      <c r="A66" s="8" t="s">
        <v>50</v>
      </c>
      <c r="B66" s="9">
        <v>0</v>
      </c>
    </row>
    <row r="68" spans="1:2" x14ac:dyDescent="0.3">
      <c r="A68" s="11" t="s">
        <v>133</v>
      </c>
    </row>
    <row r="70" spans="1:2" x14ac:dyDescent="0.3">
      <c r="A70" s="15" t="s">
        <v>134</v>
      </c>
    </row>
    <row r="71" spans="1:2" x14ac:dyDescent="0.3">
      <c r="A71" s="15" t="s">
        <v>230</v>
      </c>
    </row>
  </sheetData>
  <hyperlinks>
    <hyperlink ref="A68" r:id="rId1" display="https://miau.my-x.hu/myx-free/coco/test/443237220220307124847.html" xr:uid="{FA18E43F-7D3C-4694-AE64-D9FAACABFF1B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AB69-8D20-4594-9314-0A4D833A6FBE}">
  <dimension ref="A1:P71"/>
  <sheetViews>
    <sheetView zoomScale="40" zoomScaleNormal="40" workbookViewId="0"/>
  </sheetViews>
  <sheetFormatPr defaultRowHeight="14.4" x14ac:dyDescent="0.3"/>
  <sheetData>
    <row r="1" spans="1:12" ht="15" thickBot="1" x14ac:dyDescent="0.35">
      <c r="A1" s="5" t="s">
        <v>8</v>
      </c>
      <c r="B1" s="5" t="str">
        <f>step_d2!B19</f>
        <v>inverzmax_k1</v>
      </c>
      <c r="C1" s="5" t="str">
        <f>step_d2!C19</f>
        <v>inverzmax_k5</v>
      </c>
      <c r="D1" s="5" t="str">
        <f>step_d2!F19</f>
        <v>inverzszórás_k5</v>
      </c>
      <c r="E1" s="5" t="str">
        <f>step_d2!G19</f>
        <v>inverzmax_Y</v>
      </c>
      <c r="F1" s="5" t="str">
        <f>step_d2!H19</f>
        <v>inverzátlag_Y</v>
      </c>
      <c r="G1" s="5" t="str">
        <f>step_d2!J19</f>
        <v>direktmax_k5</v>
      </c>
      <c r="H1" s="5" t="str">
        <f>step_d2!L19</f>
        <v>direktszórás_k3</v>
      </c>
      <c r="I1" s="5" t="str">
        <f>step_d2!O19</f>
        <v>direktmax_Y</v>
      </c>
      <c r="J1" s="5" t="str">
        <f>step_d2!Q19</f>
        <v>direktátlag_Y</v>
      </c>
      <c r="K1" s="5" t="str">
        <f>step_d2!R19</f>
        <v>korreláció</v>
      </c>
    </row>
    <row r="2" spans="1:12" ht="15" thickBot="1" x14ac:dyDescent="0.35">
      <c r="A2" s="5" t="s">
        <v>15</v>
      </c>
      <c r="B2" s="6">
        <v>1</v>
      </c>
      <c r="C2" s="6">
        <v>1</v>
      </c>
      <c r="D2" s="6">
        <v>1</v>
      </c>
      <c r="E2" s="6">
        <v>1</v>
      </c>
      <c r="F2" s="6">
        <v>1</v>
      </c>
      <c r="G2" s="6">
        <v>8</v>
      </c>
      <c r="H2" s="6">
        <v>1</v>
      </c>
      <c r="I2" s="6">
        <v>8</v>
      </c>
      <c r="J2" s="6">
        <v>8</v>
      </c>
      <c r="K2" s="6">
        <v>503</v>
      </c>
    </row>
    <row r="3" spans="1:12" ht="15" thickBot="1" x14ac:dyDescent="0.35">
      <c r="A3" s="5" t="s">
        <v>16</v>
      </c>
      <c r="B3" s="6">
        <v>1</v>
      </c>
      <c r="C3" s="6">
        <v>2</v>
      </c>
      <c r="D3" s="6">
        <v>8</v>
      </c>
      <c r="E3" s="6">
        <v>1</v>
      </c>
      <c r="F3" s="6">
        <v>2</v>
      </c>
      <c r="G3" s="6">
        <v>7</v>
      </c>
      <c r="H3" s="6">
        <v>3</v>
      </c>
      <c r="I3" s="6">
        <v>8</v>
      </c>
      <c r="J3" s="6">
        <v>7</v>
      </c>
      <c r="K3" s="6">
        <v>433</v>
      </c>
    </row>
    <row r="4" spans="1:12" ht="15" thickBot="1" x14ac:dyDescent="0.35">
      <c r="A4" s="5" t="s">
        <v>17</v>
      </c>
      <c r="B4" s="6">
        <v>1</v>
      </c>
      <c r="C4" s="6">
        <v>2</v>
      </c>
      <c r="D4" s="6">
        <v>4</v>
      </c>
      <c r="E4" s="6">
        <v>3</v>
      </c>
      <c r="F4" s="6">
        <v>4</v>
      </c>
      <c r="G4" s="6">
        <v>7</v>
      </c>
      <c r="H4" s="6">
        <v>7</v>
      </c>
      <c r="I4" s="6">
        <v>6</v>
      </c>
      <c r="J4" s="6">
        <v>5</v>
      </c>
      <c r="K4" s="6">
        <v>600</v>
      </c>
    </row>
    <row r="5" spans="1:12" ht="15" thickBot="1" x14ac:dyDescent="0.35">
      <c r="A5" s="5" t="s">
        <v>18</v>
      </c>
      <c r="B5" s="6">
        <v>1</v>
      </c>
      <c r="C5" s="6">
        <v>2</v>
      </c>
      <c r="D5" s="6">
        <v>5</v>
      </c>
      <c r="E5" s="6">
        <v>3</v>
      </c>
      <c r="F5" s="6">
        <v>8</v>
      </c>
      <c r="G5" s="6">
        <v>7</v>
      </c>
      <c r="H5" s="6">
        <v>6</v>
      </c>
      <c r="I5" s="6">
        <v>6</v>
      </c>
      <c r="J5" s="6">
        <v>1</v>
      </c>
      <c r="K5" s="6">
        <v>755</v>
      </c>
    </row>
    <row r="6" spans="1:12" ht="15" thickBot="1" x14ac:dyDescent="0.35">
      <c r="A6" s="5" t="s">
        <v>19</v>
      </c>
      <c r="B6" s="6">
        <v>1</v>
      </c>
      <c r="C6" s="6">
        <v>2</v>
      </c>
      <c r="D6" s="6">
        <v>3</v>
      </c>
      <c r="E6" s="6">
        <v>3</v>
      </c>
      <c r="F6" s="6">
        <v>7</v>
      </c>
      <c r="G6" s="6">
        <v>7</v>
      </c>
      <c r="H6" s="6">
        <v>8</v>
      </c>
      <c r="I6" s="6">
        <v>6</v>
      </c>
      <c r="J6" s="6">
        <v>2</v>
      </c>
      <c r="K6" s="6">
        <v>577</v>
      </c>
    </row>
    <row r="7" spans="1:12" ht="15" thickBot="1" x14ac:dyDescent="0.35">
      <c r="A7" s="5" t="s">
        <v>21</v>
      </c>
      <c r="B7" s="6">
        <v>6</v>
      </c>
      <c r="C7" s="6">
        <v>2</v>
      </c>
      <c r="D7" s="6">
        <v>2</v>
      </c>
      <c r="E7" s="6">
        <v>3</v>
      </c>
      <c r="F7" s="6">
        <v>5</v>
      </c>
      <c r="G7" s="6">
        <v>7</v>
      </c>
      <c r="H7" s="6">
        <v>5</v>
      </c>
      <c r="I7" s="6">
        <v>6</v>
      </c>
      <c r="J7" s="6">
        <v>4</v>
      </c>
      <c r="K7" s="6">
        <v>577</v>
      </c>
    </row>
    <row r="8" spans="1:12" ht="15" thickBot="1" x14ac:dyDescent="0.35">
      <c r="A8" s="5" t="s">
        <v>25</v>
      </c>
      <c r="B8" s="6">
        <v>6</v>
      </c>
      <c r="C8" s="6">
        <v>2</v>
      </c>
      <c r="D8" s="6">
        <v>7</v>
      </c>
      <c r="E8" s="6">
        <v>3</v>
      </c>
      <c r="F8" s="6">
        <v>6</v>
      </c>
      <c r="G8" s="6">
        <v>7</v>
      </c>
      <c r="H8" s="6">
        <v>2</v>
      </c>
      <c r="I8" s="6">
        <v>6</v>
      </c>
      <c r="J8" s="6">
        <v>3</v>
      </c>
      <c r="K8" s="6">
        <v>774</v>
      </c>
    </row>
    <row r="9" spans="1:12" ht="15" thickBot="1" x14ac:dyDescent="0.35">
      <c r="A9" s="5" t="s">
        <v>29</v>
      </c>
      <c r="B9" s="6">
        <v>6</v>
      </c>
      <c r="C9" s="6">
        <v>2</v>
      </c>
      <c r="D9" s="6">
        <v>6</v>
      </c>
      <c r="E9" s="6">
        <v>3</v>
      </c>
      <c r="F9" s="6">
        <v>3</v>
      </c>
      <c r="G9" s="6">
        <v>7</v>
      </c>
      <c r="H9" s="6">
        <v>4</v>
      </c>
      <c r="I9" s="6">
        <v>6</v>
      </c>
      <c r="J9" s="6">
        <v>6</v>
      </c>
      <c r="K9" s="6">
        <v>1000</v>
      </c>
    </row>
    <row r="12" spans="1:12" ht="18" x14ac:dyDescent="0.3">
      <c r="A12" s="1"/>
    </row>
    <row r="13" spans="1:12" x14ac:dyDescent="0.3">
      <c r="A13" s="2"/>
    </row>
    <row r="16" spans="1:12" ht="18" x14ac:dyDescent="0.3">
      <c r="A16" s="3" t="s">
        <v>0</v>
      </c>
      <c r="B16" s="4">
        <v>1690122</v>
      </c>
      <c r="C16" s="3" t="s">
        <v>2</v>
      </c>
      <c r="D16" s="4">
        <v>8</v>
      </c>
      <c r="E16" s="3" t="s">
        <v>3</v>
      </c>
      <c r="F16" s="4">
        <v>9</v>
      </c>
      <c r="G16" s="3" t="s">
        <v>4</v>
      </c>
      <c r="H16" s="4">
        <v>8</v>
      </c>
      <c r="I16" s="3" t="s">
        <v>5</v>
      </c>
      <c r="J16" s="4">
        <v>0</v>
      </c>
      <c r="K16" s="3" t="s">
        <v>6</v>
      </c>
      <c r="L16" s="4" t="s">
        <v>231</v>
      </c>
    </row>
    <row r="17" spans="1:11" ht="18.600000000000001" thickBot="1" x14ac:dyDescent="0.35">
      <c r="A17" s="1"/>
    </row>
    <row r="18" spans="1:11" ht="15" thickBot="1" x14ac:dyDescent="0.35">
      <c r="A18" s="5" t="s">
        <v>8</v>
      </c>
      <c r="B18" s="5" t="s">
        <v>9</v>
      </c>
      <c r="C18" s="5" t="s">
        <v>10</v>
      </c>
      <c r="D18" s="5" t="s">
        <v>11</v>
      </c>
      <c r="E18" s="5" t="s">
        <v>12</v>
      </c>
      <c r="F18" s="5" t="s">
        <v>13</v>
      </c>
      <c r="G18" s="5" t="s">
        <v>113</v>
      </c>
      <c r="H18" s="5" t="s">
        <v>114</v>
      </c>
      <c r="I18" s="5" t="s">
        <v>115</v>
      </c>
      <c r="J18" s="5" t="s">
        <v>116</v>
      </c>
      <c r="K18" s="5" t="s">
        <v>232</v>
      </c>
    </row>
    <row r="19" spans="1:11" ht="15" thickBot="1" x14ac:dyDescent="0.35">
      <c r="A19" s="5" t="s">
        <v>15</v>
      </c>
      <c r="B19" s="6">
        <v>1</v>
      </c>
      <c r="C19" s="6">
        <v>1</v>
      </c>
      <c r="D19" s="6">
        <v>1</v>
      </c>
      <c r="E19" s="6">
        <v>1</v>
      </c>
      <c r="F19" s="6">
        <v>1</v>
      </c>
      <c r="G19" s="6">
        <v>8</v>
      </c>
      <c r="H19" s="6">
        <v>1</v>
      </c>
      <c r="I19" s="6">
        <v>8</v>
      </c>
      <c r="J19" s="6">
        <v>8</v>
      </c>
      <c r="K19" s="6">
        <v>503</v>
      </c>
    </row>
    <row r="20" spans="1:11" ht="15" thickBot="1" x14ac:dyDescent="0.35">
      <c r="A20" s="5" t="s">
        <v>16</v>
      </c>
      <c r="B20" s="6">
        <v>1</v>
      </c>
      <c r="C20" s="6">
        <v>2</v>
      </c>
      <c r="D20" s="6">
        <v>8</v>
      </c>
      <c r="E20" s="6">
        <v>1</v>
      </c>
      <c r="F20" s="6">
        <v>2</v>
      </c>
      <c r="G20" s="6">
        <v>7</v>
      </c>
      <c r="H20" s="6">
        <v>3</v>
      </c>
      <c r="I20" s="6">
        <v>8</v>
      </c>
      <c r="J20" s="6">
        <v>7</v>
      </c>
      <c r="K20" s="6">
        <v>433</v>
      </c>
    </row>
    <row r="21" spans="1:11" ht="15" thickBot="1" x14ac:dyDescent="0.35">
      <c r="A21" s="5" t="s">
        <v>17</v>
      </c>
      <c r="B21" s="6">
        <v>1</v>
      </c>
      <c r="C21" s="6">
        <v>2</v>
      </c>
      <c r="D21" s="6">
        <v>4</v>
      </c>
      <c r="E21" s="6">
        <v>3</v>
      </c>
      <c r="F21" s="6">
        <v>4</v>
      </c>
      <c r="G21" s="6">
        <v>7</v>
      </c>
      <c r="H21" s="6">
        <v>7</v>
      </c>
      <c r="I21" s="6">
        <v>6</v>
      </c>
      <c r="J21" s="6">
        <v>5</v>
      </c>
      <c r="K21" s="6">
        <v>600</v>
      </c>
    </row>
    <row r="22" spans="1:11" ht="15" thickBot="1" x14ac:dyDescent="0.35">
      <c r="A22" s="5" t="s">
        <v>18</v>
      </c>
      <c r="B22" s="6">
        <v>1</v>
      </c>
      <c r="C22" s="6">
        <v>2</v>
      </c>
      <c r="D22" s="6">
        <v>5</v>
      </c>
      <c r="E22" s="6">
        <v>3</v>
      </c>
      <c r="F22" s="6">
        <v>8</v>
      </c>
      <c r="G22" s="6">
        <v>7</v>
      </c>
      <c r="H22" s="6">
        <v>6</v>
      </c>
      <c r="I22" s="6">
        <v>6</v>
      </c>
      <c r="J22" s="6">
        <v>1</v>
      </c>
      <c r="K22" s="6">
        <v>755</v>
      </c>
    </row>
    <row r="23" spans="1:11" ht="15" thickBot="1" x14ac:dyDescent="0.35">
      <c r="A23" s="5" t="s">
        <v>19</v>
      </c>
      <c r="B23" s="6">
        <v>1</v>
      </c>
      <c r="C23" s="6">
        <v>2</v>
      </c>
      <c r="D23" s="6">
        <v>3</v>
      </c>
      <c r="E23" s="6">
        <v>3</v>
      </c>
      <c r="F23" s="6">
        <v>7</v>
      </c>
      <c r="G23" s="6">
        <v>7</v>
      </c>
      <c r="H23" s="6">
        <v>8</v>
      </c>
      <c r="I23" s="6">
        <v>6</v>
      </c>
      <c r="J23" s="6">
        <v>2</v>
      </c>
      <c r="K23" s="6">
        <v>577</v>
      </c>
    </row>
    <row r="24" spans="1:11" ht="15" thickBot="1" x14ac:dyDescent="0.35">
      <c r="A24" s="5" t="s">
        <v>21</v>
      </c>
      <c r="B24" s="6">
        <v>6</v>
      </c>
      <c r="C24" s="6">
        <v>2</v>
      </c>
      <c r="D24" s="6">
        <v>2</v>
      </c>
      <c r="E24" s="6">
        <v>3</v>
      </c>
      <c r="F24" s="6">
        <v>5</v>
      </c>
      <c r="G24" s="6">
        <v>7</v>
      </c>
      <c r="H24" s="6">
        <v>5</v>
      </c>
      <c r="I24" s="6">
        <v>6</v>
      </c>
      <c r="J24" s="6">
        <v>4</v>
      </c>
      <c r="K24" s="6">
        <v>577</v>
      </c>
    </row>
    <row r="25" spans="1:11" ht="15" thickBot="1" x14ac:dyDescent="0.35">
      <c r="A25" s="5" t="s">
        <v>25</v>
      </c>
      <c r="B25" s="6">
        <v>6</v>
      </c>
      <c r="C25" s="6">
        <v>2</v>
      </c>
      <c r="D25" s="6">
        <v>7</v>
      </c>
      <c r="E25" s="6">
        <v>3</v>
      </c>
      <c r="F25" s="6">
        <v>6</v>
      </c>
      <c r="G25" s="6">
        <v>7</v>
      </c>
      <c r="H25" s="6">
        <v>2</v>
      </c>
      <c r="I25" s="6">
        <v>6</v>
      </c>
      <c r="J25" s="6">
        <v>3</v>
      </c>
      <c r="K25" s="6">
        <v>774</v>
      </c>
    </row>
    <row r="26" spans="1:11" ht="15" thickBot="1" x14ac:dyDescent="0.35">
      <c r="A26" s="5" t="s">
        <v>29</v>
      </c>
      <c r="B26" s="6">
        <v>6</v>
      </c>
      <c r="C26" s="6">
        <v>2</v>
      </c>
      <c r="D26" s="6">
        <v>6</v>
      </c>
      <c r="E26" s="6">
        <v>3</v>
      </c>
      <c r="F26" s="6">
        <v>3</v>
      </c>
      <c r="G26" s="6">
        <v>7</v>
      </c>
      <c r="H26" s="6">
        <v>4</v>
      </c>
      <c r="I26" s="6">
        <v>6</v>
      </c>
      <c r="J26" s="6">
        <v>6</v>
      </c>
      <c r="K26" s="6">
        <v>1000</v>
      </c>
    </row>
    <row r="27" spans="1:11" ht="18.600000000000001" thickBot="1" x14ac:dyDescent="0.35">
      <c r="A27" s="1"/>
    </row>
    <row r="28" spans="1:11" ht="15" thickBot="1" x14ac:dyDescent="0.35">
      <c r="A28" s="5" t="s">
        <v>20</v>
      </c>
      <c r="B28" s="5" t="s">
        <v>9</v>
      </c>
      <c r="C28" s="5" t="s">
        <v>10</v>
      </c>
      <c r="D28" s="5" t="s">
        <v>11</v>
      </c>
      <c r="E28" s="5" t="s">
        <v>12</v>
      </c>
      <c r="F28" s="5" t="s">
        <v>13</v>
      </c>
      <c r="G28" s="5" t="s">
        <v>113</v>
      </c>
      <c r="H28" s="5" t="s">
        <v>114</v>
      </c>
      <c r="I28" s="5" t="s">
        <v>115</v>
      </c>
      <c r="J28" s="5" t="s">
        <v>116</v>
      </c>
    </row>
    <row r="29" spans="1:11" ht="15" thickBot="1" x14ac:dyDescent="0.35">
      <c r="A29" s="5" t="s">
        <v>22</v>
      </c>
      <c r="B29" s="6" t="s">
        <v>23</v>
      </c>
      <c r="C29" s="6" t="s">
        <v>213</v>
      </c>
      <c r="D29" s="6" t="s">
        <v>233</v>
      </c>
      <c r="E29" s="6" t="s">
        <v>23</v>
      </c>
      <c r="F29" s="6" t="s">
        <v>234</v>
      </c>
      <c r="G29" s="6" t="s">
        <v>23</v>
      </c>
      <c r="H29" s="6" t="s">
        <v>235</v>
      </c>
      <c r="I29" s="6" t="s">
        <v>23</v>
      </c>
      <c r="J29" s="6" t="s">
        <v>236</v>
      </c>
    </row>
    <row r="30" spans="1:11" ht="15" thickBot="1" x14ac:dyDescent="0.35">
      <c r="A30" s="5" t="s">
        <v>26</v>
      </c>
      <c r="B30" s="6" t="s">
        <v>23</v>
      </c>
      <c r="C30" s="6" t="s">
        <v>213</v>
      </c>
      <c r="D30" s="6" t="s">
        <v>233</v>
      </c>
      <c r="E30" s="6" t="s">
        <v>23</v>
      </c>
      <c r="F30" s="6" t="s">
        <v>234</v>
      </c>
      <c r="G30" s="6" t="s">
        <v>23</v>
      </c>
      <c r="H30" s="6" t="s">
        <v>235</v>
      </c>
      <c r="I30" s="6" t="s">
        <v>23</v>
      </c>
      <c r="J30" s="6" t="s">
        <v>237</v>
      </c>
    </row>
    <row r="31" spans="1:11" ht="15" thickBot="1" x14ac:dyDescent="0.35">
      <c r="A31" s="5" t="s">
        <v>30</v>
      </c>
      <c r="B31" s="6" t="s">
        <v>23</v>
      </c>
      <c r="C31" s="6" t="s">
        <v>23</v>
      </c>
      <c r="D31" s="6" t="s">
        <v>233</v>
      </c>
      <c r="E31" s="6" t="s">
        <v>23</v>
      </c>
      <c r="F31" s="6" t="s">
        <v>234</v>
      </c>
      <c r="G31" s="6" t="s">
        <v>23</v>
      </c>
      <c r="H31" s="6" t="s">
        <v>235</v>
      </c>
      <c r="I31" s="6" t="s">
        <v>23</v>
      </c>
      <c r="J31" s="6" t="s">
        <v>237</v>
      </c>
    </row>
    <row r="32" spans="1:11" ht="15" thickBot="1" x14ac:dyDescent="0.35">
      <c r="A32" s="5" t="s">
        <v>32</v>
      </c>
      <c r="B32" s="6" t="s">
        <v>23</v>
      </c>
      <c r="C32" s="6" t="s">
        <v>23</v>
      </c>
      <c r="D32" s="6" t="s">
        <v>233</v>
      </c>
      <c r="E32" s="6" t="s">
        <v>23</v>
      </c>
      <c r="F32" s="6" t="s">
        <v>126</v>
      </c>
      <c r="G32" s="6" t="s">
        <v>23</v>
      </c>
      <c r="H32" s="6" t="s">
        <v>235</v>
      </c>
      <c r="I32" s="6" t="s">
        <v>23</v>
      </c>
      <c r="J32" s="6" t="s">
        <v>237</v>
      </c>
    </row>
    <row r="33" spans="1:16" ht="15" thickBot="1" x14ac:dyDescent="0.35">
      <c r="A33" s="5" t="s">
        <v>127</v>
      </c>
      <c r="B33" s="6" t="s">
        <v>23</v>
      </c>
      <c r="C33" s="6" t="s">
        <v>23</v>
      </c>
      <c r="D33" s="6" t="s">
        <v>233</v>
      </c>
      <c r="E33" s="6" t="s">
        <v>23</v>
      </c>
      <c r="F33" s="6" t="s">
        <v>23</v>
      </c>
      <c r="G33" s="6" t="s">
        <v>23</v>
      </c>
      <c r="H33" s="6" t="s">
        <v>23</v>
      </c>
      <c r="I33" s="6" t="s">
        <v>23</v>
      </c>
      <c r="J33" s="6" t="s">
        <v>237</v>
      </c>
    </row>
    <row r="34" spans="1:16" ht="15" thickBot="1" x14ac:dyDescent="0.35">
      <c r="A34" s="5" t="s">
        <v>128</v>
      </c>
      <c r="B34" s="6" t="s">
        <v>23</v>
      </c>
      <c r="C34" s="6" t="s">
        <v>23</v>
      </c>
      <c r="D34" s="6" t="s">
        <v>233</v>
      </c>
      <c r="E34" s="6" t="s">
        <v>23</v>
      </c>
      <c r="F34" s="6" t="s">
        <v>23</v>
      </c>
      <c r="G34" s="6" t="s">
        <v>23</v>
      </c>
      <c r="H34" s="6" t="s">
        <v>23</v>
      </c>
      <c r="I34" s="6" t="s">
        <v>23</v>
      </c>
      <c r="J34" s="6" t="s">
        <v>237</v>
      </c>
    </row>
    <row r="35" spans="1:16" ht="15" thickBot="1" x14ac:dyDescent="0.35">
      <c r="A35" s="5" t="s">
        <v>129</v>
      </c>
      <c r="B35" s="6" t="s">
        <v>23</v>
      </c>
      <c r="C35" s="6" t="s">
        <v>23</v>
      </c>
      <c r="D35" s="6" t="s">
        <v>23</v>
      </c>
      <c r="E35" s="6" t="s">
        <v>23</v>
      </c>
      <c r="F35" s="6" t="s">
        <v>23</v>
      </c>
      <c r="G35" s="6" t="s">
        <v>23</v>
      </c>
      <c r="H35" s="6" t="s">
        <v>23</v>
      </c>
      <c r="I35" s="6" t="s">
        <v>23</v>
      </c>
      <c r="J35" s="6" t="s">
        <v>23</v>
      </c>
    </row>
    <row r="36" spans="1:16" ht="15" thickBot="1" x14ac:dyDescent="0.35">
      <c r="A36" s="5" t="s">
        <v>130</v>
      </c>
      <c r="B36" s="6" t="s">
        <v>23</v>
      </c>
      <c r="C36" s="6" t="s">
        <v>23</v>
      </c>
      <c r="D36" s="6" t="s">
        <v>23</v>
      </c>
      <c r="E36" s="6" t="s">
        <v>23</v>
      </c>
      <c r="F36" s="6" t="s">
        <v>23</v>
      </c>
      <c r="G36" s="6" t="s">
        <v>23</v>
      </c>
      <c r="H36" s="6" t="s">
        <v>23</v>
      </c>
      <c r="I36" s="6" t="s">
        <v>23</v>
      </c>
      <c r="J36" s="6" t="s">
        <v>23</v>
      </c>
    </row>
    <row r="37" spans="1:16" ht="18.600000000000001" thickBot="1" x14ac:dyDescent="0.35">
      <c r="A37" s="1">
        <v>1</v>
      </c>
      <c r="B37">
        <v>2</v>
      </c>
      <c r="C37">
        <v>3</v>
      </c>
      <c r="D37">
        <v>4</v>
      </c>
      <c r="E37">
        <v>5</v>
      </c>
      <c r="F37">
        <v>6</v>
      </c>
      <c r="G37">
        <v>7</v>
      </c>
      <c r="H37">
        <v>8</v>
      </c>
      <c r="I37">
        <v>9</v>
      </c>
      <c r="J37">
        <v>10</v>
      </c>
    </row>
    <row r="38" spans="1:16" ht="15" thickBot="1" x14ac:dyDescent="0.35">
      <c r="A38" s="5" t="s">
        <v>36</v>
      </c>
      <c r="B38" s="5" t="s">
        <v>9</v>
      </c>
      <c r="C38" s="5" t="s">
        <v>10</v>
      </c>
      <c r="D38" s="5" t="s">
        <v>11</v>
      </c>
      <c r="E38" s="5" t="s">
        <v>12</v>
      </c>
      <c r="F38" s="5" t="s">
        <v>13</v>
      </c>
      <c r="G38" s="5" t="s">
        <v>113</v>
      </c>
      <c r="H38" s="5" t="s">
        <v>114</v>
      </c>
      <c r="I38" s="5" t="s">
        <v>115</v>
      </c>
      <c r="J38" s="5" t="s">
        <v>116</v>
      </c>
    </row>
    <row r="39" spans="1:16" ht="15" thickBot="1" x14ac:dyDescent="0.35">
      <c r="A39" s="70">
        <v>1</v>
      </c>
      <c r="B39" s="6">
        <v>0</v>
      </c>
      <c r="C39" s="6">
        <v>10</v>
      </c>
      <c r="D39" s="6">
        <v>70</v>
      </c>
      <c r="E39" s="6">
        <v>0</v>
      </c>
      <c r="F39" s="6">
        <v>156</v>
      </c>
      <c r="G39" s="6">
        <v>0</v>
      </c>
      <c r="H39" s="6">
        <v>267</v>
      </c>
      <c r="I39" s="6">
        <v>0</v>
      </c>
      <c r="J39" s="6">
        <v>675</v>
      </c>
    </row>
    <row r="40" spans="1:16" ht="15" thickBot="1" x14ac:dyDescent="0.35">
      <c r="A40" s="70">
        <v>2</v>
      </c>
      <c r="B40" s="6">
        <v>0</v>
      </c>
      <c r="C40" s="6">
        <v>10</v>
      </c>
      <c r="D40" s="79">
        <v>70</v>
      </c>
      <c r="E40" s="6">
        <v>0</v>
      </c>
      <c r="F40" s="6">
        <v>156</v>
      </c>
      <c r="G40" s="6">
        <v>0</v>
      </c>
      <c r="H40" s="6">
        <v>267</v>
      </c>
      <c r="I40" s="6">
        <v>0</v>
      </c>
      <c r="J40" s="6">
        <v>497</v>
      </c>
    </row>
    <row r="41" spans="1:16" ht="15" thickBot="1" x14ac:dyDescent="0.35">
      <c r="A41" s="70">
        <v>3</v>
      </c>
      <c r="B41" s="6">
        <v>0</v>
      </c>
      <c r="C41" s="6">
        <v>0</v>
      </c>
      <c r="D41" s="6">
        <v>70</v>
      </c>
      <c r="E41" s="6">
        <v>0</v>
      </c>
      <c r="F41" s="6">
        <v>156</v>
      </c>
      <c r="G41" s="6">
        <v>0</v>
      </c>
      <c r="H41" s="6">
        <v>267</v>
      </c>
      <c r="I41" s="6">
        <v>0</v>
      </c>
      <c r="J41" s="6">
        <v>497</v>
      </c>
    </row>
    <row r="42" spans="1:16" ht="15" thickBot="1" x14ac:dyDescent="0.35">
      <c r="A42" s="70">
        <v>4</v>
      </c>
      <c r="B42" s="6">
        <v>0</v>
      </c>
      <c r="C42" s="6">
        <v>0</v>
      </c>
      <c r="D42" s="6">
        <v>70</v>
      </c>
      <c r="E42" s="6">
        <v>0</v>
      </c>
      <c r="F42" s="6">
        <v>23</v>
      </c>
      <c r="G42" s="6">
        <v>0</v>
      </c>
      <c r="H42" s="6">
        <v>267</v>
      </c>
      <c r="I42" s="6">
        <v>0</v>
      </c>
      <c r="J42" s="6">
        <v>497</v>
      </c>
    </row>
    <row r="43" spans="1:16" ht="15" thickBot="1" x14ac:dyDescent="0.35">
      <c r="A43" s="70">
        <v>5</v>
      </c>
      <c r="B43" s="6">
        <v>0</v>
      </c>
      <c r="C43" s="6">
        <v>0</v>
      </c>
      <c r="D43" s="6">
        <v>70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497</v>
      </c>
    </row>
    <row r="44" spans="1:16" ht="15" thickBot="1" x14ac:dyDescent="0.35">
      <c r="A44" s="70">
        <v>6</v>
      </c>
      <c r="B44" s="6">
        <v>0</v>
      </c>
      <c r="C44" s="6">
        <v>0</v>
      </c>
      <c r="D44" s="6">
        <v>70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497</v>
      </c>
    </row>
    <row r="45" spans="1:16" ht="15" thickBot="1" x14ac:dyDescent="0.35">
      <c r="A45" s="70">
        <v>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</row>
    <row r="46" spans="1:16" ht="15" thickBot="1" x14ac:dyDescent="0.35">
      <c r="A46" s="70">
        <v>8</v>
      </c>
      <c r="B46" s="6">
        <v>0</v>
      </c>
      <c r="C46" s="6">
        <v>0</v>
      </c>
      <c r="D46" s="79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</row>
    <row r="47" spans="1:16" ht="18.600000000000001" thickBot="1" x14ac:dyDescent="0.35">
      <c r="A47" s="1"/>
    </row>
    <row r="48" spans="1:16" ht="15" thickBot="1" x14ac:dyDescent="0.35">
      <c r="A48" s="5" t="s">
        <v>131</v>
      </c>
      <c r="B48" s="5" t="str">
        <f>B1</f>
        <v>inverzmax_k1</v>
      </c>
      <c r="C48" s="5" t="str">
        <f t="shared" ref="C48:J48" si="0">C1</f>
        <v>inverzmax_k5</v>
      </c>
      <c r="D48" s="5" t="str">
        <f t="shared" si="0"/>
        <v>inverzszórás_k5</v>
      </c>
      <c r="E48" s="5" t="str">
        <f t="shared" si="0"/>
        <v>inverzmax_Y</v>
      </c>
      <c r="F48" s="5" t="str">
        <f t="shared" si="0"/>
        <v>inverzátlag_Y</v>
      </c>
      <c r="G48" s="5" t="str">
        <f t="shared" si="0"/>
        <v>direktmax_k5</v>
      </c>
      <c r="H48" s="5" t="str">
        <f t="shared" si="0"/>
        <v>direktszórás_k3</v>
      </c>
      <c r="I48" s="5" t="str">
        <f t="shared" si="0"/>
        <v>direktmax_Y</v>
      </c>
      <c r="J48" s="5" t="str">
        <f t="shared" si="0"/>
        <v>direktátlag_Y</v>
      </c>
      <c r="K48" s="5" t="s">
        <v>39</v>
      </c>
      <c r="L48" s="5" t="s">
        <v>40</v>
      </c>
      <c r="M48" s="5" t="s">
        <v>41</v>
      </c>
      <c r="N48" s="5" t="s">
        <v>42</v>
      </c>
      <c r="P48" s="12" t="s">
        <v>204</v>
      </c>
    </row>
    <row r="49" spans="1:16" ht="15" thickBot="1" x14ac:dyDescent="0.35">
      <c r="A49" s="5" t="s">
        <v>15</v>
      </c>
      <c r="B49" s="6">
        <v>0</v>
      </c>
      <c r="C49" s="6">
        <v>10</v>
      </c>
      <c r="D49" s="79">
        <v>70</v>
      </c>
      <c r="E49" s="6">
        <v>0</v>
      </c>
      <c r="F49" s="6">
        <v>156</v>
      </c>
      <c r="G49" s="6">
        <v>0</v>
      </c>
      <c r="H49" s="6">
        <v>267</v>
      </c>
      <c r="I49" s="6">
        <v>0</v>
      </c>
      <c r="J49" s="6">
        <v>0</v>
      </c>
      <c r="K49" s="6">
        <v>503</v>
      </c>
      <c r="L49" s="6">
        <v>503</v>
      </c>
      <c r="M49" s="6">
        <v>0</v>
      </c>
      <c r="N49" s="6">
        <v>0</v>
      </c>
      <c r="P49" s="77">
        <f>9-COUNTIF(B49:J49,0)</f>
        <v>4</v>
      </c>
    </row>
    <row r="50" spans="1:16" ht="15" thickBot="1" x14ac:dyDescent="0.35">
      <c r="A50" s="5" t="s">
        <v>16</v>
      </c>
      <c r="B50" s="6">
        <v>0</v>
      </c>
      <c r="C50" s="6">
        <v>10</v>
      </c>
      <c r="D50" s="79">
        <v>0</v>
      </c>
      <c r="E50" s="6">
        <v>0</v>
      </c>
      <c r="F50" s="6">
        <v>156</v>
      </c>
      <c r="G50" s="6">
        <v>0</v>
      </c>
      <c r="H50" s="6">
        <v>267</v>
      </c>
      <c r="I50" s="6">
        <v>0</v>
      </c>
      <c r="J50" s="6">
        <v>0</v>
      </c>
      <c r="K50" s="6">
        <v>433</v>
      </c>
      <c r="L50" s="6">
        <v>433</v>
      </c>
      <c r="M50" s="6">
        <v>0</v>
      </c>
      <c r="N50" s="6">
        <v>0</v>
      </c>
      <c r="P50" s="77">
        <f t="shared" ref="P50:P56" si="1">9-COUNTIF(B50:J50,0)</f>
        <v>3</v>
      </c>
    </row>
    <row r="51" spans="1:16" ht="15" thickBot="1" x14ac:dyDescent="0.35">
      <c r="A51" s="5" t="s">
        <v>17</v>
      </c>
      <c r="B51" s="6">
        <v>0</v>
      </c>
      <c r="C51" s="6">
        <v>10</v>
      </c>
      <c r="D51" s="6">
        <v>70</v>
      </c>
      <c r="E51" s="6">
        <v>0</v>
      </c>
      <c r="F51" s="6">
        <v>23</v>
      </c>
      <c r="G51" s="6">
        <v>0</v>
      </c>
      <c r="H51" s="6">
        <v>0</v>
      </c>
      <c r="I51" s="6">
        <v>0</v>
      </c>
      <c r="J51" s="6">
        <v>497</v>
      </c>
      <c r="K51" s="6">
        <v>600</v>
      </c>
      <c r="L51" s="6">
        <v>600</v>
      </c>
      <c r="M51" s="6">
        <v>0</v>
      </c>
      <c r="N51" s="6">
        <v>0</v>
      </c>
      <c r="P51" s="77">
        <f t="shared" si="1"/>
        <v>4</v>
      </c>
    </row>
    <row r="52" spans="1:16" ht="15" thickBot="1" x14ac:dyDescent="0.35">
      <c r="A52" s="5" t="s">
        <v>18</v>
      </c>
      <c r="B52" s="6">
        <v>0</v>
      </c>
      <c r="C52" s="6">
        <v>10</v>
      </c>
      <c r="D52" s="6">
        <v>70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675</v>
      </c>
      <c r="K52" s="6">
        <v>755</v>
      </c>
      <c r="L52" s="6">
        <v>755</v>
      </c>
      <c r="M52" s="6">
        <v>0</v>
      </c>
      <c r="N52" s="6">
        <v>0</v>
      </c>
      <c r="P52" s="77">
        <f t="shared" si="1"/>
        <v>3</v>
      </c>
    </row>
    <row r="53" spans="1:16" ht="15" thickBot="1" x14ac:dyDescent="0.35">
      <c r="A53" s="5" t="s">
        <v>19</v>
      </c>
      <c r="B53" s="6">
        <v>0</v>
      </c>
      <c r="C53" s="6">
        <v>10</v>
      </c>
      <c r="D53" s="6">
        <v>70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497</v>
      </c>
      <c r="K53" s="6">
        <v>577</v>
      </c>
      <c r="L53" s="6">
        <v>577</v>
      </c>
      <c r="M53" s="6">
        <v>0</v>
      </c>
      <c r="N53" s="6">
        <v>0</v>
      </c>
      <c r="P53" s="77">
        <f t="shared" si="1"/>
        <v>3</v>
      </c>
    </row>
    <row r="54" spans="1:16" ht="15" thickBot="1" x14ac:dyDescent="0.35">
      <c r="A54" s="5" t="s">
        <v>21</v>
      </c>
      <c r="B54" s="6">
        <v>0</v>
      </c>
      <c r="C54" s="6">
        <v>10</v>
      </c>
      <c r="D54" s="6">
        <v>70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497</v>
      </c>
      <c r="K54" s="6">
        <v>577</v>
      </c>
      <c r="L54" s="6">
        <v>577</v>
      </c>
      <c r="M54" s="6">
        <v>0</v>
      </c>
      <c r="N54" s="6">
        <v>0</v>
      </c>
      <c r="P54" s="77">
        <f t="shared" si="1"/>
        <v>3</v>
      </c>
    </row>
    <row r="55" spans="1:16" ht="15" thickBot="1" x14ac:dyDescent="0.35">
      <c r="A55" s="5" t="s">
        <v>25</v>
      </c>
      <c r="B55" s="6">
        <v>0</v>
      </c>
      <c r="C55" s="6">
        <v>10</v>
      </c>
      <c r="D55" s="6">
        <v>0</v>
      </c>
      <c r="E55" s="6">
        <v>0</v>
      </c>
      <c r="F55" s="6">
        <v>0</v>
      </c>
      <c r="G55" s="6">
        <v>0</v>
      </c>
      <c r="H55" s="6">
        <v>267</v>
      </c>
      <c r="I55" s="6">
        <v>0</v>
      </c>
      <c r="J55" s="6">
        <v>497</v>
      </c>
      <c r="K55" s="6">
        <v>774</v>
      </c>
      <c r="L55" s="6">
        <v>774</v>
      </c>
      <c r="M55" s="6">
        <v>0</v>
      </c>
      <c r="N55" s="6">
        <v>0</v>
      </c>
      <c r="P55" s="77">
        <f t="shared" si="1"/>
        <v>3</v>
      </c>
    </row>
    <row r="56" spans="1:16" ht="15" thickBot="1" x14ac:dyDescent="0.35">
      <c r="A56" s="5" t="s">
        <v>29</v>
      </c>
      <c r="B56" s="6">
        <v>0</v>
      </c>
      <c r="C56" s="6">
        <v>10</v>
      </c>
      <c r="D56" s="6">
        <v>70</v>
      </c>
      <c r="E56" s="6">
        <v>0</v>
      </c>
      <c r="F56" s="6">
        <v>156</v>
      </c>
      <c r="G56" s="6">
        <v>0</v>
      </c>
      <c r="H56" s="6">
        <v>267</v>
      </c>
      <c r="I56" s="6">
        <v>0</v>
      </c>
      <c r="J56" s="6">
        <v>497</v>
      </c>
      <c r="K56" s="6">
        <v>1000</v>
      </c>
      <c r="L56" s="6">
        <v>1000</v>
      </c>
      <c r="M56" s="6">
        <v>0</v>
      </c>
      <c r="N56" s="6">
        <v>0</v>
      </c>
      <c r="P56" s="77">
        <f t="shared" si="1"/>
        <v>5</v>
      </c>
    </row>
    <row r="57" spans="1:16" x14ac:dyDescent="0.3">
      <c r="A57" s="40" t="s">
        <v>199</v>
      </c>
      <c r="B57" s="69">
        <f>HLOOKUP(B48,'OAM (2)'!$B$36:$X$37,2,0)</f>
        <v>1</v>
      </c>
      <c r="C57" s="69">
        <f>HLOOKUP(C48,'OAM (2)'!$B$36:$X$37,2,0)</f>
        <v>1</v>
      </c>
      <c r="D57" s="78">
        <f>HLOOKUP(D48,'OAM (2)'!$B$36:$X$37,2,0)</f>
        <v>2</v>
      </c>
      <c r="E57" s="69">
        <f>HLOOKUP(E48,'OAM (2)'!$B$36:$X$37,2,0)</f>
        <v>1</v>
      </c>
      <c r="F57" s="69">
        <f>HLOOKUP(F48,'OAM (2)'!$B$36:$X$37,2,0)</f>
        <v>1</v>
      </c>
      <c r="G57" s="69">
        <f>HLOOKUP(G48,'OAM (2)'!$B$36:$X$37,2,0)</f>
        <v>8</v>
      </c>
      <c r="H57" s="69">
        <f>HLOOKUP(H48,'OAM (2)'!$B$36:$X$37,2,0)</f>
        <v>1</v>
      </c>
      <c r="I57" s="69">
        <f>HLOOKUP(I48,'OAM (2)'!$B$36:$X$37,2,0)</f>
        <v>8</v>
      </c>
      <c r="J57" s="69">
        <f>HLOOKUP(J48,'OAM (2)'!$B$36:$X$37,2,0)</f>
        <v>8</v>
      </c>
      <c r="K57" s="41"/>
      <c r="L57" s="41"/>
      <c r="M57" s="41"/>
      <c r="N57" s="41"/>
    </row>
    <row r="58" spans="1:16" ht="15" thickBot="1" x14ac:dyDescent="0.35">
      <c r="A58" s="40" t="s">
        <v>203</v>
      </c>
      <c r="B58" s="41">
        <f>VLOOKUP(B57,$A$39:$J$46,B$37)</f>
        <v>0</v>
      </c>
      <c r="C58" s="41">
        <f t="shared" ref="C58:J58" si="2">VLOOKUP(C57,$A$39:$J$46,C$37)</f>
        <v>10</v>
      </c>
      <c r="D58" s="78">
        <f t="shared" si="2"/>
        <v>70</v>
      </c>
      <c r="E58" s="41">
        <f t="shared" si="2"/>
        <v>0</v>
      </c>
      <c r="F58" s="41">
        <f t="shared" si="2"/>
        <v>156</v>
      </c>
      <c r="G58" s="41">
        <f t="shared" si="2"/>
        <v>0</v>
      </c>
      <c r="H58" s="41">
        <f t="shared" si="2"/>
        <v>267</v>
      </c>
      <c r="I58" s="41">
        <f t="shared" si="2"/>
        <v>0</v>
      </c>
      <c r="J58" s="41">
        <f t="shared" si="2"/>
        <v>0</v>
      </c>
      <c r="K58" s="41">
        <f>SUM(B58:J58)</f>
        <v>503</v>
      </c>
      <c r="L58" s="41">
        <f>'OAM (2)'!P15*1000</f>
        <v>397.35970711951302</v>
      </c>
      <c r="M58" s="41">
        <f>L58-K58</f>
        <v>-105.64029288048698</v>
      </c>
      <c r="N58" s="41"/>
    </row>
    <row r="59" spans="1:16" ht="15" thickBot="1" x14ac:dyDescent="0.35">
      <c r="A59" s="8" t="s">
        <v>43</v>
      </c>
      <c r="B59" s="9">
        <v>1178</v>
      </c>
    </row>
    <row r="60" spans="1:16" ht="15" thickBot="1" x14ac:dyDescent="0.35">
      <c r="A60" s="8" t="s">
        <v>132</v>
      </c>
      <c r="B60" s="9">
        <v>0</v>
      </c>
    </row>
    <row r="61" spans="1:16" ht="15" thickBot="1" x14ac:dyDescent="0.35">
      <c r="A61" s="8" t="s">
        <v>45</v>
      </c>
      <c r="B61" s="9">
        <v>5219</v>
      </c>
    </row>
    <row r="62" spans="1:16" ht="15" thickBot="1" x14ac:dyDescent="0.35">
      <c r="A62" s="8" t="s">
        <v>46</v>
      </c>
      <c r="B62" s="9">
        <v>5219</v>
      </c>
    </row>
    <row r="63" spans="1:16" ht="15" thickBot="1" x14ac:dyDescent="0.35">
      <c r="A63" s="8" t="s">
        <v>47</v>
      </c>
      <c r="B63" s="9">
        <v>0</v>
      </c>
    </row>
    <row r="64" spans="1:16" ht="15" thickBot="1" x14ac:dyDescent="0.35">
      <c r="A64" s="8" t="s">
        <v>48</v>
      </c>
      <c r="B64" s="9"/>
    </row>
    <row r="65" spans="1:2" ht="15" thickBot="1" x14ac:dyDescent="0.35">
      <c r="A65" s="8" t="s">
        <v>49</v>
      </c>
      <c r="B65" s="9"/>
    </row>
    <row r="66" spans="1:2" ht="15" thickBot="1" x14ac:dyDescent="0.35">
      <c r="A66" s="8" t="s">
        <v>50</v>
      </c>
      <c r="B66" s="9">
        <v>0</v>
      </c>
    </row>
    <row r="68" spans="1:2" x14ac:dyDescent="0.3">
      <c r="A68" s="11" t="s">
        <v>133</v>
      </c>
    </row>
    <row r="70" spans="1:2" x14ac:dyDescent="0.3">
      <c r="A70" s="15" t="s">
        <v>134</v>
      </c>
    </row>
    <row r="71" spans="1:2" x14ac:dyDescent="0.3">
      <c r="A71" s="15" t="s">
        <v>148</v>
      </c>
    </row>
  </sheetData>
  <hyperlinks>
    <hyperlink ref="A68" r:id="rId1" display="https://miau.my-x.hu/myx-free/coco/test/169012220220307125016.html" xr:uid="{75276117-FB6A-441C-AE07-FD730D39D95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54CB-9F64-494A-B86E-837B713FC7FB}">
  <dimension ref="A1:DL56"/>
  <sheetViews>
    <sheetView zoomScale="20" zoomScaleNormal="20" workbookViewId="0"/>
  </sheetViews>
  <sheetFormatPr defaultRowHeight="14.4" x14ac:dyDescent="0.3"/>
  <sheetData>
    <row r="1" spans="1:116" ht="18" x14ac:dyDescent="0.3">
      <c r="A1" s="1"/>
      <c r="N1" s="1"/>
      <c r="AA1" s="1"/>
      <c r="AN1" s="1"/>
      <c r="BA1" s="1"/>
      <c r="BN1" s="1"/>
      <c r="CA1" s="1"/>
      <c r="CN1" s="1"/>
    </row>
    <row r="2" spans="1:116" x14ac:dyDescent="0.3">
      <c r="A2" s="2"/>
      <c r="N2" s="2"/>
      <c r="AA2" s="2"/>
      <c r="AN2" s="2"/>
      <c r="BA2" s="2"/>
      <c r="BN2" s="2"/>
      <c r="CA2" s="2"/>
      <c r="CN2" s="2"/>
    </row>
    <row r="4" spans="1:116" ht="18" x14ac:dyDescent="0.3">
      <c r="DA4" s="43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</row>
    <row r="5" spans="1:116" ht="18" x14ac:dyDescent="0.3">
      <c r="A5" s="3" t="s">
        <v>0</v>
      </c>
      <c r="B5" s="4" t="s">
        <v>1</v>
      </c>
      <c r="C5" s="3" t="s">
        <v>2</v>
      </c>
      <c r="D5" s="4">
        <v>4</v>
      </c>
      <c r="E5" s="3" t="s">
        <v>3</v>
      </c>
      <c r="F5" s="4">
        <v>5</v>
      </c>
      <c r="G5" s="3" t="s">
        <v>4</v>
      </c>
      <c r="H5" s="4">
        <v>4</v>
      </c>
      <c r="I5" s="3" t="s">
        <v>5</v>
      </c>
      <c r="J5" s="4">
        <v>0</v>
      </c>
      <c r="K5" s="3" t="s">
        <v>6</v>
      </c>
      <c r="L5" s="4" t="s">
        <v>7</v>
      </c>
      <c r="N5" s="3" t="s">
        <v>0</v>
      </c>
      <c r="O5" s="4" t="s">
        <v>1</v>
      </c>
      <c r="P5" s="3" t="s">
        <v>2</v>
      </c>
      <c r="Q5" s="4">
        <v>5</v>
      </c>
      <c r="R5" s="3" t="s">
        <v>3</v>
      </c>
      <c r="S5" s="4">
        <v>5</v>
      </c>
      <c r="T5" s="3" t="s">
        <v>4</v>
      </c>
      <c r="U5" s="4">
        <v>4</v>
      </c>
      <c r="V5" s="3" t="s">
        <v>5</v>
      </c>
      <c r="W5" s="4">
        <v>0</v>
      </c>
      <c r="X5" s="3" t="s">
        <v>6</v>
      </c>
      <c r="Y5" s="4" t="s">
        <v>7</v>
      </c>
      <c r="AA5" s="3" t="s">
        <v>0</v>
      </c>
      <c r="AB5" s="4" t="s">
        <v>1</v>
      </c>
      <c r="AC5" s="3" t="s">
        <v>2</v>
      </c>
      <c r="AD5" s="4">
        <v>6</v>
      </c>
      <c r="AE5" s="3" t="s">
        <v>3</v>
      </c>
      <c r="AF5" s="4">
        <v>5</v>
      </c>
      <c r="AG5" s="3" t="s">
        <v>4</v>
      </c>
      <c r="AH5" s="4">
        <v>4</v>
      </c>
      <c r="AI5" s="3" t="s">
        <v>5</v>
      </c>
      <c r="AJ5" s="4">
        <v>0</v>
      </c>
      <c r="AK5" s="3" t="s">
        <v>6</v>
      </c>
      <c r="AL5" s="4" t="s">
        <v>7</v>
      </c>
      <c r="AN5" s="3" t="s">
        <v>0</v>
      </c>
      <c r="AO5" s="4" t="s">
        <v>1</v>
      </c>
      <c r="AP5" s="3" t="s">
        <v>2</v>
      </c>
      <c r="AQ5" s="4">
        <v>7</v>
      </c>
      <c r="AR5" s="3" t="s">
        <v>3</v>
      </c>
      <c r="AS5" s="4">
        <v>5</v>
      </c>
      <c r="AT5" s="3" t="s">
        <v>4</v>
      </c>
      <c r="AU5" s="4">
        <v>4</v>
      </c>
      <c r="AV5" s="3" t="s">
        <v>5</v>
      </c>
      <c r="AW5" s="4">
        <v>0</v>
      </c>
      <c r="AX5" s="3" t="s">
        <v>6</v>
      </c>
      <c r="AY5" s="4" t="s">
        <v>7</v>
      </c>
      <c r="BA5" s="3" t="s">
        <v>0</v>
      </c>
      <c r="BB5" s="4" t="s">
        <v>1</v>
      </c>
      <c r="BC5" s="3" t="s">
        <v>2</v>
      </c>
      <c r="BD5" s="4">
        <v>8</v>
      </c>
      <c r="BE5" s="3" t="s">
        <v>3</v>
      </c>
      <c r="BF5" s="4">
        <v>5</v>
      </c>
      <c r="BG5" s="3" t="s">
        <v>4</v>
      </c>
      <c r="BH5" s="4">
        <v>4</v>
      </c>
      <c r="BI5" s="3" t="s">
        <v>5</v>
      </c>
      <c r="BJ5" s="4">
        <v>0</v>
      </c>
      <c r="BK5" s="3" t="s">
        <v>6</v>
      </c>
      <c r="BL5" s="4" t="s">
        <v>7</v>
      </c>
      <c r="BN5" s="3" t="s">
        <v>0</v>
      </c>
      <c r="BO5" s="4" t="s">
        <v>1</v>
      </c>
      <c r="BP5" s="3" t="s">
        <v>2</v>
      </c>
      <c r="BQ5" s="4">
        <v>9</v>
      </c>
      <c r="BR5" s="3" t="s">
        <v>3</v>
      </c>
      <c r="BS5" s="4">
        <v>5</v>
      </c>
      <c r="BT5" s="3" t="s">
        <v>4</v>
      </c>
      <c r="BU5" s="4">
        <v>4</v>
      </c>
      <c r="BV5" s="3" t="s">
        <v>5</v>
      </c>
      <c r="BW5" s="4">
        <v>0</v>
      </c>
      <c r="BX5" s="3" t="s">
        <v>6</v>
      </c>
      <c r="BY5" s="4" t="s">
        <v>7</v>
      </c>
      <c r="CA5" s="3" t="s">
        <v>0</v>
      </c>
      <c r="CB5" s="4" t="s">
        <v>1</v>
      </c>
      <c r="CC5" s="3" t="s">
        <v>2</v>
      </c>
      <c r="CD5" s="4">
        <v>10</v>
      </c>
      <c r="CE5" s="3" t="s">
        <v>3</v>
      </c>
      <c r="CF5" s="4">
        <v>5</v>
      </c>
      <c r="CG5" s="3" t="s">
        <v>4</v>
      </c>
      <c r="CH5" s="4">
        <v>4</v>
      </c>
      <c r="CI5" s="3" t="s">
        <v>5</v>
      </c>
      <c r="CJ5" s="4">
        <v>0</v>
      </c>
      <c r="CK5" s="3" t="s">
        <v>6</v>
      </c>
      <c r="CL5" s="4" t="s">
        <v>7</v>
      </c>
      <c r="CN5" s="3" t="s">
        <v>0</v>
      </c>
      <c r="CO5" s="4" t="s">
        <v>1</v>
      </c>
      <c r="CP5" s="3" t="s">
        <v>2</v>
      </c>
      <c r="CQ5" s="4">
        <v>11</v>
      </c>
      <c r="CR5" s="3" t="s">
        <v>3</v>
      </c>
      <c r="CS5" s="4">
        <v>5</v>
      </c>
      <c r="CT5" s="3" t="s">
        <v>4</v>
      </c>
      <c r="CU5" s="4">
        <v>4</v>
      </c>
      <c r="CV5" s="3" t="s">
        <v>5</v>
      </c>
      <c r="CW5" s="4">
        <v>0</v>
      </c>
      <c r="CX5" s="3" t="s">
        <v>6</v>
      </c>
      <c r="CY5" s="4" t="s">
        <v>7</v>
      </c>
      <c r="DA5" s="44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</row>
    <row r="6" spans="1:116" ht="18.600000000000001" thickBot="1" x14ac:dyDescent="0.35">
      <c r="A6" s="1"/>
      <c r="N6" s="1"/>
      <c r="AA6" s="1"/>
      <c r="AN6" s="1"/>
      <c r="BA6" s="1"/>
      <c r="BN6" s="1"/>
      <c r="CA6" s="1"/>
      <c r="CN6" s="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</row>
    <row r="7" spans="1:116" ht="15" thickBot="1" x14ac:dyDescent="0.3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N7" s="5" t="s">
        <v>8</v>
      </c>
      <c r="O7" s="5" t="s">
        <v>9</v>
      </c>
      <c r="P7" s="5" t="s">
        <v>10</v>
      </c>
      <c r="Q7" s="5" t="s">
        <v>11</v>
      </c>
      <c r="R7" s="5" t="s">
        <v>12</v>
      </c>
      <c r="S7" s="5" t="s">
        <v>13</v>
      </c>
      <c r="T7" s="5" t="s">
        <v>14</v>
      </c>
      <c r="AA7" s="5" t="s">
        <v>8</v>
      </c>
      <c r="AB7" s="5" t="s">
        <v>9</v>
      </c>
      <c r="AC7" s="5" t="s">
        <v>10</v>
      </c>
      <c r="AD7" s="5" t="s">
        <v>11</v>
      </c>
      <c r="AE7" s="5" t="s">
        <v>12</v>
      </c>
      <c r="AF7" s="5" t="s">
        <v>13</v>
      </c>
      <c r="AG7" s="5" t="s">
        <v>14</v>
      </c>
      <c r="AN7" s="5" t="s">
        <v>8</v>
      </c>
      <c r="AO7" s="5" t="s">
        <v>9</v>
      </c>
      <c r="AP7" s="5" t="s">
        <v>10</v>
      </c>
      <c r="AQ7" s="5" t="s">
        <v>11</v>
      </c>
      <c r="AR7" s="5" t="s">
        <v>12</v>
      </c>
      <c r="AS7" s="5" t="s">
        <v>13</v>
      </c>
      <c r="AT7" s="5" t="s">
        <v>14</v>
      </c>
      <c r="BA7" s="5" t="s">
        <v>8</v>
      </c>
      <c r="BB7" s="5" t="s">
        <v>9</v>
      </c>
      <c r="BC7" s="5" t="s">
        <v>10</v>
      </c>
      <c r="BD7" s="5" t="s">
        <v>11</v>
      </c>
      <c r="BE7" s="5" t="s">
        <v>12</v>
      </c>
      <c r="BF7" s="5" t="s">
        <v>13</v>
      </c>
      <c r="BG7" s="5" t="s">
        <v>14</v>
      </c>
      <c r="BN7" s="5" t="s">
        <v>8</v>
      </c>
      <c r="BO7" s="5" t="s">
        <v>9</v>
      </c>
      <c r="BP7" s="5" t="s">
        <v>10</v>
      </c>
      <c r="BQ7" s="5" t="s">
        <v>11</v>
      </c>
      <c r="BR7" s="5" t="s">
        <v>12</v>
      </c>
      <c r="BS7" s="5" t="s">
        <v>13</v>
      </c>
      <c r="BT7" s="5" t="s">
        <v>14</v>
      </c>
      <c r="CA7" s="5" t="s">
        <v>8</v>
      </c>
      <c r="CB7" s="5" t="s">
        <v>9</v>
      </c>
      <c r="CC7" s="5" t="s">
        <v>10</v>
      </c>
      <c r="CD7" s="5" t="s">
        <v>11</v>
      </c>
      <c r="CE7" s="5" t="s">
        <v>12</v>
      </c>
      <c r="CF7" s="5" t="s">
        <v>13</v>
      </c>
      <c r="CG7" s="5" t="s">
        <v>14</v>
      </c>
      <c r="CN7" s="5" t="s">
        <v>8</v>
      </c>
      <c r="CO7" s="5" t="s">
        <v>9</v>
      </c>
      <c r="CP7" s="5" t="s">
        <v>10</v>
      </c>
      <c r="CQ7" s="5" t="s">
        <v>11</v>
      </c>
      <c r="CR7" s="5" t="s">
        <v>12</v>
      </c>
      <c r="CS7" s="5" t="s">
        <v>13</v>
      </c>
      <c r="CT7" s="5" t="s">
        <v>14</v>
      </c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</row>
    <row r="8" spans="1:116" ht="18.600000000000001" thickBot="1" x14ac:dyDescent="0.35">
      <c r="A8" s="5" t="s">
        <v>15</v>
      </c>
      <c r="B8" s="6">
        <v>3</v>
      </c>
      <c r="C8" s="6">
        <v>3</v>
      </c>
      <c r="D8" s="6">
        <v>4</v>
      </c>
      <c r="E8" s="6">
        <v>4</v>
      </c>
      <c r="F8" s="6">
        <v>1</v>
      </c>
      <c r="G8" s="6">
        <v>1000</v>
      </c>
      <c r="N8" s="5" t="s">
        <v>15</v>
      </c>
      <c r="O8" s="6">
        <v>3</v>
      </c>
      <c r="P8" s="6">
        <v>3</v>
      </c>
      <c r="Q8" s="6">
        <v>4</v>
      </c>
      <c r="R8" s="6">
        <v>4</v>
      </c>
      <c r="S8" s="6">
        <v>1</v>
      </c>
      <c r="T8" s="6">
        <v>1000</v>
      </c>
      <c r="AA8" s="5" t="s">
        <v>15</v>
      </c>
      <c r="AB8" s="6">
        <v>3</v>
      </c>
      <c r="AC8" s="6">
        <v>3</v>
      </c>
      <c r="AD8" s="6">
        <v>4</v>
      </c>
      <c r="AE8" s="6">
        <v>4</v>
      </c>
      <c r="AF8" s="6">
        <v>1</v>
      </c>
      <c r="AG8" s="6">
        <v>1000</v>
      </c>
      <c r="AN8" s="5" t="s">
        <v>15</v>
      </c>
      <c r="AO8" s="6">
        <v>3</v>
      </c>
      <c r="AP8" s="6">
        <v>3</v>
      </c>
      <c r="AQ8" s="6">
        <v>4</v>
      </c>
      <c r="AR8" s="6">
        <v>4</v>
      </c>
      <c r="AS8" s="6">
        <v>1</v>
      </c>
      <c r="AT8" s="6">
        <v>1000</v>
      </c>
      <c r="BA8" s="5" t="s">
        <v>15</v>
      </c>
      <c r="BB8" s="6">
        <v>3</v>
      </c>
      <c r="BC8" s="6">
        <v>3</v>
      </c>
      <c r="BD8" s="6">
        <v>4</v>
      </c>
      <c r="BE8" s="6">
        <v>4</v>
      </c>
      <c r="BF8" s="6">
        <v>1</v>
      </c>
      <c r="BG8" s="6">
        <v>1000</v>
      </c>
      <c r="BN8" s="5" t="s">
        <v>15</v>
      </c>
      <c r="BO8" s="6">
        <v>3</v>
      </c>
      <c r="BP8" s="6">
        <v>3</v>
      </c>
      <c r="BQ8" s="6">
        <v>4</v>
      </c>
      <c r="BR8" s="6">
        <v>4</v>
      </c>
      <c r="BS8" s="6">
        <v>1</v>
      </c>
      <c r="BT8" s="6">
        <v>1000</v>
      </c>
      <c r="CA8" s="5" t="s">
        <v>15</v>
      </c>
      <c r="CB8" s="6">
        <v>3</v>
      </c>
      <c r="CC8" s="6">
        <v>3</v>
      </c>
      <c r="CD8" s="6">
        <v>4</v>
      </c>
      <c r="CE8" s="6">
        <v>4</v>
      </c>
      <c r="CF8" s="6">
        <v>1</v>
      </c>
      <c r="CG8" s="6">
        <v>1000</v>
      </c>
      <c r="CN8" s="5" t="s">
        <v>15</v>
      </c>
      <c r="CO8" s="7">
        <v>3</v>
      </c>
      <c r="CP8" s="7">
        <v>3</v>
      </c>
      <c r="CQ8" s="7">
        <v>4</v>
      </c>
      <c r="CR8" s="7">
        <v>4</v>
      </c>
      <c r="CS8" s="7">
        <v>1</v>
      </c>
      <c r="CT8" s="7">
        <v>1000</v>
      </c>
      <c r="DA8" s="45" t="s">
        <v>0</v>
      </c>
      <c r="DB8" s="46">
        <v>8787441</v>
      </c>
      <c r="DC8" s="45" t="s">
        <v>2</v>
      </c>
      <c r="DD8" s="46">
        <v>3</v>
      </c>
      <c r="DE8" s="45" t="s">
        <v>3</v>
      </c>
      <c r="DF8" s="46">
        <v>5</v>
      </c>
      <c r="DG8" s="45" t="s">
        <v>4</v>
      </c>
      <c r="DH8" s="46">
        <v>4</v>
      </c>
      <c r="DI8" s="45" t="s">
        <v>5</v>
      </c>
      <c r="DJ8" s="46">
        <v>0</v>
      </c>
      <c r="DK8" s="45" t="s">
        <v>6</v>
      </c>
      <c r="DL8" s="46" t="s">
        <v>200</v>
      </c>
    </row>
    <row r="9" spans="1:116" ht="18.600000000000001" thickBot="1" x14ac:dyDescent="0.35">
      <c r="A9" s="5" t="s">
        <v>16</v>
      </c>
      <c r="B9" s="6">
        <v>1</v>
      </c>
      <c r="C9" s="6">
        <v>4</v>
      </c>
      <c r="D9" s="6">
        <v>1</v>
      </c>
      <c r="E9" s="6">
        <v>3</v>
      </c>
      <c r="F9" s="6">
        <v>1</v>
      </c>
      <c r="G9" s="6">
        <v>3000</v>
      </c>
      <c r="N9" s="5" t="s">
        <v>16</v>
      </c>
      <c r="O9" s="6">
        <v>1</v>
      </c>
      <c r="P9" s="6">
        <v>4</v>
      </c>
      <c r="Q9" s="6">
        <v>1</v>
      </c>
      <c r="R9" s="6">
        <v>3</v>
      </c>
      <c r="S9" s="6">
        <v>1</v>
      </c>
      <c r="T9" s="6">
        <v>3000</v>
      </c>
      <c r="AA9" s="5" t="s">
        <v>16</v>
      </c>
      <c r="AB9" s="6">
        <v>1</v>
      </c>
      <c r="AC9" s="6">
        <v>4</v>
      </c>
      <c r="AD9" s="6">
        <v>1</v>
      </c>
      <c r="AE9" s="6">
        <v>3</v>
      </c>
      <c r="AF9" s="6">
        <v>1</v>
      </c>
      <c r="AG9" s="6">
        <v>3000</v>
      </c>
      <c r="AN9" s="5" t="s">
        <v>16</v>
      </c>
      <c r="AO9" s="6">
        <v>1</v>
      </c>
      <c r="AP9" s="6">
        <v>4</v>
      </c>
      <c r="AQ9" s="6">
        <v>1</v>
      </c>
      <c r="AR9" s="6">
        <v>3</v>
      </c>
      <c r="AS9" s="6">
        <v>1</v>
      </c>
      <c r="AT9" s="6">
        <v>3000</v>
      </c>
      <c r="BA9" s="5" t="s">
        <v>16</v>
      </c>
      <c r="BB9" s="6">
        <v>1</v>
      </c>
      <c r="BC9" s="6">
        <v>4</v>
      </c>
      <c r="BD9" s="6">
        <v>1</v>
      </c>
      <c r="BE9" s="6">
        <v>3</v>
      </c>
      <c r="BF9" s="6">
        <v>1</v>
      </c>
      <c r="BG9" s="6">
        <v>3000</v>
      </c>
      <c r="BN9" s="5" t="s">
        <v>16</v>
      </c>
      <c r="BO9" s="6">
        <v>1</v>
      </c>
      <c r="BP9" s="6">
        <v>4</v>
      </c>
      <c r="BQ9" s="6">
        <v>1</v>
      </c>
      <c r="BR9" s="6">
        <v>3</v>
      </c>
      <c r="BS9" s="6">
        <v>1</v>
      </c>
      <c r="BT9" s="6">
        <v>3000</v>
      </c>
      <c r="CA9" s="5" t="s">
        <v>16</v>
      </c>
      <c r="CB9" s="6">
        <v>1</v>
      </c>
      <c r="CC9" s="6">
        <v>4</v>
      </c>
      <c r="CD9" s="6">
        <v>1</v>
      </c>
      <c r="CE9" s="6">
        <v>3</v>
      </c>
      <c r="CF9" s="6">
        <v>1</v>
      </c>
      <c r="CG9" s="6">
        <v>3000</v>
      </c>
      <c r="CN9" s="5" t="s">
        <v>16</v>
      </c>
      <c r="CO9" s="7">
        <v>1</v>
      </c>
      <c r="CP9" s="7">
        <v>4</v>
      </c>
      <c r="CQ9" s="7">
        <v>1</v>
      </c>
      <c r="CR9" s="7">
        <v>3</v>
      </c>
      <c r="CS9" s="7">
        <v>1</v>
      </c>
      <c r="CT9" s="7">
        <v>3000</v>
      </c>
      <c r="DA9" s="43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</row>
    <row r="10" spans="1:116" ht="15" thickBot="1" x14ac:dyDescent="0.35">
      <c r="A10" s="5" t="s">
        <v>17</v>
      </c>
      <c r="B10" s="6">
        <v>3</v>
      </c>
      <c r="C10" s="6">
        <v>3</v>
      </c>
      <c r="D10" s="6">
        <v>3</v>
      </c>
      <c r="E10" s="6">
        <v>2</v>
      </c>
      <c r="F10" s="6">
        <v>2</v>
      </c>
      <c r="G10" s="6">
        <v>1000</v>
      </c>
      <c r="N10" s="5" t="s">
        <v>17</v>
      </c>
      <c r="O10" s="6">
        <v>3</v>
      </c>
      <c r="P10" s="6">
        <v>3</v>
      </c>
      <c r="Q10" s="6">
        <v>3</v>
      </c>
      <c r="R10" s="6">
        <v>2</v>
      </c>
      <c r="S10" s="6">
        <v>2</v>
      </c>
      <c r="T10" s="6">
        <v>1000</v>
      </c>
      <c r="AA10" s="5" t="s">
        <v>17</v>
      </c>
      <c r="AB10" s="6">
        <v>3</v>
      </c>
      <c r="AC10" s="6">
        <v>3</v>
      </c>
      <c r="AD10" s="6">
        <v>3</v>
      </c>
      <c r="AE10" s="6">
        <v>2</v>
      </c>
      <c r="AF10" s="6">
        <v>2</v>
      </c>
      <c r="AG10" s="6">
        <v>1000</v>
      </c>
      <c r="AN10" s="5" t="s">
        <v>17</v>
      </c>
      <c r="AO10" s="6">
        <v>3</v>
      </c>
      <c r="AP10" s="6">
        <v>3</v>
      </c>
      <c r="AQ10" s="6">
        <v>3</v>
      </c>
      <c r="AR10" s="6">
        <v>2</v>
      </c>
      <c r="AS10" s="6">
        <v>2</v>
      </c>
      <c r="AT10" s="6">
        <v>1000</v>
      </c>
      <c r="BA10" s="5" t="s">
        <v>17</v>
      </c>
      <c r="BB10" s="6">
        <v>3</v>
      </c>
      <c r="BC10" s="6">
        <v>3</v>
      </c>
      <c r="BD10" s="6">
        <v>3</v>
      </c>
      <c r="BE10" s="6">
        <v>2</v>
      </c>
      <c r="BF10" s="6">
        <v>2</v>
      </c>
      <c r="BG10" s="6">
        <v>1000</v>
      </c>
      <c r="BN10" s="5" t="s">
        <v>17</v>
      </c>
      <c r="BO10" s="6">
        <v>3</v>
      </c>
      <c r="BP10" s="6">
        <v>3</v>
      </c>
      <c r="BQ10" s="6">
        <v>3</v>
      </c>
      <c r="BR10" s="6">
        <v>2</v>
      </c>
      <c r="BS10" s="6">
        <v>2</v>
      </c>
      <c r="BT10" s="6">
        <v>1000</v>
      </c>
      <c r="CA10" s="5" t="s">
        <v>17</v>
      </c>
      <c r="CB10" s="6">
        <v>3</v>
      </c>
      <c r="CC10" s="6">
        <v>3</v>
      </c>
      <c r="CD10" s="6">
        <v>3</v>
      </c>
      <c r="CE10" s="6">
        <v>2</v>
      </c>
      <c r="CF10" s="6">
        <v>2</v>
      </c>
      <c r="CG10" s="6">
        <v>1000</v>
      </c>
      <c r="CN10" s="5" t="s">
        <v>17</v>
      </c>
      <c r="CO10" s="7">
        <v>3</v>
      </c>
      <c r="CP10" s="7">
        <v>3</v>
      </c>
      <c r="CQ10" s="7">
        <v>3</v>
      </c>
      <c r="CR10" s="7">
        <v>2</v>
      </c>
      <c r="CS10" s="7">
        <v>2</v>
      </c>
      <c r="CT10" s="7">
        <v>1000</v>
      </c>
      <c r="DA10" s="47" t="s">
        <v>8</v>
      </c>
      <c r="DB10" s="47" t="s">
        <v>9</v>
      </c>
      <c r="DC10" s="47" t="s">
        <v>10</v>
      </c>
      <c r="DD10" s="47" t="s">
        <v>11</v>
      </c>
      <c r="DE10" s="47" t="s">
        <v>12</v>
      </c>
      <c r="DF10" s="47" t="s">
        <v>13</v>
      </c>
      <c r="DG10" s="47" t="s">
        <v>14</v>
      </c>
      <c r="DH10" s="41"/>
      <c r="DI10" s="41"/>
      <c r="DJ10" s="41"/>
      <c r="DK10" s="41"/>
      <c r="DL10" s="41"/>
    </row>
    <row r="11" spans="1:116" ht="15" thickBot="1" x14ac:dyDescent="0.35">
      <c r="A11" s="5" t="s">
        <v>18</v>
      </c>
      <c r="B11" s="6">
        <v>1</v>
      </c>
      <c r="C11" s="6">
        <v>1</v>
      </c>
      <c r="D11" s="6">
        <v>3</v>
      </c>
      <c r="E11" s="6">
        <v>4</v>
      </c>
      <c r="F11" s="6">
        <v>1</v>
      </c>
      <c r="G11" s="6">
        <v>3000</v>
      </c>
      <c r="N11" s="5" t="s">
        <v>18</v>
      </c>
      <c r="O11" s="6">
        <v>1</v>
      </c>
      <c r="P11" s="6">
        <v>1</v>
      </c>
      <c r="Q11" s="6">
        <v>3</v>
      </c>
      <c r="R11" s="6">
        <v>4</v>
      </c>
      <c r="S11" s="6">
        <v>1</v>
      </c>
      <c r="T11" s="6">
        <v>3000</v>
      </c>
      <c r="AA11" s="5" t="s">
        <v>18</v>
      </c>
      <c r="AB11" s="6">
        <v>1</v>
      </c>
      <c r="AC11" s="6">
        <v>1</v>
      </c>
      <c r="AD11" s="6">
        <v>3</v>
      </c>
      <c r="AE11" s="6">
        <v>4</v>
      </c>
      <c r="AF11" s="6">
        <v>1</v>
      </c>
      <c r="AG11" s="6">
        <v>3000</v>
      </c>
      <c r="AN11" s="5" t="s">
        <v>18</v>
      </c>
      <c r="AO11" s="6">
        <v>1</v>
      </c>
      <c r="AP11" s="6">
        <v>1</v>
      </c>
      <c r="AQ11" s="6">
        <v>3</v>
      </c>
      <c r="AR11" s="6">
        <v>4</v>
      </c>
      <c r="AS11" s="6">
        <v>1</v>
      </c>
      <c r="AT11" s="6">
        <v>3000</v>
      </c>
      <c r="BA11" s="5" t="s">
        <v>18</v>
      </c>
      <c r="BB11" s="6">
        <v>1</v>
      </c>
      <c r="BC11" s="6">
        <v>1</v>
      </c>
      <c r="BD11" s="6">
        <v>3</v>
      </c>
      <c r="BE11" s="6">
        <v>4</v>
      </c>
      <c r="BF11" s="6">
        <v>1</v>
      </c>
      <c r="BG11" s="6">
        <v>3000</v>
      </c>
      <c r="BN11" s="5" t="s">
        <v>18</v>
      </c>
      <c r="BO11" s="6">
        <v>1</v>
      </c>
      <c r="BP11" s="6">
        <v>1</v>
      </c>
      <c r="BQ11" s="6">
        <v>3</v>
      </c>
      <c r="BR11" s="6">
        <v>4</v>
      </c>
      <c r="BS11" s="6">
        <v>1</v>
      </c>
      <c r="BT11" s="6">
        <v>3000</v>
      </c>
      <c r="CA11" s="5" t="s">
        <v>18</v>
      </c>
      <c r="CB11" s="6">
        <v>1</v>
      </c>
      <c r="CC11" s="6">
        <v>1</v>
      </c>
      <c r="CD11" s="6">
        <v>3</v>
      </c>
      <c r="CE11" s="6">
        <v>4</v>
      </c>
      <c r="CF11" s="6">
        <v>1</v>
      </c>
      <c r="CG11" s="6">
        <v>3000</v>
      </c>
      <c r="CN11" s="5" t="s">
        <v>18</v>
      </c>
      <c r="CO11" s="7">
        <v>1</v>
      </c>
      <c r="CP11" s="7">
        <v>1</v>
      </c>
      <c r="CQ11" s="7">
        <v>3</v>
      </c>
      <c r="CR11" s="7">
        <v>4</v>
      </c>
      <c r="CS11" s="7">
        <v>1</v>
      </c>
      <c r="CT11" s="7">
        <v>3000</v>
      </c>
      <c r="DA11" s="47" t="s">
        <v>15</v>
      </c>
      <c r="DB11" s="48">
        <v>3</v>
      </c>
      <c r="DC11" s="48">
        <v>3</v>
      </c>
      <c r="DD11" s="48">
        <v>4</v>
      </c>
      <c r="DE11" s="48">
        <v>4</v>
      </c>
      <c r="DF11" s="48">
        <v>1</v>
      </c>
      <c r="DG11" s="48">
        <v>1000</v>
      </c>
      <c r="DH11" s="41"/>
      <c r="DI11" s="41"/>
      <c r="DJ11" s="41"/>
      <c r="DK11" s="41"/>
      <c r="DL11" s="41"/>
    </row>
    <row r="12" spans="1:116" ht="18.600000000000001" thickBot="1" x14ac:dyDescent="0.35">
      <c r="A12" s="1"/>
      <c r="N12" s="5" t="s">
        <v>19</v>
      </c>
      <c r="O12" s="6">
        <v>1</v>
      </c>
      <c r="P12" s="6">
        <v>1</v>
      </c>
      <c r="Q12" s="6">
        <v>2</v>
      </c>
      <c r="R12" s="6">
        <v>3</v>
      </c>
      <c r="S12" s="6">
        <v>4</v>
      </c>
      <c r="T12" s="6">
        <v>3000</v>
      </c>
      <c r="AA12" s="5" t="s">
        <v>19</v>
      </c>
      <c r="AB12" s="6">
        <v>1</v>
      </c>
      <c r="AC12" s="6">
        <v>1</v>
      </c>
      <c r="AD12" s="6">
        <v>2</v>
      </c>
      <c r="AE12" s="6">
        <v>3</v>
      </c>
      <c r="AF12" s="6">
        <v>4</v>
      </c>
      <c r="AG12" s="6">
        <v>3000</v>
      </c>
      <c r="AN12" s="5" t="s">
        <v>19</v>
      </c>
      <c r="AO12" s="6">
        <v>1</v>
      </c>
      <c r="AP12" s="6">
        <v>1</v>
      </c>
      <c r="AQ12" s="6">
        <v>2</v>
      </c>
      <c r="AR12" s="6">
        <v>3</v>
      </c>
      <c r="AS12" s="6">
        <v>4</v>
      </c>
      <c r="AT12" s="6">
        <v>3000</v>
      </c>
      <c r="BA12" s="5" t="s">
        <v>19</v>
      </c>
      <c r="BB12" s="6">
        <v>1</v>
      </c>
      <c r="BC12" s="6">
        <v>1</v>
      </c>
      <c r="BD12" s="6">
        <v>2</v>
      </c>
      <c r="BE12" s="6">
        <v>3</v>
      </c>
      <c r="BF12" s="6">
        <v>4</v>
      </c>
      <c r="BG12" s="6">
        <v>3000</v>
      </c>
      <c r="BN12" s="5" t="s">
        <v>19</v>
      </c>
      <c r="BO12" s="6">
        <v>1</v>
      </c>
      <c r="BP12" s="6">
        <v>1</v>
      </c>
      <c r="BQ12" s="6">
        <v>2</v>
      </c>
      <c r="BR12" s="6">
        <v>3</v>
      </c>
      <c r="BS12" s="6">
        <v>4</v>
      </c>
      <c r="BT12" s="6">
        <v>3000</v>
      </c>
      <c r="CA12" s="5" t="s">
        <v>19</v>
      </c>
      <c r="CB12" s="6">
        <v>1</v>
      </c>
      <c r="CC12" s="6">
        <v>1</v>
      </c>
      <c r="CD12" s="6">
        <v>2</v>
      </c>
      <c r="CE12" s="6">
        <v>3</v>
      </c>
      <c r="CF12" s="6">
        <v>4</v>
      </c>
      <c r="CG12" s="6">
        <v>3000</v>
      </c>
      <c r="CN12" s="5" t="s">
        <v>19</v>
      </c>
      <c r="CO12" s="7">
        <v>1</v>
      </c>
      <c r="CP12" s="7">
        <v>1</v>
      </c>
      <c r="CQ12" s="7">
        <v>2</v>
      </c>
      <c r="CR12" s="7">
        <v>3</v>
      </c>
      <c r="CS12" s="7">
        <v>4</v>
      </c>
      <c r="CT12" s="7">
        <v>3000</v>
      </c>
      <c r="DA12" s="47" t="s">
        <v>16</v>
      </c>
      <c r="DB12" s="48">
        <v>1</v>
      </c>
      <c r="DC12" s="48">
        <v>4</v>
      </c>
      <c r="DD12" s="48">
        <v>1</v>
      </c>
      <c r="DE12" s="48">
        <v>3</v>
      </c>
      <c r="DF12" s="48">
        <v>1</v>
      </c>
      <c r="DG12" s="48">
        <v>3000</v>
      </c>
      <c r="DH12" s="41"/>
      <c r="DI12" s="41"/>
      <c r="DJ12" s="41"/>
      <c r="DK12" s="41"/>
      <c r="DL12" s="41"/>
    </row>
    <row r="13" spans="1:116" ht="18.600000000000001" thickBot="1" x14ac:dyDescent="0.35">
      <c r="A13" s="5" t="s">
        <v>20</v>
      </c>
      <c r="B13" s="5" t="s">
        <v>9</v>
      </c>
      <c r="C13" s="5" t="s">
        <v>10</v>
      </c>
      <c r="D13" s="5" t="s">
        <v>11</v>
      </c>
      <c r="E13" s="5" t="s">
        <v>12</v>
      </c>
      <c r="F13" s="5" t="s">
        <v>13</v>
      </c>
      <c r="H13" s="12" t="s">
        <v>56</v>
      </c>
      <c r="I13" s="12" t="s">
        <v>57</v>
      </c>
      <c r="J13" s="12" t="s">
        <v>58</v>
      </c>
      <c r="K13" s="12" t="s">
        <v>59</v>
      </c>
      <c r="L13" s="12" t="s">
        <v>60</v>
      </c>
      <c r="N13" s="1"/>
      <c r="AA13" s="5" t="s">
        <v>21</v>
      </c>
      <c r="AB13" s="6">
        <v>1</v>
      </c>
      <c r="AC13" s="6">
        <v>1</v>
      </c>
      <c r="AD13" s="6">
        <v>3</v>
      </c>
      <c r="AE13" s="6">
        <v>1</v>
      </c>
      <c r="AF13" s="6">
        <v>1</v>
      </c>
      <c r="AG13" s="6">
        <v>4000</v>
      </c>
      <c r="AN13" s="5" t="s">
        <v>21</v>
      </c>
      <c r="AO13" s="6">
        <v>1</v>
      </c>
      <c r="AP13" s="6">
        <v>1</v>
      </c>
      <c r="AQ13" s="6">
        <v>3</v>
      </c>
      <c r="AR13" s="6">
        <v>1</v>
      </c>
      <c r="AS13" s="6">
        <v>1</v>
      </c>
      <c r="AT13" s="6">
        <v>4000</v>
      </c>
      <c r="BA13" s="5" t="s">
        <v>21</v>
      </c>
      <c r="BB13" s="6">
        <v>1</v>
      </c>
      <c r="BC13" s="6">
        <v>1</v>
      </c>
      <c r="BD13" s="6">
        <v>3</v>
      </c>
      <c r="BE13" s="6">
        <v>1</v>
      </c>
      <c r="BF13" s="6">
        <v>1</v>
      </c>
      <c r="BG13" s="6">
        <v>4000</v>
      </c>
      <c r="BN13" s="5" t="s">
        <v>21</v>
      </c>
      <c r="BO13" s="6">
        <v>1</v>
      </c>
      <c r="BP13" s="6">
        <v>1</v>
      </c>
      <c r="BQ13" s="6">
        <v>3</v>
      </c>
      <c r="BR13" s="6">
        <v>1</v>
      </c>
      <c r="BS13" s="6">
        <v>1</v>
      </c>
      <c r="BT13" s="6">
        <v>4000</v>
      </c>
      <c r="CA13" s="5" t="s">
        <v>21</v>
      </c>
      <c r="CB13" s="6">
        <v>1</v>
      </c>
      <c r="CC13" s="6">
        <v>1</v>
      </c>
      <c r="CD13" s="6">
        <v>3</v>
      </c>
      <c r="CE13" s="6">
        <v>1</v>
      </c>
      <c r="CF13" s="6">
        <v>1</v>
      </c>
      <c r="CG13" s="6">
        <v>4000</v>
      </c>
      <c r="CN13" s="5" t="s">
        <v>21</v>
      </c>
      <c r="CO13" s="7">
        <v>1</v>
      </c>
      <c r="CP13" s="7">
        <v>1</v>
      </c>
      <c r="CQ13" s="7">
        <v>3</v>
      </c>
      <c r="CR13" s="7">
        <v>1</v>
      </c>
      <c r="CS13" s="7">
        <v>1</v>
      </c>
      <c r="CT13" s="7">
        <v>4000</v>
      </c>
      <c r="DA13" s="47" t="s">
        <v>17</v>
      </c>
      <c r="DB13" s="48">
        <v>3</v>
      </c>
      <c r="DC13" s="48">
        <v>3</v>
      </c>
      <c r="DD13" s="48">
        <v>3</v>
      </c>
      <c r="DE13" s="48">
        <v>2</v>
      </c>
      <c r="DF13" s="48">
        <v>2</v>
      </c>
      <c r="DG13" s="48">
        <v>1000</v>
      </c>
      <c r="DH13" s="41"/>
      <c r="DI13" s="41"/>
      <c r="DJ13" s="41"/>
      <c r="DK13" s="41"/>
      <c r="DL13" s="41"/>
    </row>
    <row r="14" spans="1:116" ht="18.600000000000001" thickBot="1" x14ac:dyDescent="0.35">
      <c r="A14" s="5" t="s">
        <v>22</v>
      </c>
      <c r="B14" s="6" t="s">
        <v>23</v>
      </c>
      <c r="C14" s="6" t="s">
        <v>24</v>
      </c>
      <c r="D14" s="6" t="s">
        <v>24</v>
      </c>
      <c r="E14" s="6" t="s">
        <v>23</v>
      </c>
      <c r="F14" s="6" t="s">
        <v>23</v>
      </c>
      <c r="H14">
        <v>1</v>
      </c>
      <c r="I14">
        <v>1</v>
      </c>
      <c r="J14">
        <v>1</v>
      </c>
      <c r="K14">
        <v>1</v>
      </c>
      <c r="L14">
        <v>0</v>
      </c>
      <c r="N14" s="5" t="s">
        <v>20</v>
      </c>
      <c r="O14" s="5" t="s">
        <v>9</v>
      </c>
      <c r="P14" s="5" t="s">
        <v>10</v>
      </c>
      <c r="Q14" s="5" t="s">
        <v>11</v>
      </c>
      <c r="R14" s="5" t="s">
        <v>12</v>
      </c>
      <c r="S14" s="5" t="s">
        <v>13</v>
      </c>
      <c r="AA14" s="1"/>
      <c r="AN14" s="5" t="s">
        <v>25</v>
      </c>
      <c r="AO14" s="6">
        <v>1</v>
      </c>
      <c r="AP14" s="6">
        <v>3</v>
      </c>
      <c r="AQ14" s="6">
        <v>4</v>
      </c>
      <c r="AR14" s="6">
        <v>1</v>
      </c>
      <c r="AS14" s="6">
        <v>3</v>
      </c>
      <c r="AT14" s="6">
        <v>4000</v>
      </c>
      <c r="BA14" s="5" t="s">
        <v>25</v>
      </c>
      <c r="BB14" s="6">
        <v>1</v>
      </c>
      <c r="BC14" s="6">
        <v>3</v>
      </c>
      <c r="BD14" s="6">
        <v>4</v>
      </c>
      <c r="BE14" s="6">
        <v>1</v>
      </c>
      <c r="BF14" s="6">
        <v>3</v>
      </c>
      <c r="BG14" s="6">
        <v>4000</v>
      </c>
      <c r="BN14" s="5" t="s">
        <v>25</v>
      </c>
      <c r="BO14" s="6">
        <v>1</v>
      </c>
      <c r="BP14" s="6">
        <v>3</v>
      </c>
      <c r="BQ14" s="6">
        <v>4</v>
      </c>
      <c r="BR14" s="6">
        <v>1</v>
      </c>
      <c r="BS14" s="6">
        <v>3</v>
      </c>
      <c r="BT14" s="6">
        <v>4000</v>
      </c>
      <c r="CA14" s="5" t="s">
        <v>25</v>
      </c>
      <c r="CB14" s="6">
        <v>1</v>
      </c>
      <c r="CC14" s="6">
        <v>3</v>
      </c>
      <c r="CD14" s="6">
        <v>4</v>
      </c>
      <c r="CE14" s="6">
        <v>1</v>
      </c>
      <c r="CF14" s="6">
        <v>3</v>
      </c>
      <c r="CG14" s="6">
        <v>4000</v>
      </c>
      <c r="CN14" s="5" t="s">
        <v>25</v>
      </c>
      <c r="CO14" s="7">
        <v>1</v>
      </c>
      <c r="CP14" s="7">
        <v>3</v>
      </c>
      <c r="CQ14" s="7">
        <v>4</v>
      </c>
      <c r="CR14" s="7">
        <v>1</v>
      </c>
      <c r="CS14" s="7">
        <v>3</v>
      </c>
      <c r="CT14" s="7">
        <v>4000</v>
      </c>
      <c r="DA14" s="43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</row>
    <row r="15" spans="1:116" ht="18.600000000000001" thickBot="1" x14ac:dyDescent="0.35">
      <c r="A15" s="5" t="s">
        <v>26</v>
      </c>
      <c r="B15" s="6" t="s">
        <v>23</v>
      </c>
      <c r="C15" s="6" t="s">
        <v>23</v>
      </c>
      <c r="D15" s="6" t="s">
        <v>23</v>
      </c>
      <c r="E15" s="6" t="s">
        <v>27</v>
      </c>
      <c r="F15" s="6" t="s">
        <v>23</v>
      </c>
      <c r="H15">
        <v>0</v>
      </c>
      <c r="I15">
        <v>0</v>
      </c>
      <c r="J15">
        <v>0</v>
      </c>
      <c r="K15">
        <v>0</v>
      </c>
      <c r="L15">
        <v>0</v>
      </c>
      <c r="N15" s="5" t="s">
        <v>22</v>
      </c>
      <c r="O15" s="6" t="s">
        <v>23</v>
      </c>
      <c r="P15" s="6" t="s">
        <v>28</v>
      </c>
      <c r="Q15" s="6" t="s">
        <v>24</v>
      </c>
      <c r="R15" s="6" t="s">
        <v>23</v>
      </c>
      <c r="S15" s="6" t="s">
        <v>23</v>
      </c>
      <c r="AA15" s="5" t="s">
        <v>20</v>
      </c>
      <c r="AB15" s="5" t="s">
        <v>9</v>
      </c>
      <c r="AC15" s="5" t="s">
        <v>10</v>
      </c>
      <c r="AD15" s="5" t="s">
        <v>11</v>
      </c>
      <c r="AE15" s="5" t="s">
        <v>12</v>
      </c>
      <c r="AF15" s="5" t="s">
        <v>13</v>
      </c>
      <c r="AN15" s="1"/>
      <c r="BA15" s="5" t="s">
        <v>29</v>
      </c>
      <c r="BB15" s="6">
        <v>3</v>
      </c>
      <c r="BC15" s="6">
        <v>3</v>
      </c>
      <c r="BD15" s="6">
        <v>3</v>
      </c>
      <c r="BE15" s="6">
        <v>4</v>
      </c>
      <c r="BF15" s="6">
        <v>3</v>
      </c>
      <c r="BG15" s="6">
        <v>2000</v>
      </c>
      <c r="BN15" s="5" t="s">
        <v>29</v>
      </c>
      <c r="BO15" s="6">
        <v>3</v>
      </c>
      <c r="BP15" s="6">
        <v>3</v>
      </c>
      <c r="BQ15" s="6">
        <v>3</v>
      </c>
      <c r="BR15" s="6">
        <v>4</v>
      </c>
      <c r="BS15" s="6">
        <v>3</v>
      </c>
      <c r="BT15" s="6">
        <v>2000</v>
      </c>
      <c r="CA15" s="5" t="s">
        <v>29</v>
      </c>
      <c r="CB15" s="6">
        <v>3</v>
      </c>
      <c r="CC15" s="6">
        <v>3</v>
      </c>
      <c r="CD15" s="6">
        <v>3</v>
      </c>
      <c r="CE15" s="6">
        <v>4</v>
      </c>
      <c r="CF15" s="6">
        <v>3</v>
      </c>
      <c r="CG15" s="6">
        <v>2000</v>
      </c>
      <c r="CN15" s="5" t="s">
        <v>29</v>
      </c>
      <c r="CO15" s="7">
        <v>3</v>
      </c>
      <c r="CP15" s="7">
        <v>3</v>
      </c>
      <c r="CQ15" s="7">
        <v>3</v>
      </c>
      <c r="CR15" s="7">
        <v>4</v>
      </c>
      <c r="CS15" s="7">
        <v>3</v>
      </c>
      <c r="CT15" s="7">
        <v>2000</v>
      </c>
      <c r="DA15" s="47" t="s">
        <v>20</v>
      </c>
      <c r="DB15" s="47" t="s">
        <v>9</v>
      </c>
      <c r="DC15" s="47" t="s">
        <v>10</v>
      </c>
      <c r="DD15" s="47" t="s">
        <v>11</v>
      </c>
      <c r="DE15" s="47" t="s">
        <v>12</v>
      </c>
      <c r="DF15" s="47" t="s">
        <v>13</v>
      </c>
      <c r="DG15" s="41"/>
      <c r="DH15" s="41"/>
      <c r="DI15" s="41"/>
      <c r="DJ15" s="41"/>
      <c r="DK15" s="41"/>
      <c r="DL15" s="41"/>
    </row>
    <row r="16" spans="1:116" ht="18.600000000000001" thickBot="1" x14ac:dyDescent="0.35">
      <c r="A16" s="5" t="s">
        <v>30</v>
      </c>
      <c r="B16" s="6" t="s">
        <v>23</v>
      </c>
      <c r="C16" s="6" t="s">
        <v>23</v>
      </c>
      <c r="D16" s="6" t="s">
        <v>23</v>
      </c>
      <c r="E16" s="6" t="s">
        <v>23</v>
      </c>
      <c r="F16" s="6" t="s">
        <v>23</v>
      </c>
      <c r="H16">
        <v>0</v>
      </c>
      <c r="I16">
        <v>0</v>
      </c>
      <c r="J16">
        <v>0</v>
      </c>
      <c r="K16">
        <v>0</v>
      </c>
      <c r="L16">
        <v>1</v>
      </c>
      <c r="N16" s="5" t="s">
        <v>26</v>
      </c>
      <c r="O16" s="6" t="s">
        <v>23</v>
      </c>
      <c r="P16" s="6" t="s">
        <v>23</v>
      </c>
      <c r="Q16" s="6" t="s">
        <v>27</v>
      </c>
      <c r="R16" s="6" t="s">
        <v>27</v>
      </c>
      <c r="S16" s="6" t="s">
        <v>23</v>
      </c>
      <c r="AA16" s="5" t="s">
        <v>22</v>
      </c>
      <c r="AB16" s="6" t="s">
        <v>23</v>
      </c>
      <c r="AC16" s="6" t="s">
        <v>28</v>
      </c>
      <c r="AD16" s="6" t="s">
        <v>24</v>
      </c>
      <c r="AE16" s="6" t="s">
        <v>28</v>
      </c>
      <c r="AF16" s="6" t="s">
        <v>23</v>
      </c>
      <c r="AN16" s="5" t="s">
        <v>20</v>
      </c>
      <c r="AO16" s="5" t="s">
        <v>9</v>
      </c>
      <c r="AP16" s="5" t="s">
        <v>10</v>
      </c>
      <c r="AQ16" s="5" t="s">
        <v>11</v>
      </c>
      <c r="AR16" s="5" t="s">
        <v>12</v>
      </c>
      <c r="AS16" s="5" t="s">
        <v>13</v>
      </c>
      <c r="BA16" s="1"/>
      <c r="BN16" s="5" t="s">
        <v>31</v>
      </c>
      <c r="BO16" s="6">
        <v>4</v>
      </c>
      <c r="BP16" s="6">
        <v>4</v>
      </c>
      <c r="BQ16" s="6">
        <v>1</v>
      </c>
      <c r="BR16" s="6">
        <v>2</v>
      </c>
      <c r="BS16" s="6">
        <v>1</v>
      </c>
      <c r="BT16" s="6">
        <v>2000</v>
      </c>
      <c r="CA16" s="5" t="s">
        <v>31</v>
      </c>
      <c r="CB16" s="6">
        <v>4</v>
      </c>
      <c r="CC16" s="6">
        <v>4</v>
      </c>
      <c r="CD16" s="6">
        <v>1</v>
      </c>
      <c r="CE16" s="6">
        <v>2</v>
      </c>
      <c r="CF16" s="6">
        <v>1</v>
      </c>
      <c r="CG16" s="6">
        <v>2000</v>
      </c>
      <c r="CN16" s="5" t="s">
        <v>31</v>
      </c>
      <c r="CO16" s="7">
        <v>4</v>
      </c>
      <c r="CP16" s="7">
        <v>4</v>
      </c>
      <c r="CQ16" s="7">
        <v>1</v>
      </c>
      <c r="CR16" s="7">
        <v>2</v>
      </c>
      <c r="CS16" s="7">
        <v>1</v>
      </c>
      <c r="CT16" s="7">
        <v>2000</v>
      </c>
      <c r="DA16" s="47" t="s">
        <v>22</v>
      </c>
      <c r="DB16" s="48" t="s">
        <v>28</v>
      </c>
      <c r="DC16" s="48" t="s">
        <v>23</v>
      </c>
      <c r="DD16" s="48" t="s">
        <v>27</v>
      </c>
      <c r="DE16" s="48" t="s">
        <v>23</v>
      </c>
      <c r="DF16" s="48" t="s">
        <v>23</v>
      </c>
      <c r="DG16" s="41"/>
      <c r="DH16" s="41"/>
      <c r="DI16" s="41"/>
      <c r="DJ16" s="41"/>
      <c r="DK16" s="41"/>
      <c r="DL16" s="41"/>
    </row>
    <row r="17" spans="1:116" ht="18.600000000000001" thickBot="1" x14ac:dyDescent="0.35">
      <c r="A17" s="5" t="s">
        <v>32</v>
      </c>
      <c r="B17" s="6" t="s">
        <v>23</v>
      </c>
      <c r="C17" s="6" t="s">
        <v>23</v>
      </c>
      <c r="D17" s="6" t="s">
        <v>27</v>
      </c>
      <c r="E17" s="6" t="s">
        <v>23</v>
      </c>
      <c r="F17" s="6" t="s">
        <v>23</v>
      </c>
      <c r="H17">
        <v>0</v>
      </c>
      <c r="I17">
        <v>0</v>
      </c>
      <c r="J17">
        <v>0</v>
      </c>
      <c r="K17">
        <v>0</v>
      </c>
      <c r="L17">
        <v>0</v>
      </c>
      <c r="N17" s="5" t="s">
        <v>30</v>
      </c>
      <c r="O17" s="6" t="s">
        <v>23</v>
      </c>
      <c r="P17" s="6" t="s">
        <v>23</v>
      </c>
      <c r="Q17" s="6" t="s">
        <v>23</v>
      </c>
      <c r="R17" s="6" t="s">
        <v>23</v>
      </c>
      <c r="S17" s="6" t="s">
        <v>23</v>
      </c>
      <c r="AA17" s="5" t="s">
        <v>26</v>
      </c>
      <c r="AB17" s="6" t="s">
        <v>23</v>
      </c>
      <c r="AC17" s="6" t="s">
        <v>23</v>
      </c>
      <c r="AD17" s="6" t="s">
        <v>27</v>
      </c>
      <c r="AE17" s="6" t="s">
        <v>27</v>
      </c>
      <c r="AF17" s="6" t="s">
        <v>23</v>
      </c>
      <c r="AN17" s="5" t="s">
        <v>22</v>
      </c>
      <c r="AO17" s="6" t="s">
        <v>23</v>
      </c>
      <c r="AP17" s="6" t="s">
        <v>28</v>
      </c>
      <c r="AQ17" s="6" t="s">
        <v>24</v>
      </c>
      <c r="AR17" s="6" t="s">
        <v>28</v>
      </c>
      <c r="AS17" s="6" t="s">
        <v>23</v>
      </c>
      <c r="BA17" s="5" t="s">
        <v>20</v>
      </c>
      <c r="BB17" s="5" t="s">
        <v>9</v>
      </c>
      <c r="BC17" s="5" t="s">
        <v>10</v>
      </c>
      <c r="BD17" s="5" t="s">
        <v>11</v>
      </c>
      <c r="BE17" s="5" t="s">
        <v>12</v>
      </c>
      <c r="BF17" s="5" t="s">
        <v>13</v>
      </c>
      <c r="BN17" s="1"/>
      <c r="CA17" s="5" t="s">
        <v>33</v>
      </c>
      <c r="CB17" s="6">
        <v>3</v>
      </c>
      <c r="CC17" s="6">
        <v>1</v>
      </c>
      <c r="CD17" s="6">
        <v>1</v>
      </c>
      <c r="CE17" s="6">
        <v>3</v>
      </c>
      <c r="CF17" s="6">
        <v>4</v>
      </c>
      <c r="CG17" s="6">
        <v>3000</v>
      </c>
      <c r="CN17" s="5" t="s">
        <v>33</v>
      </c>
      <c r="CO17" s="7">
        <v>3</v>
      </c>
      <c r="CP17" s="7">
        <v>1</v>
      </c>
      <c r="CQ17" s="7">
        <v>1</v>
      </c>
      <c r="CR17" s="7">
        <v>3</v>
      </c>
      <c r="CS17" s="7">
        <v>4</v>
      </c>
      <c r="CT17" s="7">
        <v>3000</v>
      </c>
      <c r="DA17" s="47" t="s">
        <v>26</v>
      </c>
      <c r="DB17" s="48" t="s">
        <v>23</v>
      </c>
      <c r="DC17" s="48" t="s">
        <v>23</v>
      </c>
      <c r="DD17" s="48" t="s">
        <v>27</v>
      </c>
      <c r="DE17" s="48" t="s">
        <v>23</v>
      </c>
      <c r="DF17" s="48" t="s">
        <v>23</v>
      </c>
      <c r="DG17" s="41"/>
      <c r="DH17" s="41"/>
      <c r="DI17" s="41"/>
      <c r="DJ17" s="41"/>
      <c r="DK17" s="41"/>
      <c r="DL17" s="41"/>
    </row>
    <row r="18" spans="1:116" ht="18.600000000000001" thickBot="1" x14ac:dyDescent="0.35">
      <c r="A18" s="1"/>
      <c r="N18" s="5" t="s">
        <v>32</v>
      </c>
      <c r="O18" s="6" t="s">
        <v>23</v>
      </c>
      <c r="P18" s="6" t="s">
        <v>23</v>
      </c>
      <c r="Q18" s="6" t="s">
        <v>23</v>
      </c>
      <c r="R18" s="6" t="s">
        <v>27</v>
      </c>
      <c r="S18" s="6" t="s">
        <v>23</v>
      </c>
      <c r="AA18" s="5" t="s">
        <v>30</v>
      </c>
      <c r="AB18" s="6" t="s">
        <v>23</v>
      </c>
      <c r="AC18" s="6" t="s">
        <v>23</v>
      </c>
      <c r="AD18" s="6" t="s">
        <v>23</v>
      </c>
      <c r="AE18" s="6" t="s">
        <v>23</v>
      </c>
      <c r="AF18" s="6" t="s">
        <v>23</v>
      </c>
      <c r="AN18" s="5" t="s">
        <v>26</v>
      </c>
      <c r="AO18" s="6" t="s">
        <v>23</v>
      </c>
      <c r="AP18" s="6" t="s">
        <v>23</v>
      </c>
      <c r="AQ18" s="6" t="s">
        <v>27</v>
      </c>
      <c r="AR18" s="6" t="s">
        <v>27</v>
      </c>
      <c r="AS18" s="6" t="s">
        <v>23</v>
      </c>
      <c r="BA18" s="5" t="s">
        <v>22</v>
      </c>
      <c r="BB18" s="6" t="s">
        <v>34</v>
      </c>
      <c r="BC18" s="6" t="s">
        <v>23</v>
      </c>
      <c r="BD18" s="6" t="s">
        <v>34</v>
      </c>
      <c r="BE18" s="6" t="s">
        <v>28</v>
      </c>
      <c r="BF18" s="6" t="s">
        <v>23</v>
      </c>
      <c r="BN18" s="5" t="s">
        <v>20</v>
      </c>
      <c r="BO18" s="5" t="s">
        <v>9</v>
      </c>
      <c r="BP18" s="5" t="s">
        <v>10</v>
      </c>
      <c r="BQ18" s="5" t="s">
        <v>11</v>
      </c>
      <c r="BR18" s="5" t="s">
        <v>12</v>
      </c>
      <c r="BS18" s="5" t="s">
        <v>13</v>
      </c>
      <c r="CA18" s="1"/>
      <c r="CN18" s="5" t="s">
        <v>35</v>
      </c>
      <c r="CO18" s="7">
        <v>3</v>
      </c>
      <c r="CP18" s="7">
        <v>4</v>
      </c>
      <c r="CQ18" s="7">
        <v>2</v>
      </c>
      <c r="CR18" s="7">
        <v>3</v>
      </c>
      <c r="CS18" s="7">
        <v>2</v>
      </c>
      <c r="CT18" s="7">
        <v>1000</v>
      </c>
      <c r="DA18" s="47" t="s">
        <v>30</v>
      </c>
      <c r="DB18" s="48" t="s">
        <v>23</v>
      </c>
      <c r="DC18" s="48" t="s">
        <v>23</v>
      </c>
      <c r="DD18" s="48" t="s">
        <v>27</v>
      </c>
      <c r="DE18" s="48" t="s">
        <v>23</v>
      </c>
      <c r="DF18" s="48" t="s">
        <v>23</v>
      </c>
      <c r="DG18" s="41"/>
      <c r="DH18" s="41"/>
      <c r="DI18" s="41"/>
      <c r="DJ18" s="41"/>
      <c r="DK18" s="41"/>
      <c r="DL18" s="41"/>
    </row>
    <row r="19" spans="1:116" ht="18.600000000000001" thickBot="1" x14ac:dyDescent="0.35">
      <c r="A19" s="5" t="s">
        <v>36</v>
      </c>
      <c r="B19" s="5" t="s">
        <v>9</v>
      </c>
      <c r="C19" s="5" t="s">
        <v>10</v>
      </c>
      <c r="D19" s="5" t="s">
        <v>11</v>
      </c>
      <c r="E19" s="5" t="s">
        <v>12</v>
      </c>
      <c r="F19" s="5" t="s">
        <v>13</v>
      </c>
      <c r="H19" t="str">
        <f>B19</f>
        <v>X(A1)</v>
      </c>
      <c r="I19" t="str">
        <f t="shared" ref="I19:L19" si="0">C19</f>
        <v>X(A2)</v>
      </c>
      <c r="J19" t="str">
        <f t="shared" si="0"/>
        <v>X(A3)</v>
      </c>
      <c r="K19" t="str">
        <f t="shared" si="0"/>
        <v>X(A4)</v>
      </c>
      <c r="L19" t="str">
        <f t="shared" si="0"/>
        <v>X(A5)</v>
      </c>
      <c r="N19" s="1"/>
      <c r="AA19" s="5" t="s">
        <v>32</v>
      </c>
      <c r="AB19" s="6" t="s">
        <v>23</v>
      </c>
      <c r="AC19" s="6" t="s">
        <v>23</v>
      </c>
      <c r="AD19" s="6" t="s">
        <v>23</v>
      </c>
      <c r="AE19" s="6" t="s">
        <v>27</v>
      </c>
      <c r="AF19" s="6" t="s">
        <v>23</v>
      </c>
      <c r="AN19" s="5" t="s">
        <v>30</v>
      </c>
      <c r="AO19" s="6" t="s">
        <v>23</v>
      </c>
      <c r="AP19" s="6" t="s">
        <v>23</v>
      </c>
      <c r="AQ19" s="6" t="s">
        <v>23</v>
      </c>
      <c r="AR19" s="6" t="s">
        <v>23</v>
      </c>
      <c r="AS19" s="6" t="s">
        <v>28</v>
      </c>
      <c r="BA19" s="5" t="s">
        <v>26</v>
      </c>
      <c r="BB19" s="6" t="s">
        <v>23</v>
      </c>
      <c r="BC19" s="6" t="s">
        <v>23</v>
      </c>
      <c r="BD19" s="6" t="s">
        <v>34</v>
      </c>
      <c r="BE19" s="6" t="s">
        <v>37</v>
      </c>
      <c r="BF19" s="6" t="s">
        <v>23</v>
      </c>
      <c r="BN19" s="5" t="s">
        <v>22</v>
      </c>
      <c r="BO19" s="6" t="s">
        <v>34</v>
      </c>
      <c r="BP19" s="6" t="s">
        <v>23</v>
      </c>
      <c r="BQ19" s="6" t="s">
        <v>34</v>
      </c>
      <c r="BR19" s="6" t="s">
        <v>28</v>
      </c>
      <c r="BS19" s="6" t="s">
        <v>23</v>
      </c>
      <c r="CA19" s="5" t="s">
        <v>20</v>
      </c>
      <c r="CB19" s="5" t="s">
        <v>9</v>
      </c>
      <c r="CC19" s="5" t="s">
        <v>10</v>
      </c>
      <c r="CD19" s="5" t="s">
        <v>11</v>
      </c>
      <c r="CE19" s="5" t="s">
        <v>12</v>
      </c>
      <c r="CF19" s="5" t="s">
        <v>13</v>
      </c>
      <c r="CN19" s="1"/>
      <c r="DA19" s="47" t="s">
        <v>32</v>
      </c>
      <c r="DB19" s="48" t="s">
        <v>23</v>
      </c>
      <c r="DC19" s="48" t="s">
        <v>23</v>
      </c>
      <c r="DD19" s="48" t="s">
        <v>27</v>
      </c>
      <c r="DE19" s="48" t="s">
        <v>23</v>
      </c>
      <c r="DF19" s="48" t="s">
        <v>23</v>
      </c>
      <c r="DG19" s="41"/>
      <c r="DH19" s="41"/>
      <c r="DI19" s="41"/>
      <c r="DJ19" s="41"/>
      <c r="DK19" s="41"/>
      <c r="DL19" s="41"/>
    </row>
    <row r="20" spans="1:116" ht="18.600000000000001" thickBot="1" x14ac:dyDescent="0.35">
      <c r="A20" s="5" t="s">
        <v>22</v>
      </c>
      <c r="B20" s="6">
        <v>0</v>
      </c>
      <c r="C20" s="6">
        <v>3000</v>
      </c>
      <c r="D20" s="6">
        <v>3000</v>
      </c>
      <c r="E20" s="6">
        <v>0</v>
      </c>
      <c r="F20" s="6">
        <v>0</v>
      </c>
      <c r="H20">
        <f>(B20-MIN(B$20:B$23))/1000</f>
        <v>0</v>
      </c>
      <c r="I20">
        <f t="shared" ref="I20:I23" si="1">(C20-MIN(C$20:C$23))/1000</f>
        <v>3</v>
      </c>
      <c r="J20">
        <f t="shared" ref="J20:J23" si="2">(D20-MIN(D$20:D$23))/1000</f>
        <v>3</v>
      </c>
      <c r="K20">
        <f t="shared" ref="K20:K23" si="3">(E20-MIN(E$20:E$23))/1000</f>
        <v>0</v>
      </c>
      <c r="L20">
        <f t="shared" ref="L20:L23" si="4">(F20-MIN(F$20:F$23))/1000</f>
        <v>0</v>
      </c>
      <c r="N20" s="5" t="s">
        <v>36</v>
      </c>
      <c r="O20" s="5" t="s">
        <v>9</v>
      </c>
      <c r="P20" s="5" t="s">
        <v>10</v>
      </c>
      <c r="Q20" s="5" t="s">
        <v>11</v>
      </c>
      <c r="R20" s="5" t="s">
        <v>12</v>
      </c>
      <c r="S20" s="5" t="s">
        <v>13</v>
      </c>
      <c r="U20" t="str">
        <f>O20</f>
        <v>X(A1)</v>
      </c>
      <c r="V20" t="str">
        <f t="shared" ref="V20" si="5">P20</f>
        <v>X(A2)</v>
      </c>
      <c r="W20" t="str">
        <f t="shared" ref="W20" si="6">Q20</f>
        <v>X(A3)</v>
      </c>
      <c r="X20" t="str">
        <f t="shared" ref="X20" si="7">R20</f>
        <v>X(A4)</v>
      </c>
      <c r="Y20" t="str">
        <f t="shared" ref="Y20" si="8">S20</f>
        <v>X(A5)</v>
      </c>
      <c r="AA20" s="1"/>
      <c r="AN20" s="5" t="s">
        <v>32</v>
      </c>
      <c r="AO20" s="6" t="s">
        <v>23</v>
      </c>
      <c r="AP20" s="6" t="s">
        <v>23</v>
      </c>
      <c r="AQ20" s="6" t="s">
        <v>23</v>
      </c>
      <c r="AR20" s="6" t="s">
        <v>27</v>
      </c>
      <c r="AS20" s="6" t="s">
        <v>23</v>
      </c>
      <c r="BA20" s="5" t="s">
        <v>30</v>
      </c>
      <c r="BB20" s="6" t="s">
        <v>23</v>
      </c>
      <c r="BC20" s="6" t="s">
        <v>23</v>
      </c>
      <c r="BD20" s="6" t="s">
        <v>37</v>
      </c>
      <c r="BE20" s="6" t="s">
        <v>23</v>
      </c>
      <c r="BF20" s="6" t="s">
        <v>37</v>
      </c>
      <c r="BN20" s="5" t="s">
        <v>26</v>
      </c>
      <c r="BO20" s="6" t="s">
        <v>23</v>
      </c>
      <c r="BP20" s="6" t="s">
        <v>23</v>
      </c>
      <c r="BQ20" s="6" t="s">
        <v>34</v>
      </c>
      <c r="BR20" s="6" t="s">
        <v>37</v>
      </c>
      <c r="BS20" s="6" t="s">
        <v>23</v>
      </c>
      <c r="CA20" s="5" t="s">
        <v>22</v>
      </c>
      <c r="CB20" s="6" t="s">
        <v>27</v>
      </c>
      <c r="CC20" s="6" t="s">
        <v>27</v>
      </c>
      <c r="CD20" s="6" t="s">
        <v>28</v>
      </c>
      <c r="CE20" s="6" t="s">
        <v>28</v>
      </c>
      <c r="CF20" s="6" t="s">
        <v>23</v>
      </c>
      <c r="CN20" s="5" t="s">
        <v>20</v>
      </c>
      <c r="CO20" s="5" t="s">
        <v>9</v>
      </c>
      <c r="CP20" s="5" t="s">
        <v>10</v>
      </c>
      <c r="CQ20" s="5" t="s">
        <v>11</v>
      </c>
      <c r="CR20" s="5" t="s">
        <v>12</v>
      </c>
      <c r="CS20" s="5" t="s">
        <v>13</v>
      </c>
      <c r="DA20" s="43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</row>
    <row r="21" spans="1:116" ht="18.600000000000001" thickBot="1" x14ac:dyDescent="0.35">
      <c r="A21" s="5" t="s">
        <v>26</v>
      </c>
      <c r="B21" s="6">
        <v>0</v>
      </c>
      <c r="C21" s="6">
        <v>0</v>
      </c>
      <c r="D21" s="6">
        <v>0</v>
      </c>
      <c r="E21" s="6">
        <v>1000</v>
      </c>
      <c r="F21" s="6">
        <v>0</v>
      </c>
      <c r="H21">
        <f t="shared" ref="H21:H23" si="9">(B21-MIN(B$20:B$23))/1000</f>
        <v>0</v>
      </c>
      <c r="I21">
        <f t="shared" si="1"/>
        <v>0</v>
      </c>
      <c r="J21">
        <f t="shared" si="2"/>
        <v>0</v>
      </c>
      <c r="K21">
        <f t="shared" si="3"/>
        <v>1</v>
      </c>
      <c r="L21">
        <f t="shared" si="4"/>
        <v>0</v>
      </c>
      <c r="N21" s="5" t="s">
        <v>22</v>
      </c>
      <c r="O21" s="6">
        <v>0</v>
      </c>
      <c r="P21" s="6">
        <v>2000</v>
      </c>
      <c r="Q21" s="6">
        <v>3000</v>
      </c>
      <c r="R21" s="6">
        <v>0</v>
      </c>
      <c r="S21" s="6">
        <v>0</v>
      </c>
      <c r="U21">
        <f>(O21-MIN(O$21:O$24))/1000</f>
        <v>0</v>
      </c>
      <c r="V21">
        <f t="shared" ref="V21:V24" si="10">(P21-MIN(P$21:P$24))/1000</f>
        <v>2</v>
      </c>
      <c r="W21">
        <f t="shared" ref="W21:W24" si="11">(Q21-MIN(Q$21:Q$24))/1000</f>
        <v>3</v>
      </c>
      <c r="X21">
        <f t="shared" ref="X21:X24" si="12">(R21-MIN(R$21:R$24))/1000</f>
        <v>0</v>
      </c>
      <c r="Y21">
        <f t="shared" ref="Y21:Y24" si="13">(S21-MIN(S$21:S$24))/1000</f>
        <v>0</v>
      </c>
      <c r="AA21" s="5" t="s">
        <v>36</v>
      </c>
      <c r="AB21" s="5" t="s">
        <v>9</v>
      </c>
      <c r="AC21" s="5" t="s">
        <v>10</v>
      </c>
      <c r="AD21" s="5" t="s">
        <v>11</v>
      </c>
      <c r="AE21" s="5" t="s">
        <v>12</v>
      </c>
      <c r="AF21" s="5" t="s">
        <v>13</v>
      </c>
      <c r="AH21" t="str">
        <f>AB21</f>
        <v>X(A1)</v>
      </c>
      <c r="AI21" t="str">
        <f t="shared" ref="AI21" si="14">AC21</f>
        <v>X(A2)</v>
      </c>
      <c r="AJ21" t="str">
        <f t="shared" ref="AJ21" si="15">AD21</f>
        <v>X(A3)</v>
      </c>
      <c r="AK21" t="str">
        <f t="shared" ref="AK21" si="16">AE21</f>
        <v>X(A4)</v>
      </c>
      <c r="AL21" t="str">
        <f t="shared" ref="AL21" si="17">AF21</f>
        <v>X(A5)</v>
      </c>
      <c r="AN21" s="1"/>
      <c r="BA21" s="5" t="s">
        <v>32</v>
      </c>
      <c r="BB21" s="6" t="s">
        <v>23</v>
      </c>
      <c r="BC21" s="6" t="s">
        <v>23</v>
      </c>
      <c r="BD21" s="6" t="s">
        <v>23</v>
      </c>
      <c r="BE21" s="6" t="s">
        <v>27</v>
      </c>
      <c r="BF21" s="6" t="s">
        <v>23</v>
      </c>
      <c r="BN21" s="5" t="s">
        <v>30</v>
      </c>
      <c r="BO21" s="6" t="s">
        <v>23</v>
      </c>
      <c r="BP21" s="6" t="s">
        <v>23</v>
      </c>
      <c r="BQ21" s="6" t="s">
        <v>37</v>
      </c>
      <c r="BR21" s="6" t="s">
        <v>23</v>
      </c>
      <c r="BS21" s="6" t="s">
        <v>37</v>
      </c>
      <c r="CA21" s="5" t="s">
        <v>26</v>
      </c>
      <c r="CB21" s="6" t="s">
        <v>23</v>
      </c>
      <c r="CC21" s="6" t="s">
        <v>23</v>
      </c>
      <c r="CD21" s="6" t="s">
        <v>27</v>
      </c>
      <c r="CE21" s="6" t="s">
        <v>23</v>
      </c>
      <c r="CF21" s="6" t="s">
        <v>27</v>
      </c>
      <c r="CN21" s="5" t="s">
        <v>22</v>
      </c>
      <c r="CO21" s="6" t="s">
        <v>27</v>
      </c>
      <c r="CP21" s="6" t="s">
        <v>27</v>
      </c>
      <c r="CQ21" s="6" t="s">
        <v>27</v>
      </c>
      <c r="CR21" s="6" t="s">
        <v>28</v>
      </c>
      <c r="CS21" s="6" t="s">
        <v>23</v>
      </c>
      <c r="DA21" s="47" t="s">
        <v>36</v>
      </c>
      <c r="DB21" s="47" t="s">
        <v>9</v>
      </c>
      <c r="DC21" s="47" t="s">
        <v>10</v>
      </c>
      <c r="DD21" s="47" t="s">
        <v>11</v>
      </c>
      <c r="DE21" s="47" t="s">
        <v>12</v>
      </c>
      <c r="DF21" s="47" t="s">
        <v>13</v>
      </c>
      <c r="DG21" s="41"/>
      <c r="DH21" t="str">
        <f>DB21</f>
        <v>X(A1)</v>
      </c>
      <c r="DI21" t="str">
        <f t="shared" ref="DI21" si="18">DC21</f>
        <v>X(A2)</v>
      </c>
      <c r="DJ21" t="str">
        <f t="shared" ref="DJ21" si="19">DD21</f>
        <v>X(A3)</v>
      </c>
      <c r="DK21" t="str">
        <f t="shared" ref="DK21" si="20">DE21</f>
        <v>X(A4)</v>
      </c>
      <c r="DL21" t="str">
        <f t="shared" ref="DL21" si="21">DF21</f>
        <v>X(A5)</v>
      </c>
    </row>
    <row r="22" spans="1:116" ht="18.600000000000001" thickBot="1" x14ac:dyDescent="0.35">
      <c r="A22" s="5" t="s">
        <v>30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H22">
        <f t="shared" si="9"/>
        <v>0</v>
      </c>
      <c r="I22">
        <f t="shared" si="1"/>
        <v>0</v>
      </c>
      <c r="J22">
        <f t="shared" si="2"/>
        <v>0</v>
      </c>
      <c r="K22">
        <f t="shared" si="3"/>
        <v>0</v>
      </c>
      <c r="L22">
        <f t="shared" si="4"/>
        <v>0</v>
      </c>
      <c r="N22" s="5" t="s">
        <v>26</v>
      </c>
      <c r="O22" s="6">
        <v>0</v>
      </c>
      <c r="P22" s="6">
        <v>0</v>
      </c>
      <c r="Q22" s="6">
        <v>1000</v>
      </c>
      <c r="R22" s="6">
        <v>1000</v>
      </c>
      <c r="S22" s="6">
        <v>0</v>
      </c>
      <c r="U22">
        <f t="shared" ref="U22:U24" si="22">(O22-MIN(O$21:O$24))/1000</f>
        <v>0</v>
      </c>
      <c r="V22">
        <f t="shared" si="10"/>
        <v>0</v>
      </c>
      <c r="W22">
        <f t="shared" si="11"/>
        <v>1</v>
      </c>
      <c r="X22">
        <f t="shared" si="12"/>
        <v>1</v>
      </c>
      <c r="Y22">
        <f t="shared" si="13"/>
        <v>0</v>
      </c>
      <c r="AA22" s="5" t="s">
        <v>22</v>
      </c>
      <c r="AB22" s="6">
        <v>0</v>
      </c>
      <c r="AC22" s="6">
        <v>2000</v>
      </c>
      <c r="AD22" s="6">
        <v>3000</v>
      </c>
      <c r="AE22" s="6">
        <v>2000</v>
      </c>
      <c r="AF22" s="6">
        <v>0</v>
      </c>
      <c r="AH22">
        <f>(AB22-MIN(AB$22:AB$25))/1000</f>
        <v>0</v>
      </c>
      <c r="AI22">
        <f t="shared" ref="AI22:AI25" si="23">(AC22-MIN(AC$22:AC$25))/1000</f>
        <v>2</v>
      </c>
      <c r="AJ22">
        <f t="shared" ref="AJ22:AJ25" si="24">(AD22-MIN(AD$22:AD$25))/1000</f>
        <v>3</v>
      </c>
      <c r="AK22">
        <f t="shared" ref="AK22:AK25" si="25">(AE22-MIN(AE$22:AE$25))/1000</f>
        <v>2</v>
      </c>
      <c r="AL22">
        <f t="shared" ref="AL22:AL25" si="26">(AF22-MIN(AF$22:AF$25))/1000</f>
        <v>0</v>
      </c>
      <c r="AN22" s="5" t="s">
        <v>36</v>
      </c>
      <c r="AO22" s="5" t="s">
        <v>9</v>
      </c>
      <c r="AP22" s="5" t="s">
        <v>10</v>
      </c>
      <c r="AQ22" s="5" t="s">
        <v>11</v>
      </c>
      <c r="AR22" s="5" t="s">
        <v>12</v>
      </c>
      <c r="AS22" s="5" t="s">
        <v>13</v>
      </c>
      <c r="AU22" t="str">
        <f>AO22</f>
        <v>X(A1)</v>
      </c>
      <c r="AV22" t="str">
        <f t="shared" ref="AV22" si="27">AP22</f>
        <v>X(A2)</v>
      </c>
      <c r="AW22" t="str">
        <f t="shared" ref="AW22" si="28">AQ22</f>
        <v>X(A3)</v>
      </c>
      <c r="AX22" t="str">
        <f t="shared" ref="AX22" si="29">AR22</f>
        <v>X(A4)</v>
      </c>
      <c r="AY22" t="str">
        <f t="shared" ref="AY22" si="30">AS22</f>
        <v>X(A5)</v>
      </c>
      <c r="BA22" s="1"/>
      <c r="BN22" s="5" t="s">
        <v>32</v>
      </c>
      <c r="BO22" s="6" t="s">
        <v>23</v>
      </c>
      <c r="BP22" s="6" t="s">
        <v>23</v>
      </c>
      <c r="BQ22" s="6" t="s">
        <v>23</v>
      </c>
      <c r="BR22" s="6" t="s">
        <v>27</v>
      </c>
      <c r="BS22" s="6" t="s">
        <v>23</v>
      </c>
      <c r="CA22" s="5" t="s">
        <v>30</v>
      </c>
      <c r="CB22" s="6" t="s">
        <v>23</v>
      </c>
      <c r="CC22" s="6" t="s">
        <v>23</v>
      </c>
      <c r="CD22" s="6" t="s">
        <v>23</v>
      </c>
      <c r="CE22" s="6" t="s">
        <v>23</v>
      </c>
      <c r="CF22" s="6" t="s">
        <v>27</v>
      </c>
      <c r="CN22" s="5" t="s">
        <v>26</v>
      </c>
      <c r="CO22" s="6" t="s">
        <v>23</v>
      </c>
      <c r="CP22" s="6" t="s">
        <v>23</v>
      </c>
      <c r="CQ22" s="6" t="s">
        <v>23</v>
      </c>
      <c r="CR22" s="6" t="s">
        <v>27</v>
      </c>
      <c r="CS22" s="6" t="s">
        <v>23</v>
      </c>
      <c r="DA22" s="47" t="s">
        <v>22</v>
      </c>
      <c r="DB22" s="48">
        <v>2000</v>
      </c>
      <c r="DC22" s="48">
        <v>0</v>
      </c>
      <c r="DD22" s="48">
        <v>1000</v>
      </c>
      <c r="DE22" s="48">
        <v>0</v>
      </c>
      <c r="DF22" s="48">
        <v>0</v>
      </c>
      <c r="DG22" s="41"/>
      <c r="DH22">
        <f>(DB22-MIN(DB$22:DB$25))/1000</f>
        <v>2</v>
      </c>
      <c r="DI22">
        <f t="shared" ref="DI22:DI25" si="31">(DC22-MIN(DC$22:DC$25))/1000</f>
        <v>0</v>
      </c>
      <c r="DJ22">
        <f t="shared" ref="DJ22:DJ25" si="32">(DD22-MIN(DD$22:DD$25))/1000</f>
        <v>0</v>
      </c>
      <c r="DK22">
        <f t="shared" ref="DK22:DK25" si="33">(DE22-MIN(DE$22:DE$25))/1000</f>
        <v>0</v>
      </c>
      <c r="DL22">
        <f t="shared" ref="DL22:DL25" si="34">(DF22-MIN(DF$22:DF$25))/1000</f>
        <v>0</v>
      </c>
    </row>
    <row r="23" spans="1:116" ht="18.600000000000001" thickBot="1" x14ac:dyDescent="0.35">
      <c r="A23" s="5" t="s">
        <v>32</v>
      </c>
      <c r="B23" s="6">
        <v>0</v>
      </c>
      <c r="C23" s="6">
        <v>0</v>
      </c>
      <c r="D23" s="6">
        <v>1000</v>
      </c>
      <c r="E23" s="6">
        <v>0</v>
      </c>
      <c r="F23" s="6">
        <v>0</v>
      </c>
      <c r="H23">
        <f t="shared" si="9"/>
        <v>0</v>
      </c>
      <c r="I23">
        <f t="shared" si="1"/>
        <v>0</v>
      </c>
      <c r="J23">
        <f t="shared" si="2"/>
        <v>1</v>
      </c>
      <c r="K23">
        <f t="shared" si="3"/>
        <v>0</v>
      </c>
      <c r="L23">
        <f t="shared" si="4"/>
        <v>0</v>
      </c>
      <c r="N23" s="5" t="s">
        <v>30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U23">
        <f t="shared" si="22"/>
        <v>0</v>
      </c>
      <c r="V23">
        <f t="shared" si="10"/>
        <v>0</v>
      </c>
      <c r="W23">
        <f t="shared" si="11"/>
        <v>0</v>
      </c>
      <c r="X23">
        <f t="shared" si="12"/>
        <v>0</v>
      </c>
      <c r="Y23">
        <f t="shared" si="13"/>
        <v>0</v>
      </c>
      <c r="AA23" s="5" t="s">
        <v>26</v>
      </c>
      <c r="AB23" s="6">
        <v>0</v>
      </c>
      <c r="AC23" s="6">
        <v>0</v>
      </c>
      <c r="AD23" s="6">
        <v>1000</v>
      </c>
      <c r="AE23" s="6">
        <v>1000</v>
      </c>
      <c r="AF23" s="6">
        <v>0</v>
      </c>
      <c r="AH23">
        <f t="shared" ref="AH23:AH25" si="35">(AB23-MIN(AB$22:AB$25))/1000</f>
        <v>0</v>
      </c>
      <c r="AI23">
        <f t="shared" si="23"/>
        <v>0</v>
      </c>
      <c r="AJ23">
        <f t="shared" si="24"/>
        <v>1</v>
      </c>
      <c r="AK23">
        <f t="shared" si="25"/>
        <v>1</v>
      </c>
      <c r="AL23">
        <f t="shared" si="26"/>
        <v>0</v>
      </c>
      <c r="AN23" s="5" t="s">
        <v>22</v>
      </c>
      <c r="AO23" s="6">
        <v>0</v>
      </c>
      <c r="AP23" s="6">
        <v>2000</v>
      </c>
      <c r="AQ23" s="6">
        <v>3000</v>
      </c>
      <c r="AR23" s="6">
        <v>2000</v>
      </c>
      <c r="AS23" s="6">
        <v>0</v>
      </c>
      <c r="AU23">
        <f>(AO23-MIN(AO$23:AO$26))/1000</f>
        <v>0</v>
      </c>
      <c r="AV23">
        <f t="shared" ref="AV23:AV26" si="36">(AP23-MIN(AP$23:AP$26))/1000</f>
        <v>2</v>
      </c>
      <c r="AW23">
        <f t="shared" ref="AW23:AW26" si="37">(AQ23-MIN(AQ$23:AQ$26))/1000</f>
        <v>3</v>
      </c>
      <c r="AX23">
        <f t="shared" ref="AX23:AX26" si="38">(AR23-MIN(AR$23:AR$26))/1000</f>
        <v>2</v>
      </c>
      <c r="AY23">
        <f t="shared" ref="AY23:AY26" si="39">(AS23-MIN(AS$23:AS$26))/1000</f>
        <v>0</v>
      </c>
      <c r="BA23" s="5" t="s">
        <v>36</v>
      </c>
      <c r="BB23" s="5" t="s">
        <v>9</v>
      </c>
      <c r="BC23" s="5" t="s">
        <v>10</v>
      </c>
      <c r="BD23" s="5" t="s">
        <v>11</v>
      </c>
      <c r="BE23" s="5" t="s">
        <v>12</v>
      </c>
      <c r="BF23" s="5" t="s">
        <v>13</v>
      </c>
      <c r="BH23" t="str">
        <f>BB23</f>
        <v>X(A1)</v>
      </c>
      <c r="BI23" t="str">
        <f t="shared" ref="BI23" si="40">BC23</f>
        <v>X(A2)</v>
      </c>
      <c r="BJ23" t="str">
        <f t="shared" ref="BJ23" si="41">BD23</f>
        <v>X(A3)</v>
      </c>
      <c r="BK23" t="str">
        <f t="shared" ref="BK23" si="42">BE23</f>
        <v>X(A4)</v>
      </c>
      <c r="BL23" t="str">
        <f t="shared" ref="BL23" si="43">BF23</f>
        <v>X(A5)</v>
      </c>
      <c r="BN23" s="1"/>
      <c r="CA23" s="5" t="s">
        <v>32</v>
      </c>
      <c r="CB23" s="6" t="s">
        <v>23</v>
      </c>
      <c r="CC23" s="6" t="s">
        <v>23</v>
      </c>
      <c r="CD23" s="6" t="s">
        <v>23</v>
      </c>
      <c r="CE23" s="6" t="s">
        <v>27</v>
      </c>
      <c r="CF23" s="6" t="s">
        <v>23</v>
      </c>
      <c r="CN23" s="5" t="s">
        <v>30</v>
      </c>
      <c r="CO23" s="6" t="s">
        <v>23</v>
      </c>
      <c r="CP23" s="6" t="s">
        <v>23</v>
      </c>
      <c r="CQ23" s="6" t="s">
        <v>23</v>
      </c>
      <c r="CR23" s="6" t="s">
        <v>27</v>
      </c>
      <c r="CS23" s="6" t="s">
        <v>27</v>
      </c>
      <c r="DA23" s="47" t="s">
        <v>26</v>
      </c>
      <c r="DB23" s="48">
        <v>0</v>
      </c>
      <c r="DC23" s="48">
        <v>0</v>
      </c>
      <c r="DD23" s="48">
        <v>1000</v>
      </c>
      <c r="DE23" s="48">
        <v>0</v>
      </c>
      <c r="DF23" s="48">
        <v>0</v>
      </c>
      <c r="DG23" s="41"/>
      <c r="DH23">
        <f t="shared" ref="DH23:DH25" si="44">(DB23-MIN(DB$22:DB$25))/1000</f>
        <v>0</v>
      </c>
      <c r="DI23">
        <f t="shared" si="31"/>
        <v>0</v>
      </c>
      <c r="DJ23">
        <f t="shared" si="32"/>
        <v>0</v>
      </c>
      <c r="DK23">
        <f t="shared" si="33"/>
        <v>0</v>
      </c>
      <c r="DL23">
        <f t="shared" si="34"/>
        <v>0</v>
      </c>
    </row>
    <row r="24" spans="1:116" ht="18.600000000000001" thickBot="1" x14ac:dyDescent="0.35">
      <c r="A24" s="1"/>
      <c r="N24" s="5" t="s">
        <v>32</v>
      </c>
      <c r="O24" s="6">
        <v>0</v>
      </c>
      <c r="P24" s="6">
        <v>0</v>
      </c>
      <c r="Q24" s="6">
        <v>0</v>
      </c>
      <c r="R24" s="6">
        <v>1000</v>
      </c>
      <c r="S24" s="6">
        <v>0</v>
      </c>
      <c r="U24">
        <f t="shared" si="22"/>
        <v>0</v>
      </c>
      <c r="V24">
        <f t="shared" si="10"/>
        <v>0</v>
      </c>
      <c r="W24">
        <f t="shared" si="11"/>
        <v>0</v>
      </c>
      <c r="X24">
        <f t="shared" si="12"/>
        <v>1</v>
      </c>
      <c r="Y24">
        <f t="shared" si="13"/>
        <v>0</v>
      </c>
      <c r="AA24" s="5" t="s">
        <v>30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H24">
        <f t="shared" si="35"/>
        <v>0</v>
      </c>
      <c r="AI24">
        <f t="shared" si="23"/>
        <v>0</v>
      </c>
      <c r="AJ24">
        <f t="shared" si="24"/>
        <v>0</v>
      </c>
      <c r="AK24">
        <f t="shared" si="25"/>
        <v>0</v>
      </c>
      <c r="AL24">
        <f t="shared" si="26"/>
        <v>0</v>
      </c>
      <c r="AN24" s="5" t="s">
        <v>26</v>
      </c>
      <c r="AO24" s="6">
        <v>0</v>
      </c>
      <c r="AP24" s="6">
        <v>0</v>
      </c>
      <c r="AQ24" s="6">
        <v>1000</v>
      </c>
      <c r="AR24" s="6">
        <v>1000</v>
      </c>
      <c r="AS24" s="6">
        <v>0</v>
      </c>
      <c r="AU24">
        <f t="shared" ref="AU24:AU26" si="45">(AO24-MIN(AO$23:AO$26))/1000</f>
        <v>0</v>
      </c>
      <c r="AV24">
        <f t="shared" si="36"/>
        <v>0</v>
      </c>
      <c r="AW24">
        <f t="shared" si="37"/>
        <v>1</v>
      </c>
      <c r="AX24">
        <f t="shared" si="38"/>
        <v>1</v>
      </c>
      <c r="AY24">
        <f t="shared" si="39"/>
        <v>0</v>
      </c>
      <c r="BA24" s="5" t="s">
        <v>22</v>
      </c>
      <c r="BB24" s="6">
        <v>1500</v>
      </c>
      <c r="BC24" s="6">
        <v>0</v>
      </c>
      <c r="BD24" s="6">
        <v>1500</v>
      </c>
      <c r="BE24" s="6">
        <v>2000</v>
      </c>
      <c r="BF24" s="6">
        <v>0</v>
      </c>
      <c r="BH24">
        <f>(BB24-MIN(BB$24:BB$27))/1000</f>
        <v>1.5</v>
      </c>
      <c r="BI24">
        <f t="shared" ref="BI24:BI27" si="46">(BC24-MIN(BC$24:BC$27))/1000</f>
        <v>0</v>
      </c>
      <c r="BJ24">
        <f t="shared" ref="BJ24:BJ27" si="47">(BD24-MIN(BD$24:BD$27))/1000</f>
        <v>1.5</v>
      </c>
      <c r="BK24">
        <f t="shared" ref="BK24:BK27" si="48">(BE24-MIN(BE$24:BE$27))/1000</f>
        <v>2</v>
      </c>
      <c r="BL24">
        <f t="shared" ref="BL24:BL27" si="49">(BF24-MIN(BF$24:BF$27))/1000</f>
        <v>0</v>
      </c>
      <c r="BN24" s="5" t="s">
        <v>36</v>
      </c>
      <c r="BO24" s="5" t="s">
        <v>9</v>
      </c>
      <c r="BP24" s="5" t="s">
        <v>10</v>
      </c>
      <c r="BQ24" s="5" t="s">
        <v>11</v>
      </c>
      <c r="BR24" s="5" t="s">
        <v>12</v>
      </c>
      <c r="BS24" s="5" t="s">
        <v>13</v>
      </c>
      <c r="BU24" t="str">
        <f>BO24</f>
        <v>X(A1)</v>
      </c>
      <c r="BV24" t="str">
        <f t="shared" ref="BV24" si="50">BP24</f>
        <v>X(A2)</v>
      </c>
      <c r="BW24" t="str">
        <f t="shared" ref="BW24" si="51">BQ24</f>
        <v>X(A3)</v>
      </c>
      <c r="BX24" t="str">
        <f t="shared" ref="BX24" si="52">BR24</f>
        <v>X(A4)</v>
      </c>
      <c r="BY24" t="str">
        <f t="shared" ref="BY24" si="53">BS24</f>
        <v>X(A5)</v>
      </c>
      <c r="CA24" s="1"/>
      <c r="CN24" s="5" t="s">
        <v>32</v>
      </c>
      <c r="CO24" s="6" t="s">
        <v>23</v>
      </c>
      <c r="CP24" s="6" t="s">
        <v>23</v>
      </c>
      <c r="CQ24" s="6" t="s">
        <v>23</v>
      </c>
      <c r="CR24" s="6" t="s">
        <v>27</v>
      </c>
      <c r="CS24" s="6" t="s">
        <v>23</v>
      </c>
      <c r="DA24" s="47" t="s">
        <v>30</v>
      </c>
      <c r="DB24" s="48">
        <v>0</v>
      </c>
      <c r="DC24" s="48">
        <v>0</v>
      </c>
      <c r="DD24" s="48">
        <v>1000</v>
      </c>
      <c r="DE24" s="48">
        <v>0</v>
      </c>
      <c r="DF24" s="48">
        <v>0</v>
      </c>
      <c r="DG24" s="41"/>
      <c r="DH24">
        <f t="shared" si="44"/>
        <v>0</v>
      </c>
      <c r="DI24">
        <f t="shared" si="31"/>
        <v>0</v>
      </c>
      <c r="DJ24">
        <f t="shared" si="32"/>
        <v>0</v>
      </c>
      <c r="DK24">
        <f t="shared" si="33"/>
        <v>0</v>
      </c>
      <c r="DL24">
        <f t="shared" si="34"/>
        <v>0</v>
      </c>
    </row>
    <row r="25" spans="1:116" ht="18.600000000000001" thickBot="1" x14ac:dyDescent="0.35">
      <c r="A25" s="5" t="s">
        <v>38</v>
      </c>
      <c r="B25" s="5" t="s">
        <v>9</v>
      </c>
      <c r="C25" s="5" t="s">
        <v>10</v>
      </c>
      <c r="D25" s="5" t="s">
        <v>11</v>
      </c>
      <c r="E25" s="5" t="s">
        <v>12</v>
      </c>
      <c r="F25" s="5" t="s">
        <v>13</v>
      </c>
      <c r="G25" s="5" t="s">
        <v>39</v>
      </c>
      <c r="H25" s="5" t="s">
        <v>40</v>
      </c>
      <c r="I25" s="5" t="s">
        <v>41</v>
      </c>
      <c r="J25" s="5" t="s">
        <v>42</v>
      </c>
      <c r="N25" s="1"/>
      <c r="AA25" s="5" t="s">
        <v>32</v>
      </c>
      <c r="AB25" s="6">
        <v>0</v>
      </c>
      <c r="AC25" s="6">
        <v>0</v>
      </c>
      <c r="AD25" s="6">
        <v>0</v>
      </c>
      <c r="AE25" s="6">
        <v>1000</v>
      </c>
      <c r="AF25" s="6">
        <v>0</v>
      </c>
      <c r="AH25">
        <f t="shared" si="35"/>
        <v>0</v>
      </c>
      <c r="AI25">
        <f t="shared" si="23"/>
        <v>0</v>
      </c>
      <c r="AJ25">
        <f t="shared" si="24"/>
        <v>0</v>
      </c>
      <c r="AK25">
        <f t="shared" si="25"/>
        <v>1</v>
      </c>
      <c r="AL25">
        <f t="shared" si="26"/>
        <v>0</v>
      </c>
      <c r="AN25" s="5" t="s">
        <v>30</v>
      </c>
      <c r="AO25" s="6">
        <v>0</v>
      </c>
      <c r="AP25" s="6">
        <v>0</v>
      </c>
      <c r="AQ25" s="6">
        <v>0</v>
      </c>
      <c r="AR25" s="6">
        <v>0</v>
      </c>
      <c r="AS25" s="6">
        <v>2000</v>
      </c>
      <c r="AU25">
        <f t="shared" si="45"/>
        <v>0</v>
      </c>
      <c r="AV25">
        <f t="shared" si="36"/>
        <v>0</v>
      </c>
      <c r="AW25">
        <f t="shared" si="37"/>
        <v>0</v>
      </c>
      <c r="AX25">
        <f t="shared" si="38"/>
        <v>0</v>
      </c>
      <c r="AY25">
        <f t="shared" si="39"/>
        <v>2</v>
      </c>
      <c r="BA25" s="5" t="s">
        <v>26</v>
      </c>
      <c r="BB25" s="6">
        <v>0</v>
      </c>
      <c r="BC25" s="6">
        <v>0</v>
      </c>
      <c r="BD25" s="6">
        <v>1500</v>
      </c>
      <c r="BE25" s="6">
        <v>500</v>
      </c>
      <c r="BF25" s="6">
        <v>0</v>
      </c>
      <c r="BH25">
        <f t="shared" ref="BH25:BH27" si="54">(BB25-MIN(BB$24:BB$27))/1000</f>
        <v>0</v>
      </c>
      <c r="BI25">
        <f t="shared" si="46"/>
        <v>0</v>
      </c>
      <c r="BJ25">
        <f t="shared" si="47"/>
        <v>1.5</v>
      </c>
      <c r="BK25">
        <f t="shared" si="48"/>
        <v>0.5</v>
      </c>
      <c r="BL25">
        <f t="shared" si="49"/>
        <v>0</v>
      </c>
      <c r="BN25" s="5" t="s">
        <v>22</v>
      </c>
      <c r="BO25" s="6">
        <v>1500</v>
      </c>
      <c r="BP25" s="6">
        <v>0</v>
      </c>
      <c r="BQ25" s="6">
        <v>1500</v>
      </c>
      <c r="BR25" s="6">
        <v>2000</v>
      </c>
      <c r="BS25" s="6">
        <v>0</v>
      </c>
      <c r="BU25">
        <f>(BO25-MIN(BO$25:BO$28))/1000</f>
        <v>1.5</v>
      </c>
      <c r="BV25">
        <f t="shared" ref="BV25:BV28" si="55">(BP25-MIN(BP$25:BP$28))/1000</f>
        <v>0</v>
      </c>
      <c r="BW25">
        <f t="shared" ref="BW25:BW28" si="56">(BQ25-MIN(BQ$25:BQ$28))/1000</f>
        <v>1.5</v>
      </c>
      <c r="BX25">
        <f t="shared" ref="BX25:BX28" si="57">(BR25-MIN(BR$25:BR$28))/1000</f>
        <v>2</v>
      </c>
      <c r="BY25">
        <f t="shared" ref="BY25:BY28" si="58">(BS25-MIN(BS$25:BS$28))/1000</f>
        <v>0</v>
      </c>
      <c r="CA25" s="5" t="s">
        <v>36</v>
      </c>
      <c r="CB25" s="5" t="s">
        <v>9</v>
      </c>
      <c r="CC25" s="5" t="s">
        <v>10</v>
      </c>
      <c r="CD25" s="5" t="s">
        <v>11</v>
      </c>
      <c r="CE25" s="5" t="s">
        <v>12</v>
      </c>
      <c r="CF25" s="5" t="s">
        <v>13</v>
      </c>
      <c r="CH25" t="str">
        <f>CB25</f>
        <v>X(A1)</v>
      </c>
      <c r="CI25" t="str">
        <f t="shared" ref="CI25" si="59">CC25</f>
        <v>X(A2)</v>
      </c>
      <c r="CJ25" t="str">
        <f t="shared" ref="CJ25" si="60">CD25</f>
        <v>X(A3)</v>
      </c>
      <c r="CK25" t="str">
        <f t="shared" ref="CK25" si="61">CE25</f>
        <v>X(A4)</v>
      </c>
      <c r="CL25" t="str">
        <f t="shared" ref="CL25" si="62">CF25</f>
        <v>X(A5)</v>
      </c>
      <c r="CN25" s="1"/>
      <c r="DA25" s="47" t="s">
        <v>32</v>
      </c>
      <c r="DB25" s="48">
        <v>0</v>
      </c>
      <c r="DC25" s="48">
        <v>0</v>
      </c>
      <c r="DD25" s="48">
        <v>1000</v>
      </c>
      <c r="DE25" s="48">
        <v>0</v>
      </c>
      <c r="DF25" s="48">
        <v>0</v>
      </c>
      <c r="DG25" s="41"/>
      <c r="DH25">
        <f t="shared" si="44"/>
        <v>0</v>
      </c>
      <c r="DI25">
        <f t="shared" si="31"/>
        <v>0</v>
      </c>
      <c r="DJ25">
        <f t="shared" si="32"/>
        <v>0</v>
      </c>
      <c r="DK25">
        <f t="shared" si="33"/>
        <v>0</v>
      </c>
      <c r="DL25">
        <f t="shared" si="34"/>
        <v>0</v>
      </c>
    </row>
    <row r="26" spans="1:116" ht="18.600000000000001" thickBot="1" x14ac:dyDescent="0.35">
      <c r="A26" s="5" t="s">
        <v>15</v>
      </c>
      <c r="B26" s="6">
        <v>0</v>
      </c>
      <c r="C26" s="6">
        <v>0</v>
      </c>
      <c r="D26" s="6">
        <v>1000</v>
      </c>
      <c r="E26" s="6">
        <v>0</v>
      </c>
      <c r="F26" s="6">
        <v>0</v>
      </c>
      <c r="G26" s="6">
        <v>1000</v>
      </c>
      <c r="H26" s="6">
        <v>1000</v>
      </c>
      <c r="I26" s="6">
        <v>0</v>
      </c>
      <c r="J26" s="6">
        <v>0</v>
      </c>
      <c r="N26" s="5" t="s">
        <v>38</v>
      </c>
      <c r="O26" s="5" t="s">
        <v>9</v>
      </c>
      <c r="P26" s="5" t="s">
        <v>10</v>
      </c>
      <c r="Q26" s="5" t="s">
        <v>11</v>
      </c>
      <c r="R26" s="5" t="s">
        <v>12</v>
      </c>
      <c r="S26" s="5" t="s">
        <v>13</v>
      </c>
      <c r="T26" s="5" t="s">
        <v>39</v>
      </c>
      <c r="U26" s="5" t="s">
        <v>40</v>
      </c>
      <c r="V26" s="5" t="s">
        <v>41</v>
      </c>
      <c r="W26" s="5" t="s">
        <v>42</v>
      </c>
      <c r="AA26" s="1"/>
      <c r="AN26" s="5" t="s">
        <v>32</v>
      </c>
      <c r="AO26" s="6">
        <v>0</v>
      </c>
      <c r="AP26" s="6">
        <v>0</v>
      </c>
      <c r="AQ26" s="6">
        <v>0</v>
      </c>
      <c r="AR26" s="6">
        <v>1000</v>
      </c>
      <c r="AS26" s="6">
        <v>0</v>
      </c>
      <c r="AU26">
        <f t="shared" si="45"/>
        <v>0</v>
      </c>
      <c r="AV26">
        <f t="shared" si="36"/>
        <v>0</v>
      </c>
      <c r="AW26">
        <f t="shared" si="37"/>
        <v>0</v>
      </c>
      <c r="AX26">
        <f t="shared" si="38"/>
        <v>1</v>
      </c>
      <c r="AY26">
        <f t="shared" si="39"/>
        <v>0</v>
      </c>
      <c r="BA26" s="5" t="s">
        <v>30</v>
      </c>
      <c r="BB26" s="6">
        <v>0</v>
      </c>
      <c r="BC26" s="6">
        <v>0</v>
      </c>
      <c r="BD26" s="6">
        <v>500</v>
      </c>
      <c r="BE26" s="6">
        <v>0</v>
      </c>
      <c r="BF26" s="6">
        <v>500</v>
      </c>
      <c r="BH26">
        <f t="shared" si="54"/>
        <v>0</v>
      </c>
      <c r="BI26">
        <f t="shared" si="46"/>
        <v>0</v>
      </c>
      <c r="BJ26">
        <f t="shared" si="47"/>
        <v>0.5</v>
      </c>
      <c r="BK26">
        <f t="shared" si="48"/>
        <v>0</v>
      </c>
      <c r="BL26">
        <f t="shared" si="49"/>
        <v>0.5</v>
      </c>
      <c r="BN26" s="5" t="s">
        <v>26</v>
      </c>
      <c r="BO26" s="6">
        <v>0</v>
      </c>
      <c r="BP26" s="6">
        <v>0</v>
      </c>
      <c r="BQ26" s="6">
        <v>1500</v>
      </c>
      <c r="BR26" s="6">
        <v>500</v>
      </c>
      <c r="BS26" s="6">
        <v>0</v>
      </c>
      <c r="BU26">
        <f t="shared" ref="BU26:BU28" si="63">(BO26-MIN(BO$25:BO$28))/1000</f>
        <v>0</v>
      </c>
      <c r="BV26">
        <f t="shared" si="55"/>
        <v>0</v>
      </c>
      <c r="BW26">
        <f t="shared" si="56"/>
        <v>1.5</v>
      </c>
      <c r="BX26">
        <f t="shared" si="57"/>
        <v>0.5</v>
      </c>
      <c r="BY26">
        <f t="shared" si="58"/>
        <v>0</v>
      </c>
      <c r="CA26" s="5" t="s">
        <v>22</v>
      </c>
      <c r="CB26" s="6">
        <v>1000</v>
      </c>
      <c r="CC26" s="6">
        <v>1000</v>
      </c>
      <c r="CD26" s="6">
        <v>2000</v>
      </c>
      <c r="CE26" s="6">
        <v>2000</v>
      </c>
      <c r="CF26" s="6">
        <v>0</v>
      </c>
      <c r="CH26">
        <f>(CB26-MIN(CB$26:CB$29))/1000</f>
        <v>1</v>
      </c>
      <c r="CI26">
        <f t="shared" ref="CI26:CI29" si="64">(CC26-MIN(CC$26:CC$29))/1000</f>
        <v>1</v>
      </c>
      <c r="CJ26">
        <f t="shared" ref="CJ26:CJ29" si="65">(CD26-MIN(CD$26:CD$29))/1000</f>
        <v>2</v>
      </c>
      <c r="CK26">
        <f t="shared" ref="CK26:CK29" si="66">(CE26-MIN(CE$26:CE$29))/1000</f>
        <v>2</v>
      </c>
      <c r="CL26">
        <f t="shared" ref="CL26:CL29" si="67">(CF26-MIN(CF$26:CF$29))/1000</f>
        <v>0</v>
      </c>
      <c r="CN26" s="5" t="s">
        <v>36</v>
      </c>
      <c r="CO26" s="5" t="s">
        <v>9</v>
      </c>
      <c r="CP26" s="5" t="s">
        <v>10</v>
      </c>
      <c r="CQ26" s="5" t="s">
        <v>11</v>
      </c>
      <c r="CR26" s="5" t="s">
        <v>12</v>
      </c>
      <c r="CS26" s="5" t="s">
        <v>13</v>
      </c>
      <c r="CU26" t="str">
        <f>CO26</f>
        <v>X(A1)</v>
      </c>
      <c r="CV26" t="str">
        <f t="shared" ref="CV26" si="68">CP26</f>
        <v>X(A2)</v>
      </c>
      <c r="CW26" t="str">
        <f t="shared" ref="CW26" si="69">CQ26</f>
        <v>X(A3)</v>
      </c>
      <c r="CX26" t="str">
        <f t="shared" ref="CX26" si="70">CR26</f>
        <v>X(A4)</v>
      </c>
      <c r="CY26" t="str">
        <f t="shared" ref="CY26" si="71">CS26</f>
        <v>X(A5)</v>
      </c>
      <c r="DA26" s="43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</row>
    <row r="27" spans="1:116" ht="18.600000000000001" thickBot="1" x14ac:dyDescent="0.35">
      <c r="A27" s="5" t="s">
        <v>16</v>
      </c>
      <c r="B27" s="6">
        <v>0</v>
      </c>
      <c r="C27" s="6">
        <v>0</v>
      </c>
      <c r="D27" s="6">
        <v>3000</v>
      </c>
      <c r="E27" s="6">
        <v>0</v>
      </c>
      <c r="F27" s="6">
        <v>0</v>
      </c>
      <c r="G27" s="6">
        <v>3000</v>
      </c>
      <c r="H27" s="6">
        <v>3000</v>
      </c>
      <c r="I27" s="6">
        <v>0</v>
      </c>
      <c r="J27" s="6">
        <v>0</v>
      </c>
      <c r="N27" s="5" t="s">
        <v>15</v>
      </c>
      <c r="O27" s="6">
        <v>0</v>
      </c>
      <c r="P27" s="6">
        <v>0</v>
      </c>
      <c r="Q27" s="6">
        <v>0</v>
      </c>
      <c r="R27" s="6">
        <v>1000</v>
      </c>
      <c r="S27" s="6">
        <v>0</v>
      </c>
      <c r="T27" s="6">
        <v>1000</v>
      </c>
      <c r="U27" s="6">
        <v>1000</v>
      </c>
      <c r="V27" s="6">
        <v>0</v>
      </c>
      <c r="W27" s="6">
        <v>0</v>
      </c>
      <c r="AA27" s="5" t="s">
        <v>38</v>
      </c>
      <c r="AB27" s="5" t="s">
        <v>9</v>
      </c>
      <c r="AC27" s="5" t="s">
        <v>10</v>
      </c>
      <c r="AD27" s="5" t="s">
        <v>11</v>
      </c>
      <c r="AE27" s="5" t="s">
        <v>12</v>
      </c>
      <c r="AF27" s="5" t="s">
        <v>13</v>
      </c>
      <c r="AG27" s="5" t="s">
        <v>39</v>
      </c>
      <c r="AH27" s="5" t="s">
        <v>40</v>
      </c>
      <c r="AI27" s="5" t="s">
        <v>41</v>
      </c>
      <c r="AJ27" s="5" t="s">
        <v>42</v>
      </c>
      <c r="AN27" s="1"/>
      <c r="BA27" s="5" t="s">
        <v>32</v>
      </c>
      <c r="BB27" s="6">
        <v>0</v>
      </c>
      <c r="BC27" s="6">
        <v>0</v>
      </c>
      <c r="BD27" s="6">
        <v>0</v>
      </c>
      <c r="BE27" s="6">
        <v>1000</v>
      </c>
      <c r="BF27" s="6">
        <v>0</v>
      </c>
      <c r="BH27">
        <f t="shared" si="54"/>
        <v>0</v>
      </c>
      <c r="BI27">
        <f t="shared" si="46"/>
        <v>0</v>
      </c>
      <c r="BJ27">
        <f t="shared" si="47"/>
        <v>0</v>
      </c>
      <c r="BK27">
        <f t="shared" si="48"/>
        <v>1</v>
      </c>
      <c r="BL27">
        <f t="shared" si="49"/>
        <v>0</v>
      </c>
      <c r="BN27" s="5" t="s">
        <v>30</v>
      </c>
      <c r="BO27" s="6">
        <v>0</v>
      </c>
      <c r="BP27" s="6">
        <v>0</v>
      </c>
      <c r="BQ27" s="6">
        <v>500</v>
      </c>
      <c r="BR27" s="6">
        <v>0</v>
      </c>
      <c r="BS27" s="6">
        <v>500</v>
      </c>
      <c r="BU27">
        <f t="shared" si="63"/>
        <v>0</v>
      </c>
      <c r="BV27">
        <f t="shared" si="55"/>
        <v>0</v>
      </c>
      <c r="BW27">
        <f t="shared" si="56"/>
        <v>0.5</v>
      </c>
      <c r="BX27">
        <f t="shared" si="57"/>
        <v>0</v>
      </c>
      <c r="BY27">
        <f t="shared" si="58"/>
        <v>0.5</v>
      </c>
      <c r="CA27" s="5" t="s">
        <v>26</v>
      </c>
      <c r="CB27" s="6">
        <v>0</v>
      </c>
      <c r="CC27" s="6">
        <v>0</v>
      </c>
      <c r="CD27" s="6">
        <v>1000</v>
      </c>
      <c r="CE27" s="6">
        <v>0</v>
      </c>
      <c r="CF27" s="6">
        <v>1000</v>
      </c>
      <c r="CH27">
        <f t="shared" ref="CH27:CH29" si="72">(CB27-MIN(CB$26:CB$29))/1000</f>
        <v>0</v>
      </c>
      <c r="CI27">
        <f t="shared" si="64"/>
        <v>0</v>
      </c>
      <c r="CJ27">
        <f t="shared" si="65"/>
        <v>1</v>
      </c>
      <c r="CK27">
        <f t="shared" si="66"/>
        <v>0</v>
      </c>
      <c r="CL27">
        <f t="shared" si="67"/>
        <v>1</v>
      </c>
      <c r="CN27" s="5" t="s">
        <v>22</v>
      </c>
      <c r="CO27" s="6">
        <v>1000</v>
      </c>
      <c r="CP27" s="6">
        <v>1000</v>
      </c>
      <c r="CQ27" s="6">
        <v>1000</v>
      </c>
      <c r="CR27" s="6">
        <v>2000</v>
      </c>
      <c r="CS27" s="6">
        <v>0</v>
      </c>
      <c r="CU27">
        <f>(CO27-MIN(CO$26:CO$29))/1000</f>
        <v>1</v>
      </c>
      <c r="CV27">
        <f t="shared" ref="CV27:CV30" si="73">(CP27-MIN(CP$26:CP$29))/1000</f>
        <v>1</v>
      </c>
      <c r="CW27">
        <f t="shared" ref="CW27:CW30" si="74">(CQ27-MIN(CQ$26:CQ$29))/1000</f>
        <v>1</v>
      </c>
      <c r="CX27">
        <f t="shared" ref="CX27:CX30" si="75">(CR27-MIN(CR$26:CR$29))/1000</f>
        <v>1</v>
      </c>
      <c r="CY27">
        <f t="shared" ref="CY27:CY30" si="76">(CS27-MIN(CS$26:CS$29))/1000</f>
        <v>0</v>
      </c>
      <c r="DA27" s="47" t="s">
        <v>131</v>
      </c>
      <c r="DB27" s="47" t="s">
        <v>9</v>
      </c>
      <c r="DC27" s="47" t="s">
        <v>10</v>
      </c>
      <c r="DD27" s="47" t="s">
        <v>11</v>
      </c>
      <c r="DE27" s="47" t="s">
        <v>12</v>
      </c>
      <c r="DF27" s="47" t="s">
        <v>13</v>
      </c>
      <c r="DG27" s="47" t="s">
        <v>39</v>
      </c>
      <c r="DH27" s="47" t="s">
        <v>40</v>
      </c>
      <c r="DI27" s="47" t="s">
        <v>41</v>
      </c>
      <c r="DJ27" s="47" t="s">
        <v>42</v>
      </c>
      <c r="DK27" s="41"/>
      <c r="DL27" s="41"/>
    </row>
    <row r="28" spans="1:116" ht="18.600000000000001" thickBot="1" x14ac:dyDescent="0.35">
      <c r="A28" s="5" t="s">
        <v>17</v>
      </c>
      <c r="B28" s="6">
        <v>0</v>
      </c>
      <c r="C28" s="6">
        <v>0</v>
      </c>
      <c r="D28" s="6">
        <v>0</v>
      </c>
      <c r="E28" s="6">
        <v>1000</v>
      </c>
      <c r="F28" s="6">
        <v>0</v>
      </c>
      <c r="G28" s="6">
        <v>1000</v>
      </c>
      <c r="H28" s="6">
        <v>1000</v>
      </c>
      <c r="I28" s="6">
        <v>0</v>
      </c>
      <c r="J28" s="6">
        <v>0</v>
      </c>
      <c r="N28" s="5" t="s">
        <v>16</v>
      </c>
      <c r="O28" s="6">
        <v>0</v>
      </c>
      <c r="P28" s="6">
        <v>0</v>
      </c>
      <c r="Q28" s="6">
        <v>3000</v>
      </c>
      <c r="R28" s="6">
        <v>0</v>
      </c>
      <c r="S28" s="6">
        <v>0</v>
      </c>
      <c r="T28" s="6">
        <v>3000</v>
      </c>
      <c r="U28" s="6">
        <v>3000</v>
      </c>
      <c r="V28" s="6">
        <v>0</v>
      </c>
      <c r="W28" s="6">
        <v>0</v>
      </c>
      <c r="AA28" s="5" t="s">
        <v>15</v>
      </c>
      <c r="AB28" s="6">
        <v>0</v>
      </c>
      <c r="AC28" s="6">
        <v>0</v>
      </c>
      <c r="AD28" s="6">
        <v>0</v>
      </c>
      <c r="AE28" s="6">
        <v>1000</v>
      </c>
      <c r="AF28" s="6">
        <v>0</v>
      </c>
      <c r="AG28" s="6">
        <v>1000</v>
      </c>
      <c r="AH28" s="6">
        <v>1000</v>
      </c>
      <c r="AI28" s="6">
        <v>0</v>
      </c>
      <c r="AJ28" s="6">
        <v>0</v>
      </c>
      <c r="AN28" s="5" t="s">
        <v>38</v>
      </c>
      <c r="AO28" s="5" t="s">
        <v>9</v>
      </c>
      <c r="AP28" s="5" t="s">
        <v>10</v>
      </c>
      <c r="AQ28" s="5" t="s">
        <v>11</v>
      </c>
      <c r="AR28" s="5" t="s">
        <v>12</v>
      </c>
      <c r="AS28" s="5" t="s">
        <v>13</v>
      </c>
      <c r="AT28" s="5" t="s">
        <v>39</v>
      </c>
      <c r="AU28" s="5" t="s">
        <v>40</v>
      </c>
      <c r="AV28" s="5" t="s">
        <v>41</v>
      </c>
      <c r="AW28" s="5" t="s">
        <v>42</v>
      </c>
      <c r="BA28" s="1"/>
      <c r="BN28" s="5" t="s">
        <v>32</v>
      </c>
      <c r="BO28" s="6">
        <v>0</v>
      </c>
      <c r="BP28" s="6">
        <v>0</v>
      </c>
      <c r="BQ28" s="6">
        <v>0</v>
      </c>
      <c r="BR28" s="6">
        <v>1000</v>
      </c>
      <c r="BS28" s="6">
        <v>0</v>
      </c>
      <c r="BU28">
        <f t="shared" si="63"/>
        <v>0</v>
      </c>
      <c r="BV28">
        <f t="shared" si="55"/>
        <v>0</v>
      </c>
      <c r="BW28">
        <f t="shared" si="56"/>
        <v>0</v>
      </c>
      <c r="BX28">
        <f t="shared" si="57"/>
        <v>1</v>
      </c>
      <c r="BY28">
        <f t="shared" si="58"/>
        <v>0</v>
      </c>
      <c r="CA28" s="5" t="s">
        <v>30</v>
      </c>
      <c r="CB28" s="6">
        <v>0</v>
      </c>
      <c r="CC28" s="6">
        <v>0</v>
      </c>
      <c r="CD28" s="6">
        <v>0</v>
      </c>
      <c r="CE28" s="6">
        <v>0</v>
      </c>
      <c r="CF28" s="6">
        <v>1000</v>
      </c>
      <c r="CH28">
        <f t="shared" si="72"/>
        <v>0</v>
      </c>
      <c r="CI28">
        <f t="shared" si="64"/>
        <v>0</v>
      </c>
      <c r="CJ28">
        <f t="shared" si="65"/>
        <v>0</v>
      </c>
      <c r="CK28">
        <f t="shared" si="66"/>
        <v>0</v>
      </c>
      <c r="CL28">
        <f t="shared" si="67"/>
        <v>1</v>
      </c>
      <c r="CN28" s="5" t="s">
        <v>26</v>
      </c>
      <c r="CO28" s="6">
        <v>0</v>
      </c>
      <c r="CP28" s="6">
        <v>0</v>
      </c>
      <c r="CQ28" s="6">
        <v>0</v>
      </c>
      <c r="CR28" s="6">
        <v>1000</v>
      </c>
      <c r="CS28" s="6">
        <v>0</v>
      </c>
      <c r="CU28">
        <f t="shared" ref="CU28:CU30" si="77">(CO28-MIN(CO$26:CO$29))/1000</f>
        <v>0</v>
      </c>
      <c r="CV28">
        <f t="shared" si="73"/>
        <v>0</v>
      </c>
      <c r="CW28">
        <f t="shared" si="74"/>
        <v>0</v>
      </c>
      <c r="CX28">
        <f t="shared" si="75"/>
        <v>0</v>
      </c>
      <c r="CY28">
        <f t="shared" si="76"/>
        <v>0</v>
      </c>
      <c r="DA28" s="47" t="s">
        <v>15</v>
      </c>
      <c r="DB28" s="48">
        <v>0</v>
      </c>
      <c r="DC28" s="48">
        <v>0</v>
      </c>
      <c r="DD28" s="48">
        <v>1000</v>
      </c>
      <c r="DE28" s="48">
        <v>0</v>
      </c>
      <c r="DF28" s="48">
        <v>0</v>
      </c>
      <c r="DG28" s="48">
        <v>1000</v>
      </c>
      <c r="DH28" s="48">
        <v>1000</v>
      </c>
      <c r="DI28" s="48">
        <v>0</v>
      </c>
      <c r="DJ28" s="48">
        <v>0</v>
      </c>
      <c r="DK28" s="41"/>
      <c r="DL28" s="41"/>
    </row>
    <row r="29" spans="1:116" ht="18.600000000000001" thickBot="1" x14ac:dyDescent="0.35">
      <c r="A29" s="5" t="s">
        <v>18</v>
      </c>
      <c r="B29" s="6">
        <v>0</v>
      </c>
      <c r="C29" s="6">
        <v>3000</v>
      </c>
      <c r="D29" s="6">
        <v>0</v>
      </c>
      <c r="E29" s="6">
        <v>0</v>
      </c>
      <c r="F29" s="6">
        <v>0</v>
      </c>
      <c r="G29" s="6">
        <v>3000</v>
      </c>
      <c r="H29" s="6">
        <v>3000</v>
      </c>
      <c r="I29" s="6">
        <v>0</v>
      </c>
      <c r="J29" s="6">
        <v>0</v>
      </c>
      <c r="N29" s="5" t="s">
        <v>17</v>
      </c>
      <c r="O29" s="6">
        <v>0</v>
      </c>
      <c r="P29" s="6">
        <v>0</v>
      </c>
      <c r="Q29" s="6">
        <v>0</v>
      </c>
      <c r="R29" s="6">
        <v>1000</v>
      </c>
      <c r="S29" s="6">
        <v>0</v>
      </c>
      <c r="T29" s="6">
        <v>1000</v>
      </c>
      <c r="U29" s="6">
        <v>1000</v>
      </c>
      <c r="V29" s="6">
        <v>0</v>
      </c>
      <c r="W29" s="6">
        <v>0</v>
      </c>
      <c r="AA29" s="5" t="s">
        <v>16</v>
      </c>
      <c r="AB29" s="6">
        <v>0</v>
      </c>
      <c r="AC29" s="6">
        <v>0</v>
      </c>
      <c r="AD29" s="6">
        <v>3000</v>
      </c>
      <c r="AE29" s="6">
        <v>0</v>
      </c>
      <c r="AF29" s="6">
        <v>0</v>
      </c>
      <c r="AG29" s="6">
        <v>3000</v>
      </c>
      <c r="AH29" s="6">
        <v>3000</v>
      </c>
      <c r="AI29" s="6">
        <v>0</v>
      </c>
      <c r="AJ29" s="6">
        <v>0</v>
      </c>
      <c r="AN29" s="5" t="s">
        <v>15</v>
      </c>
      <c r="AO29" s="6">
        <v>0</v>
      </c>
      <c r="AP29" s="6">
        <v>0</v>
      </c>
      <c r="AQ29" s="6">
        <v>0</v>
      </c>
      <c r="AR29" s="6">
        <v>1000</v>
      </c>
      <c r="AS29" s="6">
        <v>0</v>
      </c>
      <c r="AT29" s="6">
        <v>1000</v>
      </c>
      <c r="AU29" s="6">
        <v>1000</v>
      </c>
      <c r="AV29" s="6">
        <v>0</v>
      </c>
      <c r="AW29" s="6">
        <v>0</v>
      </c>
      <c r="BA29" s="5" t="s">
        <v>38</v>
      </c>
      <c r="BB29" s="5" t="s">
        <v>9</v>
      </c>
      <c r="BC29" s="5" t="s">
        <v>10</v>
      </c>
      <c r="BD29" s="5" t="s">
        <v>11</v>
      </c>
      <c r="BE29" s="5" t="s">
        <v>12</v>
      </c>
      <c r="BF29" s="5" t="s">
        <v>13</v>
      </c>
      <c r="BG29" s="5" t="s">
        <v>39</v>
      </c>
      <c r="BH29" s="5" t="s">
        <v>40</v>
      </c>
      <c r="BI29" s="5" t="s">
        <v>41</v>
      </c>
      <c r="BJ29" s="5" t="s">
        <v>42</v>
      </c>
      <c r="BN29" s="1"/>
      <c r="CA29" s="5" t="s">
        <v>32</v>
      </c>
      <c r="CB29" s="6">
        <v>0</v>
      </c>
      <c r="CC29" s="6">
        <v>0</v>
      </c>
      <c r="CD29" s="6">
        <v>0</v>
      </c>
      <c r="CE29" s="6">
        <v>1000</v>
      </c>
      <c r="CF29" s="6">
        <v>0</v>
      </c>
      <c r="CH29">
        <f t="shared" si="72"/>
        <v>0</v>
      </c>
      <c r="CI29">
        <f t="shared" si="64"/>
        <v>0</v>
      </c>
      <c r="CJ29">
        <f t="shared" si="65"/>
        <v>0</v>
      </c>
      <c r="CK29">
        <f t="shared" si="66"/>
        <v>1</v>
      </c>
      <c r="CL29">
        <f t="shared" si="67"/>
        <v>0</v>
      </c>
      <c r="CN29" s="5" t="s">
        <v>30</v>
      </c>
      <c r="CO29" s="6">
        <v>0</v>
      </c>
      <c r="CP29" s="6">
        <v>0</v>
      </c>
      <c r="CQ29" s="6">
        <v>0</v>
      </c>
      <c r="CR29" s="6">
        <v>1000</v>
      </c>
      <c r="CS29" s="6">
        <v>1000</v>
      </c>
      <c r="CU29">
        <f t="shared" si="77"/>
        <v>0</v>
      </c>
      <c r="CV29">
        <f t="shared" si="73"/>
        <v>0</v>
      </c>
      <c r="CW29">
        <f t="shared" si="74"/>
        <v>0</v>
      </c>
      <c r="CX29">
        <f t="shared" si="75"/>
        <v>0</v>
      </c>
      <c r="CY29">
        <f t="shared" si="76"/>
        <v>1</v>
      </c>
      <c r="DA29" s="47" t="s">
        <v>16</v>
      </c>
      <c r="DB29" s="48">
        <v>2000</v>
      </c>
      <c r="DC29" s="48">
        <v>0</v>
      </c>
      <c r="DD29" s="48">
        <v>1000</v>
      </c>
      <c r="DE29" s="48">
        <v>0</v>
      </c>
      <c r="DF29" s="48">
        <v>0</v>
      </c>
      <c r="DG29" s="48">
        <v>3000</v>
      </c>
      <c r="DH29" s="48">
        <v>3000</v>
      </c>
      <c r="DI29" s="48">
        <v>0</v>
      </c>
      <c r="DJ29" s="48">
        <v>0</v>
      </c>
      <c r="DK29" s="41"/>
      <c r="DL29" s="41"/>
    </row>
    <row r="30" spans="1:116" ht="18.600000000000001" thickBot="1" x14ac:dyDescent="0.35">
      <c r="N30" s="5" t="s">
        <v>18</v>
      </c>
      <c r="O30" s="6">
        <v>0</v>
      </c>
      <c r="P30" s="6">
        <v>2000</v>
      </c>
      <c r="Q30" s="6">
        <v>0</v>
      </c>
      <c r="R30" s="6">
        <v>1000</v>
      </c>
      <c r="S30" s="6">
        <v>0</v>
      </c>
      <c r="T30" s="6">
        <v>3000</v>
      </c>
      <c r="U30" s="6">
        <v>3000</v>
      </c>
      <c r="V30" s="6">
        <v>0</v>
      </c>
      <c r="W30" s="6">
        <v>0</v>
      </c>
      <c r="AA30" s="5" t="s">
        <v>17</v>
      </c>
      <c r="AB30" s="6">
        <v>0</v>
      </c>
      <c r="AC30" s="6">
        <v>0</v>
      </c>
      <c r="AD30" s="6">
        <v>0</v>
      </c>
      <c r="AE30" s="6">
        <v>1000</v>
      </c>
      <c r="AF30" s="6">
        <v>0</v>
      </c>
      <c r="AG30" s="6">
        <v>1000</v>
      </c>
      <c r="AH30" s="6">
        <v>1000</v>
      </c>
      <c r="AI30" s="6">
        <v>0</v>
      </c>
      <c r="AJ30" s="6">
        <v>0</v>
      </c>
      <c r="AN30" s="5" t="s">
        <v>16</v>
      </c>
      <c r="AO30" s="6">
        <v>0</v>
      </c>
      <c r="AP30" s="6">
        <v>0</v>
      </c>
      <c r="AQ30" s="6">
        <v>3000</v>
      </c>
      <c r="AR30" s="6">
        <v>0</v>
      </c>
      <c r="AS30" s="6">
        <v>0</v>
      </c>
      <c r="AT30" s="6">
        <v>3000</v>
      </c>
      <c r="AU30" s="6">
        <v>3000</v>
      </c>
      <c r="AV30" s="6">
        <v>0</v>
      </c>
      <c r="AW30" s="6">
        <v>0</v>
      </c>
      <c r="BA30" s="5" t="s">
        <v>15</v>
      </c>
      <c r="BB30" s="6">
        <v>0</v>
      </c>
      <c r="BC30" s="6">
        <v>0</v>
      </c>
      <c r="BD30" s="6">
        <v>0</v>
      </c>
      <c r="BE30" s="6">
        <v>1000</v>
      </c>
      <c r="BF30" s="6">
        <v>0</v>
      </c>
      <c r="BG30" s="6">
        <v>1000</v>
      </c>
      <c r="BH30" s="6">
        <v>1000</v>
      </c>
      <c r="BI30" s="6">
        <v>0</v>
      </c>
      <c r="BJ30" s="6">
        <v>0</v>
      </c>
      <c r="BN30" s="5" t="s">
        <v>38</v>
      </c>
      <c r="BO30" s="5" t="s">
        <v>9</v>
      </c>
      <c r="BP30" s="5" t="s">
        <v>10</v>
      </c>
      <c r="BQ30" s="5" t="s">
        <v>11</v>
      </c>
      <c r="BR30" s="5" t="s">
        <v>12</v>
      </c>
      <c r="BS30" s="5" t="s">
        <v>13</v>
      </c>
      <c r="BT30" s="5" t="s">
        <v>39</v>
      </c>
      <c r="BU30" s="5" t="s">
        <v>40</v>
      </c>
      <c r="BV30" s="5" t="s">
        <v>41</v>
      </c>
      <c r="BW30" s="5" t="s">
        <v>42</v>
      </c>
      <c r="CA30" s="1"/>
      <c r="CN30" s="5" t="s">
        <v>32</v>
      </c>
      <c r="CO30" s="6">
        <v>0</v>
      </c>
      <c r="CP30" s="6">
        <v>0</v>
      </c>
      <c r="CQ30" s="6">
        <v>0</v>
      </c>
      <c r="CR30" s="6">
        <v>1000</v>
      </c>
      <c r="CS30" s="6">
        <v>0</v>
      </c>
      <c r="CU30">
        <f t="shared" si="77"/>
        <v>0</v>
      </c>
      <c r="CV30">
        <f t="shared" si="73"/>
        <v>0</v>
      </c>
      <c r="CW30">
        <f t="shared" si="74"/>
        <v>0</v>
      </c>
      <c r="CX30">
        <f t="shared" si="75"/>
        <v>0</v>
      </c>
      <c r="CY30">
        <f t="shared" si="76"/>
        <v>0</v>
      </c>
      <c r="DA30" s="47" t="s">
        <v>17</v>
      </c>
      <c r="DB30" s="48">
        <v>0</v>
      </c>
      <c r="DC30" s="48">
        <v>0</v>
      </c>
      <c r="DD30" s="48">
        <v>1000</v>
      </c>
      <c r="DE30" s="48">
        <v>0</v>
      </c>
      <c r="DF30" s="48">
        <v>0</v>
      </c>
      <c r="DG30" s="48">
        <v>1000</v>
      </c>
      <c r="DH30" s="48">
        <v>1000</v>
      </c>
      <c r="DI30" s="48">
        <v>0</v>
      </c>
      <c r="DJ30" s="48">
        <v>0</v>
      </c>
      <c r="DK30" s="41"/>
      <c r="DL30" s="41"/>
    </row>
    <row r="31" spans="1:116" ht="18.600000000000001" thickBot="1" x14ac:dyDescent="0.35">
      <c r="A31" s="8" t="s">
        <v>43</v>
      </c>
      <c r="B31" s="9">
        <v>6000</v>
      </c>
      <c r="N31" s="5" t="s">
        <v>19</v>
      </c>
      <c r="O31" s="6">
        <v>0</v>
      </c>
      <c r="P31" s="6">
        <v>2000</v>
      </c>
      <c r="Q31" s="6">
        <v>1000</v>
      </c>
      <c r="R31" s="6">
        <v>0</v>
      </c>
      <c r="S31" s="6">
        <v>0</v>
      </c>
      <c r="T31" s="6">
        <v>3000</v>
      </c>
      <c r="U31" s="6">
        <v>3000</v>
      </c>
      <c r="V31" s="6">
        <v>0</v>
      </c>
      <c r="W31" s="6">
        <v>0</v>
      </c>
      <c r="AA31" s="5" t="s">
        <v>18</v>
      </c>
      <c r="AB31" s="6">
        <v>0</v>
      </c>
      <c r="AC31" s="6">
        <v>2000</v>
      </c>
      <c r="AD31" s="6">
        <v>0</v>
      </c>
      <c r="AE31" s="6">
        <v>1000</v>
      </c>
      <c r="AF31" s="6">
        <v>0</v>
      </c>
      <c r="AG31" s="6">
        <v>3000</v>
      </c>
      <c r="AH31" s="6">
        <v>3000</v>
      </c>
      <c r="AI31" s="6">
        <v>0</v>
      </c>
      <c r="AJ31" s="6">
        <v>0</v>
      </c>
      <c r="AN31" s="5" t="s">
        <v>17</v>
      </c>
      <c r="AO31" s="6">
        <v>0</v>
      </c>
      <c r="AP31" s="6">
        <v>0</v>
      </c>
      <c r="AQ31" s="6">
        <v>0</v>
      </c>
      <c r="AR31" s="6">
        <v>1000</v>
      </c>
      <c r="AS31" s="6">
        <v>0</v>
      </c>
      <c r="AT31" s="6">
        <v>1000</v>
      </c>
      <c r="AU31" s="6">
        <v>1000</v>
      </c>
      <c r="AV31" s="6">
        <v>0</v>
      </c>
      <c r="AW31" s="6">
        <v>0</v>
      </c>
      <c r="BA31" s="5" t="s">
        <v>16</v>
      </c>
      <c r="BB31" s="6">
        <v>1500</v>
      </c>
      <c r="BC31" s="6">
        <v>0</v>
      </c>
      <c r="BD31" s="6">
        <v>1500</v>
      </c>
      <c r="BE31" s="6">
        <v>0</v>
      </c>
      <c r="BF31" s="6">
        <v>0</v>
      </c>
      <c r="BG31" s="6">
        <v>3000</v>
      </c>
      <c r="BH31" s="6">
        <v>3000</v>
      </c>
      <c r="BI31" s="6">
        <v>0</v>
      </c>
      <c r="BJ31" s="6">
        <v>0</v>
      </c>
      <c r="BN31" s="5" t="s">
        <v>15</v>
      </c>
      <c r="BO31" s="6">
        <v>0</v>
      </c>
      <c r="BP31" s="6">
        <v>0</v>
      </c>
      <c r="BQ31" s="6">
        <v>0</v>
      </c>
      <c r="BR31" s="6">
        <v>1000</v>
      </c>
      <c r="BS31" s="6">
        <v>0</v>
      </c>
      <c r="BT31" s="6">
        <v>1000</v>
      </c>
      <c r="BU31" s="6">
        <v>1000</v>
      </c>
      <c r="BV31" s="6">
        <v>0</v>
      </c>
      <c r="BW31" s="6">
        <v>0</v>
      </c>
      <c r="CA31" s="5" t="s">
        <v>38</v>
      </c>
      <c r="CB31" s="5" t="s">
        <v>9</v>
      </c>
      <c r="CC31" s="5" t="s">
        <v>10</v>
      </c>
      <c r="CD31" s="5" t="s">
        <v>11</v>
      </c>
      <c r="CE31" s="5" t="s">
        <v>12</v>
      </c>
      <c r="CF31" s="5" t="s">
        <v>13</v>
      </c>
      <c r="CG31" s="5" t="s">
        <v>39</v>
      </c>
      <c r="CH31" s="5" t="s">
        <v>40</v>
      </c>
      <c r="CI31" s="5" t="s">
        <v>41</v>
      </c>
      <c r="CJ31" s="5" t="s">
        <v>42</v>
      </c>
      <c r="CN31" s="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</row>
    <row r="32" spans="1:116" ht="15" thickBot="1" x14ac:dyDescent="0.35">
      <c r="A32" s="8" t="s">
        <v>44</v>
      </c>
      <c r="B32" s="9">
        <v>1000</v>
      </c>
      <c r="AA32" s="5" t="s">
        <v>19</v>
      </c>
      <c r="AB32" s="6">
        <v>0</v>
      </c>
      <c r="AC32" s="6">
        <v>2000</v>
      </c>
      <c r="AD32" s="6">
        <v>1000</v>
      </c>
      <c r="AE32" s="6">
        <v>0</v>
      </c>
      <c r="AF32" s="6">
        <v>0</v>
      </c>
      <c r="AG32" s="6">
        <v>3000</v>
      </c>
      <c r="AH32" s="6">
        <v>3000</v>
      </c>
      <c r="AI32" s="6">
        <v>0</v>
      </c>
      <c r="AJ32" s="6">
        <v>0</v>
      </c>
      <c r="AN32" s="5" t="s">
        <v>18</v>
      </c>
      <c r="AO32" s="6">
        <v>0</v>
      </c>
      <c r="AP32" s="6">
        <v>2000</v>
      </c>
      <c r="AQ32" s="6">
        <v>0</v>
      </c>
      <c r="AR32" s="6">
        <v>1000</v>
      </c>
      <c r="AS32" s="6">
        <v>0</v>
      </c>
      <c r="AT32" s="6">
        <v>3000</v>
      </c>
      <c r="AU32" s="6">
        <v>3000</v>
      </c>
      <c r="AV32" s="6">
        <v>0</v>
      </c>
      <c r="AW32" s="6">
        <v>0</v>
      </c>
      <c r="BA32" s="5" t="s">
        <v>17</v>
      </c>
      <c r="BB32" s="6">
        <v>0</v>
      </c>
      <c r="BC32" s="6">
        <v>0</v>
      </c>
      <c r="BD32" s="6">
        <v>500</v>
      </c>
      <c r="BE32" s="6">
        <v>500</v>
      </c>
      <c r="BF32" s="6">
        <v>0</v>
      </c>
      <c r="BG32" s="6">
        <v>1000</v>
      </c>
      <c r="BH32" s="6">
        <v>1000</v>
      </c>
      <c r="BI32" s="6">
        <v>0</v>
      </c>
      <c r="BJ32" s="6">
        <v>0</v>
      </c>
      <c r="BN32" s="5" t="s">
        <v>16</v>
      </c>
      <c r="BO32" s="6">
        <v>1500</v>
      </c>
      <c r="BP32" s="6">
        <v>0</v>
      </c>
      <c r="BQ32" s="6">
        <v>1500</v>
      </c>
      <c r="BR32" s="6">
        <v>0</v>
      </c>
      <c r="BS32" s="6">
        <v>0</v>
      </c>
      <c r="BT32" s="6">
        <v>3000</v>
      </c>
      <c r="BU32" s="6">
        <v>3000</v>
      </c>
      <c r="BV32" s="6">
        <v>0</v>
      </c>
      <c r="BW32" s="6">
        <v>0</v>
      </c>
      <c r="CA32" s="5" t="s">
        <v>15</v>
      </c>
      <c r="CB32" s="6">
        <v>0</v>
      </c>
      <c r="CC32" s="6">
        <v>0</v>
      </c>
      <c r="CD32" s="6">
        <v>0</v>
      </c>
      <c r="CE32" s="6">
        <v>1000</v>
      </c>
      <c r="CF32" s="6">
        <v>0</v>
      </c>
      <c r="CG32" s="6">
        <v>1000</v>
      </c>
      <c r="CH32" s="6">
        <v>1000</v>
      </c>
      <c r="CI32" s="6">
        <v>0</v>
      </c>
      <c r="CJ32" s="6">
        <v>0</v>
      </c>
      <c r="CN32" s="5" t="s">
        <v>38</v>
      </c>
      <c r="CO32" s="5" t="s">
        <v>9</v>
      </c>
      <c r="CP32" s="5" t="s">
        <v>10</v>
      </c>
      <c r="CQ32" s="5" t="s">
        <v>11</v>
      </c>
      <c r="CR32" s="5" t="s">
        <v>12</v>
      </c>
      <c r="CS32" s="5" t="s">
        <v>13</v>
      </c>
      <c r="CT32" s="5" t="s">
        <v>39</v>
      </c>
      <c r="CU32" s="5" t="s">
        <v>40</v>
      </c>
      <c r="CV32" s="5" t="s">
        <v>41</v>
      </c>
      <c r="CW32" s="5" t="s">
        <v>42</v>
      </c>
      <c r="DA32" s="49" t="s">
        <v>43</v>
      </c>
      <c r="DB32" s="50">
        <v>3000</v>
      </c>
      <c r="DC32" s="41"/>
      <c r="DD32" s="41"/>
      <c r="DE32" s="41"/>
      <c r="DF32" s="41"/>
      <c r="DG32" s="41"/>
      <c r="DH32" s="41"/>
      <c r="DI32" s="41"/>
      <c r="DJ32" s="41"/>
      <c r="DK32" s="41"/>
      <c r="DL32" s="41"/>
    </row>
    <row r="33" spans="1:116" ht="15" thickBot="1" x14ac:dyDescent="0.35">
      <c r="A33" s="8" t="s">
        <v>45</v>
      </c>
      <c r="B33" s="9">
        <v>8000</v>
      </c>
      <c r="N33" s="8" t="s">
        <v>43</v>
      </c>
      <c r="O33" s="9">
        <v>5000</v>
      </c>
      <c r="AA33" s="5" t="s">
        <v>21</v>
      </c>
      <c r="AB33" s="6">
        <v>0</v>
      </c>
      <c r="AC33" s="6">
        <v>2000</v>
      </c>
      <c r="AD33" s="6">
        <v>0</v>
      </c>
      <c r="AE33" s="6">
        <v>2000</v>
      </c>
      <c r="AF33" s="6">
        <v>0</v>
      </c>
      <c r="AG33" s="6">
        <v>4000</v>
      </c>
      <c r="AH33" s="6">
        <v>4000</v>
      </c>
      <c r="AI33" s="6">
        <v>0</v>
      </c>
      <c r="AJ33" s="6">
        <v>0</v>
      </c>
      <c r="AN33" s="5" t="s">
        <v>19</v>
      </c>
      <c r="AO33" s="6">
        <v>0</v>
      </c>
      <c r="AP33" s="6">
        <v>2000</v>
      </c>
      <c r="AQ33" s="6">
        <v>1000</v>
      </c>
      <c r="AR33" s="6">
        <v>0</v>
      </c>
      <c r="AS33" s="6">
        <v>0</v>
      </c>
      <c r="AT33" s="6">
        <v>3000</v>
      </c>
      <c r="AU33" s="6">
        <v>3000</v>
      </c>
      <c r="AV33" s="6">
        <v>0</v>
      </c>
      <c r="AW33" s="6">
        <v>0</v>
      </c>
      <c r="BA33" s="5" t="s">
        <v>18</v>
      </c>
      <c r="BB33" s="6">
        <v>1500</v>
      </c>
      <c r="BC33" s="6">
        <v>0</v>
      </c>
      <c r="BD33" s="6">
        <v>500</v>
      </c>
      <c r="BE33" s="6">
        <v>1000</v>
      </c>
      <c r="BF33" s="6">
        <v>0</v>
      </c>
      <c r="BG33" s="6">
        <v>3000</v>
      </c>
      <c r="BH33" s="6">
        <v>3000</v>
      </c>
      <c r="BI33" s="6">
        <v>0</v>
      </c>
      <c r="BJ33" s="6">
        <v>0</v>
      </c>
      <c r="BN33" s="5" t="s">
        <v>17</v>
      </c>
      <c r="BO33" s="6">
        <v>0</v>
      </c>
      <c r="BP33" s="6">
        <v>0</v>
      </c>
      <c r="BQ33" s="6">
        <v>500</v>
      </c>
      <c r="BR33" s="6">
        <v>500</v>
      </c>
      <c r="BS33" s="6">
        <v>0</v>
      </c>
      <c r="BT33" s="6">
        <v>1000</v>
      </c>
      <c r="BU33" s="6">
        <v>1000</v>
      </c>
      <c r="BV33" s="6">
        <v>0</v>
      </c>
      <c r="BW33" s="6">
        <v>0</v>
      </c>
      <c r="CA33" s="5" t="s">
        <v>16</v>
      </c>
      <c r="CB33" s="6">
        <v>1000</v>
      </c>
      <c r="CC33" s="6">
        <v>0</v>
      </c>
      <c r="CD33" s="6">
        <v>2000</v>
      </c>
      <c r="CE33" s="6">
        <v>0</v>
      </c>
      <c r="CF33" s="6">
        <v>0</v>
      </c>
      <c r="CG33" s="6">
        <v>3000</v>
      </c>
      <c r="CH33" s="6">
        <v>3000</v>
      </c>
      <c r="CI33" s="6">
        <v>0</v>
      </c>
      <c r="CJ33" s="6">
        <v>0</v>
      </c>
      <c r="CN33" s="5" t="s">
        <v>15</v>
      </c>
      <c r="CO33" s="6">
        <v>0</v>
      </c>
      <c r="CP33" s="6">
        <v>0</v>
      </c>
      <c r="CQ33" s="6">
        <v>0</v>
      </c>
      <c r="CR33" s="6">
        <v>1000</v>
      </c>
      <c r="CS33" s="6">
        <v>0</v>
      </c>
      <c r="CT33" s="6">
        <v>1000</v>
      </c>
      <c r="CU33" s="6">
        <v>1000</v>
      </c>
      <c r="CV33" s="6">
        <v>0</v>
      </c>
      <c r="CW33" s="6">
        <v>0</v>
      </c>
      <c r="DA33" s="49" t="s">
        <v>44</v>
      </c>
      <c r="DB33" s="50">
        <v>1000</v>
      </c>
      <c r="DC33" s="41"/>
      <c r="DD33" s="41"/>
      <c r="DE33" s="41"/>
      <c r="DF33" s="41"/>
      <c r="DG33" s="41"/>
      <c r="DH33" s="41"/>
      <c r="DI33" s="41"/>
      <c r="DJ33" s="41"/>
      <c r="DK33" s="41"/>
      <c r="DL33" s="41"/>
    </row>
    <row r="34" spans="1:116" ht="15" thickBot="1" x14ac:dyDescent="0.35">
      <c r="A34" s="8" t="s">
        <v>46</v>
      </c>
      <c r="B34" s="9">
        <v>8000</v>
      </c>
      <c r="N34" s="8" t="s">
        <v>44</v>
      </c>
      <c r="O34" s="9">
        <v>1000</v>
      </c>
      <c r="AN34" s="5" t="s">
        <v>21</v>
      </c>
      <c r="AO34" s="6">
        <v>0</v>
      </c>
      <c r="AP34" s="6">
        <v>2000</v>
      </c>
      <c r="AQ34" s="6">
        <v>0</v>
      </c>
      <c r="AR34" s="6">
        <v>2000</v>
      </c>
      <c r="AS34" s="6">
        <v>0</v>
      </c>
      <c r="AT34" s="6">
        <v>4000</v>
      </c>
      <c r="AU34" s="6">
        <v>4000</v>
      </c>
      <c r="AV34" s="6">
        <v>0</v>
      </c>
      <c r="AW34" s="6">
        <v>0</v>
      </c>
      <c r="BA34" s="5" t="s">
        <v>19</v>
      </c>
      <c r="BB34" s="6">
        <v>1500</v>
      </c>
      <c r="BC34" s="6">
        <v>0</v>
      </c>
      <c r="BD34" s="6">
        <v>1500</v>
      </c>
      <c r="BE34" s="6">
        <v>0</v>
      </c>
      <c r="BF34" s="6">
        <v>0</v>
      </c>
      <c r="BG34" s="6">
        <v>3000</v>
      </c>
      <c r="BH34" s="6">
        <v>3000</v>
      </c>
      <c r="BI34" s="6">
        <v>0</v>
      </c>
      <c r="BJ34" s="6">
        <v>0</v>
      </c>
      <c r="BN34" s="5" t="s">
        <v>18</v>
      </c>
      <c r="BO34" s="6">
        <v>1500</v>
      </c>
      <c r="BP34" s="6">
        <v>0</v>
      </c>
      <c r="BQ34" s="6">
        <v>500</v>
      </c>
      <c r="BR34" s="6">
        <v>1000</v>
      </c>
      <c r="BS34" s="6">
        <v>0</v>
      </c>
      <c r="BT34" s="6">
        <v>3000</v>
      </c>
      <c r="BU34" s="6">
        <v>3000</v>
      </c>
      <c r="BV34" s="6">
        <v>0</v>
      </c>
      <c r="BW34" s="6">
        <v>0</v>
      </c>
      <c r="CA34" s="5" t="s">
        <v>17</v>
      </c>
      <c r="CB34" s="6">
        <v>0</v>
      </c>
      <c r="CC34" s="6">
        <v>0</v>
      </c>
      <c r="CD34" s="6">
        <v>0</v>
      </c>
      <c r="CE34" s="6">
        <v>0</v>
      </c>
      <c r="CF34" s="6">
        <v>1000</v>
      </c>
      <c r="CG34" s="6">
        <v>1000</v>
      </c>
      <c r="CH34" s="6">
        <v>1000</v>
      </c>
      <c r="CI34" s="6">
        <v>0</v>
      </c>
      <c r="CJ34" s="6">
        <v>0</v>
      </c>
      <c r="CN34" s="5" t="s">
        <v>16</v>
      </c>
      <c r="CO34" s="6">
        <v>1000</v>
      </c>
      <c r="CP34" s="6">
        <v>0</v>
      </c>
      <c r="CQ34" s="6">
        <v>1000</v>
      </c>
      <c r="CR34" s="6">
        <v>1000</v>
      </c>
      <c r="CS34" s="6">
        <v>0</v>
      </c>
      <c r="CT34" s="6">
        <v>3000</v>
      </c>
      <c r="CU34" s="6">
        <v>3000</v>
      </c>
      <c r="CV34" s="6">
        <v>0</v>
      </c>
      <c r="CW34" s="6">
        <v>0</v>
      </c>
      <c r="DA34" s="49" t="s">
        <v>45</v>
      </c>
      <c r="DB34" s="50">
        <v>5000</v>
      </c>
      <c r="DC34" s="41"/>
      <c r="DD34" s="41"/>
      <c r="DE34" s="41"/>
      <c r="DF34" s="41"/>
      <c r="DG34" s="41"/>
      <c r="DH34" s="41"/>
      <c r="DI34" s="41"/>
      <c r="DJ34" s="41"/>
      <c r="DK34" s="41"/>
      <c r="DL34" s="41"/>
    </row>
    <row r="35" spans="1:116" ht="15" thickBot="1" x14ac:dyDescent="0.35">
      <c r="A35" s="8" t="s">
        <v>47</v>
      </c>
      <c r="B35" s="9">
        <v>0</v>
      </c>
      <c r="N35" s="8" t="s">
        <v>45</v>
      </c>
      <c r="O35" s="9">
        <v>11000</v>
      </c>
      <c r="AA35" s="8" t="s">
        <v>43</v>
      </c>
      <c r="AB35" s="9">
        <v>7000</v>
      </c>
      <c r="AN35" s="5" t="s">
        <v>25</v>
      </c>
      <c r="AO35" s="6">
        <v>0</v>
      </c>
      <c r="AP35" s="6">
        <v>0</v>
      </c>
      <c r="AQ35" s="6">
        <v>0</v>
      </c>
      <c r="AR35" s="6">
        <v>2000</v>
      </c>
      <c r="AS35" s="6">
        <v>2000</v>
      </c>
      <c r="AT35" s="6">
        <v>4000</v>
      </c>
      <c r="AU35" s="6">
        <v>4000</v>
      </c>
      <c r="AV35" s="6">
        <v>0</v>
      </c>
      <c r="AW35" s="6">
        <v>0</v>
      </c>
      <c r="BA35" s="5" t="s">
        <v>21</v>
      </c>
      <c r="BB35" s="6">
        <v>1500</v>
      </c>
      <c r="BC35" s="6">
        <v>0</v>
      </c>
      <c r="BD35" s="6">
        <v>500</v>
      </c>
      <c r="BE35" s="6">
        <v>2000</v>
      </c>
      <c r="BF35" s="6">
        <v>0</v>
      </c>
      <c r="BG35" s="6">
        <v>4000</v>
      </c>
      <c r="BH35" s="6">
        <v>4000</v>
      </c>
      <c r="BI35" s="6">
        <v>0</v>
      </c>
      <c r="BJ35" s="6">
        <v>0</v>
      </c>
      <c r="BN35" s="5" t="s">
        <v>19</v>
      </c>
      <c r="BO35" s="6">
        <v>1500</v>
      </c>
      <c r="BP35" s="6">
        <v>0</v>
      </c>
      <c r="BQ35" s="6">
        <v>1500</v>
      </c>
      <c r="BR35" s="6">
        <v>0</v>
      </c>
      <c r="BS35" s="6">
        <v>0</v>
      </c>
      <c r="BT35" s="6">
        <v>3000</v>
      </c>
      <c r="BU35" s="6">
        <v>3000</v>
      </c>
      <c r="BV35" s="6">
        <v>0</v>
      </c>
      <c r="BW35" s="6">
        <v>0</v>
      </c>
      <c r="CA35" s="5" t="s">
        <v>18</v>
      </c>
      <c r="CB35" s="6">
        <v>1000</v>
      </c>
      <c r="CC35" s="6">
        <v>1000</v>
      </c>
      <c r="CD35" s="6">
        <v>0</v>
      </c>
      <c r="CE35" s="6">
        <v>1000</v>
      </c>
      <c r="CF35" s="6">
        <v>0</v>
      </c>
      <c r="CG35" s="6">
        <v>3000</v>
      </c>
      <c r="CH35" s="6">
        <v>3000</v>
      </c>
      <c r="CI35" s="6">
        <v>0</v>
      </c>
      <c r="CJ35" s="6">
        <v>0</v>
      </c>
      <c r="CN35" s="5" t="s">
        <v>17</v>
      </c>
      <c r="CO35" s="6">
        <v>0</v>
      </c>
      <c r="CP35" s="6">
        <v>0</v>
      </c>
      <c r="CQ35" s="6">
        <v>0</v>
      </c>
      <c r="CR35" s="6">
        <v>1000</v>
      </c>
      <c r="CS35" s="6">
        <v>0</v>
      </c>
      <c r="CT35" s="6">
        <v>1000</v>
      </c>
      <c r="CU35" s="6">
        <v>1000</v>
      </c>
      <c r="CV35" s="6">
        <v>0</v>
      </c>
      <c r="CW35" s="6">
        <v>0</v>
      </c>
      <c r="DA35" s="49" t="s">
        <v>46</v>
      </c>
      <c r="DB35" s="50">
        <v>5000</v>
      </c>
      <c r="DC35" s="41"/>
      <c r="DD35" s="41"/>
      <c r="DE35" s="41"/>
      <c r="DF35" s="41"/>
      <c r="DG35" s="41"/>
      <c r="DH35" s="41"/>
      <c r="DI35" s="41"/>
      <c r="DJ35" s="41"/>
      <c r="DK35" s="41"/>
      <c r="DL35" s="41"/>
    </row>
    <row r="36" spans="1:116" ht="15" thickBot="1" x14ac:dyDescent="0.35">
      <c r="A36" s="8" t="s">
        <v>48</v>
      </c>
      <c r="B36" s="9"/>
      <c r="N36" s="8" t="s">
        <v>46</v>
      </c>
      <c r="O36" s="9">
        <v>11000</v>
      </c>
      <c r="AA36" s="8" t="s">
        <v>44</v>
      </c>
      <c r="AB36" s="9">
        <v>1000</v>
      </c>
      <c r="BA36" s="5" t="s">
        <v>25</v>
      </c>
      <c r="BB36" s="6">
        <v>1500</v>
      </c>
      <c r="BC36" s="6">
        <v>0</v>
      </c>
      <c r="BD36" s="6">
        <v>0</v>
      </c>
      <c r="BE36" s="6">
        <v>2000</v>
      </c>
      <c r="BF36" s="6">
        <v>500</v>
      </c>
      <c r="BG36" s="6">
        <v>4000</v>
      </c>
      <c r="BH36" s="6">
        <v>4000</v>
      </c>
      <c r="BI36" s="6">
        <v>0</v>
      </c>
      <c r="BJ36" s="6">
        <v>0</v>
      </c>
      <c r="BN36" s="5" t="s">
        <v>21</v>
      </c>
      <c r="BO36" s="6">
        <v>1500</v>
      </c>
      <c r="BP36" s="6">
        <v>0</v>
      </c>
      <c r="BQ36" s="6">
        <v>500</v>
      </c>
      <c r="BR36" s="6">
        <v>2000</v>
      </c>
      <c r="BS36" s="6">
        <v>0</v>
      </c>
      <c r="BT36" s="6">
        <v>4000</v>
      </c>
      <c r="BU36" s="6">
        <v>4000</v>
      </c>
      <c r="BV36" s="6">
        <v>0</v>
      </c>
      <c r="BW36" s="6">
        <v>0</v>
      </c>
      <c r="CA36" s="5" t="s">
        <v>19</v>
      </c>
      <c r="CB36" s="6">
        <v>1000</v>
      </c>
      <c r="CC36" s="6">
        <v>1000</v>
      </c>
      <c r="CD36" s="6">
        <v>1000</v>
      </c>
      <c r="CE36" s="6">
        <v>0</v>
      </c>
      <c r="CF36" s="6">
        <v>0</v>
      </c>
      <c r="CG36" s="6">
        <v>3000</v>
      </c>
      <c r="CH36" s="6">
        <v>3000</v>
      </c>
      <c r="CI36" s="6">
        <v>0</v>
      </c>
      <c r="CJ36" s="6">
        <v>0</v>
      </c>
      <c r="CN36" s="5" t="s">
        <v>18</v>
      </c>
      <c r="CO36" s="6">
        <v>1000</v>
      </c>
      <c r="CP36" s="6">
        <v>1000</v>
      </c>
      <c r="CQ36" s="6">
        <v>0</v>
      </c>
      <c r="CR36" s="6">
        <v>1000</v>
      </c>
      <c r="CS36" s="6">
        <v>0</v>
      </c>
      <c r="CT36" s="6">
        <v>3000</v>
      </c>
      <c r="CU36" s="6">
        <v>3000</v>
      </c>
      <c r="CV36" s="6">
        <v>0</v>
      </c>
      <c r="CW36" s="6">
        <v>0</v>
      </c>
      <c r="DA36" s="49" t="s">
        <v>47</v>
      </c>
      <c r="DB36" s="50">
        <v>0</v>
      </c>
      <c r="DC36" s="41"/>
      <c r="DD36" s="41"/>
      <c r="DE36" s="41"/>
      <c r="DF36" s="41"/>
      <c r="DG36" s="41"/>
      <c r="DH36" s="41"/>
      <c r="DI36" s="41"/>
      <c r="DJ36" s="41"/>
      <c r="DK36" s="41"/>
      <c r="DL36" s="41"/>
    </row>
    <row r="37" spans="1:116" ht="15" thickBot="1" x14ac:dyDescent="0.35">
      <c r="A37" s="8" t="s">
        <v>49</v>
      </c>
      <c r="B37" s="9"/>
      <c r="N37" s="8" t="s">
        <v>47</v>
      </c>
      <c r="O37" s="9">
        <v>0</v>
      </c>
      <c r="AA37" s="8" t="s">
        <v>45</v>
      </c>
      <c r="AB37" s="9">
        <v>15000</v>
      </c>
      <c r="AN37" s="8" t="s">
        <v>43</v>
      </c>
      <c r="AO37" s="9">
        <v>7000</v>
      </c>
      <c r="BA37" s="5" t="s">
        <v>29</v>
      </c>
      <c r="BB37" s="6">
        <v>0</v>
      </c>
      <c r="BC37" s="6">
        <v>0</v>
      </c>
      <c r="BD37" s="6">
        <v>500</v>
      </c>
      <c r="BE37" s="6">
        <v>1000</v>
      </c>
      <c r="BF37" s="6">
        <v>500</v>
      </c>
      <c r="BG37" s="6">
        <v>2000</v>
      </c>
      <c r="BH37" s="6">
        <v>2000</v>
      </c>
      <c r="BI37" s="6">
        <v>0</v>
      </c>
      <c r="BJ37" s="6">
        <v>0</v>
      </c>
      <c r="BN37" s="5" t="s">
        <v>25</v>
      </c>
      <c r="BO37" s="6">
        <v>1500</v>
      </c>
      <c r="BP37" s="6">
        <v>0</v>
      </c>
      <c r="BQ37" s="6">
        <v>0</v>
      </c>
      <c r="BR37" s="6">
        <v>2000</v>
      </c>
      <c r="BS37" s="6">
        <v>500</v>
      </c>
      <c r="BT37" s="6">
        <v>4000</v>
      </c>
      <c r="BU37" s="6">
        <v>4000</v>
      </c>
      <c r="BV37" s="6">
        <v>0</v>
      </c>
      <c r="BW37" s="6">
        <v>0</v>
      </c>
      <c r="CA37" s="5" t="s">
        <v>21</v>
      </c>
      <c r="CB37" s="6">
        <v>1000</v>
      </c>
      <c r="CC37" s="6">
        <v>1000</v>
      </c>
      <c r="CD37" s="6">
        <v>0</v>
      </c>
      <c r="CE37" s="6">
        <v>2000</v>
      </c>
      <c r="CF37" s="6">
        <v>0</v>
      </c>
      <c r="CG37" s="6">
        <v>4000</v>
      </c>
      <c r="CH37" s="6">
        <v>4000</v>
      </c>
      <c r="CI37" s="6">
        <v>0</v>
      </c>
      <c r="CJ37" s="6">
        <v>0</v>
      </c>
      <c r="CN37" s="5" t="s">
        <v>19</v>
      </c>
      <c r="CO37" s="6">
        <v>1000</v>
      </c>
      <c r="CP37" s="6">
        <v>1000</v>
      </c>
      <c r="CQ37" s="6">
        <v>0</v>
      </c>
      <c r="CR37" s="6">
        <v>1000</v>
      </c>
      <c r="CS37" s="6">
        <v>0</v>
      </c>
      <c r="CT37" s="6">
        <v>3000</v>
      </c>
      <c r="CU37" s="6">
        <v>3000</v>
      </c>
      <c r="CV37" s="6">
        <v>0</v>
      </c>
      <c r="CW37" s="6">
        <v>0</v>
      </c>
      <c r="DA37" s="49" t="s">
        <v>48</v>
      </c>
      <c r="DB37" s="50"/>
      <c r="DC37" s="41"/>
      <c r="DD37" s="41"/>
      <c r="DE37" s="41"/>
      <c r="DF37" s="41"/>
      <c r="DG37" s="41"/>
      <c r="DH37" s="41"/>
      <c r="DI37" s="41"/>
      <c r="DJ37" s="41"/>
      <c r="DK37" s="41"/>
      <c r="DL37" s="41"/>
    </row>
    <row r="38" spans="1:116" ht="15" thickBot="1" x14ac:dyDescent="0.35">
      <c r="A38" s="8" t="s">
        <v>50</v>
      </c>
      <c r="B38" s="9">
        <v>0</v>
      </c>
      <c r="N38" s="8" t="s">
        <v>48</v>
      </c>
      <c r="O38" s="9"/>
      <c r="AA38" s="8" t="s">
        <v>46</v>
      </c>
      <c r="AB38" s="9">
        <v>15000</v>
      </c>
      <c r="AN38" s="8" t="s">
        <v>44</v>
      </c>
      <c r="AO38" s="9">
        <v>1000</v>
      </c>
      <c r="BN38" s="5" t="s">
        <v>29</v>
      </c>
      <c r="BO38" s="6">
        <v>0</v>
      </c>
      <c r="BP38" s="6">
        <v>0</v>
      </c>
      <c r="BQ38" s="6">
        <v>500</v>
      </c>
      <c r="BR38" s="6">
        <v>1000</v>
      </c>
      <c r="BS38" s="6">
        <v>500</v>
      </c>
      <c r="BT38" s="6">
        <v>2000</v>
      </c>
      <c r="BU38" s="6">
        <v>2000</v>
      </c>
      <c r="BV38" s="6">
        <v>0</v>
      </c>
      <c r="BW38" s="6">
        <v>0</v>
      </c>
      <c r="CA38" s="5" t="s">
        <v>25</v>
      </c>
      <c r="CB38" s="6">
        <v>1000</v>
      </c>
      <c r="CC38" s="6">
        <v>0</v>
      </c>
      <c r="CD38" s="6">
        <v>0</v>
      </c>
      <c r="CE38" s="6">
        <v>2000</v>
      </c>
      <c r="CF38" s="6">
        <v>1000</v>
      </c>
      <c r="CG38" s="6">
        <v>4000</v>
      </c>
      <c r="CH38" s="6">
        <v>4000</v>
      </c>
      <c r="CI38" s="6">
        <v>0</v>
      </c>
      <c r="CJ38" s="6">
        <v>0</v>
      </c>
      <c r="CN38" s="5" t="s">
        <v>21</v>
      </c>
      <c r="CO38" s="6">
        <v>1000</v>
      </c>
      <c r="CP38" s="6">
        <v>1000</v>
      </c>
      <c r="CQ38" s="6">
        <v>0</v>
      </c>
      <c r="CR38" s="6">
        <v>2000</v>
      </c>
      <c r="CS38" s="6">
        <v>0</v>
      </c>
      <c r="CT38" s="6">
        <v>4000</v>
      </c>
      <c r="CU38" s="6">
        <v>4000</v>
      </c>
      <c r="CV38" s="6">
        <v>0</v>
      </c>
      <c r="CW38" s="6">
        <v>0</v>
      </c>
      <c r="DA38" s="49" t="s">
        <v>49</v>
      </c>
      <c r="DB38" s="50"/>
      <c r="DC38" s="41"/>
      <c r="DD38" s="41"/>
      <c r="DE38" s="41"/>
      <c r="DF38" s="41"/>
      <c r="DG38" s="41"/>
      <c r="DH38" s="41"/>
      <c r="DI38" s="41"/>
      <c r="DJ38" s="41"/>
      <c r="DK38" s="41"/>
      <c r="DL38" s="41"/>
    </row>
    <row r="39" spans="1:116" ht="15" thickBot="1" x14ac:dyDescent="0.35">
      <c r="N39" s="8" t="s">
        <v>49</v>
      </c>
      <c r="O39" s="9"/>
      <c r="AA39" s="8" t="s">
        <v>47</v>
      </c>
      <c r="AB39" s="9">
        <v>0</v>
      </c>
      <c r="AN39" s="8" t="s">
        <v>45</v>
      </c>
      <c r="AO39" s="9">
        <v>19000</v>
      </c>
      <c r="BA39" s="8" t="s">
        <v>43</v>
      </c>
      <c r="BB39" s="9">
        <v>5000</v>
      </c>
      <c r="BN39" s="5" t="s">
        <v>31</v>
      </c>
      <c r="BO39" s="6">
        <v>0</v>
      </c>
      <c r="BP39" s="6">
        <v>0</v>
      </c>
      <c r="BQ39" s="6">
        <v>1500</v>
      </c>
      <c r="BR39" s="6">
        <v>500</v>
      </c>
      <c r="BS39" s="6">
        <v>0</v>
      </c>
      <c r="BT39" s="6">
        <v>2000</v>
      </c>
      <c r="BU39" s="6">
        <v>2000</v>
      </c>
      <c r="BV39" s="6">
        <v>0</v>
      </c>
      <c r="BW39" s="6">
        <v>0</v>
      </c>
      <c r="CA39" s="5" t="s">
        <v>29</v>
      </c>
      <c r="CB39" s="6">
        <v>0</v>
      </c>
      <c r="CC39" s="6">
        <v>0</v>
      </c>
      <c r="CD39" s="6">
        <v>0</v>
      </c>
      <c r="CE39" s="6">
        <v>1000</v>
      </c>
      <c r="CF39" s="6">
        <v>1000</v>
      </c>
      <c r="CG39" s="6">
        <v>2000</v>
      </c>
      <c r="CH39" s="6">
        <v>2000</v>
      </c>
      <c r="CI39" s="6">
        <v>0</v>
      </c>
      <c r="CJ39" s="6">
        <v>0</v>
      </c>
      <c r="CN39" s="5" t="s">
        <v>25</v>
      </c>
      <c r="CO39" s="6">
        <v>1000</v>
      </c>
      <c r="CP39" s="6">
        <v>0</v>
      </c>
      <c r="CQ39" s="6">
        <v>0</v>
      </c>
      <c r="CR39" s="6">
        <v>2000</v>
      </c>
      <c r="CS39" s="6">
        <v>1000</v>
      </c>
      <c r="CT39" s="6">
        <v>4000</v>
      </c>
      <c r="CU39" s="6">
        <v>4000</v>
      </c>
      <c r="CV39" s="6">
        <v>0</v>
      </c>
      <c r="CW39" s="6">
        <v>0</v>
      </c>
      <c r="DA39" s="49" t="s">
        <v>50</v>
      </c>
      <c r="DB39" s="50">
        <v>0</v>
      </c>
      <c r="DC39" s="41"/>
      <c r="DD39" s="41"/>
      <c r="DE39" s="41"/>
      <c r="DF39" s="41"/>
      <c r="DG39" s="41"/>
      <c r="DH39" s="41"/>
      <c r="DI39" s="41"/>
      <c r="DJ39" s="41"/>
      <c r="DK39" s="41"/>
      <c r="DL39" s="41"/>
    </row>
    <row r="40" spans="1:116" ht="15" thickBot="1" x14ac:dyDescent="0.35">
      <c r="N40" s="8" t="s">
        <v>50</v>
      </c>
      <c r="O40" s="9">
        <v>0</v>
      </c>
      <c r="AA40" s="8" t="s">
        <v>48</v>
      </c>
      <c r="AB40" s="9"/>
      <c r="AN40" s="8" t="s">
        <v>46</v>
      </c>
      <c r="AO40" s="9">
        <v>19000</v>
      </c>
      <c r="BA40" s="8" t="s">
        <v>44</v>
      </c>
      <c r="BB40" s="9">
        <v>1000</v>
      </c>
      <c r="CA40" s="5" t="s">
        <v>31</v>
      </c>
      <c r="CB40" s="6">
        <v>0</v>
      </c>
      <c r="CC40" s="6">
        <v>0</v>
      </c>
      <c r="CD40" s="6">
        <v>2000</v>
      </c>
      <c r="CE40" s="6">
        <v>0</v>
      </c>
      <c r="CF40" s="6">
        <v>0</v>
      </c>
      <c r="CG40" s="6">
        <v>2000</v>
      </c>
      <c r="CH40" s="6">
        <v>2000</v>
      </c>
      <c r="CI40" s="6">
        <v>0</v>
      </c>
      <c r="CJ40" s="6">
        <v>0</v>
      </c>
      <c r="CN40" s="5" t="s">
        <v>29</v>
      </c>
      <c r="CO40" s="6">
        <v>0</v>
      </c>
      <c r="CP40" s="6">
        <v>0</v>
      </c>
      <c r="CQ40" s="6">
        <v>0</v>
      </c>
      <c r="CR40" s="6">
        <v>1000</v>
      </c>
      <c r="CS40" s="6">
        <v>1000</v>
      </c>
      <c r="CT40" s="6">
        <v>2000</v>
      </c>
      <c r="CU40" s="6">
        <v>2000</v>
      </c>
      <c r="CV40" s="6">
        <v>0</v>
      </c>
      <c r="CW40" s="6">
        <v>0</v>
      </c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</row>
    <row r="41" spans="1:116" ht="18.600000000000001" thickBot="1" x14ac:dyDescent="0.4">
      <c r="A41" s="10" t="s">
        <v>51</v>
      </c>
      <c r="AA41" s="8" t="s">
        <v>49</v>
      </c>
      <c r="AB41" s="9"/>
      <c r="AN41" s="8" t="s">
        <v>47</v>
      </c>
      <c r="AO41" s="9">
        <v>0</v>
      </c>
      <c r="BA41" s="8" t="s">
        <v>45</v>
      </c>
      <c r="BB41" s="9">
        <v>21000</v>
      </c>
      <c r="BN41" s="8" t="s">
        <v>43</v>
      </c>
      <c r="BO41" s="9">
        <v>5000</v>
      </c>
      <c r="CA41" s="5" t="s">
        <v>33</v>
      </c>
      <c r="CB41" s="6">
        <v>0</v>
      </c>
      <c r="CC41" s="6">
        <v>1000</v>
      </c>
      <c r="CD41" s="6">
        <v>2000</v>
      </c>
      <c r="CE41" s="6">
        <v>0</v>
      </c>
      <c r="CF41" s="6">
        <v>0</v>
      </c>
      <c r="CG41" s="6">
        <v>3000</v>
      </c>
      <c r="CH41" s="6">
        <v>3000</v>
      </c>
      <c r="CI41" s="6">
        <v>0</v>
      </c>
      <c r="CJ41" s="6">
        <v>0</v>
      </c>
      <c r="CN41" s="5" t="s">
        <v>31</v>
      </c>
      <c r="CO41" s="6">
        <v>0</v>
      </c>
      <c r="CP41" s="6">
        <v>0</v>
      </c>
      <c r="CQ41" s="6">
        <v>1000</v>
      </c>
      <c r="CR41" s="6">
        <v>1000</v>
      </c>
      <c r="CS41" s="6">
        <v>0</v>
      </c>
      <c r="CT41" s="6">
        <v>2000</v>
      </c>
      <c r="CU41" s="6">
        <v>2000</v>
      </c>
      <c r="CV41" s="6">
        <v>0</v>
      </c>
      <c r="CW41" s="6">
        <v>0</v>
      </c>
      <c r="DA41" s="51" t="s">
        <v>133</v>
      </c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</row>
    <row r="42" spans="1:116" ht="18.600000000000001" thickBot="1" x14ac:dyDescent="0.4">
      <c r="A42" s="10" t="s">
        <v>52</v>
      </c>
      <c r="AA42" s="8" t="s">
        <v>50</v>
      </c>
      <c r="AB42" s="9">
        <v>0</v>
      </c>
      <c r="AN42" s="8" t="s">
        <v>48</v>
      </c>
      <c r="AO42" s="9"/>
      <c r="BA42" s="8" t="s">
        <v>46</v>
      </c>
      <c r="BB42" s="9">
        <v>21000</v>
      </c>
      <c r="BN42" s="8" t="s">
        <v>44</v>
      </c>
      <c r="BO42" s="9">
        <v>1000</v>
      </c>
      <c r="CN42" s="5" t="s">
        <v>33</v>
      </c>
      <c r="CO42" s="6">
        <v>0</v>
      </c>
      <c r="CP42" s="6">
        <v>1000</v>
      </c>
      <c r="CQ42" s="6">
        <v>1000</v>
      </c>
      <c r="CR42" s="6">
        <v>1000</v>
      </c>
      <c r="CS42" s="6">
        <v>0</v>
      </c>
      <c r="CT42" s="6">
        <v>3000</v>
      </c>
      <c r="CU42" s="6">
        <v>3000</v>
      </c>
      <c r="CV42" s="6">
        <v>0</v>
      </c>
      <c r="CW42" s="6">
        <v>0</v>
      </c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</row>
    <row r="43" spans="1:116" ht="18.600000000000001" thickBot="1" x14ac:dyDescent="0.4">
      <c r="N43" s="10" t="s">
        <v>51</v>
      </c>
      <c r="AN43" s="8" t="s">
        <v>49</v>
      </c>
      <c r="AO43" s="9"/>
      <c r="BA43" s="8" t="s">
        <v>47</v>
      </c>
      <c r="BB43" s="9">
        <v>0</v>
      </c>
      <c r="BN43" s="8" t="s">
        <v>45</v>
      </c>
      <c r="BO43" s="9">
        <v>23000</v>
      </c>
      <c r="CA43" s="8" t="s">
        <v>43</v>
      </c>
      <c r="CB43" s="9">
        <v>6000</v>
      </c>
      <c r="CN43" s="5" t="s">
        <v>35</v>
      </c>
      <c r="CO43" s="6">
        <v>0</v>
      </c>
      <c r="CP43" s="6">
        <v>0</v>
      </c>
      <c r="CQ43" s="6">
        <v>0</v>
      </c>
      <c r="CR43" s="6">
        <v>1000</v>
      </c>
      <c r="CS43" s="6">
        <v>0</v>
      </c>
      <c r="CT43" s="6">
        <v>1000</v>
      </c>
      <c r="CU43" s="6">
        <v>1000</v>
      </c>
      <c r="CV43" s="6">
        <v>0</v>
      </c>
      <c r="CW43" s="6">
        <v>0</v>
      </c>
      <c r="DA43" s="52" t="s">
        <v>201</v>
      </c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</row>
    <row r="44" spans="1:116" ht="18.600000000000001" thickBot="1" x14ac:dyDescent="0.4">
      <c r="N44" s="10" t="s">
        <v>52</v>
      </c>
      <c r="AN44" s="8" t="s">
        <v>50</v>
      </c>
      <c r="AO44" s="9">
        <v>0</v>
      </c>
      <c r="BA44" s="8" t="s">
        <v>48</v>
      </c>
      <c r="BB44" s="9"/>
      <c r="BN44" s="8" t="s">
        <v>46</v>
      </c>
      <c r="BO44" s="9">
        <v>23000</v>
      </c>
      <c r="CA44" s="8" t="s">
        <v>44</v>
      </c>
      <c r="CB44" s="9">
        <v>1000</v>
      </c>
      <c r="DA44" s="52" t="s">
        <v>148</v>
      </c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</row>
    <row r="45" spans="1:116" ht="18.600000000000001" thickBot="1" x14ac:dyDescent="0.4">
      <c r="AA45" s="10" t="s">
        <v>51</v>
      </c>
      <c r="BA45" s="8" t="s">
        <v>49</v>
      </c>
      <c r="BB45" s="9"/>
      <c r="BN45" s="8" t="s">
        <v>47</v>
      </c>
      <c r="BO45" s="9">
        <v>0</v>
      </c>
      <c r="CA45" s="8" t="s">
        <v>45</v>
      </c>
      <c r="CB45" s="9">
        <v>26000</v>
      </c>
      <c r="CN45" s="8" t="s">
        <v>43</v>
      </c>
      <c r="CO45" s="9">
        <v>5000</v>
      </c>
    </row>
    <row r="46" spans="1:116" ht="18.600000000000001" thickBot="1" x14ac:dyDescent="0.4">
      <c r="A46" s="11" t="s">
        <v>55</v>
      </c>
      <c r="AA46" s="10" t="s">
        <v>52</v>
      </c>
      <c r="BA46" s="8" t="s">
        <v>50</v>
      </c>
      <c r="BB46" s="9">
        <v>0</v>
      </c>
      <c r="BN46" s="8" t="s">
        <v>48</v>
      </c>
      <c r="BO46" s="9"/>
      <c r="CA46" s="8" t="s">
        <v>46</v>
      </c>
      <c r="CB46" s="9">
        <v>26000</v>
      </c>
      <c r="CN46" s="8" t="s">
        <v>44</v>
      </c>
      <c r="CO46" s="9">
        <v>1000</v>
      </c>
    </row>
    <row r="47" spans="1:116" ht="18.600000000000001" thickBot="1" x14ac:dyDescent="0.4">
      <c r="AN47" s="10" t="s">
        <v>51</v>
      </c>
      <c r="BN47" s="8" t="s">
        <v>49</v>
      </c>
      <c r="BO47" s="9"/>
      <c r="CA47" s="8" t="s">
        <v>47</v>
      </c>
      <c r="CB47" s="9">
        <v>0</v>
      </c>
      <c r="CN47" s="8" t="s">
        <v>45</v>
      </c>
      <c r="CO47" s="9">
        <v>27000</v>
      </c>
    </row>
    <row r="48" spans="1:116" ht="18.600000000000001" thickBot="1" x14ac:dyDescent="0.4">
      <c r="AN48" s="10" t="s">
        <v>52</v>
      </c>
      <c r="BN48" s="8" t="s">
        <v>50</v>
      </c>
      <c r="BO48" s="9">
        <v>0</v>
      </c>
      <c r="CA48" s="8" t="s">
        <v>48</v>
      </c>
      <c r="CB48" s="9"/>
      <c r="CN48" s="8" t="s">
        <v>46</v>
      </c>
      <c r="CO48" s="9">
        <v>27000</v>
      </c>
    </row>
    <row r="49" spans="53:93" ht="18.600000000000001" thickBot="1" x14ac:dyDescent="0.4">
      <c r="BA49" s="10" t="s">
        <v>51</v>
      </c>
      <c r="CA49" s="8" t="s">
        <v>49</v>
      </c>
      <c r="CB49" s="9"/>
      <c r="CN49" s="8" t="s">
        <v>47</v>
      </c>
      <c r="CO49" s="9">
        <v>0</v>
      </c>
    </row>
    <row r="50" spans="53:93" ht="18.600000000000001" thickBot="1" x14ac:dyDescent="0.4">
      <c r="BA50" s="10" t="s">
        <v>53</v>
      </c>
      <c r="CA50" s="8" t="s">
        <v>50</v>
      </c>
      <c r="CB50" s="9">
        <v>0</v>
      </c>
      <c r="CN50" s="8" t="s">
        <v>48</v>
      </c>
      <c r="CO50" s="9"/>
    </row>
    <row r="51" spans="53:93" ht="18.600000000000001" thickBot="1" x14ac:dyDescent="0.4">
      <c r="BN51" s="10" t="s">
        <v>51</v>
      </c>
      <c r="CN51" s="8" t="s">
        <v>49</v>
      </c>
      <c r="CO51" s="9"/>
    </row>
    <row r="52" spans="53:93" ht="18.600000000000001" thickBot="1" x14ac:dyDescent="0.4">
      <c r="BN52" s="10" t="s">
        <v>52</v>
      </c>
      <c r="CN52" s="8" t="s">
        <v>50</v>
      </c>
      <c r="CO52" s="9">
        <v>0</v>
      </c>
    </row>
    <row r="53" spans="53:93" ht="18" x14ac:dyDescent="0.35">
      <c r="CA53" s="10" t="s">
        <v>54</v>
      </c>
    </row>
    <row r="54" spans="53:93" ht="18" x14ac:dyDescent="0.35">
      <c r="CA54" s="10" t="s">
        <v>52</v>
      </c>
    </row>
    <row r="55" spans="53:93" ht="18" x14ac:dyDescent="0.35">
      <c r="CN55" s="10" t="s">
        <v>54</v>
      </c>
    </row>
    <row r="56" spans="53:93" ht="18" x14ac:dyDescent="0.35">
      <c r="CN56" s="10" t="s">
        <v>52</v>
      </c>
    </row>
  </sheetData>
  <phoneticPr fontId="11" type="noConversion"/>
  <conditionalFormatting sqref="B20:F2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1:S2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2:AF2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23:AS2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24:BF2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O25:BS2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B26:CF2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27:CS3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0:L2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:L1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1:Y2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22:AL2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23:AY2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24:BL2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U25:BY2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H26:CL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U27:CY3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H22:DL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46" r:id="rId1" xr:uid="{946750CF-6B7E-4072-8743-91B81AC8115B}"/>
    <hyperlink ref="DA41" r:id="rId2" display="https://miau.my-x.hu/myx-free/coco/test/878744120220307122255.html" xr:uid="{99DEAEAA-A5D8-4809-862E-A2BA9BA1AFCA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8641-33FA-4BF7-97AB-0D79E0138112}">
  <dimension ref="A1:P33"/>
  <sheetViews>
    <sheetView zoomScale="55" zoomScaleNormal="55" workbookViewId="0"/>
  </sheetViews>
  <sheetFormatPr defaultRowHeight="14.4" x14ac:dyDescent="0.3"/>
  <cols>
    <col min="1" max="1" width="9.6640625" bestFit="1" customWidth="1"/>
    <col min="2" max="2" width="15" bestFit="1" customWidth="1"/>
    <col min="3" max="3" width="9.21875" bestFit="1" customWidth="1"/>
    <col min="4" max="4" width="20.88671875" bestFit="1" customWidth="1"/>
    <col min="5" max="5" width="15.21875" customWidth="1"/>
    <col min="6" max="10" width="16.21875" bestFit="1" customWidth="1"/>
    <col min="11" max="12" width="9" bestFit="1" customWidth="1"/>
    <col min="13" max="13" width="6.44140625" bestFit="1" customWidth="1"/>
    <col min="14" max="14" width="8.109375" bestFit="1" customWidth="1"/>
    <col min="15" max="15" width="7" bestFit="1" customWidth="1"/>
    <col min="16" max="16" width="9.21875" bestFit="1" customWidth="1"/>
  </cols>
  <sheetData>
    <row r="1" spans="1:16" x14ac:dyDescent="0.3">
      <c r="A1" t="s">
        <v>94</v>
      </c>
      <c r="B1" t="s">
        <v>79</v>
      </c>
      <c r="C1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</row>
    <row r="2" spans="1:16" x14ac:dyDescent="0.3">
      <c r="A2" t="s">
        <v>61</v>
      </c>
      <c r="B2" t="s">
        <v>80</v>
      </c>
      <c r="C2" s="13">
        <f>CORREL(csokkentett!$H$14:$L$17,csokkentett!H20:L23)</f>
        <v>0.50395263067896989</v>
      </c>
      <c r="D2">
        <f>5-(20-COUNTIF(csokkentett!H20:L23,0))</f>
        <v>1</v>
      </c>
      <c r="E2">
        <f>ABS(5-SUM(csokkentett!H20:L23))</f>
        <v>3</v>
      </c>
      <c r="F2">
        <f>ABS(1-(4-COUNTIF(csokkentett!H20:H23,0)))</f>
        <v>1</v>
      </c>
      <c r="G2" t="s">
        <v>78</v>
      </c>
      <c r="H2" t="s">
        <v>78</v>
      </c>
      <c r="I2" t="s">
        <v>78</v>
      </c>
      <c r="J2" t="s">
        <v>78</v>
      </c>
    </row>
    <row r="3" spans="1:16" x14ac:dyDescent="0.3">
      <c r="A3" t="s">
        <v>62</v>
      </c>
      <c r="B3" t="s">
        <v>80</v>
      </c>
      <c r="C3" s="13">
        <f>CORREL(csokkentett!H14:L17,csokkentett!U21:Y24)</f>
        <v>0.43301270189221963</v>
      </c>
      <c r="D3" t="s">
        <v>78</v>
      </c>
      <c r="E3" t="s">
        <v>78</v>
      </c>
      <c r="F3" t="s">
        <v>78</v>
      </c>
      <c r="G3" t="s">
        <v>78</v>
      </c>
      <c r="H3" t="s">
        <v>78</v>
      </c>
      <c r="I3" t="s">
        <v>78</v>
      </c>
      <c r="J3" t="s">
        <v>78</v>
      </c>
    </row>
    <row r="4" spans="1:16" x14ac:dyDescent="0.3">
      <c r="A4" t="s">
        <v>63</v>
      </c>
      <c r="B4" t="s">
        <v>80</v>
      </c>
      <c r="C4" s="13">
        <f>CORREL(csokkentett!AH22:AL25,csokkentett!H14:L17)</f>
        <v>0.60000000000000009</v>
      </c>
      <c r="D4" t="s">
        <v>78</v>
      </c>
      <c r="E4" t="s">
        <v>78</v>
      </c>
      <c r="F4" t="s">
        <v>78</v>
      </c>
      <c r="G4" t="s">
        <v>78</v>
      </c>
      <c r="H4" t="s">
        <v>78</v>
      </c>
      <c r="I4" t="s">
        <v>78</v>
      </c>
      <c r="J4" t="s">
        <v>78</v>
      </c>
    </row>
    <row r="5" spans="1:16" x14ac:dyDescent="0.3">
      <c r="A5" t="s">
        <v>64</v>
      </c>
      <c r="B5" t="s">
        <v>80</v>
      </c>
      <c r="C5" s="13">
        <f>CORREL(csokkentett!H14:L17,csokkentett!AU23:AY26)</f>
        <v>0.75592894601845473</v>
      </c>
      <c r="D5" t="s">
        <v>78</v>
      </c>
      <c r="E5" t="s">
        <v>78</v>
      </c>
      <c r="F5" t="s">
        <v>78</v>
      </c>
      <c r="G5" t="s">
        <v>78</v>
      </c>
      <c r="H5" t="s">
        <v>78</v>
      </c>
      <c r="I5" t="s">
        <v>78</v>
      </c>
      <c r="J5" t="s">
        <v>78</v>
      </c>
    </row>
    <row r="6" spans="1:16" x14ac:dyDescent="0.3">
      <c r="A6" t="s">
        <v>65</v>
      </c>
      <c r="B6" t="s">
        <v>80</v>
      </c>
      <c r="C6" s="13">
        <f>CORREL(csokkentett!BH24:BL27,csokkentett!H14:L17)</f>
        <v>0.57735026918962551</v>
      </c>
      <c r="D6" t="s">
        <v>78</v>
      </c>
      <c r="E6" t="s">
        <v>78</v>
      </c>
      <c r="F6" t="s">
        <v>78</v>
      </c>
      <c r="G6" t="s">
        <v>78</v>
      </c>
      <c r="H6" t="s">
        <v>78</v>
      </c>
      <c r="I6" t="s">
        <v>78</v>
      </c>
      <c r="J6" t="s">
        <v>78</v>
      </c>
    </row>
    <row r="7" spans="1:16" x14ac:dyDescent="0.3">
      <c r="A7" t="s">
        <v>66</v>
      </c>
      <c r="B7" t="s">
        <v>80</v>
      </c>
      <c r="C7" s="13">
        <f>CORREL(csokkentett!H14:L17,csokkentett!BU25:BY28)</f>
        <v>0.57735026918962551</v>
      </c>
      <c r="D7" t="s">
        <v>78</v>
      </c>
      <c r="E7" t="s">
        <v>78</v>
      </c>
      <c r="F7" t="s">
        <v>78</v>
      </c>
      <c r="G7" t="s">
        <v>78</v>
      </c>
      <c r="H7" t="s">
        <v>78</v>
      </c>
      <c r="I7" t="s">
        <v>78</v>
      </c>
      <c r="J7" t="s">
        <v>78</v>
      </c>
    </row>
    <row r="8" spans="1:16" x14ac:dyDescent="0.3">
      <c r="A8" t="s">
        <v>67</v>
      </c>
      <c r="B8" t="s">
        <v>80</v>
      </c>
      <c r="C8" s="13">
        <f>CORREL(csokkentett!CH26:CL29,csokkentett!H14:L17)</f>
        <v>0.7745966692414834</v>
      </c>
      <c r="D8" t="s">
        <v>78</v>
      </c>
      <c r="E8" t="s">
        <v>78</v>
      </c>
      <c r="F8" t="s">
        <v>78</v>
      </c>
      <c r="G8" t="s">
        <v>78</v>
      </c>
      <c r="H8" t="s">
        <v>78</v>
      </c>
      <c r="I8" t="s">
        <v>78</v>
      </c>
      <c r="J8" t="s">
        <v>78</v>
      </c>
    </row>
    <row r="9" spans="1:16" x14ac:dyDescent="0.3">
      <c r="A9" t="s">
        <v>68</v>
      </c>
      <c r="B9" t="s">
        <v>80</v>
      </c>
      <c r="C9" s="13">
        <f>CORREL(csokkentett!$H$14:$L$17,csokkentett!CU27:CY30)</f>
        <v>1.0000000000000002</v>
      </c>
      <c r="D9">
        <f>5-(20-COUNTIF(csokkentett!CU27:CY30,0))</f>
        <v>0</v>
      </c>
      <c r="E9">
        <f>ABS(5-SUM(csokkentett!CU27:CY30))</f>
        <v>0</v>
      </c>
      <c r="F9">
        <f>ABS(1-(4-COUNTIF(csokkentett!CU27:CU30,0)))</f>
        <v>0</v>
      </c>
      <c r="G9" t="s">
        <v>78</v>
      </c>
      <c r="H9" t="s">
        <v>78</v>
      </c>
      <c r="I9" t="s">
        <v>78</v>
      </c>
      <c r="J9" t="s">
        <v>78</v>
      </c>
    </row>
    <row r="11" spans="1:16" x14ac:dyDescent="0.3">
      <c r="A11" t="s">
        <v>111</v>
      </c>
      <c r="B11">
        <f>IF(B12&gt;0,0,1)</f>
        <v>0</v>
      </c>
      <c r="C11">
        <f t="shared" ref="C11:P11" si="0">IF(C12&gt;0,0,1)</f>
        <v>0</v>
      </c>
      <c r="D11" t="e">
        <f t="shared" si="0"/>
        <v>#DIV/0!</v>
      </c>
      <c r="E11" t="e">
        <f t="shared" si="0"/>
        <v>#DIV/0!</v>
      </c>
      <c r="F11" t="e">
        <f t="shared" si="0"/>
        <v>#DIV/0!</v>
      </c>
      <c r="G11">
        <f t="shared" si="0"/>
        <v>0</v>
      </c>
      <c r="H11">
        <f t="shared" si="0"/>
        <v>0</v>
      </c>
      <c r="I11">
        <f t="shared" si="0"/>
        <v>1</v>
      </c>
      <c r="J11">
        <f t="shared" si="0"/>
        <v>1</v>
      </c>
      <c r="K11">
        <f t="shared" si="0"/>
        <v>0</v>
      </c>
      <c r="L11">
        <f t="shared" si="0"/>
        <v>0</v>
      </c>
      <c r="M11">
        <f t="shared" si="0"/>
        <v>0</v>
      </c>
      <c r="N11">
        <f t="shared" si="0"/>
        <v>1</v>
      </c>
      <c r="O11">
        <f t="shared" si="0"/>
        <v>0</v>
      </c>
      <c r="P11">
        <f t="shared" si="0"/>
        <v>0</v>
      </c>
    </row>
    <row r="12" spans="1:16" x14ac:dyDescent="0.3">
      <c r="A12" t="s">
        <v>110</v>
      </c>
      <c r="B12" s="13">
        <f>CORREL(B15:B22,$P$15:$P$22)</f>
        <v>0.79257544750045195</v>
      </c>
      <c r="C12" s="13">
        <f t="shared" ref="C12:P12" si="1">CORREL(C15:C22,$P$15:$P$22)</f>
        <v>0.59855301993671473</v>
      </c>
      <c r="D12" s="13" t="e">
        <f t="shared" si="1"/>
        <v>#DIV/0!</v>
      </c>
      <c r="E12" s="13" t="e">
        <f t="shared" si="1"/>
        <v>#DIV/0!</v>
      </c>
      <c r="F12" s="13" t="e">
        <f t="shared" si="1"/>
        <v>#DIV/0!</v>
      </c>
      <c r="G12" s="13">
        <f t="shared" si="1"/>
        <v>0.33126955655406459</v>
      </c>
      <c r="H12" s="13">
        <f t="shared" si="1"/>
        <v>0.12737383069839769</v>
      </c>
      <c r="I12" s="13">
        <f t="shared" si="1"/>
        <v>-4.0419352310623567E-2</v>
      </c>
      <c r="J12" s="13">
        <f t="shared" si="1"/>
        <v>-5.4555497747055468E-2</v>
      </c>
      <c r="K12" s="13">
        <f t="shared" si="1"/>
        <v>0.39598396611286052</v>
      </c>
      <c r="L12" s="13">
        <f t="shared" si="1"/>
        <v>0.31006552318686326</v>
      </c>
      <c r="M12" s="13">
        <f t="shared" si="1"/>
        <v>0.62662767545845777</v>
      </c>
      <c r="N12" s="13">
        <f t="shared" si="1"/>
        <v>-8.2989418641200407E-4</v>
      </c>
      <c r="O12" s="13">
        <f t="shared" si="1"/>
        <v>0.47732096809965258</v>
      </c>
      <c r="P12" s="13">
        <f t="shared" si="1"/>
        <v>1.0000000000000002</v>
      </c>
    </row>
    <row r="13" spans="1:16" x14ac:dyDescent="0.3">
      <c r="B13" t="s">
        <v>95</v>
      </c>
      <c r="C13" t="s">
        <v>96</v>
      </c>
      <c r="D13" t="s">
        <v>97</v>
      </c>
      <c r="E13" t="s">
        <v>98</v>
      </c>
      <c r="F13" t="s">
        <v>99</v>
      </c>
      <c r="G13" t="s">
        <v>100</v>
      </c>
      <c r="H13" t="s">
        <v>101</v>
      </c>
      <c r="I13" t="s">
        <v>102</v>
      </c>
      <c r="J13" t="s">
        <v>103</v>
      </c>
      <c r="K13" t="s">
        <v>104</v>
      </c>
      <c r="L13" t="s">
        <v>105</v>
      </c>
      <c r="M13" t="s">
        <v>106</v>
      </c>
      <c r="N13" t="s">
        <v>107</v>
      </c>
      <c r="O13" t="s">
        <v>108</v>
      </c>
      <c r="P13" t="s">
        <v>109</v>
      </c>
    </row>
    <row r="14" spans="1:16" x14ac:dyDescent="0.3">
      <c r="A14" t="s">
        <v>79</v>
      </c>
      <c r="B14" t="s">
        <v>77</v>
      </c>
      <c r="C14" t="s">
        <v>81</v>
      </c>
      <c r="D14" t="s">
        <v>82</v>
      </c>
      <c r="E14" t="s">
        <v>83</v>
      </c>
      <c r="F14" t="s">
        <v>84</v>
      </c>
      <c r="G14" t="s">
        <v>85</v>
      </c>
      <c r="H14" t="s">
        <v>86</v>
      </c>
      <c r="I14" t="s">
        <v>87</v>
      </c>
      <c r="J14" t="s">
        <v>88</v>
      </c>
      <c r="K14" t="s">
        <v>89</v>
      </c>
      <c r="L14" t="s">
        <v>90</v>
      </c>
      <c r="M14" t="s">
        <v>92</v>
      </c>
      <c r="N14" t="s">
        <v>91</v>
      </c>
      <c r="O14" t="s">
        <v>93</v>
      </c>
      <c r="P14" t="str">
        <f>C1</f>
        <v>korreláció</v>
      </c>
    </row>
    <row r="15" spans="1:16" x14ac:dyDescent="0.3">
      <c r="A15" t="s">
        <v>61</v>
      </c>
      <c r="B15">
        <f>COUNT(csokkentett!G8:G11)</f>
        <v>4</v>
      </c>
      <c r="C15">
        <f>MAX(csokkentett!CO$8:CO11)</f>
        <v>3</v>
      </c>
      <c r="D15">
        <f>MAX(csokkentett!CP$8:CP11)</f>
        <v>4</v>
      </c>
      <c r="E15">
        <f>MAX(csokkentett!CQ$8:CQ11)</f>
        <v>4</v>
      </c>
      <c r="F15">
        <f>MAX(csokkentett!CR$8:CR11)</f>
        <v>4</v>
      </c>
      <c r="G15">
        <f>MAX(csokkentett!CS$8:CS11)</f>
        <v>2</v>
      </c>
      <c r="H15" s="13">
        <f>STDEV(csokkentett!CO$8:CO11)</f>
        <v>1.1547005383792515</v>
      </c>
      <c r="I15" s="13">
        <f>STDEV(csokkentett!CP$8:CP11)</f>
        <v>1.2583057392117916</v>
      </c>
      <c r="J15" s="13">
        <f>STDEV(csokkentett!CQ$8:CQ11)</f>
        <v>1.2583057392117916</v>
      </c>
      <c r="K15" s="13">
        <f>STDEV(csokkentett!CR$8:CR11)</f>
        <v>0.9574271077563381</v>
      </c>
      <c r="L15" s="13">
        <f>STDEV(csokkentett!CS$8:CS11)</f>
        <v>0.5</v>
      </c>
      <c r="M15">
        <f>MAX(csokkentett!CT$8:CT11)</f>
        <v>3000</v>
      </c>
      <c r="N15" s="14">
        <f>STDEV(csokkentett!CT$8:CT11)</f>
        <v>1154.7005383792514</v>
      </c>
      <c r="O15" s="14">
        <f>AVERAGE(csokkentett!$CT$8:$CT11)</f>
        <v>2000</v>
      </c>
      <c r="P15" s="13">
        <f t="shared" ref="P15:P22" si="2">C2</f>
        <v>0.50395263067896989</v>
      </c>
    </row>
    <row r="16" spans="1:16" x14ac:dyDescent="0.3">
      <c r="A16" t="s">
        <v>62</v>
      </c>
      <c r="B16">
        <f>B15+1</f>
        <v>5</v>
      </c>
      <c r="C16">
        <f>MAX(csokkentett!CO$8:CO12)</f>
        <v>3</v>
      </c>
      <c r="D16">
        <f>MAX(csokkentett!CP$8:CP12)</f>
        <v>4</v>
      </c>
      <c r="E16">
        <f>MAX(csokkentett!CQ$8:CQ12)</f>
        <v>4</v>
      </c>
      <c r="F16">
        <f>MAX(csokkentett!CR$8:CR12)</f>
        <v>4</v>
      </c>
      <c r="G16">
        <f>MAX(csokkentett!CS$8:CS12)</f>
        <v>4</v>
      </c>
      <c r="H16" s="13">
        <f>STDEV(csokkentett!CO$8:CO12)</f>
        <v>1.0954451150103324</v>
      </c>
      <c r="I16" s="13">
        <f>STDEV(csokkentett!CP$8:CP12)</f>
        <v>1.3416407864998738</v>
      </c>
      <c r="J16" s="13">
        <f>STDEV(csokkentett!CQ$8:CQ12)</f>
        <v>1.1401754250991383</v>
      </c>
      <c r="K16" s="13">
        <f>STDEV(csokkentett!CR$8:CR12)</f>
        <v>0.83666002653407512</v>
      </c>
      <c r="L16" s="13">
        <f>STDEV(csokkentett!CS$8:CS12)</f>
        <v>1.3038404810405297</v>
      </c>
      <c r="M16">
        <f>MAX(csokkentett!CT$8:CT12)</f>
        <v>3000</v>
      </c>
      <c r="N16" s="14">
        <f>STDEV(csokkentett!CT$8:CT12)</f>
        <v>1095.4451150103323</v>
      </c>
      <c r="O16" s="14">
        <f>AVERAGE(csokkentett!$CT$8:$CT12)</f>
        <v>2200</v>
      </c>
      <c r="P16" s="13">
        <f t="shared" si="2"/>
        <v>0.43301270189221963</v>
      </c>
    </row>
    <row r="17" spans="1:16" x14ac:dyDescent="0.3">
      <c r="A17" t="s">
        <v>63</v>
      </c>
      <c r="B17">
        <f>B16+1</f>
        <v>6</v>
      </c>
      <c r="C17">
        <f>MAX(csokkentett!CO$8:CO13)</f>
        <v>3</v>
      </c>
      <c r="D17">
        <f>MAX(csokkentett!CP$8:CP13)</f>
        <v>4</v>
      </c>
      <c r="E17">
        <f>MAX(csokkentett!CQ$8:CQ13)</f>
        <v>4</v>
      </c>
      <c r="F17">
        <f>MAX(csokkentett!CR$8:CR13)</f>
        <v>4</v>
      </c>
      <c r="G17">
        <f>MAX(csokkentett!CS$8:CS13)</f>
        <v>4</v>
      </c>
      <c r="H17" s="13">
        <f>STDEV(csokkentett!CO$8:CO13)</f>
        <v>1.0327955589886444</v>
      </c>
      <c r="I17" s="13">
        <f>STDEV(csokkentett!CP$8:CP13)</f>
        <v>1.3291601358251257</v>
      </c>
      <c r="J17" s="13">
        <f>STDEV(csokkentett!CQ$8:CQ13)</f>
        <v>1.0327955589886446</v>
      </c>
      <c r="K17" s="13">
        <f>STDEV(csokkentett!CR$8:CR13)</f>
        <v>1.1690451944500124</v>
      </c>
      <c r="L17" s="13">
        <f>STDEV(csokkentett!CS$8:CS13)</f>
        <v>1.2110601416389966</v>
      </c>
      <c r="M17">
        <f>MAX(csokkentett!CT$8:CT13)</f>
        <v>4000</v>
      </c>
      <c r="N17" s="14">
        <f>STDEV(csokkentett!CT$8:CT13)</f>
        <v>1224.744871391589</v>
      </c>
      <c r="O17" s="14">
        <f>AVERAGE(csokkentett!$CT$8:$CT13)</f>
        <v>2500</v>
      </c>
      <c r="P17" s="13">
        <f t="shared" si="2"/>
        <v>0.60000000000000009</v>
      </c>
    </row>
    <row r="18" spans="1:16" x14ac:dyDescent="0.3">
      <c r="A18" t="s">
        <v>64</v>
      </c>
      <c r="B18">
        <f>B17+1</f>
        <v>7</v>
      </c>
      <c r="C18">
        <f>MAX(csokkentett!CO$8:CO14)</f>
        <v>3</v>
      </c>
      <c r="D18">
        <f>MAX(csokkentett!CP$8:CP14)</f>
        <v>4</v>
      </c>
      <c r="E18">
        <f>MAX(csokkentett!CQ$8:CQ14)</f>
        <v>4</v>
      </c>
      <c r="F18">
        <f>MAX(csokkentett!CR$8:CR14)</f>
        <v>4</v>
      </c>
      <c r="G18">
        <f>MAX(csokkentett!CS$8:CS14)</f>
        <v>4</v>
      </c>
      <c r="H18" s="13">
        <f>STDEV(csokkentett!CO$8:CO14)</f>
        <v>0.97590007294853331</v>
      </c>
      <c r="I18" s="13">
        <f>STDEV(csokkentett!CP$8:CP14)</f>
        <v>1.2535663410560176</v>
      </c>
      <c r="J18" s="13">
        <f>STDEV(csokkentett!CQ$8:CQ14)</f>
        <v>1.0690449676496974</v>
      </c>
      <c r="K18" s="13">
        <f>STDEV(csokkentett!CR$8:CR14)</f>
        <v>1.2724180205607036</v>
      </c>
      <c r="L18" s="13">
        <f>STDEV(csokkentett!CS$8:CS14)</f>
        <v>1.2149857925879117</v>
      </c>
      <c r="M18">
        <f>MAX(csokkentett!CT$8:CT14)</f>
        <v>4000</v>
      </c>
      <c r="N18" s="14">
        <f>STDEV(csokkentett!CT$8:CT14)</f>
        <v>1253.5663410560173</v>
      </c>
      <c r="O18" s="14">
        <f>AVERAGE(csokkentett!$CT$8:$CT14)</f>
        <v>2714.2857142857142</v>
      </c>
      <c r="P18" s="13">
        <f t="shared" si="2"/>
        <v>0.75592894601845473</v>
      </c>
    </row>
    <row r="19" spans="1:16" x14ac:dyDescent="0.3">
      <c r="A19" t="s">
        <v>65</v>
      </c>
      <c r="B19">
        <f>B18+1</f>
        <v>8</v>
      </c>
      <c r="C19">
        <f>MAX(csokkentett!CO$8:CO15)</f>
        <v>3</v>
      </c>
      <c r="D19">
        <f>MAX(csokkentett!CP$8:CP15)</f>
        <v>4</v>
      </c>
      <c r="E19">
        <f>MAX(csokkentett!CQ$8:CQ15)</f>
        <v>4</v>
      </c>
      <c r="F19">
        <f>MAX(csokkentett!CR$8:CR15)</f>
        <v>4</v>
      </c>
      <c r="G19">
        <f>MAX(csokkentett!CS$8:CS15)</f>
        <v>4</v>
      </c>
      <c r="H19" s="13">
        <f>STDEV(csokkentett!CO$8:CO15)</f>
        <v>1.0350983390135313</v>
      </c>
      <c r="I19" s="13">
        <f>STDEV(csokkentett!CP$8:CP15)</f>
        <v>1.1877349391654208</v>
      </c>
      <c r="J19" s="13">
        <f>STDEV(csokkentett!CQ$8:CQ15)</f>
        <v>0.99103120896511487</v>
      </c>
      <c r="K19" s="13">
        <f>STDEV(csokkentett!CR$8:CR15)</f>
        <v>1.2817398889233114</v>
      </c>
      <c r="L19" s="13">
        <f>STDEV(csokkentett!CS$8:CS15)</f>
        <v>1.1952286093343936</v>
      </c>
      <c r="M19">
        <f>MAX(csokkentett!CT$8:CT15)</f>
        <v>4000</v>
      </c>
      <c r="N19" s="14">
        <f>STDEV(csokkentett!CT$8:CT15)</f>
        <v>1187.7349391654207</v>
      </c>
      <c r="O19" s="14">
        <f>AVERAGE(csokkentett!$CT$8:$CT15)</f>
        <v>2625</v>
      </c>
      <c r="P19" s="13">
        <f t="shared" si="2"/>
        <v>0.57735026918962551</v>
      </c>
    </row>
    <row r="20" spans="1:16" x14ac:dyDescent="0.3">
      <c r="A20" t="s">
        <v>66</v>
      </c>
      <c r="B20">
        <f>B19+1</f>
        <v>9</v>
      </c>
      <c r="C20">
        <f>MAX(csokkentett!CO$8:CO16)</f>
        <v>4</v>
      </c>
      <c r="D20">
        <f>MAX(csokkentett!CP$8:CP16)</f>
        <v>4</v>
      </c>
      <c r="E20">
        <f>MAX(csokkentett!CQ$8:CQ16)</f>
        <v>4</v>
      </c>
      <c r="F20">
        <f>MAX(csokkentett!CR$8:CR16)</f>
        <v>4</v>
      </c>
      <c r="G20">
        <f>MAX(csokkentett!CS$8:CS16)</f>
        <v>4</v>
      </c>
      <c r="H20" s="13">
        <f>STDEV(csokkentett!CO$8:CO16)</f>
        <v>1.2247448713915889</v>
      </c>
      <c r="I20" s="13">
        <f>STDEV(csokkentett!CP$8:CP16)</f>
        <v>1.2360330811826103</v>
      </c>
      <c r="J20" s="13">
        <f>STDEV(csokkentett!CQ$8:CQ16)</f>
        <v>1.1180339887498949</v>
      </c>
      <c r="K20" s="13">
        <f>STDEV(csokkentett!CR$8:CR16)</f>
        <v>1.2247448713915889</v>
      </c>
      <c r="L20" s="13">
        <f>STDEV(csokkentett!CS$8:CS16)</f>
        <v>1.1666666666666665</v>
      </c>
      <c r="M20">
        <f>MAX(csokkentett!CT$8:CT16)</f>
        <v>4000</v>
      </c>
      <c r="N20" s="14">
        <f>STDEV(csokkentett!CT$8:CT16)</f>
        <v>1130.3883305208781</v>
      </c>
      <c r="O20" s="14">
        <f>AVERAGE(csokkentett!$CT$8:$CT16)</f>
        <v>2555.5555555555557</v>
      </c>
      <c r="P20" s="13">
        <f t="shared" si="2"/>
        <v>0.57735026918962551</v>
      </c>
    </row>
    <row r="21" spans="1:16" x14ac:dyDescent="0.3">
      <c r="A21" t="s">
        <v>67</v>
      </c>
      <c r="B21">
        <f>B20+1</f>
        <v>10</v>
      </c>
      <c r="C21">
        <f>MAX(csokkentett!CO$8:CO17)</f>
        <v>4</v>
      </c>
      <c r="D21">
        <f>MAX(csokkentett!CP$8:CP17)</f>
        <v>4</v>
      </c>
      <c r="E21">
        <f>MAX(csokkentett!CQ$8:CQ17)</f>
        <v>4</v>
      </c>
      <c r="F21">
        <f>MAX(csokkentett!CR$8:CR17)</f>
        <v>4</v>
      </c>
      <c r="G21">
        <f>MAX(csokkentett!CS$8:CS17)</f>
        <v>4</v>
      </c>
      <c r="H21" s="13">
        <f>STDEV(csokkentett!CO$8:CO17)</f>
        <v>1.1972189997378646</v>
      </c>
      <c r="I21" s="13">
        <f>STDEV(csokkentett!CP$8:CP17)</f>
        <v>1.2649110640673518</v>
      </c>
      <c r="J21" s="13">
        <f>STDEV(csokkentett!CQ$8:CQ17)</f>
        <v>1.1785113019775793</v>
      </c>
      <c r="K21" s="13">
        <f>STDEV(csokkentett!CR$8:CR17)</f>
        <v>1.1595018087284055</v>
      </c>
      <c r="L21" s="13">
        <f>STDEV(csokkentett!CS$8:CS17)</f>
        <v>1.2866839377079189</v>
      </c>
      <c r="M21">
        <f>MAX(csokkentett!CT$8:CT17)</f>
        <v>4000</v>
      </c>
      <c r="N21" s="14">
        <f>STDEV(csokkentett!CT$8:CT17)</f>
        <v>1074.9676997731399</v>
      </c>
      <c r="O21" s="14">
        <f>AVERAGE(csokkentett!$CT$8:$CT17)</f>
        <v>2600</v>
      </c>
      <c r="P21" s="13">
        <f t="shared" si="2"/>
        <v>0.7745966692414834</v>
      </c>
    </row>
    <row r="22" spans="1:16" x14ac:dyDescent="0.3">
      <c r="A22" t="s">
        <v>68</v>
      </c>
      <c r="B22">
        <f>B21+1</f>
        <v>11</v>
      </c>
      <c r="C22">
        <f>MAX(csokkentett!CO$8:CO18)</f>
        <v>4</v>
      </c>
      <c r="D22">
        <f>MAX(csokkentett!CP$8:CP18)</f>
        <v>4</v>
      </c>
      <c r="E22">
        <f>MAX(csokkentett!CQ$8:CQ18)</f>
        <v>4</v>
      </c>
      <c r="F22">
        <f>MAX(csokkentett!CR$8:CR18)</f>
        <v>4</v>
      </c>
      <c r="G22">
        <f>MAX(csokkentett!CS$8:CS18)</f>
        <v>4</v>
      </c>
      <c r="H22" s="13">
        <f>STDEV(csokkentett!CO$8:CO18)</f>
        <v>1.1677484162422844</v>
      </c>
      <c r="I22" s="13">
        <f>STDEV(csokkentett!CP$8:CP18)</f>
        <v>1.2933395813657267</v>
      </c>
      <c r="J22" s="13">
        <f>STDEV(csokkentett!CQ$8:CQ18)</f>
        <v>1.1281521496355327</v>
      </c>
      <c r="K22" s="13">
        <f>STDEV(csokkentett!CR$8:CR18)</f>
        <v>1.1037127426019049</v>
      </c>
      <c r="L22" s="13">
        <f>STDEV(csokkentett!CS$8:CS18)</f>
        <v>1.2210278829367864</v>
      </c>
      <c r="M22">
        <f>MAX(csokkentett!CT$8:CT18)</f>
        <v>4000</v>
      </c>
      <c r="N22" s="14">
        <f>STDEV(csokkentett!CT$8:CT18)</f>
        <v>1128.1521496355324</v>
      </c>
      <c r="O22" s="14">
        <f>AVERAGE(csokkentett!$CT$8:$CT18)</f>
        <v>2454.5454545454545</v>
      </c>
      <c r="P22" s="13">
        <f t="shared" si="2"/>
        <v>1.0000000000000002</v>
      </c>
    </row>
    <row r="25" spans="1:16" x14ac:dyDescent="0.3">
      <c r="A25" t="str">
        <f>A14</f>
        <v>Xs</v>
      </c>
      <c r="B25" t="str">
        <f t="shared" ref="B25:P25" si="3">B14</f>
        <v>distinct esetszám</v>
      </c>
      <c r="C25" t="str">
        <f t="shared" si="3"/>
        <v>max_k1</v>
      </c>
      <c r="D25" t="str">
        <f>G14</f>
        <v>max_k5</v>
      </c>
      <c r="E25" t="str">
        <f>H14</f>
        <v>szórás_k1</v>
      </c>
      <c r="F25" t="str">
        <f>I14</f>
        <v>szórás_k2</v>
      </c>
      <c r="G25" t="str">
        <f>J14</f>
        <v>szórás_k3</v>
      </c>
      <c r="H25" t="str">
        <f>K14</f>
        <v>szórás_k4</v>
      </c>
      <c r="I25" t="str">
        <f>L14</f>
        <v>szórás_k5</v>
      </c>
      <c r="J25" t="str">
        <f>M14</f>
        <v>max_Y</v>
      </c>
      <c r="K25" t="str">
        <f>N14</f>
        <v>szórás_Y</v>
      </c>
      <c r="L25" t="str">
        <f>O14</f>
        <v>átlag_Y</v>
      </c>
      <c r="M25" t="str">
        <f>P14</f>
        <v>korreláció</v>
      </c>
    </row>
    <row r="26" spans="1:16" x14ac:dyDescent="0.3">
      <c r="A26" t="str">
        <f t="shared" ref="A26:P26" si="4">A15</f>
        <v>szcenárió1</v>
      </c>
      <c r="B26">
        <f>RANK(B15,B$15:B$22,B$11)</f>
        <v>8</v>
      </c>
      <c r="C26">
        <f t="shared" ref="C26:O26" si="5">RANK(C15,C$15:C$22,C$11)</f>
        <v>4</v>
      </c>
      <c r="D26">
        <f>RANK(G15,G$15:G$22,G$11)</f>
        <v>8</v>
      </c>
      <c r="E26">
        <f>RANK(H15,H$15:H$22,H$11)</f>
        <v>4</v>
      </c>
      <c r="F26">
        <f>RANK(I15,I$15:I$22,I$11)</f>
        <v>4</v>
      </c>
      <c r="G26">
        <f>RANK(J15,J$15:J$22,J$11)</f>
        <v>8</v>
      </c>
      <c r="H26">
        <f>RANK(K15,K$15:K$22,K$11)</f>
        <v>7</v>
      </c>
      <c r="I26">
        <f>RANK(L15,L$15:L$22,L$11)</f>
        <v>8</v>
      </c>
      <c r="J26">
        <f>RANK(M15,M$15:M$22,M$11)</f>
        <v>7</v>
      </c>
      <c r="K26">
        <f>RANK(N15,N$15:N$22,N$11)</f>
        <v>5</v>
      </c>
      <c r="L26">
        <f>RANK(O15,O$15:O$22,O$11)</f>
        <v>8</v>
      </c>
      <c r="M26">
        <f>INT(P15*1000)</f>
        <v>503</v>
      </c>
    </row>
    <row r="27" spans="1:16" x14ac:dyDescent="0.3">
      <c r="A27" t="str">
        <f t="shared" ref="A27:P27" si="6">A16</f>
        <v>szcenárió2</v>
      </c>
      <c r="B27">
        <f t="shared" ref="B27:O27" si="7">RANK(B16,B$15:B$22,B$11)</f>
        <v>7</v>
      </c>
      <c r="C27">
        <f t="shared" si="7"/>
        <v>4</v>
      </c>
      <c r="D27">
        <f>RANK(G16,G$15:G$22,G$11)</f>
        <v>1</v>
      </c>
      <c r="E27">
        <f>RANK(H16,H$15:H$22,H$11)</f>
        <v>5</v>
      </c>
      <c r="F27">
        <f>RANK(I16,I$15:I$22,I$11)</f>
        <v>8</v>
      </c>
      <c r="G27">
        <f>RANK(J16,J$15:J$22,J$11)</f>
        <v>6</v>
      </c>
      <c r="H27">
        <f>RANK(K16,K$15:K$22,K$11)</f>
        <v>8</v>
      </c>
      <c r="I27">
        <f>RANK(L16,L$15:L$22,L$11)</f>
        <v>1</v>
      </c>
      <c r="J27">
        <f>RANK(M16,M$15:M$22,M$11)</f>
        <v>7</v>
      </c>
      <c r="K27">
        <f>RANK(N16,N$15:N$22,N$11)</f>
        <v>2</v>
      </c>
      <c r="L27">
        <f>RANK(O16,O$15:O$22,O$11)</f>
        <v>7</v>
      </c>
      <c r="M27">
        <f t="shared" ref="M27:M33" si="8">INT(P16*1000)</f>
        <v>433</v>
      </c>
    </row>
    <row r="28" spans="1:16" x14ac:dyDescent="0.3">
      <c r="A28" t="str">
        <f t="shared" ref="A28:P28" si="9">A17</f>
        <v>szcenárió3</v>
      </c>
      <c r="B28">
        <f t="shared" ref="B28:O28" si="10">RANK(B17,B$15:B$22,B$11)</f>
        <v>6</v>
      </c>
      <c r="C28">
        <f t="shared" si="10"/>
        <v>4</v>
      </c>
      <c r="D28">
        <f>RANK(G17,G$15:G$22,G$11)</f>
        <v>1</v>
      </c>
      <c r="E28">
        <f>RANK(H17,H$15:H$22,H$11)</f>
        <v>7</v>
      </c>
      <c r="F28">
        <f>RANK(I17,I$15:I$22,I$11)</f>
        <v>7</v>
      </c>
      <c r="G28">
        <f>RANK(J17,J$15:J$22,J$11)</f>
        <v>2</v>
      </c>
      <c r="H28">
        <f>RANK(K17,K$15:K$22,K$11)</f>
        <v>4</v>
      </c>
      <c r="I28">
        <f>RANK(L17,L$15:L$22,L$11)</f>
        <v>5</v>
      </c>
      <c r="J28">
        <f>RANK(M17,M$15:M$22,M$11)</f>
        <v>1</v>
      </c>
      <c r="K28">
        <f>RANK(N17,N$15:N$22,N$11)</f>
        <v>7</v>
      </c>
      <c r="L28">
        <f>RANK(O17,O$15:O$22,O$11)</f>
        <v>5</v>
      </c>
      <c r="M28">
        <f t="shared" si="8"/>
        <v>600</v>
      </c>
    </row>
    <row r="29" spans="1:16" x14ac:dyDescent="0.3">
      <c r="A29" t="str">
        <f t="shared" ref="A29:P29" si="11">A18</f>
        <v>szcenárió4</v>
      </c>
      <c r="B29">
        <f t="shared" ref="B29:O29" si="12">RANK(B18,B$15:B$22,B$11)</f>
        <v>5</v>
      </c>
      <c r="C29">
        <f t="shared" si="12"/>
        <v>4</v>
      </c>
      <c r="D29">
        <f>RANK(G18,G$15:G$22,G$11)</f>
        <v>1</v>
      </c>
      <c r="E29">
        <f>RANK(H18,H$15:H$22,H$11)</f>
        <v>8</v>
      </c>
      <c r="F29">
        <f>RANK(I18,I$15:I$22,I$11)</f>
        <v>3</v>
      </c>
      <c r="G29">
        <f>RANK(J18,J$15:J$22,J$11)</f>
        <v>3</v>
      </c>
      <c r="H29">
        <f>RANK(K18,K$15:K$22,K$11)</f>
        <v>2</v>
      </c>
      <c r="I29">
        <f>RANK(L18,L$15:L$22,L$11)</f>
        <v>4</v>
      </c>
      <c r="J29">
        <f>RANK(M18,M$15:M$22,M$11)</f>
        <v>1</v>
      </c>
      <c r="K29">
        <f>RANK(N18,N$15:N$22,N$11)</f>
        <v>8</v>
      </c>
      <c r="L29">
        <f>RANK(O18,O$15:O$22,O$11)</f>
        <v>1</v>
      </c>
      <c r="M29">
        <f t="shared" si="8"/>
        <v>755</v>
      </c>
    </row>
    <row r="30" spans="1:16" x14ac:dyDescent="0.3">
      <c r="A30" t="str">
        <f t="shared" ref="A30:P30" si="13">A19</f>
        <v>szcenárió5</v>
      </c>
      <c r="B30">
        <f t="shared" ref="B30:O30" si="14">RANK(B19,B$15:B$22,B$11)</f>
        <v>4</v>
      </c>
      <c r="C30">
        <f t="shared" si="14"/>
        <v>4</v>
      </c>
      <c r="D30">
        <f>RANK(G19,G$15:G$22,G$11)</f>
        <v>1</v>
      </c>
      <c r="E30">
        <f>RANK(H19,H$15:H$22,H$11)</f>
        <v>6</v>
      </c>
      <c r="F30">
        <f>RANK(I19,I$15:I$22,I$11)</f>
        <v>1</v>
      </c>
      <c r="G30">
        <f>RANK(J19,J$15:J$22,J$11)</f>
        <v>1</v>
      </c>
      <c r="H30">
        <f>RANK(K19,K$15:K$22,K$11)</f>
        <v>1</v>
      </c>
      <c r="I30">
        <f>RANK(L19,L$15:L$22,L$11)</f>
        <v>6</v>
      </c>
      <c r="J30">
        <f>RANK(M19,M$15:M$22,M$11)</f>
        <v>1</v>
      </c>
      <c r="K30">
        <f>RANK(N19,N$15:N$22,N$11)</f>
        <v>6</v>
      </c>
      <c r="L30">
        <f>RANK(O19,O$15:O$22,O$11)</f>
        <v>2</v>
      </c>
      <c r="M30">
        <f t="shared" si="8"/>
        <v>577</v>
      </c>
    </row>
    <row r="31" spans="1:16" x14ac:dyDescent="0.3">
      <c r="A31" t="str">
        <f t="shared" ref="A31:P31" si="15">A20</f>
        <v>szcenárió6</v>
      </c>
      <c r="B31">
        <f t="shared" ref="B31:O31" si="16">RANK(B20,B$15:B$22,B$11)</f>
        <v>3</v>
      </c>
      <c r="C31">
        <f t="shared" si="16"/>
        <v>1</v>
      </c>
      <c r="D31">
        <f>RANK(G20,G$15:G$22,G$11)</f>
        <v>1</v>
      </c>
      <c r="E31">
        <f>RANK(H20,H$15:H$22,H$11)</f>
        <v>1</v>
      </c>
      <c r="F31">
        <f>RANK(I20,I$15:I$22,I$11)</f>
        <v>2</v>
      </c>
      <c r="G31">
        <f>RANK(J20,J$15:J$22,J$11)</f>
        <v>4</v>
      </c>
      <c r="H31">
        <f>RANK(K20,K$15:K$22,K$11)</f>
        <v>3</v>
      </c>
      <c r="I31">
        <f>RANK(L20,L$15:L$22,L$11)</f>
        <v>7</v>
      </c>
      <c r="J31">
        <f>RANK(M20,M$15:M$22,M$11)</f>
        <v>1</v>
      </c>
      <c r="K31">
        <f>RANK(N20,N$15:N$22,N$11)</f>
        <v>4</v>
      </c>
      <c r="L31">
        <f>RANK(O20,O$15:O$22,O$11)</f>
        <v>4</v>
      </c>
      <c r="M31">
        <f t="shared" si="8"/>
        <v>577</v>
      </c>
    </row>
    <row r="32" spans="1:16" x14ac:dyDescent="0.3">
      <c r="A32" t="str">
        <f t="shared" ref="A32:P32" si="17">A21</f>
        <v>szcenárió7</v>
      </c>
      <c r="B32">
        <f t="shared" ref="B32:O32" si="18">RANK(B21,B$15:B$22,B$11)</f>
        <v>2</v>
      </c>
      <c r="C32">
        <f t="shared" si="18"/>
        <v>1</v>
      </c>
      <c r="D32">
        <f>RANK(G21,G$15:G$22,G$11)</f>
        <v>1</v>
      </c>
      <c r="E32">
        <f>RANK(H21,H$15:H$22,H$11)</f>
        <v>2</v>
      </c>
      <c r="F32">
        <f>RANK(I21,I$15:I$22,I$11)</f>
        <v>5</v>
      </c>
      <c r="G32">
        <f>RANK(J21,J$15:J$22,J$11)</f>
        <v>7</v>
      </c>
      <c r="H32">
        <f>RANK(K21,K$15:K$22,K$11)</f>
        <v>5</v>
      </c>
      <c r="I32">
        <f>RANK(L21,L$15:L$22,L$11)</f>
        <v>2</v>
      </c>
      <c r="J32">
        <f>RANK(M21,M$15:M$22,M$11)</f>
        <v>1</v>
      </c>
      <c r="K32">
        <f>RANK(N21,N$15:N$22,N$11)</f>
        <v>1</v>
      </c>
      <c r="L32">
        <f>RANK(O21,O$15:O$22,O$11)</f>
        <v>3</v>
      </c>
      <c r="M32">
        <f t="shared" si="8"/>
        <v>774</v>
      </c>
    </row>
    <row r="33" spans="1:13" x14ac:dyDescent="0.3">
      <c r="A33" t="str">
        <f t="shared" ref="A33:P33" si="19">A22</f>
        <v>szcenárió8</v>
      </c>
      <c r="B33">
        <f t="shared" ref="B33:O33" si="20">RANK(B22,B$15:B$22,B$11)</f>
        <v>1</v>
      </c>
      <c r="C33">
        <f t="shared" si="20"/>
        <v>1</v>
      </c>
      <c r="D33">
        <f>RANK(G22,G$15:G$22,G$11)</f>
        <v>1</v>
      </c>
      <c r="E33">
        <f>RANK(H22,H$15:H$22,H$11)</f>
        <v>3</v>
      </c>
      <c r="F33">
        <f>RANK(I22,I$15:I$22,I$11)</f>
        <v>6</v>
      </c>
      <c r="G33">
        <f>RANK(J22,J$15:J$22,J$11)</f>
        <v>5</v>
      </c>
      <c r="H33">
        <f>RANK(K22,K$15:K$22,K$11)</f>
        <v>6</v>
      </c>
      <c r="I33">
        <f>RANK(L22,L$15:L$22,L$11)</f>
        <v>3</v>
      </c>
      <c r="J33">
        <f>RANK(M22,M$15:M$22,M$11)</f>
        <v>1</v>
      </c>
      <c r="K33">
        <f>RANK(N22,N$15:N$22,N$11)</f>
        <v>3</v>
      </c>
      <c r="L33">
        <f>RANK(O22,O$15:O$22,O$11)</f>
        <v>6</v>
      </c>
      <c r="M33">
        <f t="shared" si="8"/>
        <v>1000</v>
      </c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CEDF2-63F8-460D-85CD-157C9095237F}">
  <dimension ref="A1:W59"/>
  <sheetViews>
    <sheetView zoomScale="40" zoomScaleNormal="40" workbookViewId="0"/>
  </sheetViews>
  <sheetFormatPr defaultRowHeight="14.4" x14ac:dyDescent="0.3"/>
  <cols>
    <col min="2" max="2" width="8.88671875" style="16"/>
    <col min="11" max="12" width="8.88671875" style="16"/>
  </cols>
  <sheetData>
    <row r="1" spans="1:23" ht="18" x14ac:dyDescent="0.3">
      <c r="A1" s="1"/>
    </row>
    <row r="2" spans="1:23" x14ac:dyDescent="0.3">
      <c r="A2" s="2"/>
    </row>
    <row r="5" spans="1:23" ht="18" x14ac:dyDescent="0.3">
      <c r="A5" s="3" t="s">
        <v>0</v>
      </c>
      <c r="B5" s="17">
        <v>6154607</v>
      </c>
      <c r="C5" s="3" t="s">
        <v>2</v>
      </c>
      <c r="D5" s="4">
        <v>8</v>
      </c>
      <c r="E5" s="3" t="s">
        <v>3</v>
      </c>
      <c r="F5" s="4">
        <v>11</v>
      </c>
      <c r="G5" s="3" t="s">
        <v>4</v>
      </c>
      <c r="H5" s="4">
        <v>8</v>
      </c>
      <c r="I5" s="3" t="s">
        <v>5</v>
      </c>
      <c r="J5" s="4">
        <v>0</v>
      </c>
      <c r="K5" s="21" t="s">
        <v>6</v>
      </c>
      <c r="L5" s="17" t="s">
        <v>112</v>
      </c>
    </row>
    <row r="6" spans="1:23" ht="18.600000000000001" thickBot="1" x14ac:dyDescent="0.35">
      <c r="A6" s="1"/>
    </row>
    <row r="7" spans="1:23" ht="15" thickBot="1" x14ac:dyDescent="0.35">
      <c r="A7" s="5" t="s">
        <v>8</v>
      </c>
      <c r="B7" s="18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113</v>
      </c>
      <c r="H7" s="5" t="s">
        <v>114</v>
      </c>
      <c r="I7" s="5" t="s">
        <v>115</v>
      </c>
      <c r="J7" s="5" t="s">
        <v>116</v>
      </c>
      <c r="K7" s="18" t="s">
        <v>117</v>
      </c>
      <c r="L7" s="18" t="s">
        <v>118</v>
      </c>
      <c r="O7" s="5" t="str">
        <f>OAM!C25</f>
        <v>max_k1</v>
      </c>
      <c r="P7" s="5" t="str">
        <f>OAM!D25</f>
        <v>max_k5</v>
      </c>
      <c r="Q7" s="5" t="str">
        <f>OAM!E25</f>
        <v>szórás_k1</v>
      </c>
      <c r="R7" s="5" t="str">
        <f>OAM!F25</f>
        <v>szórás_k2</v>
      </c>
      <c r="S7" s="5" t="str">
        <f>OAM!G25</f>
        <v>szórás_k3</v>
      </c>
      <c r="T7" s="5" t="str">
        <f>OAM!H25</f>
        <v>szórás_k4</v>
      </c>
      <c r="U7" s="5" t="str">
        <f>OAM!I25</f>
        <v>szórás_k5</v>
      </c>
      <c r="V7" s="5" t="str">
        <f>OAM!J25</f>
        <v>max_Y</v>
      </c>
      <c r="W7" s="5" t="s">
        <v>119</v>
      </c>
    </row>
    <row r="8" spans="1:23" ht="15" thickBot="1" x14ac:dyDescent="0.35">
      <c r="A8" s="5" t="s">
        <v>15</v>
      </c>
      <c r="B8" s="19">
        <v>8</v>
      </c>
      <c r="C8" s="6">
        <v>4</v>
      </c>
      <c r="D8" s="6">
        <v>8</v>
      </c>
      <c r="E8" s="6">
        <v>4</v>
      </c>
      <c r="F8" s="6">
        <v>4</v>
      </c>
      <c r="G8" s="6">
        <v>8</v>
      </c>
      <c r="H8" s="6">
        <v>7</v>
      </c>
      <c r="I8" s="6">
        <v>8</v>
      </c>
      <c r="J8" s="6">
        <v>7</v>
      </c>
      <c r="K8" s="19">
        <v>5</v>
      </c>
      <c r="L8" s="19">
        <v>8</v>
      </c>
      <c r="O8" s="6">
        <v>4</v>
      </c>
      <c r="P8" s="6">
        <v>8</v>
      </c>
      <c r="Q8" s="6">
        <v>4</v>
      </c>
      <c r="R8" s="6">
        <v>4</v>
      </c>
      <c r="S8" s="6">
        <v>8</v>
      </c>
      <c r="T8" s="6">
        <v>7</v>
      </c>
      <c r="U8" s="6">
        <v>8</v>
      </c>
      <c r="V8" s="6">
        <v>7</v>
      </c>
      <c r="W8" s="6">
        <v>503</v>
      </c>
    </row>
    <row r="9" spans="1:23" ht="15" thickBot="1" x14ac:dyDescent="0.35">
      <c r="A9" s="5" t="s">
        <v>16</v>
      </c>
      <c r="B9" s="19">
        <v>7</v>
      </c>
      <c r="C9" s="6">
        <v>4</v>
      </c>
      <c r="D9" s="6">
        <v>1</v>
      </c>
      <c r="E9" s="6">
        <v>5</v>
      </c>
      <c r="F9" s="6">
        <v>8</v>
      </c>
      <c r="G9" s="6">
        <v>6</v>
      </c>
      <c r="H9" s="6">
        <v>8</v>
      </c>
      <c r="I9" s="6">
        <v>1</v>
      </c>
      <c r="J9" s="6">
        <v>7</v>
      </c>
      <c r="K9" s="19">
        <v>2</v>
      </c>
      <c r="L9" s="19">
        <v>7</v>
      </c>
      <c r="O9" s="6">
        <v>4</v>
      </c>
      <c r="P9" s="6">
        <v>1</v>
      </c>
      <c r="Q9" s="6">
        <v>5</v>
      </c>
      <c r="R9" s="6">
        <v>8</v>
      </c>
      <c r="S9" s="6">
        <v>6</v>
      </c>
      <c r="T9" s="6">
        <v>8</v>
      </c>
      <c r="U9" s="6">
        <v>1</v>
      </c>
      <c r="V9" s="6">
        <v>7</v>
      </c>
      <c r="W9" s="6">
        <v>433</v>
      </c>
    </row>
    <row r="10" spans="1:23" ht="15" thickBot="1" x14ac:dyDescent="0.35">
      <c r="A10" s="5" t="s">
        <v>17</v>
      </c>
      <c r="B10" s="19">
        <v>6</v>
      </c>
      <c r="C10" s="6">
        <v>4</v>
      </c>
      <c r="D10" s="6">
        <v>1</v>
      </c>
      <c r="E10" s="6">
        <v>7</v>
      </c>
      <c r="F10" s="6">
        <v>7</v>
      </c>
      <c r="G10" s="6">
        <v>2</v>
      </c>
      <c r="H10" s="6">
        <v>4</v>
      </c>
      <c r="I10" s="6">
        <v>5</v>
      </c>
      <c r="J10" s="6">
        <v>1</v>
      </c>
      <c r="K10" s="19">
        <v>7</v>
      </c>
      <c r="L10" s="19">
        <v>5</v>
      </c>
      <c r="O10" s="6">
        <v>4</v>
      </c>
      <c r="P10" s="6">
        <v>1</v>
      </c>
      <c r="Q10" s="6">
        <v>7</v>
      </c>
      <c r="R10" s="6">
        <v>7</v>
      </c>
      <c r="S10" s="6">
        <v>2</v>
      </c>
      <c r="T10" s="6">
        <v>4</v>
      </c>
      <c r="U10" s="6">
        <v>5</v>
      </c>
      <c r="V10" s="6">
        <v>1</v>
      </c>
      <c r="W10" s="6">
        <v>600</v>
      </c>
    </row>
    <row r="11" spans="1:23" ht="15" thickBot="1" x14ac:dyDescent="0.35">
      <c r="A11" s="5" t="s">
        <v>18</v>
      </c>
      <c r="B11" s="19">
        <v>5</v>
      </c>
      <c r="C11" s="6">
        <v>4</v>
      </c>
      <c r="D11" s="6">
        <v>1</v>
      </c>
      <c r="E11" s="6">
        <v>8</v>
      </c>
      <c r="F11" s="6">
        <v>3</v>
      </c>
      <c r="G11" s="6">
        <v>3</v>
      </c>
      <c r="H11" s="6">
        <v>2</v>
      </c>
      <c r="I11" s="6">
        <v>4</v>
      </c>
      <c r="J11" s="6">
        <v>1</v>
      </c>
      <c r="K11" s="19">
        <v>8</v>
      </c>
      <c r="L11" s="19">
        <v>1</v>
      </c>
      <c r="O11" s="6">
        <v>4</v>
      </c>
      <c r="P11" s="6">
        <v>1</v>
      </c>
      <c r="Q11" s="6">
        <v>8</v>
      </c>
      <c r="R11" s="6">
        <v>3</v>
      </c>
      <c r="S11" s="6">
        <v>3</v>
      </c>
      <c r="T11" s="6">
        <v>2</v>
      </c>
      <c r="U11" s="6">
        <v>4</v>
      </c>
      <c r="V11" s="6">
        <v>1</v>
      </c>
      <c r="W11" s="6">
        <v>755</v>
      </c>
    </row>
    <row r="12" spans="1:23" ht="15" thickBot="1" x14ac:dyDescent="0.35">
      <c r="A12" s="5" t="s">
        <v>19</v>
      </c>
      <c r="B12" s="19">
        <v>4</v>
      </c>
      <c r="C12" s="6">
        <v>4</v>
      </c>
      <c r="D12" s="6">
        <v>1</v>
      </c>
      <c r="E12" s="6">
        <v>6</v>
      </c>
      <c r="F12" s="6">
        <v>1</v>
      </c>
      <c r="G12" s="6">
        <v>1</v>
      </c>
      <c r="H12" s="6">
        <v>1</v>
      </c>
      <c r="I12" s="6">
        <v>6</v>
      </c>
      <c r="J12" s="6">
        <v>1</v>
      </c>
      <c r="K12" s="19">
        <v>6</v>
      </c>
      <c r="L12" s="19">
        <v>2</v>
      </c>
      <c r="O12" s="6">
        <v>4</v>
      </c>
      <c r="P12" s="6">
        <v>1</v>
      </c>
      <c r="Q12" s="6">
        <v>6</v>
      </c>
      <c r="R12" s="6">
        <v>1</v>
      </c>
      <c r="S12" s="6">
        <v>1</v>
      </c>
      <c r="T12" s="6">
        <v>1</v>
      </c>
      <c r="U12" s="6">
        <v>6</v>
      </c>
      <c r="V12" s="6">
        <v>1</v>
      </c>
      <c r="W12" s="6">
        <v>577</v>
      </c>
    </row>
    <row r="13" spans="1:23" ht="15" thickBot="1" x14ac:dyDescent="0.35">
      <c r="A13" s="5" t="s">
        <v>21</v>
      </c>
      <c r="B13" s="19">
        <v>3</v>
      </c>
      <c r="C13" s="6">
        <v>1</v>
      </c>
      <c r="D13" s="6">
        <v>1</v>
      </c>
      <c r="E13" s="6">
        <v>1</v>
      </c>
      <c r="F13" s="6">
        <v>2</v>
      </c>
      <c r="G13" s="6">
        <v>4</v>
      </c>
      <c r="H13" s="6">
        <v>3</v>
      </c>
      <c r="I13" s="6">
        <v>7</v>
      </c>
      <c r="J13" s="6">
        <v>1</v>
      </c>
      <c r="K13" s="19">
        <v>4</v>
      </c>
      <c r="L13" s="19">
        <v>4</v>
      </c>
      <c r="O13" s="6">
        <v>1</v>
      </c>
      <c r="P13" s="6">
        <v>1</v>
      </c>
      <c r="Q13" s="6">
        <v>1</v>
      </c>
      <c r="R13" s="6">
        <v>2</v>
      </c>
      <c r="S13" s="6">
        <v>4</v>
      </c>
      <c r="T13" s="6">
        <v>3</v>
      </c>
      <c r="U13" s="6">
        <v>7</v>
      </c>
      <c r="V13" s="6">
        <v>1</v>
      </c>
      <c r="W13" s="6">
        <v>577</v>
      </c>
    </row>
    <row r="14" spans="1:23" ht="15" thickBot="1" x14ac:dyDescent="0.35">
      <c r="A14" s="5" t="s">
        <v>25</v>
      </c>
      <c r="B14" s="19">
        <v>2</v>
      </c>
      <c r="C14" s="6">
        <v>1</v>
      </c>
      <c r="D14" s="6">
        <v>1</v>
      </c>
      <c r="E14" s="6">
        <v>2</v>
      </c>
      <c r="F14" s="6">
        <v>5</v>
      </c>
      <c r="G14" s="6">
        <v>7</v>
      </c>
      <c r="H14" s="6">
        <v>5</v>
      </c>
      <c r="I14" s="6">
        <v>2</v>
      </c>
      <c r="J14" s="6">
        <v>1</v>
      </c>
      <c r="K14" s="19">
        <v>1</v>
      </c>
      <c r="L14" s="19">
        <v>3</v>
      </c>
      <c r="O14" s="6">
        <v>1</v>
      </c>
      <c r="P14" s="6">
        <v>1</v>
      </c>
      <c r="Q14" s="6">
        <v>2</v>
      </c>
      <c r="R14" s="6">
        <v>5</v>
      </c>
      <c r="S14" s="6">
        <v>7</v>
      </c>
      <c r="T14" s="6">
        <v>5</v>
      </c>
      <c r="U14" s="6">
        <v>2</v>
      </c>
      <c r="V14" s="6">
        <v>1</v>
      </c>
      <c r="W14" s="6">
        <v>774</v>
      </c>
    </row>
    <row r="15" spans="1:23" ht="15" thickBot="1" x14ac:dyDescent="0.35">
      <c r="A15" s="5" t="s">
        <v>29</v>
      </c>
      <c r="B15" s="19">
        <v>1</v>
      </c>
      <c r="C15" s="6">
        <v>1</v>
      </c>
      <c r="D15" s="6">
        <v>1</v>
      </c>
      <c r="E15" s="6">
        <v>3</v>
      </c>
      <c r="F15" s="6">
        <v>6</v>
      </c>
      <c r="G15" s="6">
        <v>5</v>
      </c>
      <c r="H15" s="6">
        <v>6</v>
      </c>
      <c r="I15" s="6">
        <v>3</v>
      </c>
      <c r="J15" s="6">
        <v>1</v>
      </c>
      <c r="K15" s="19">
        <v>3</v>
      </c>
      <c r="L15" s="19">
        <v>6</v>
      </c>
      <c r="O15" s="6">
        <v>1</v>
      </c>
      <c r="P15" s="6">
        <v>1</v>
      </c>
      <c r="Q15" s="6">
        <v>3</v>
      </c>
      <c r="R15" s="6">
        <v>6</v>
      </c>
      <c r="S15" s="6">
        <v>5</v>
      </c>
      <c r="T15" s="6">
        <v>6</v>
      </c>
      <c r="U15" s="6">
        <v>3</v>
      </c>
      <c r="V15" s="6">
        <v>1</v>
      </c>
      <c r="W15" s="6">
        <v>1000</v>
      </c>
    </row>
    <row r="16" spans="1:23" ht="18.600000000000001" thickBot="1" x14ac:dyDescent="0.35">
      <c r="A16" s="1"/>
    </row>
    <row r="17" spans="1:12" ht="15" thickBot="1" x14ac:dyDescent="0.35">
      <c r="A17" s="5" t="s">
        <v>20</v>
      </c>
      <c r="B17" s="18" t="s">
        <v>9</v>
      </c>
      <c r="C17" s="5" t="s">
        <v>10</v>
      </c>
      <c r="D17" s="5" t="s">
        <v>11</v>
      </c>
      <c r="E17" s="5" t="s">
        <v>12</v>
      </c>
      <c r="F17" s="5" t="s">
        <v>13</v>
      </c>
      <c r="G17" s="5" t="s">
        <v>113</v>
      </c>
      <c r="H17" s="5" t="s">
        <v>114</v>
      </c>
      <c r="I17" s="5" t="s">
        <v>115</v>
      </c>
      <c r="J17" s="5" t="s">
        <v>116</v>
      </c>
      <c r="K17" s="18" t="s">
        <v>117</v>
      </c>
      <c r="L17" s="18" t="s">
        <v>118</v>
      </c>
    </row>
    <row r="18" spans="1:12" ht="15" thickBot="1" x14ac:dyDescent="0.35">
      <c r="A18" s="5" t="s">
        <v>22</v>
      </c>
      <c r="B18" s="19" t="s">
        <v>120</v>
      </c>
      <c r="C18" s="6" t="s">
        <v>23</v>
      </c>
      <c r="D18" s="6" t="s">
        <v>23</v>
      </c>
      <c r="E18" s="6" t="s">
        <v>121</v>
      </c>
      <c r="F18" s="6" t="s">
        <v>23</v>
      </c>
      <c r="G18" s="6" t="s">
        <v>121</v>
      </c>
      <c r="H18" s="6" t="s">
        <v>23</v>
      </c>
      <c r="I18" s="6" t="s">
        <v>122</v>
      </c>
      <c r="J18" s="6" t="s">
        <v>23</v>
      </c>
      <c r="K18" s="19" t="s">
        <v>123</v>
      </c>
      <c r="L18" s="19" t="s">
        <v>124</v>
      </c>
    </row>
    <row r="19" spans="1:12" ht="15" thickBot="1" x14ac:dyDescent="0.35">
      <c r="A19" s="5" t="s">
        <v>26</v>
      </c>
      <c r="B19" s="19" t="s">
        <v>23</v>
      </c>
      <c r="C19" s="6" t="s">
        <v>23</v>
      </c>
      <c r="D19" s="6" t="s">
        <v>23</v>
      </c>
      <c r="E19" s="6" t="s">
        <v>125</v>
      </c>
      <c r="F19" s="6" t="s">
        <v>23</v>
      </c>
      <c r="G19" s="6" t="s">
        <v>121</v>
      </c>
      <c r="H19" s="6" t="s">
        <v>23</v>
      </c>
      <c r="I19" s="6" t="s">
        <v>126</v>
      </c>
      <c r="J19" s="6" t="s">
        <v>23</v>
      </c>
      <c r="K19" s="19" t="s">
        <v>23</v>
      </c>
      <c r="L19" s="19" t="s">
        <v>23</v>
      </c>
    </row>
    <row r="20" spans="1:12" ht="15" thickBot="1" x14ac:dyDescent="0.35">
      <c r="A20" s="5" t="s">
        <v>30</v>
      </c>
      <c r="B20" s="19" t="s">
        <v>23</v>
      </c>
      <c r="C20" s="6" t="s">
        <v>23</v>
      </c>
      <c r="D20" s="6" t="s">
        <v>23</v>
      </c>
      <c r="E20" s="6" t="s">
        <v>125</v>
      </c>
      <c r="F20" s="6" t="s">
        <v>23</v>
      </c>
      <c r="G20" s="6" t="s">
        <v>23</v>
      </c>
      <c r="H20" s="6" t="s">
        <v>23</v>
      </c>
      <c r="I20" s="6" t="s">
        <v>126</v>
      </c>
      <c r="J20" s="6" t="s">
        <v>23</v>
      </c>
      <c r="K20" s="19" t="s">
        <v>23</v>
      </c>
      <c r="L20" s="19" t="s">
        <v>23</v>
      </c>
    </row>
    <row r="21" spans="1:12" ht="15" thickBot="1" x14ac:dyDescent="0.35">
      <c r="A21" s="5" t="s">
        <v>32</v>
      </c>
      <c r="B21" s="19" t="s">
        <v>23</v>
      </c>
      <c r="C21" s="6" t="s">
        <v>23</v>
      </c>
      <c r="D21" s="6" t="s">
        <v>23</v>
      </c>
      <c r="E21" s="6" t="s">
        <v>125</v>
      </c>
      <c r="F21" s="6" t="s">
        <v>23</v>
      </c>
      <c r="G21" s="6" t="s">
        <v>23</v>
      </c>
      <c r="H21" s="6" t="s">
        <v>23</v>
      </c>
      <c r="I21" s="6" t="s">
        <v>126</v>
      </c>
      <c r="J21" s="6" t="s">
        <v>23</v>
      </c>
      <c r="K21" s="19" t="s">
        <v>23</v>
      </c>
      <c r="L21" s="19" t="s">
        <v>23</v>
      </c>
    </row>
    <row r="22" spans="1:12" ht="15" thickBot="1" x14ac:dyDescent="0.35">
      <c r="A22" s="5" t="s">
        <v>127</v>
      </c>
      <c r="B22" s="19" t="s">
        <v>23</v>
      </c>
      <c r="C22" s="6" t="s">
        <v>23</v>
      </c>
      <c r="D22" s="6" t="s">
        <v>23</v>
      </c>
      <c r="E22" s="6" t="s">
        <v>23</v>
      </c>
      <c r="F22" s="6" t="s">
        <v>23</v>
      </c>
      <c r="G22" s="6" t="s">
        <v>23</v>
      </c>
      <c r="H22" s="6" t="s">
        <v>23</v>
      </c>
      <c r="I22" s="6" t="s">
        <v>126</v>
      </c>
      <c r="J22" s="6" t="s">
        <v>23</v>
      </c>
      <c r="K22" s="19" t="s">
        <v>23</v>
      </c>
      <c r="L22" s="19" t="s">
        <v>23</v>
      </c>
    </row>
    <row r="23" spans="1:12" ht="15" thickBot="1" x14ac:dyDescent="0.35">
      <c r="A23" s="5" t="s">
        <v>128</v>
      </c>
      <c r="B23" s="19" t="s">
        <v>23</v>
      </c>
      <c r="C23" s="6" t="s">
        <v>23</v>
      </c>
      <c r="D23" s="6" t="s">
        <v>23</v>
      </c>
      <c r="E23" s="6" t="s">
        <v>23</v>
      </c>
      <c r="F23" s="6" t="s">
        <v>23</v>
      </c>
      <c r="G23" s="6" t="s">
        <v>23</v>
      </c>
      <c r="H23" s="6" t="s">
        <v>23</v>
      </c>
      <c r="I23" s="6" t="s">
        <v>23</v>
      </c>
      <c r="J23" s="6" t="s">
        <v>23</v>
      </c>
      <c r="K23" s="19" t="s">
        <v>23</v>
      </c>
      <c r="L23" s="19" t="s">
        <v>23</v>
      </c>
    </row>
    <row r="24" spans="1:12" ht="15" thickBot="1" x14ac:dyDescent="0.35">
      <c r="A24" s="5" t="s">
        <v>129</v>
      </c>
      <c r="B24" s="19" t="s">
        <v>23</v>
      </c>
      <c r="C24" s="6" t="s">
        <v>23</v>
      </c>
      <c r="D24" s="6" t="s">
        <v>23</v>
      </c>
      <c r="E24" s="6" t="s">
        <v>23</v>
      </c>
      <c r="F24" s="6" t="s">
        <v>23</v>
      </c>
      <c r="G24" s="6" t="s">
        <v>23</v>
      </c>
      <c r="H24" s="6" t="s">
        <v>23</v>
      </c>
      <c r="I24" s="6" t="s">
        <v>23</v>
      </c>
      <c r="J24" s="6" t="s">
        <v>23</v>
      </c>
      <c r="K24" s="19" t="s">
        <v>23</v>
      </c>
      <c r="L24" s="19" t="s">
        <v>23</v>
      </c>
    </row>
    <row r="25" spans="1:12" ht="15" thickBot="1" x14ac:dyDescent="0.35">
      <c r="A25" s="5" t="s">
        <v>130</v>
      </c>
      <c r="B25" s="19" t="s">
        <v>23</v>
      </c>
      <c r="C25" s="6" t="s">
        <v>23</v>
      </c>
      <c r="D25" s="6" t="s">
        <v>23</v>
      </c>
      <c r="E25" s="6" t="s">
        <v>23</v>
      </c>
      <c r="F25" s="6" t="s">
        <v>23</v>
      </c>
      <c r="G25" s="6" t="s">
        <v>23</v>
      </c>
      <c r="H25" s="6" t="s">
        <v>23</v>
      </c>
      <c r="I25" s="6" t="s">
        <v>23</v>
      </c>
      <c r="J25" s="6" t="s">
        <v>23</v>
      </c>
      <c r="K25" s="19" t="s">
        <v>23</v>
      </c>
      <c r="L25" s="19" t="s">
        <v>23</v>
      </c>
    </row>
    <row r="26" spans="1:12" ht="18.600000000000001" thickBot="1" x14ac:dyDescent="0.35">
      <c r="A26" s="1"/>
    </row>
    <row r="27" spans="1:12" ht="15" thickBot="1" x14ac:dyDescent="0.35">
      <c r="A27" s="5" t="s">
        <v>36</v>
      </c>
      <c r="B27" s="18" t="s">
        <v>9</v>
      </c>
      <c r="C27" s="5" t="s">
        <v>10</v>
      </c>
      <c r="D27" s="5" t="s">
        <v>11</v>
      </c>
      <c r="E27" s="5" t="s">
        <v>12</v>
      </c>
      <c r="F27" s="5" t="s">
        <v>13</v>
      </c>
      <c r="G27" s="5" t="s">
        <v>113</v>
      </c>
      <c r="H27" s="5" t="s">
        <v>114</v>
      </c>
      <c r="I27" s="5" t="s">
        <v>115</v>
      </c>
      <c r="J27" s="5" t="s">
        <v>116</v>
      </c>
      <c r="K27" s="18" t="s">
        <v>117</v>
      </c>
      <c r="L27" s="18" t="s">
        <v>118</v>
      </c>
    </row>
    <row r="28" spans="1:12" ht="15" thickBot="1" x14ac:dyDescent="0.35">
      <c r="A28" s="5" t="s">
        <v>22</v>
      </c>
      <c r="B28" s="19">
        <v>474</v>
      </c>
      <c r="C28" s="6">
        <v>0</v>
      </c>
      <c r="D28" s="6">
        <v>0</v>
      </c>
      <c r="E28" s="6">
        <v>577</v>
      </c>
      <c r="F28" s="6">
        <v>0</v>
      </c>
      <c r="G28" s="6">
        <v>577</v>
      </c>
      <c r="H28" s="6">
        <v>0</v>
      </c>
      <c r="I28" s="6">
        <v>433</v>
      </c>
      <c r="J28" s="6">
        <v>0</v>
      </c>
      <c r="K28" s="19">
        <v>248</v>
      </c>
      <c r="L28" s="19">
        <v>732</v>
      </c>
    </row>
    <row r="29" spans="1:12" ht="15" thickBot="1" x14ac:dyDescent="0.35">
      <c r="A29" s="5" t="s">
        <v>26</v>
      </c>
      <c r="B29" s="19">
        <v>0</v>
      </c>
      <c r="C29" s="6">
        <v>0</v>
      </c>
      <c r="D29" s="6">
        <v>0</v>
      </c>
      <c r="E29" s="6">
        <v>503</v>
      </c>
      <c r="F29" s="6">
        <v>0</v>
      </c>
      <c r="G29" s="6">
        <v>577</v>
      </c>
      <c r="H29" s="6">
        <v>0</v>
      </c>
      <c r="I29" s="6">
        <v>23</v>
      </c>
      <c r="J29" s="6">
        <v>0</v>
      </c>
      <c r="K29" s="19">
        <v>0</v>
      </c>
      <c r="L29" s="19">
        <v>0</v>
      </c>
    </row>
    <row r="30" spans="1:12" ht="15" thickBot="1" x14ac:dyDescent="0.35">
      <c r="A30" s="5" t="s">
        <v>30</v>
      </c>
      <c r="B30" s="19">
        <v>0</v>
      </c>
      <c r="C30" s="6">
        <v>0</v>
      </c>
      <c r="D30" s="6">
        <v>0</v>
      </c>
      <c r="E30" s="6">
        <v>503</v>
      </c>
      <c r="F30" s="6">
        <v>0</v>
      </c>
      <c r="G30" s="6">
        <v>0</v>
      </c>
      <c r="H30" s="6">
        <v>0</v>
      </c>
      <c r="I30" s="6">
        <v>23</v>
      </c>
      <c r="J30" s="6">
        <v>0</v>
      </c>
      <c r="K30" s="19">
        <v>0</v>
      </c>
      <c r="L30" s="19">
        <v>0</v>
      </c>
    </row>
    <row r="31" spans="1:12" ht="15" thickBot="1" x14ac:dyDescent="0.35">
      <c r="A31" s="5" t="s">
        <v>32</v>
      </c>
      <c r="B31" s="19">
        <v>0</v>
      </c>
      <c r="C31" s="6">
        <v>0</v>
      </c>
      <c r="D31" s="6">
        <v>0</v>
      </c>
      <c r="E31" s="6">
        <v>503</v>
      </c>
      <c r="F31" s="6">
        <v>0</v>
      </c>
      <c r="G31" s="6">
        <v>0</v>
      </c>
      <c r="H31" s="6">
        <v>0</v>
      </c>
      <c r="I31" s="6">
        <v>23</v>
      </c>
      <c r="J31" s="6">
        <v>0</v>
      </c>
      <c r="K31" s="19">
        <v>0</v>
      </c>
      <c r="L31" s="19">
        <v>0</v>
      </c>
    </row>
    <row r="32" spans="1:12" ht="15" thickBot="1" x14ac:dyDescent="0.35">
      <c r="A32" s="5" t="s">
        <v>127</v>
      </c>
      <c r="B32" s="19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23</v>
      </c>
      <c r="J32" s="6">
        <v>0</v>
      </c>
      <c r="K32" s="19">
        <v>0</v>
      </c>
      <c r="L32" s="19">
        <v>0</v>
      </c>
    </row>
    <row r="33" spans="1:16" ht="15" thickBot="1" x14ac:dyDescent="0.35">
      <c r="A33" s="5" t="s">
        <v>128</v>
      </c>
      <c r="B33" s="19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19">
        <v>0</v>
      </c>
      <c r="L33" s="19">
        <v>0</v>
      </c>
    </row>
    <row r="34" spans="1:16" ht="15" thickBot="1" x14ac:dyDescent="0.35">
      <c r="A34" s="5" t="s">
        <v>129</v>
      </c>
      <c r="B34" s="19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19">
        <v>0</v>
      </c>
      <c r="L34" s="19">
        <v>0</v>
      </c>
    </row>
    <row r="35" spans="1:16" ht="15" thickBot="1" x14ac:dyDescent="0.35">
      <c r="A35" s="5" t="s">
        <v>130</v>
      </c>
      <c r="B35" s="19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19">
        <v>0</v>
      </c>
      <c r="L35" s="19">
        <v>0</v>
      </c>
    </row>
    <row r="36" spans="1:16" ht="18.600000000000001" thickBot="1" x14ac:dyDescent="0.35">
      <c r="A36" s="1"/>
    </row>
    <row r="37" spans="1:16" ht="15" thickBot="1" x14ac:dyDescent="0.35">
      <c r="A37" s="5" t="s">
        <v>131</v>
      </c>
      <c r="B37" s="18" t="s">
        <v>9</v>
      </c>
      <c r="C37" s="5" t="s">
        <v>10</v>
      </c>
      <c r="D37" s="5" t="s">
        <v>11</v>
      </c>
      <c r="E37" s="5" t="s">
        <v>12</v>
      </c>
      <c r="F37" s="5" t="s">
        <v>13</v>
      </c>
      <c r="G37" s="5" t="s">
        <v>113</v>
      </c>
      <c r="H37" s="5" t="s">
        <v>114</v>
      </c>
      <c r="I37" s="5" t="s">
        <v>115</v>
      </c>
      <c r="J37" s="5" t="s">
        <v>116</v>
      </c>
      <c r="K37" s="18" t="s">
        <v>117</v>
      </c>
      <c r="L37" s="18" t="s">
        <v>118</v>
      </c>
      <c r="M37" s="5" t="s">
        <v>39</v>
      </c>
      <c r="N37" s="5" t="s">
        <v>40</v>
      </c>
      <c r="O37" s="5" t="s">
        <v>41</v>
      </c>
      <c r="P37" s="5" t="s">
        <v>42</v>
      </c>
    </row>
    <row r="38" spans="1:16" ht="15" thickBot="1" x14ac:dyDescent="0.35">
      <c r="A38" s="5" t="s">
        <v>15</v>
      </c>
      <c r="B38" s="19">
        <v>0</v>
      </c>
      <c r="C38" s="6">
        <v>0</v>
      </c>
      <c r="D38" s="6">
        <v>0</v>
      </c>
      <c r="E38" s="6">
        <v>503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19">
        <v>0</v>
      </c>
      <c r="L38" s="19">
        <v>0</v>
      </c>
      <c r="M38" s="6">
        <v>503</v>
      </c>
      <c r="N38" s="6">
        <v>503</v>
      </c>
      <c r="O38" s="6">
        <v>0</v>
      </c>
      <c r="P38" s="6">
        <v>0</v>
      </c>
    </row>
    <row r="39" spans="1:16" ht="15" thickBot="1" x14ac:dyDescent="0.35">
      <c r="A39" s="5" t="s">
        <v>16</v>
      </c>
      <c r="B39" s="19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433</v>
      </c>
      <c r="J39" s="6">
        <v>0</v>
      </c>
      <c r="K39" s="19">
        <v>0</v>
      </c>
      <c r="L39" s="19">
        <v>0</v>
      </c>
      <c r="M39" s="6">
        <v>433</v>
      </c>
      <c r="N39" s="6">
        <v>433</v>
      </c>
      <c r="O39" s="6">
        <v>0</v>
      </c>
      <c r="P39" s="6">
        <v>0</v>
      </c>
    </row>
    <row r="40" spans="1:16" ht="15" thickBot="1" x14ac:dyDescent="0.35">
      <c r="A40" s="5" t="s">
        <v>17</v>
      </c>
      <c r="B40" s="19">
        <v>0</v>
      </c>
      <c r="C40" s="6">
        <v>0</v>
      </c>
      <c r="D40" s="6">
        <v>0</v>
      </c>
      <c r="E40" s="6">
        <v>0</v>
      </c>
      <c r="F40" s="6">
        <v>0</v>
      </c>
      <c r="G40" s="6">
        <v>577</v>
      </c>
      <c r="H40" s="6">
        <v>0</v>
      </c>
      <c r="I40" s="6">
        <v>23</v>
      </c>
      <c r="J40" s="6">
        <v>0</v>
      </c>
      <c r="K40" s="19">
        <v>0</v>
      </c>
      <c r="L40" s="19">
        <v>0</v>
      </c>
      <c r="M40" s="6">
        <v>600</v>
      </c>
      <c r="N40" s="6">
        <v>600</v>
      </c>
      <c r="O40" s="6">
        <v>0</v>
      </c>
      <c r="P40" s="6">
        <v>0</v>
      </c>
    </row>
    <row r="41" spans="1:16" ht="15" thickBot="1" x14ac:dyDescent="0.35">
      <c r="A41" s="5" t="s">
        <v>18</v>
      </c>
      <c r="B41" s="19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23</v>
      </c>
      <c r="J41" s="6">
        <v>0</v>
      </c>
      <c r="K41" s="19">
        <v>0</v>
      </c>
      <c r="L41" s="19">
        <v>732</v>
      </c>
      <c r="M41" s="6">
        <v>755</v>
      </c>
      <c r="N41" s="6">
        <v>755</v>
      </c>
      <c r="O41" s="6">
        <v>0</v>
      </c>
      <c r="P41" s="6">
        <v>0</v>
      </c>
    </row>
    <row r="42" spans="1:16" ht="15" thickBot="1" x14ac:dyDescent="0.35">
      <c r="A42" s="5" t="s">
        <v>19</v>
      </c>
      <c r="B42" s="19">
        <v>0</v>
      </c>
      <c r="C42" s="6">
        <v>0</v>
      </c>
      <c r="D42" s="6">
        <v>0</v>
      </c>
      <c r="E42" s="6">
        <v>0</v>
      </c>
      <c r="F42" s="6">
        <v>0</v>
      </c>
      <c r="G42" s="6">
        <v>577</v>
      </c>
      <c r="H42" s="6">
        <v>0</v>
      </c>
      <c r="I42" s="6">
        <v>0</v>
      </c>
      <c r="J42" s="6">
        <v>0</v>
      </c>
      <c r="K42" s="19">
        <v>0</v>
      </c>
      <c r="L42" s="19">
        <v>0</v>
      </c>
      <c r="M42" s="6">
        <v>577</v>
      </c>
      <c r="N42" s="6">
        <v>577</v>
      </c>
      <c r="O42" s="6">
        <v>0</v>
      </c>
      <c r="P42" s="6">
        <v>0</v>
      </c>
    </row>
    <row r="43" spans="1:16" ht="15" thickBot="1" x14ac:dyDescent="0.35">
      <c r="A43" s="5" t="s">
        <v>21</v>
      </c>
      <c r="B43" s="19">
        <v>0</v>
      </c>
      <c r="C43" s="6">
        <v>0</v>
      </c>
      <c r="D43" s="6">
        <v>0</v>
      </c>
      <c r="E43" s="6">
        <v>577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19">
        <v>0</v>
      </c>
      <c r="L43" s="19">
        <v>0</v>
      </c>
      <c r="M43" s="6">
        <v>577</v>
      </c>
      <c r="N43" s="6">
        <v>577</v>
      </c>
      <c r="O43" s="6">
        <v>0</v>
      </c>
      <c r="P43" s="6">
        <v>0</v>
      </c>
    </row>
    <row r="44" spans="1:16" ht="15" thickBot="1" x14ac:dyDescent="0.35">
      <c r="A44" s="5" t="s">
        <v>25</v>
      </c>
      <c r="B44" s="19">
        <v>0</v>
      </c>
      <c r="C44" s="6">
        <v>0</v>
      </c>
      <c r="D44" s="6">
        <v>0</v>
      </c>
      <c r="E44" s="6">
        <v>503</v>
      </c>
      <c r="F44" s="6">
        <v>0</v>
      </c>
      <c r="G44" s="6">
        <v>0</v>
      </c>
      <c r="H44" s="6">
        <v>0</v>
      </c>
      <c r="I44" s="6">
        <v>23</v>
      </c>
      <c r="J44" s="6">
        <v>0</v>
      </c>
      <c r="K44" s="19">
        <v>248</v>
      </c>
      <c r="L44" s="19">
        <v>0</v>
      </c>
      <c r="M44" s="6">
        <v>774</v>
      </c>
      <c r="N44" s="6">
        <v>774</v>
      </c>
      <c r="O44" s="6">
        <v>0</v>
      </c>
      <c r="P44" s="6">
        <v>0</v>
      </c>
    </row>
    <row r="45" spans="1:16" ht="15" thickBot="1" x14ac:dyDescent="0.35">
      <c r="A45" s="5" t="s">
        <v>29</v>
      </c>
      <c r="B45" s="19">
        <v>474</v>
      </c>
      <c r="C45" s="6">
        <v>0</v>
      </c>
      <c r="D45" s="6">
        <v>0</v>
      </c>
      <c r="E45" s="6">
        <v>503</v>
      </c>
      <c r="F45" s="6">
        <v>0</v>
      </c>
      <c r="G45" s="6">
        <v>0</v>
      </c>
      <c r="H45" s="6">
        <v>0</v>
      </c>
      <c r="I45" s="6">
        <v>23</v>
      </c>
      <c r="J45" s="6">
        <v>0</v>
      </c>
      <c r="K45" s="19">
        <v>0</v>
      </c>
      <c r="L45" s="19">
        <v>0</v>
      </c>
      <c r="M45" s="6">
        <v>1000</v>
      </c>
      <c r="N45" s="6">
        <v>1000</v>
      </c>
      <c r="O45" s="6">
        <v>0</v>
      </c>
      <c r="P45" s="6">
        <v>0</v>
      </c>
    </row>
    <row r="46" spans="1:16" ht="15" thickBot="1" x14ac:dyDescent="0.35"/>
    <row r="47" spans="1:16" ht="15" thickBot="1" x14ac:dyDescent="0.35">
      <c r="A47" s="8" t="s">
        <v>43</v>
      </c>
      <c r="B47" s="20">
        <v>3041</v>
      </c>
    </row>
    <row r="48" spans="1:16" ht="15" thickBot="1" x14ac:dyDescent="0.35">
      <c r="A48" s="8" t="s">
        <v>132</v>
      </c>
      <c r="B48" s="20">
        <v>0</v>
      </c>
    </row>
    <row r="49" spans="1:2" ht="15" thickBot="1" x14ac:dyDescent="0.35">
      <c r="A49" s="8" t="s">
        <v>45</v>
      </c>
      <c r="B49" s="20">
        <v>5219</v>
      </c>
    </row>
    <row r="50" spans="1:2" ht="15" thickBot="1" x14ac:dyDescent="0.35">
      <c r="A50" s="8" t="s">
        <v>46</v>
      </c>
      <c r="B50" s="20">
        <v>5219</v>
      </c>
    </row>
    <row r="51" spans="1:2" ht="15" thickBot="1" x14ac:dyDescent="0.35">
      <c r="A51" s="8" t="s">
        <v>47</v>
      </c>
      <c r="B51" s="20">
        <v>0</v>
      </c>
    </row>
    <row r="52" spans="1:2" ht="15" thickBot="1" x14ac:dyDescent="0.35">
      <c r="A52" s="8" t="s">
        <v>48</v>
      </c>
      <c r="B52" s="20"/>
    </row>
    <row r="53" spans="1:2" ht="15" thickBot="1" x14ac:dyDescent="0.35">
      <c r="A53" s="8" t="s">
        <v>49</v>
      </c>
      <c r="B53" s="20"/>
    </row>
    <row r="54" spans="1:2" ht="15" thickBot="1" x14ac:dyDescent="0.35">
      <c r="A54" s="8" t="s">
        <v>50</v>
      </c>
      <c r="B54" s="20">
        <v>0</v>
      </c>
    </row>
    <row r="56" spans="1:2" x14ac:dyDescent="0.3">
      <c r="A56" s="11" t="s">
        <v>133</v>
      </c>
    </row>
    <row r="58" spans="1:2" x14ac:dyDescent="0.3">
      <c r="A58" s="15" t="s">
        <v>134</v>
      </c>
    </row>
    <row r="59" spans="1:2" x14ac:dyDescent="0.3">
      <c r="A59" s="15" t="s">
        <v>135</v>
      </c>
    </row>
  </sheetData>
  <hyperlinks>
    <hyperlink ref="A56" r:id="rId1" display="https://miau.my-x.hu/myx-free/coco/test/615460720220307120213.html" xr:uid="{BE687F10-3080-4079-AD15-DCE688D3193F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880B-1FB0-45D3-A2F2-313FF3BEB449}">
  <dimension ref="A1:M59"/>
  <sheetViews>
    <sheetView zoomScale="40" zoomScaleNormal="40" workbookViewId="0"/>
  </sheetViews>
  <sheetFormatPr defaultRowHeight="14.4" x14ac:dyDescent="0.3"/>
  <sheetData>
    <row r="1" spans="1:12" ht="18" x14ac:dyDescent="0.3">
      <c r="A1" s="1"/>
    </row>
    <row r="2" spans="1:12" x14ac:dyDescent="0.3">
      <c r="A2" s="2"/>
    </row>
    <row r="5" spans="1:12" ht="18" x14ac:dyDescent="0.3">
      <c r="A5" s="3" t="s">
        <v>0</v>
      </c>
      <c r="B5" s="4">
        <v>7368419</v>
      </c>
      <c r="C5" s="3" t="s">
        <v>2</v>
      </c>
      <c r="D5" s="4">
        <v>8</v>
      </c>
      <c r="E5" s="3" t="s">
        <v>3</v>
      </c>
      <c r="F5" s="4">
        <v>8</v>
      </c>
      <c r="G5" s="3" t="s">
        <v>4</v>
      </c>
      <c r="H5" s="4">
        <v>8</v>
      </c>
      <c r="I5" s="3" t="s">
        <v>5</v>
      </c>
      <c r="J5" s="4">
        <v>0</v>
      </c>
      <c r="K5" s="3" t="s">
        <v>6</v>
      </c>
      <c r="L5" s="4" t="s">
        <v>136</v>
      </c>
    </row>
    <row r="6" spans="1:12" ht="18.600000000000001" thickBot="1" x14ac:dyDescent="0.35">
      <c r="A6" s="1"/>
    </row>
    <row r="7" spans="1:12" ht="15" thickBot="1" x14ac:dyDescent="0.35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113</v>
      </c>
      <c r="H7" s="5" t="s">
        <v>114</v>
      </c>
      <c r="I7" s="5" t="s">
        <v>115</v>
      </c>
      <c r="J7" s="5" t="s">
        <v>137</v>
      </c>
    </row>
    <row r="8" spans="1:12" ht="15" thickBot="1" x14ac:dyDescent="0.35">
      <c r="A8" s="5" t="s">
        <v>15</v>
      </c>
      <c r="B8" s="6">
        <v>4</v>
      </c>
      <c r="C8" s="6">
        <v>8</v>
      </c>
      <c r="D8" s="6">
        <v>4</v>
      </c>
      <c r="E8" s="6">
        <v>4</v>
      </c>
      <c r="F8" s="6">
        <v>8</v>
      </c>
      <c r="G8" s="6">
        <v>7</v>
      </c>
      <c r="H8" s="6">
        <v>8</v>
      </c>
      <c r="I8" s="6">
        <v>7</v>
      </c>
      <c r="J8" s="6">
        <v>503</v>
      </c>
    </row>
    <row r="9" spans="1:12" ht="15" thickBot="1" x14ac:dyDescent="0.35">
      <c r="A9" s="5" t="s">
        <v>16</v>
      </c>
      <c r="B9" s="6">
        <v>4</v>
      </c>
      <c r="C9" s="6">
        <v>1</v>
      </c>
      <c r="D9" s="6">
        <v>5</v>
      </c>
      <c r="E9" s="6">
        <v>8</v>
      </c>
      <c r="F9" s="6">
        <v>6</v>
      </c>
      <c r="G9" s="6">
        <v>8</v>
      </c>
      <c r="H9" s="6">
        <v>1</v>
      </c>
      <c r="I9" s="6">
        <v>7</v>
      </c>
      <c r="J9" s="6">
        <v>433</v>
      </c>
    </row>
    <row r="10" spans="1:12" ht="15" thickBot="1" x14ac:dyDescent="0.35">
      <c r="A10" s="5" t="s">
        <v>17</v>
      </c>
      <c r="B10" s="6">
        <v>4</v>
      </c>
      <c r="C10" s="6">
        <v>1</v>
      </c>
      <c r="D10" s="6">
        <v>7</v>
      </c>
      <c r="E10" s="6">
        <v>7</v>
      </c>
      <c r="F10" s="6">
        <v>2</v>
      </c>
      <c r="G10" s="6">
        <v>4</v>
      </c>
      <c r="H10" s="6">
        <v>5</v>
      </c>
      <c r="I10" s="6">
        <v>1</v>
      </c>
      <c r="J10" s="6">
        <v>600</v>
      </c>
    </row>
    <row r="11" spans="1:12" ht="15" thickBot="1" x14ac:dyDescent="0.35">
      <c r="A11" s="5" t="s">
        <v>18</v>
      </c>
      <c r="B11" s="6">
        <v>4</v>
      </c>
      <c r="C11" s="6">
        <v>1</v>
      </c>
      <c r="D11" s="6">
        <v>8</v>
      </c>
      <c r="E11" s="6">
        <v>3</v>
      </c>
      <c r="F11" s="6">
        <v>3</v>
      </c>
      <c r="G11" s="6">
        <v>2</v>
      </c>
      <c r="H11" s="6">
        <v>4</v>
      </c>
      <c r="I11" s="6">
        <v>1</v>
      </c>
      <c r="J11" s="6">
        <v>755</v>
      </c>
    </row>
    <row r="12" spans="1:12" ht="15" thickBot="1" x14ac:dyDescent="0.35">
      <c r="A12" s="5" t="s">
        <v>19</v>
      </c>
      <c r="B12" s="6">
        <v>4</v>
      </c>
      <c r="C12" s="6">
        <v>1</v>
      </c>
      <c r="D12" s="6">
        <v>6</v>
      </c>
      <c r="E12" s="6">
        <v>1</v>
      </c>
      <c r="F12" s="6">
        <v>1</v>
      </c>
      <c r="G12" s="6">
        <v>1</v>
      </c>
      <c r="H12" s="6">
        <v>6</v>
      </c>
      <c r="I12" s="6">
        <v>1</v>
      </c>
      <c r="J12" s="6">
        <v>577</v>
      </c>
    </row>
    <row r="13" spans="1:12" ht="15" thickBot="1" x14ac:dyDescent="0.35">
      <c r="A13" s="5" t="s">
        <v>21</v>
      </c>
      <c r="B13" s="6">
        <v>1</v>
      </c>
      <c r="C13" s="6">
        <v>1</v>
      </c>
      <c r="D13" s="6">
        <v>1</v>
      </c>
      <c r="E13" s="6">
        <v>2</v>
      </c>
      <c r="F13" s="6">
        <v>4</v>
      </c>
      <c r="G13" s="6">
        <v>3</v>
      </c>
      <c r="H13" s="6">
        <v>7</v>
      </c>
      <c r="I13" s="6">
        <v>1</v>
      </c>
      <c r="J13" s="6">
        <v>577</v>
      </c>
    </row>
    <row r="14" spans="1:12" ht="15" thickBot="1" x14ac:dyDescent="0.35">
      <c r="A14" s="5" t="s">
        <v>25</v>
      </c>
      <c r="B14" s="6">
        <v>1</v>
      </c>
      <c r="C14" s="6">
        <v>1</v>
      </c>
      <c r="D14" s="6">
        <v>2</v>
      </c>
      <c r="E14" s="6">
        <v>5</v>
      </c>
      <c r="F14" s="6">
        <v>7</v>
      </c>
      <c r="G14" s="6">
        <v>5</v>
      </c>
      <c r="H14" s="6">
        <v>2</v>
      </c>
      <c r="I14" s="6">
        <v>1</v>
      </c>
      <c r="J14" s="6">
        <v>774</v>
      </c>
    </row>
    <row r="15" spans="1:12" ht="15" thickBot="1" x14ac:dyDescent="0.35">
      <c r="A15" s="5" t="s">
        <v>29</v>
      </c>
      <c r="B15" s="6">
        <v>1</v>
      </c>
      <c r="C15" s="6">
        <v>1</v>
      </c>
      <c r="D15" s="6">
        <v>3</v>
      </c>
      <c r="E15" s="6">
        <v>6</v>
      </c>
      <c r="F15" s="6">
        <v>5</v>
      </c>
      <c r="G15" s="6">
        <v>6</v>
      </c>
      <c r="H15" s="6">
        <v>3</v>
      </c>
      <c r="I15" s="6">
        <v>1</v>
      </c>
      <c r="J15" s="6">
        <v>1000</v>
      </c>
    </row>
    <row r="16" spans="1:12" ht="18.600000000000001" thickBot="1" x14ac:dyDescent="0.35">
      <c r="A16" s="1"/>
    </row>
    <row r="17" spans="1:9" ht="15" thickBot="1" x14ac:dyDescent="0.35">
      <c r="A17" s="5" t="s">
        <v>20</v>
      </c>
      <c r="B17" s="5" t="s">
        <v>9</v>
      </c>
      <c r="C17" s="5" t="s">
        <v>10</v>
      </c>
      <c r="D17" s="5" t="s">
        <v>11</v>
      </c>
      <c r="E17" s="5" t="s">
        <v>12</v>
      </c>
      <c r="F17" s="5" t="s">
        <v>13</v>
      </c>
      <c r="G17" s="5" t="s">
        <v>113</v>
      </c>
      <c r="H17" s="5" t="s">
        <v>114</v>
      </c>
      <c r="I17" s="5" t="s">
        <v>115</v>
      </c>
    </row>
    <row r="18" spans="1:9" ht="15" thickBot="1" x14ac:dyDescent="0.35">
      <c r="A18" s="5" t="s">
        <v>22</v>
      </c>
      <c r="B18" s="6" t="s">
        <v>138</v>
      </c>
      <c r="C18" s="6" t="s">
        <v>138</v>
      </c>
      <c r="D18" s="6" t="s">
        <v>139</v>
      </c>
      <c r="E18" s="6" t="s">
        <v>138</v>
      </c>
      <c r="F18" s="6" t="s">
        <v>140</v>
      </c>
      <c r="G18" s="6" t="s">
        <v>141</v>
      </c>
      <c r="H18" s="6" t="s">
        <v>142</v>
      </c>
      <c r="I18" s="6" t="s">
        <v>138</v>
      </c>
    </row>
    <row r="19" spans="1:9" ht="15" thickBot="1" x14ac:dyDescent="0.35">
      <c r="A19" s="5" t="s">
        <v>26</v>
      </c>
      <c r="B19" s="6" t="s">
        <v>138</v>
      </c>
      <c r="C19" s="6" t="s">
        <v>138</v>
      </c>
      <c r="D19" s="6" t="s">
        <v>139</v>
      </c>
      <c r="E19" s="6" t="s">
        <v>138</v>
      </c>
      <c r="F19" s="6" t="s">
        <v>140</v>
      </c>
      <c r="G19" s="6" t="s">
        <v>141</v>
      </c>
      <c r="H19" s="6" t="s">
        <v>143</v>
      </c>
      <c r="I19" s="6" t="s">
        <v>138</v>
      </c>
    </row>
    <row r="20" spans="1:9" ht="15" thickBot="1" x14ac:dyDescent="0.35">
      <c r="A20" s="5" t="s">
        <v>30</v>
      </c>
      <c r="B20" s="6" t="s">
        <v>138</v>
      </c>
      <c r="C20" s="6" t="s">
        <v>138</v>
      </c>
      <c r="D20" s="6" t="s">
        <v>139</v>
      </c>
      <c r="E20" s="6" t="s">
        <v>138</v>
      </c>
      <c r="F20" s="6" t="s">
        <v>140</v>
      </c>
      <c r="G20" s="6" t="s">
        <v>141</v>
      </c>
      <c r="H20" s="6" t="s">
        <v>143</v>
      </c>
      <c r="I20" s="6" t="s">
        <v>138</v>
      </c>
    </row>
    <row r="21" spans="1:9" ht="15" thickBot="1" x14ac:dyDescent="0.35">
      <c r="A21" s="5" t="s">
        <v>32</v>
      </c>
      <c r="B21" s="6" t="s">
        <v>138</v>
      </c>
      <c r="C21" s="6" t="s">
        <v>138</v>
      </c>
      <c r="D21" s="6" t="s">
        <v>139</v>
      </c>
      <c r="E21" s="6" t="s">
        <v>138</v>
      </c>
      <c r="F21" s="6" t="s">
        <v>144</v>
      </c>
      <c r="G21" s="6" t="s">
        <v>141</v>
      </c>
      <c r="H21" s="6" t="s">
        <v>145</v>
      </c>
      <c r="I21" s="6" t="s">
        <v>138</v>
      </c>
    </row>
    <row r="22" spans="1:9" ht="15" thickBot="1" x14ac:dyDescent="0.35">
      <c r="A22" s="5" t="s">
        <v>127</v>
      </c>
      <c r="B22" s="6" t="s">
        <v>138</v>
      </c>
      <c r="C22" s="6" t="s">
        <v>138</v>
      </c>
      <c r="D22" s="6" t="s">
        <v>138</v>
      </c>
      <c r="E22" s="6" t="s">
        <v>138</v>
      </c>
      <c r="F22" s="6" t="s">
        <v>144</v>
      </c>
      <c r="G22" s="6" t="s">
        <v>141</v>
      </c>
      <c r="H22" s="6" t="s">
        <v>146</v>
      </c>
      <c r="I22" s="6" t="s">
        <v>138</v>
      </c>
    </row>
    <row r="23" spans="1:9" ht="15" thickBot="1" x14ac:dyDescent="0.35">
      <c r="A23" s="5" t="s">
        <v>128</v>
      </c>
      <c r="B23" s="6" t="s">
        <v>138</v>
      </c>
      <c r="C23" s="6" t="s">
        <v>138</v>
      </c>
      <c r="D23" s="6" t="s">
        <v>138</v>
      </c>
      <c r="E23" s="6" t="s">
        <v>138</v>
      </c>
      <c r="F23" s="6" t="s">
        <v>138</v>
      </c>
      <c r="G23" s="6" t="s">
        <v>141</v>
      </c>
      <c r="H23" s="6" t="s">
        <v>138</v>
      </c>
      <c r="I23" s="6" t="s">
        <v>138</v>
      </c>
    </row>
    <row r="24" spans="1:9" ht="15" thickBot="1" x14ac:dyDescent="0.35">
      <c r="A24" s="5" t="s">
        <v>129</v>
      </c>
      <c r="B24" s="6" t="s">
        <v>138</v>
      </c>
      <c r="C24" s="6" t="s">
        <v>138</v>
      </c>
      <c r="D24" s="6" t="s">
        <v>138</v>
      </c>
      <c r="E24" s="6" t="s">
        <v>138</v>
      </c>
      <c r="F24" s="6" t="s">
        <v>138</v>
      </c>
      <c r="G24" s="6" t="s">
        <v>141</v>
      </c>
      <c r="H24" s="6" t="s">
        <v>138</v>
      </c>
      <c r="I24" s="6" t="s">
        <v>138</v>
      </c>
    </row>
    <row r="25" spans="1:9" ht="15" thickBot="1" x14ac:dyDescent="0.35">
      <c r="A25" s="5" t="s">
        <v>130</v>
      </c>
      <c r="B25" s="6" t="s">
        <v>138</v>
      </c>
      <c r="C25" s="6" t="s">
        <v>138</v>
      </c>
      <c r="D25" s="6" t="s">
        <v>138</v>
      </c>
      <c r="E25" s="6" t="s">
        <v>138</v>
      </c>
      <c r="F25" s="6" t="s">
        <v>138</v>
      </c>
      <c r="G25" s="6" t="s">
        <v>138</v>
      </c>
      <c r="H25" s="6" t="s">
        <v>138</v>
      </c>
      <c r="I25" s="6" t="s">
        <v>138</v>
      </c>
    </row>
    <row r="26" spans="1:9" ht="18.600000000000001" thickBot="1" x14ac:dyDescent="0.35">
      <c r="A26" s="1"/>
    </row>
    <row r="27" spans="1:9" ht="15" thickBot="1" x14ac:dyDescent="0.35">
      <c r="A27" s="5" t="s">
        <v>36</v>
      </c>
      <c r="B27" s="5" t="s">
        <v>9</v>
      </c>
      <c r="C27" s="5" t="s">
        <v>10</v>
      </c>
      <c r="D27" s="5" t="s">
        <v>11</v>
      </c>
      <c r="E27" s="5" t="s">
        <v>12</v>
      </c>
      <c r="F27" s="5" t="s">
        <v>13</v>
      </c>
      <c r="G27" s="5" t="s">
        <v>113</v>
      </c>
      <c r="H27" s="5" t="s">
        <v>114</v>
      </c>
      <c r="I27" s="5" t="s">
        <v>115</v>
      </c>
    </row>
    <row r="28" spans="1:9" ht="15" thickBot="1" x14ac:dyDescent="0.35">
      <c r="A28" s="5" t="s">
        <v>22</v>
      </c>
      <c r="B28" s="6">
        <v>0</v>
      </c>
      <c r="C28" s="6">
        <v>0</v>
      </c>
      <c r="D28" s="6">
        <v>251.5</v>
      </c>
      <c r="E28" s="6">
        <v>0</v>
      </c>
      <c r="F28" s="6">
        <v>325.5</v>
      </c>
      <c r="G28" s="6">
        <v>251.5</v>
      </c>
      <c r="H28" s="6">
        <v>433</v>
      </c>
      <c r="I28" s="6">
        <v>0</v>
      </c>
    </row>
    <row r="29" spans="1:9" ht="15" thickBot="1" x14ac:dyDescent="0.35">
      <c r="A29" s="5" t="s">
        <v>26</v>
      </c>
      <c r="B29" s="6">
        <v>0</v>
      </c>
      <c r="C29" s="6">
        <v>0</v>
      </c>
      <c r="D29" s="6">
        <v>251.5</v>
      </c>
      <c r="E29" s="6">
        <v>0</v>
      </c>
      <c r="F29" s="6">
        <v>325.5</v>
      </c>
      <c r="G29" s="6">
        <v>251.5</v>
      </c>
      <c r="H29" s="6">
        <v>271</v>
      </c>
      <c r="I29" s="6">
        <v>0</v>
      </c>
    </row>
    <row r="30" spans="1:9" ht="15" thickBot="1" x14ac:dyDescent="0.35">
      <c r="A30" s="5" t="s">
        <v>30</v>
      </c>
      <c r="B30" s="6">
        <v>0</v>
      </c>
      <c r="C30" s="6">
        <v>0</v>
      </c>
      <c r="D30" s="6">
        <v>251.5</v>
      </c>
      <c r="E30" s="6">
        <v>0</v>
      </c>
      <c r="F30" s="6">
        <v>325.5</v>
      </c>
      <c r="G30" s="6">
        <v>251.5</v>
      </c>
      <c r="H30" s="6">
        <v>271</v>
      </c>
      <c r="I30" s="6">
        <v>0</v>
      </c>
    </row>
    <row r="31" spans="1:9" ht="15" thickBot="1" x14ac:dyDescent="0.35">
      <c r="A31" s="5" t="s">
        <v>32</v>
      </c>
      <c r="B31" s="6">
        <v>0</v>
      </c>
      <c r="C31" s="6">
        <v>0</v>
      </c>
      <c r="D31" s="6">
        <v>251.5</v>
      </c>
      <c r="E31" s="6">
        <v>0</v>
      </c>
      <c r="F31" s="6">
        <v>150</v>
      </c>
      <c r="G31" s="6">
        <v>251.5</v>
      </c>
      <c r="H31" s="6">
        <v>178</v>
      </c>
      <c r="I31" s="6">
        <v>0</v>
      </c>
    </row>
    <row r="32" spans="1:9" ht="15" thickBot="1" x14ac:dyDescent="0.35">
      <c r="A32" s="5" t="s">
        <v>127</v>
      </c>
      <c r="B32" s="6">
        <v>0</v>
      </c>
      <c r="C32" s="6">
        <v>0</v>
      </c>
      <c r="D32" s="6">
        <v>0</v>
      </c>
      <c r="E32" s="6">
        <v>0</v>
      </c>
      <c r="F32" s="6">
        <v>150</v>
      </c>
      <c r="G32" s="6">
        <v>251.5</v>
      </c>
      <c r="H32" s="6">
        <v>23</v>
      </c>
      <c r="I32" s="6">
        <v>0</v>
      </c>
    </row>
    <row r="33" spans="1:13" ht="15" thickBot="1" x14ac:dyDescent="0.35">
      <c r="A33" s="5" t="s">
        <v>128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251.5</v>
      </c>
      <c r="H33" s="6">
        <v>0</v>
      </c>
      <c r="I33" s="6">
        <v>0</v>
      </c>
    </row>
    <row r="34" spans="1:13" ht="15" thickBot="1" x14ac:dyDescent="0.35">
      <c r="A34" s="5" t="s">
        <v>129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251.5</v>
      </c>
      <c r="H34" s="6">
        <v>0</v>
      </c>
      <c r="I34" s="6">
        <v>0</v>
      </c>
    </row>
    <row r="35" spans="1:13" ht="15" thickBot="1" x14ac:dyDescent="0.35">
      <c r="A35" s="5" t="s">
        <v>130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13" ht="18.600000000000001" thickBot="1" x14ac:dyDescent="0.35">
      <c r="A36" s="1"/>
    </row>
    <row r="37" spans="1:13" ht="15" thickBot="1" x14ac:dyDescent="0.35">
      <c r="A37" s="5" t="s">
        <v>131</v>
      </c>
      <c r="B37" s="5" t="s">
        <v>9</v>
      </c>
      <c r="C37" s="5" t="s">
        <v>10</v>
      </c>
      <c r="D37" s="5" t="s">
        <v>11</v>
      </c>
      <c r="E37" s="5" t="s">
        <v>12</v>
      </c>
      <c r="F37" s="5" t="s">
        <v>13</v>
      </c>
      <c r="G37" s="5" t="s">
        <v>113</v>
      </c>
      <c r="H37" s="5" t="s">
        <v>114</v>
      </c>
      <c r="I37" s="5" t="s">
        <v>115</v>
      </c>
      <c r="J37" s="5" t="s">
        <v>39</v>
      </c>
      <c r="K37" s="5" t="s">
        <v>40</v>
      </c>
      <c r="L37" s="5" t="s">
        <v>41</v>
      </c>
      <c r="M37" s="5" t="s">
        <v>42</v>
      </c>
    </row>
    <row r="38" spans="1:13" ht="15" thickBot="1" x14ac:dyDescent="0.35">
      <c r="A38" s="5" t="s">
        <v>15</v>
      </c>
      <c r="B38" s="6">
        <v>0</v>
      </c>
      <c r="C38" s="6">
        <v>0</v>
      </c>
      <c r="D38" s="6">
        <v>251.5</v>
      </c>
      <c r="E38" s="6">
        <v>0</v>
      </c>
      <c r="F38" s="6">
        <v>0</v>
      </c>
      <c r="G38" s="6">
        <v>251.5</v>
      </c>
      <c r="H38" s="6">
        <v>0</v>
      </c>
      <c r="I38" s="6">
        <v>0</v>
      </c>
      <c r="J38" s="6">
        <v>503</v>
      </c>
      <c r="K38" s="6">
        <v>503</v>
      </c>
      <c r="L38" s="6">
        <v>0</v>
      </c>
      <c r="M38" s="6">
        <v>0</v>
      </c>
    </row>
    <row r="39" spans="1:13" ht="15" thickBot="1" x14ac:dyDescent="0.35">
      <c r="A39" s="5" t="s">
        <v>16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433</v>
      </c>
      <c r="I39" s="6">
        <v>0</v>
      </c>
      <c r="J39" s="6">
        <v>433</v>
      </c>
      <c r="K39" s="6">
        <v>433</v>
      </c>
      <c r="L39" s="6">
        <v>0</v>
      </c>
      <c r="M39" s="6">
        <v>0</v>
      </c>
    </row>
    <row r="40" spans="1:13" ht="15" thickBot="1" x14ac:dyDescent="0.35">
      <c r="A40" s="5" t="s">
        <v>17</v>
      </c>
      <c r="B40" s="6">
        <v>0</v>
      </c>
      <c r="C40" s="6">
        <v>0</v>
      </c>
      <c r="D40" s="6">
        <v>0</v>
      </c>
      <c r="E40" s="6">
        <v>0</v>
      </c>
      <c r="F40" s="6">
        <v>325.5</v>
      </c>
      <c r="G40" s="6">
        <v>251.5</v>
      </c>
      <c r="H40" s="6">
        <v>23</v>
      </c>
      <c r="I40" s="6">
        <v>0</v>
      </c>
      <c r="J40" s="6">
        <v>600</v>
      </c>
      <c r="K40" s="6">
        <v>600</v>
      </c>
      <c r="L40" s="6">
        <v>0</v>
      </c>
      <c r="M40" s="6">
        <v>0</v>
      </c>
    </row>
    <row r="41" spans="1:13" ht="15" thickBot="1" x14ac:dyDescent="0.35">
      <c r="A41" s="5" t="s">
        <v>18</v>
      </c>
      <c r="B41" s="6">
        <v>0</v>
      </c>
      <c r="C41" s="6">
        <v>0</v>
      </c>
      <c r="D41" s="6">
        <v>0</v>
      </c>
      <c r="E41" s="6">
        <v>0</v>
      </c>
      <c r="F41" s="6">
        <v>325.5</v>
      </c>
      <c r="G41" s="6">
        <v>251.5</v>
      </c>
      <c r="H41" s="6">
        <v>178</v>
      </c>
      <c r="I41" s="6">
        <v>0</v>
      </c>
      <c r="J41" s="6">
        <v>755</v>
      </c>
      <c r="K41" s="6">
        <v>755</v>
      </c>
      <c r="L41" s="6">
        <v>0</v>
      </c>
      <c r="M41" s="6">
        <v>0</v>
      </c>
    </row>
    <row r="42" spans="1:13" ht="15" thickBot="1" x14ac:dyDescent="0.35">
      <c r="A42" s="5" t="s">
        <v>19</v>
      </c>
      <c r="B42" s="6">
        <v>0</v>
      </c>
      <c r="C42" s="6">
        <v>0</v>
      </c>
      <c r="D42" s="6">
        <v>0</v>
      </c>
      <c r="E42" s="6">
        <v>0</v>
      </c>
      <c r="F42" s="6">
        <v>325.5</v>
      </c>
      <c r="G42" s="6">
        <v>251.5</v>
      </c>
      <c r="H42" s="6">
        <v>0</v>
      </c>
      <c r="I42" s="6">
        <v>0</v>
      </c>
      <c r="J42" s="6">
        <v>577</v>
      </c>
      <c r="K42" s="6">
        <v>577</v>
      </c>
      <c r="L42" s="6">
        <v>0</v>
      </c>
      <c r="M42" s="6">
        <v>0</v>
      </c>
    </row>
    <row r="43" spans="1:13" ht="15" thickBot="1" x14ac:dyDescent="0.35">
      <c r="A43" s="5" t="s">
        <v>21</v>
      </c>
      <c r="B43" s="6">
        <v>0</v>
      </c>
      <c r="C43" s="6">
        <v>0</v>
      </c>
      <c r="D43" s="6">
        <v>251.5</v>
      </c>
      <c r="E43" s="6">
        <v>0</v>
      </c>
      <c r="F43" s="6">
        <v>150</v>
      </c>
      <c r="G43" s="6">
        <v>251.5</v>
      </c>
      <c r="H43" s="6">
        <v>0</v>
      </c>
      <c r="I43" s="6">
        <v>0</v>
      </c>
      <c r="J43" s="6">
        <v>653</v>
      </c>
      <c r="K43" s="6">
        <v>577</v>
      </c>
      <c r="L43" s="6">
        <v>-76</v>
      </c>
      <c r="M43" s="6">
        <v>-13.17</v>
      </c>
    </row>
    <row r="44" spans="1:13" ht="15" thickBot="1" x14ac:dyDescent="0.35">
      <c r="A44" s="5" t="s">
        <v>25</v>
      </c>
      <c r="B44" s="6">
        <v>0</v>
      </c>
      <c r="C44" s="6">
        <v>0</v>
      </c>
      <c r="D44" s="6">
        <v>251.5</v>
      </c>
      <c r="E44" s="6">
        <v>0</v>
      </c>
      <c r="F44" s="6">
        <v>0</v>
      </c>
      <c r="G44" s="6">
        <v>251.5</v>
      </c>
      <c r="H44" s="6">
        <v>271</v>
      </c>
      <c r="I44" s="6">
        <v>0</v>
      </c>
      <c r="J44" s="6">
        <v>774</v>
      </c>
      <c r="K44" s="6">
        <v>774</v>
      </c>
      <c r="L44" s="6">
        <v>0</v>
      </c>
      <c r="M44" s="6">
        <v>0</v>
      </c>
    </row>
    <row r="45" spans="1:13" ht="15" thickBot="1" x14ac:dyDescent="0.35">
      <c r="A45" s="5" t="s">
        <v>29</v>
      </c>
      <c r="B45" s="6">
        <v>0</v>
      </c>
      <c r="C45" s="6">
        <v>0</v>
      </c>
      <c r="D45" s="6">
        <v>251.5</v>
      </c>
      <c r="E45" s="6">
        <v>0</v>
      </c>
      <c r="F45" s="6">
        <v>150</v>
      </c>
      <c r="G45" s="6">
        <v>251.5</v>
      </c>
      <c r="H45" s="6">
        <v>271</v>
      </c>
      <c r="I45" s="6">
        <v>0</v>
      </c>
      <c r="J45" s="6">
        <v>924</v>
      </c>
      <c r="K45" s="6">
        <v>1000</v>
      </c>
      <c r="L45" s="6">
        <v>76</v>
      </c>
      <c r="M45" s="6">
        <v>7.6</v>
      </c>
    </row>
    <row r="46" spans="1:13" ht="15" thickBot="1" x14ac:dyDescent="0.35"/>
    <row r="47" spans="1:13" ht="15" thickBot="1" x14ac:dyDescent="0.35">
      <c r="A47" s="8" t="s">
        <v>43</v>
      </c>
      <c r="B47" s="9">
        <v>1261.5</v>
      </c>
    </row>
    <row r="48" spans="1:13" ht="15" thickBot="1" x14ac:dyDescent="0.35">
      <c r="A48" s="8" t="s">
        <v>132</v>
      </c>
      <c r="B48" s="9">
        <v>0</v>
      </c>
    </row>
    <row r="49" spans="1:2" ht="15" thickBot="1" x14ac:dyDescent="0.35">
      <c r="A49" s="8" t="s">
        <v>45</v>
      </c>
      <c r="B49" s="9">
        <v>5219</v>
      </c>
    </row>
    <row r="50" spans="1:2" ht="15" thickBot="1" x14ac:dyDescent="0.35">
      <c r="A50" s="8" t="s">
        <v>46</v>
      </c>
      <c r="B50" s="9">
        <v>5219</v>
      </c>
    </row>
    <row r="51" spans="1:2" ht="15" thickBot="1" x14ac:dyDescent="0.35">
      <c r="A51" s="8" t="s">
        <v>47</v>
      </c>
      <c r="B51" s="9">
        <v>0</v>
      </c>
    </row>
    <row r="52" spans="1:2" ht="15" thickBot="1" x14ac:dyDescent="0.35">
      <c r="A52" s="8" t="s">
        <v>48</v>
      </c>
      <c r="B52" s="9"/>
    </row>
    <row r="53" spans="1:2" ht="15" thickBot="1" x14ac:dyDescent="0.35">
      <c r="A53" s="8" t="s">
        <v>49</v>
      </c>
      <c r="B53" s="9"/>
    </row>
    <row r="54" spans="1:2" ht="15" thickBot="1" x14ac:dyDescent="0.35">
      <c r="A54" s="8" t="s">
        <v>50</v>
      </c>
      <c r="B54" s="9">
        <v>0</v>
      </c>
    </row>
    <row r="56" spans="1:2" x14ac:dyDescent="0.3">
      <c r="A56" s="11" t="s">
        <v>133</v>
      </c>
    </row>
    <row r="58" spans="1:2" x14ac:dyDescent="0.3">
      <c r="A58" s="15" t="s">
        <v>147</v>
      </c>
    </row>
    <row r="59" spans="1:2" x14ac:dyDescent="0.3">
      <c r="A59" s="15" t="s">
        <v>148</v>
      </c>
    </row>
  </sheetData>
  <conditionalFormatting sqref="L38:L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56" r:id="rId1" display="https://miau.my-x.hu/myx-free/coco/test/736841920220307120342.html" xr:uid="{EC258564-AA09-4B88-9B2F-AAAE40978C33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9DCFF-F803-4DF0-AFA0-FFE5DCBDF1FA}">
  <dimension ref="A1:X37"/>
  <sheetViews>
    <sheetView zoomScale="55" zoomScaleNormal="55" workbookViewId="0"/>
  </sheetViews>
  <sheetFormatPr defaultRowHeight="14.4" x14ac:dyDescent="0.3"/>
  <cols>
    <col min="1" max="1" width="9.77734375" bestFit="1" customWidth="1"/>
    <col min="2" max="2" width="15.21875" bestFit="1" customWidth="1"/>
    <col min="3" max="3" width="9.21875" bestFit="1" customWidth="1"/>
    <col min="4" max="4" width="21.5546875" bestFit="1" customWidth="1"/>
    <col min="5" max="5" width="11.21875" bestFit="1" customWidth="1"/>
    <col min="6" max="10" width="16.88671875" bestFit="1" customWidth="1"/>
    <col min="11" max="12" width="9.44140625" bestFit="1" customWidth="1"/>
    <col min="13" max="13" width="15.21875" bestFit="1" customWidth="1"/>
    <col min="14" max="14" width="8.44140625" bestFit="1" customWidth="1"/>
    <col min="15" max="15" width="7.77734375" bestFit="1" customWidth="1"/>
    <col min="16" max="20" width="9.44140625" bestFit="1" customWidth="1"/>
    <col min="21" max="21" width="6.77734375" bestFit="1" customWidth="1"/>
    <col min="22" max="22" width="8.44140625" bestFit="1" customWidth="1"/>
    <col min="23" max="23" width="7.33203125" bestFit="1" customWidth="1"/>
    <col min="24" max="24" width="9.21875" bestFit="1" customWidth="1"/>
  </cols>
  <sheetData>
    <row r="1" spans="1:16" x14ac:dyDescent="0.3">
      <c r="A1" t="s">
        <v>94</v>
      </c>
      <c r="B1" t="s">
        <v>79</v>
      </c>
      <c r="C1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</row>
    <row r="2" spans="1:16" x14ac:dyDescent="0.3">
      <c r="A2" t="s">
        <v>61</v>
      </c>
      <c r="B2" t="s">
        <v>80</v>
      </c>
      <c r="C2" s="13">
        <f>CORREL(csokkentett!$H$14:$L$17,csokkentett!H20:L23)</f>
        <v>0.50395263067896989</v>
      </c>
      <c r="D2">
        <f>5-(20-COUNTIF(csokkentett!H20:L23,0))</f>
        <v>1</v>
      </c>
      <c r="E2">
        <f>ABS(5-SUM(csokkentett!H20:L23))</f>
        <v>3</v>
      </c>
      <c r="F2">
        <f>ABS(1-(4-COUNTIF(csokkentett!H20:H23,0)))</f>
        <v>1</v>
      </c>
      <c r="G2" t="s">
        <v>78</v>
      </c>
      <c r="H2" t="s">
        <v>78</v>
      </c>
      <c r="I2" t="s">
        <v>78</v>
      </c>
      <c r="J2" t="s">
        <v>78</v>
      </c>
    </row>
    <row r="3" spans="1:16" x14ac:dyDescent="0.3">
      <c r="A3" t="s">
        <v>62</v>
      </c>
      <c r="B3" t="s">
        <v>80</v>
      </c>
      <c r="C3" s="13">
        <f>CORREL(csokkentett!H14:L17,csokkentett!U21:Y24)</f>
        <v>0.43301270189221963</v>
      </c>
      <c r="D3" t="s">
        <v>78</v>
      </c>
      <c r="E3" t="s">
        <v>78</v>
      </c>
      <c r="F3" t="s">
        <v>78</v>
      </c>
      <c r="G3" t="s">
        <v>78</v>
      </c>
      <c r="H3" t="s">
        <v>78</v>
      </c>
      <c r="I3" t="s">
        <v>78</v>
      </c>
      <c r="J3" t="s">
        <v>78</v>
      </c>
    </row>
    <row r="4" spans="1:16" x14ac:dyDescent="0.3">
      <c r="A4" t="s">
        <v>63</v>
      </c>
      <c r="B4" t="s">
        <v>80</v>
      </c>
      <c r="C4" s="13">
        <f>CORREL(csokkentett!AH22:AL25,csokkentett!H14:L17)</f>
        <v>0.60000000000000009</v>
      </c>
      <c r="D4" t="s">
        <v>78</v>
      </c>
      <c r="E4" t="s">
        <v>78</v>
      </c>
      <c r="F4" t="s">
        <v>78</v>
      </c>
      <c r="G4" t="s">
        <v>78</v>
      </c>
      <c r="H4" t="s">
        <v>78</v>
      </c>
      <c r="I4" t="s">
        <v>78</v>
      </c>
      <c r="J4" t="s">
        <v>78</v>
      </c>
    </row>
    <row r="5" spans="1:16" x14ac:dyDescent="0.3">
      <c r="A5" t="s">
        <v>64</v>
      </c>
      <c r="B5" t="s">
        <v>80</v>
      </c>
      <c r="C5" s="13">
        <f>CORREL(csokkentett!H14:L17,csokkentett!AU23:AY26)</f>
        <v>0.75592894601845473</v>
      </c>
      <c r="D5" t="s">
        <v>78</v>
      </c>
      <c r="E5" t="s">
        <v>78</v>
      </c>
      <c r="F5" t="s">
        <v>78</v>
      </c>
      <c r="G5" t="s">
        <v>78</v>
      </c>
      <c r="H5" t="s">
        <v>78</v>
      </c>
      <c r="I5" t="s">
        <v>78</v>
      </c>
      <c r="J5" t="s">
        <v>78</v>
      </c>
    </row>
    <row r="6" spans="1:16" x14ac:dyDescent="0.3">
      <c r="A6" t="s">
        <v>65</v>
      </c>
      <c r="B6" t="s">
        <v>80</v>
      </c>
      <c r="C6" s="13">
        <f>CORREL(csokkentett!BH24:BL27,csokkentett!H14:L17)</f>
        <v>0.57735026918962551</v>
      </c>
      <c r="D6" t="s">
        <v>78</v>
      </c>
      <c r="E6" t="s">
        <v>78</v>
      </c>
      <c r="F6" t="s">
        <v>78</v>
      </c>
      <c r="G6" t="s">
        <v>78</v>
      </c>
      <c r="H6" t="s">
        <v>78</v>
      </c>
      <c r="I6" t="s">
        <v>78</v>
      </c>
      <c r="J6" t="s">
        <v>78</v>
      </c>
    </row>
    <row r="7" spans="1:16" x14ac:dyDescent="0.3">
      <c r="A7" t="s">
        <v>66</v>
      </c>
      <c r="B7" t="s">
        <v>80</v>
      </c>
      <c r="C7" s="13">
        <f>CORREL(csokkentett!H14:L17,csokkentett!BU25:BY28)</f>
        <v>0.57735026918962551</v>
      </c>
      <c r="D7" t="s">
        <v>78</v>
      </c>
      <c r="E7" t="s">
        <v>78</v>
      </c>
      <c r="F7" t="s">
        <v>78</v>
      </c>
      <c r="G7" t="s">
        <v>78</v>
      </c>
      <c r="H7" t="s">
        <v>78</v>
      </c>
      <c r="I7" t="s">
        <v>78</v>
      </c>
      <c r="J7" t="s">
        <v>78</v>
      </c>
    </row>
    <row r="8" spans="1:16" x14ac:dyDescent="0.3">
      <c r="A8" t="s">
        <v>67</v>
      </c>
      <c r="B8" t="s">
        <v>80</v>
      </c>
      <c r="C8" s="13">
        <f>CORREL(csokkentett!CH26:CL29,csokkentett!H14:L17)</f>
        <v>0.7745966692414834</v>
      </c>
      <c r="D8" t="s">
        <v>78</v>
      </c>
      <c r="E8" t="s">
        <v>78</v>
      </c>
      <c r="F8" t="s">
        <v>78</v>
      </c>
      <c r="G8" t="s">
        <v>78</v>
      </c>
      <c r="H8" t="s">
        <v>78</v>
      </c>
      <c r="I8" t="s">
        <v>78</v>
      </c>
      <c r="J8" t="s">
        <v>78</v>
      </c>
    </row>
    <row r="9" spans="1:16" x14ac:dyDescent="0.3">
      <c r="A9" t="s">
        <v>68</v>
      </c>
      <c r="B9" t="s">
        <v>80</v>
      </c>
      <c r="C9" s="13">
        <f>CORREL(csokkentett!$H$14:$L$17,csokkentett!CU27:CY30)</f>
        <v>1.0000000000000002</v>
      </c>
      <c r="D9">
        <f>5-(20-COUNTIF(csokkentett!CU27:CY30,0))</f>
        <v>0</v>
      </c>
      <c r="E9">
        <f>ABS(5-SUM(csokkentett!CU27:CY30))</f>
        <v>0</v>
      </c>
      <c r="F9">
        <f>ABS(1-(4-COUNTIF(csokkentett!CU27:CU30,0)))</f>
        <v>0</v>
      </c>
      <c r="G9" t="s">
        <v>78</v>
      </c>
      <c r="H9" t="s">
        <v>78</v>
      </c>
      <c r="I9" t="s">
        <v>78</v>
      </c>
      <c r="J9" t="s">
        <v>78</v>
      </c>
    </row>
    <row r="11" spans="1:16" x14ac:dyDescent="0.3">
      <c r="A11" t="s">
        <v>111</v>
      </c>
      <c r="B11">
        <f>IF(B12&gt;0,0,1)</f>
        <v>1</v>
      </c>
      <c r="C11">
        <f t="shared" ref="C11:P11" si="0">IF(C12&gt;0,0,1)</f>
        <v>1</v>
      </c>
      <c r="D11">
        <f t="shared" si="0"/>
        <v>1</v>
      </c>
      <c r="E11">
        <f t="shared" si="0"/>
        <v>1</v>
      </c>
      <c r="F11">
        <f t="shared" si="0"/>
        <v>1</v>
      </c>
      <c r="G11">
        <f t="shared" si="0"/>
        <v>1</v>
      </c>
      <c r="H11">
        <f t="shared" si="0"/>
        <v>1</v>
      </c>
      <c r="I11">
        <f t="shared" si="0"/>
        <v>1</v>
      </c>
      <c r="J11">
        <f t="shared" si="0"/>
        <v>1</v>
      </c>
      <c r="K11">
        <f t="shared" si="0"/>
        <v>1</v>
      </c>
      <c r="L11">
        <f t="shared" si="0"/>
        <v>1</v>
      </c>
      <c r="M11">
        <f t="shared" si="0"/>
        <v>1</v>
      </c>
      <c r="N11">
        <f t="shared" si="0"/>
        <v>1</v>
      </c>
      <c r="O11">
        <f t="shared" si="0"/>
        <v>1</v>
      </c>
      <c r="P11">
        <f t="shared" si="0"/>
        <v>1</v>
      </c>
    </row>
    <row r="12" spans="1:16" ht="15" thickBot="1" x14ac:dyDescent="0.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6" x14ac:dyDescent="0.3">
      <c r="B13" t="s">
        <v>95</v>
      </c>
      <c r="C13" t="s">
        <v>96</v>
      </c>
      <c r="D13" s="56" t="s">
        <v>97</v>
      </c>
      <c r="E13" s="57" t="s">
        <v>98</v>
      </c>
      <c r="F13" s="58" t="s">
        <v>99</v>
      </c>
      <c r="G13" t="s">
        <v>100</v>
      </c>
      <c r="H13" t="s">
        <v>101</v>
      </c>
      <c r="I13" t="s">
        <v>102</v>
      </c>
      <c r="J13" t="s">
        <v>103</v>
      </c>
      <c r="K13" t="s">
        <v>104</v>
      </c>
      <c r="L13" t="s">
        <v>105</v>
      </c>
      <c r="M13" t="s">
        <v>106</v>
      </c>
      <c r="N13" t="s">
        <v>107</v>
      </c>
      <c r="O13" t="s">
        <v>108</v>
      </c>
      <c r="P13" t="s">
        <v>109</v>
      </c>
    </row>
    <row r="14" spans="1:16" x14ac:dyDescent="0.3">
      <c r="A14" t="s">
        <v>202</v>
      </c>
      <c r="B14" t="s">
        <v>77</v>
      </c>
      <c r="C14" t="s">
        <v>81</v>
      </c>
      <c r="D14" s="59" t="s">
        <v>82</v>
      </c>
      <c r="E14" s="60" t="s">
        <v>83</v>
      </c>
      <c r="F14" s="61" t="s">
        <v>84</v>
      </c>
      <c r="G14" t="s">
        <v>85</v>
      </c>
      <c r="H14" t="s">
        <v>86</v>
      </c>
      <c r="I14" t="s">
        <v>87</v>
      </c>
      <c r="J14" t="s">
        <v>88</v>
      </c>
      <c r="K14" t="s">
        <v>89</v>
      </c>
      <c r="L14" t="s">
        <v>90</v>
      </c>
      <c r="M14" t="s">
        <v>92</v>
      </c>
      <c r="N14" t="s">
        <v>91</v>
      </c>
      <c r="O14" t="s">
        <v>93</v>
      </c>
      <c r="P14" t="str">
        <f>C1</f>
        <v>korreláció</v>
      </c>
    </row>
    <row r="15" spans="1:16" x14ac:dyDescent="0.3">
      <c r="A15" s="41" t="s">
        <v>199</v>
      </c>
      <c r="B15" s="41">
        <v>3</v>
      </c>
      <c r="C15" s="41">
        <f>MAX(csokkentett!CO$8:CO10)</f>
        <v>3</v>
      </c>
      <c r="D15" s="62">
        <f>MAX(csokkentett!CP$8:CP10)</f>
        <v>4</v>
      </c>
      <c r="E15" s="63">
        <f>MAX(csokkentett!CQ$8:CQ10)</f>
        <v>4</v>
      </c>
      <c r="F15" s="64">
        <f>MAX(csokkentett!CR$8:CR10)</f>
        <v>4</v>
      </c>
      <c r="G15" s="41">
        <f>MAX(csokkentett!CS$8:CS10)</f>
        <v>2</v>
      </c>
      <c r="H15" s="53">
        <f>STDEV(csokkentett!CO$8:CO10)</f>
        <v>1.1547005383792517</v>
      </c>
      <c r="I15" s="53">
        <f>STDEV(csokkentett!CP$8:CP10)</f>
        <v>0.57735026918962473</v>
      </c>
      <c r="J15" s="53">
        <f>STDEV(csokkentett!CQ$8:CQ10)</f>
        <v>1.5275252316519468</v>
      </c>
      <c r="K15" s="53">
        <f>STDEV(csokkentett!CR$8:CR10)</f>
        <v>1</v>
      </c>
      <c r="L15" s="53">
        <f>STDEV(csokkentett!CS$8:CS10)</f>
        <v>0.57735026918962584</v>
      </c>
      <c r="M15" s="41">
        <f>MAX(csokkentett!CT$8:CT10)</f>
        <v>3000</v>
      </c>
      <c r="N15" s="54">
        <f>STDEV(csokkentett!CT$8:CT10)</f>
        <v>1154.7005383792516</v>
      </c>
      <c r="O15" s="54">
        <f>AVERAGE(csokkentett!$CT$8:$CT10)</f>
        <v>1666.6666666666667</v>
      </c>
      <c r="P15" s="53">
        <f>CORREL(csokkentett!DH22:DL25,csokkentett!H14:L17)</f>
        <v>0.39735970711951302</v>
      </c>
    </row>
    <row r="16" spans="1:16" x14ac:dyDescent="0.3">
      <c r="A16" t="s">
        <v>61</v>
      </c>
      <c r="B16">
        <f>COUNT(csokkentett!G8:G11)</f>
        <v>4</v>
      </c>
      <c r="C16">
        <f>MAX(csokkentett!CO$8:CO11)</f>
        <v>3</v>
      </c>
      <c r="D16" s="59">
        <f>MAX(csokkentett!CP$8:CP11)</f>
        <v>4</v>
      </c>
      <c r="E16" s="60">
        <f>MAX(csokkentett!CQ$8:CQ11)</f>
        <v>4</v>
      </c>
      <c r="F16" s="61">
        <f>MAX(csokkentett!CR$8:CR11)</f>
        <v>4</v>
      </c>
      <c r="G16">
        <f>MAX(csokkentett!CS$8:CS11)</f>
        <v>2</v>
      </c>
      <c r="H16" s="13">
        <f>STDEV(csokkentett!CO$8:CO11)</f>
        <v>1.1547005383792515</v>
      </c>
      <c r="I16" s="13">
        <f>STDEV(csokkentett!CP$8:CP11)</f>
        <v>1.2583057392117916</v>
      </c>
      <c r="J16" s="13">
        <f>STDEV(csokkentett!CQ$8:CQ11)</f>
        <v>1.2583057392117916</v>
      </c>
      <c r="K16" s="13">
        <f>STDEV(csokkentett!CR$8:CR11)</f>
        <v>0.9574271077563381</v>
      </c>
      <c r="L16" s="13">
        <f>STDEV(csokkentett!CS$8:CS11)</f>
        <v>0.5</v>
      </c>
      <c r="M16">
        <f>MAX(csokkentett!CT$8:CT11)</f>
        <v>3000</v>
      </c>
      <c r="N16" s="14">
        <f>STDEV(csokkentett!CT$8:CT11)</f>
        <v>1154.7005383792514</v>
      </c>
      <c r="O16" s="14">
        <f>AVERAGE(csokkentett!$CT$8:$CT11)</f>
        <v>2000</v>
      </c>
      <c r="P16" s="13">
        <f>C2</f>
        <v>0.50395263067896989</v>
      </c>
    </row>
    <row r="17" spans="1:24" x14ac:dyDescent="0.3">
      <c r="A17" t="s">
        <v>62</v>
      </c>
      <c r="B17">
        <f>B16+1</f>
        <v>5</v>
      </c>
      <c r="C17">
        <f>MAX(csokkentett!CO$8:CO12)</f>
        <v>3</v>
      </c>
      <c r="D17" s="59">
        <f>MAX(csokkentett!CP$8:CP12)</f>
        <v>4</v>
      </c>
      <c r="E17" s="60">
        <f>MAX(csokkentett!CQ$8:CQ12)</f>
        <v>4</v>
      </c>
      <c r="F17" s="61">
        <f>MAX(csokkentett!CR$8:CR12)</f>
        <v>4</v>
      </c>
      <c r="G17">
        <f>MAX(csokkentett!CS$8:CS12)</f>
        <v>4</v>
      </c>
      <c r="H17" s="13">
        <f>STDEV(csokkentett!CO$8:CO12)</f>
        <v>1.0954451150103324</v>
      </c>
      <c r="I17" s="13">
        <f>STDEV(csokkentett!CP$8:CP12)</f>
        <v>1.3416407864998738</v>
      </c>
      <c r="J17" s="13">
        <f>STDEV(csokkentett!CQ$8:CQ12)</f>
        <v>1.1401754250991383</v>
      </c>
      <c r="K17" s="13">
        <f>STDEV(csokkentett!CR$8:CR12)</f>
        <v>0.83666002653407512</v>
      </c>
      <c r="L17" s="13">
        <f>STDEV(csokkentett!CS$8:CS12)</f>
        <v>1.3038404810405297</v>
      </c>
      <c r="M17">
        <f>MAX(csokkentett!CT$8:CT12)</f>
        <v>3000</v>
      </c>
      <c r="N17" s="14">
        <f>STDEV(csokkentett!CT$8:CT12)</f>
        <v>1095.4451150103323</v>
      </c>
      <c r="O17" s="14">
        <f>AVERAGE(csokkentett!$CT$8:$CT12)</f>
        <v>2200</v>
      </c>
      <c r="P17" s="13">
        <f>C3</f>
        <v>0.43301270189221963</v>
      </c>
    </row>
    <row r="18" spans="1:24" x14ac:dyDescent="0.3">
      <c r="A18" t="s">
        <v>63</v>
      </c>
      <c r="B18">
        <f>B17+1</f>
        <v>6</v>
      </c>
      <c r="C18">
        <f>MAX(csokkentett!CO$8:CO13)</f>
        <v>3</v>
      </c>
      <c r="D18" s="59">
        <f>MAX(csokkentett!CP$8:CP13)</f>
        <v>4</v>
      </c>
      <c r="E18" s="60">
        <f>MAX(csokkentett!CQ$8:CQ13)</f>
        <v>4</v>
      </c>
      <c r="F18" s="61">
        <f>MAX(csokkentett!CR$8:CR13)</f>
        <v>4</v>
      </c>
      <c r="G18">
        <f>MAX(csokkentett!CS$8:CS13)</f>
        <v>4</v>
      </c>
      <c r="H18" s="13">
        <f>STDEV(csokkentett!CO$8:CO13)</f>
        <v>1.0327955589886444</v>
      </c>
      <c r="I18" s="13">
        <f>STDEV(csokkentett!CP$8:CP13)</f>
        <v>1.3291601358251257</v>
      </c>
      <c r="J18" s="13">
        <f>STDEV(csokkentett!CQ$8:CQ13)</f>
        <v>1.0327955589886446</v>
      </c>
      <c r="K18" s="13">
        <f>STDEV(csokkentett!CR$8:CR13)</f>
        <v>1.1690451944500124</v>
      </c>
      <c r="L18" s="13">
        <f>STDEV(csokkentett!CS$8:CS13)</f>
        <v>1.2110601416389966</v>
      </c>
      <c r="M18">
        <f>MAX(csokkentett!CT$8:CT13)</f>
        <v>4000</v>
      </c>
      <c r="N18" s="14">
        <f>STDEV(csokkentett!CT$8:CT13)</f>
        <v>1224.744871391589</v>
      </c>
      <c r="O18" s="14">
        <f>AVERAGE(csokkentett!$CT$8:$CT13)</f>
        <v>2500</v>
      </c>
      <c r="P18" s="13">
        <f>C4</f>
        <v>0.60000000000000009</v>
      </c>
    </row>
    <row r="19" spans="1:24" x14ac:dyDescent="0.3">
      <c r="A19" t="s">
        <v>64</v>
      </c>
      <c r="B19">
        <f>B18+1</f>
        <v>7</v>
      </c>
      <c r="C19">
        <f>MAX(csokkentett!CO$8:CO14)</f>
        <v>3</v>
      </c>
      <c r="D19" s="59">
        <f>MAX(csokkentett!CP$8:CP14)</f>
        <v>4</v>
      </c>
      <c r="E19" s="60">
        <f>MAX(csokkentett!CQ$8:CQ14)</f>
        <v>4</v>
      </c>
      <c r="F19" s="61">
        <f>MAX(csokkentett!CR$8:CR14)</f>
        <v>4</v>
      </c>
      <c r="G19">
        <f>MAX(csokkentett!CS$8:CS14)</f>
        <v>4</v>
      </c>
      <c r="H19" s="13">
        <f>STDEV(csokkentett!CO$8:CO14)</f>
        <v>0.97590007294853331</v>
      </c>
      <c r="I19" s="13">
        <f>STDEV(csokkentett!CP$8:CP14)</f>
        <v>1.2535663410560176</v>
      </c>
      <c r="J19" s="13">
        <f>STDEV(csokkentett!CQ$8:CQ14)</f>
        <v>1.0690449676496974</v>
      </c>
      <c r="K19" s="13">
        <f>STDEV(csokkentett!CR$8:CR14)</f>
        <v>1.2724180205607036</v>
      </c>
      <c r="L19" s="13">
        <f>STDEV(csokkentett!CS$8:CS14)</f>
        <v>1.2149857925879117</v>
      </c>
      <c r="M19">
        <f>MAX(csokkentett!CT$8:CT14)</f>
        <v>4000</v>
      </c>
      <c r="N19" s="14">
        <f>STDEV(csokkentett!CT$8:CT14)</f>
        <v>1253.5663410560173</v>
      </c>
      <c r="O19" s="14">
        <f>AVERAGE(csokkentett!$CT$8:$CT14)</f>
        <v>2714.2857142857142</v>
      </c>
      <c r="P19" s="13">
        <f>C5</f>
        <v>0.75592894601845473</v>
      </c>
    </row>
    <row r="20" spans="1:24" x14ac:dyDescent="0.3">
      <c r="A20" t="s">
        <v>65</v>
      </c>
      <c r="B20">
        <f>B19+1</f>
        <v>8</v>
      </c>
      <c r="C20">
        <f>MAX(csokkentett!CO$8:CO15)</f>
        <v>3</v>
      </c>
      <c r="D20" s="59">
        <f>MAX(csokkentett!CP$8:CP15)</f>
        <v>4</v>
      </c>
      <c r="E20" s="60">
        <f>MAX(csokkentett!CQ$8:CQ15)</f>
        <v>4</v>
      </c>
      <c r="F20" s="61">
        <f>MAX(csokkentett!CR$8:CR15)</f>
        <v>4</v>
      </c>
      <c r="G20">
        <f>MAX(csokkentett!CS$8:CS15)</f>
        <v>4</v>
      </c>
      <c r="H20" s="13">
        <f>STDEV(csokkentett!CO$8:CO15)</f>
        <v>1.0350983390135313</v>
      </c>
      <c r="I20" s="13">
        <f>STDEV(csokkentett!CP$8:CP15)</f>
        <v>1.1877349391654208</v>
      </c>
      <c r="J20" s="13">
        <f>STDEV(csokkentett!CQ$8:CQ15)</f>
        <v>0.99103120896511487</v>
      </c>
      <c r="K20" s="13">
        <f>STDEV(csokkentett!CR$8:CR15)</f>
        <v>1.2817398889233114</v>
      </c>
      <c r="L20" s="13">
        <f>STDEV(csokkentett!CS$8:CS15)</f>
        <v>1.1952286093343936</v>
      </c>
      <c r="M20">
        <f>MAX(csokkentett!CT$8:CT15)</f>
        <v>4000</v>
      </c>
      <c r="N20" s="14">
        <f>STDEV(csokkentett!CT$8:CT15)</f>
        <v>1187.7349391654207</v>
      </c>
      <c r="O20" s="14">
        <f>AVERAGE(csokkentett!$CT$8:$CT15)</f>
        <v>2625</v>
      </c>
      <c r="P20" s="13">
        <f>C6</f>
        <v>0.57735026918962551</v>
      </c>
    </row>
    <row r="21" spans="1:24" x14ac:dyDescent="0.3">
      <c r="A21" t="s">
        <v>66</v>
      </c>
      <c r="B21">
        <f>B20+1</f>
        <v>9</v>
      </c>
      <c r="C21">
        <f>MAX(csokkentett!CO$8:CO16)</f>
        <v>4</v>
      </c>
      <c r="D21" s="59">
        <f>MAX(csokkentett!CP$8:CP16)</f>
        <v>4</v>
      </c>
      <c r="E21" s="60">
        <f>MAX(csokkentett!CQ$8:CQ16)</f>
        <v>4</v>
      </c>
      <c r="F21" s="61">
        <f>MAX(csokkentett!CR$8:CR16)</f>
        <v>4</v>
      </c>
      <c r="G21">
        <f>MAX(csokkentett!CS$8:CS16)</f>
        <v>4</v>
      </c>
      <c r="H21" s="13">
        <f>STDEV(csokkentett!CO$8:CO16)</f>
        <v>1.2247448713915889</v>
      </c>
      <c r="I21" s="13">
        <f>STDEV(csokkentett!CP$8:CP16)</f>
        <v>1.2360330811826103</v>
      </c>
      <c r="J21" s="13">
        <f>STDEV(csokkentett!CQ$8:CQ16)</f>
        <v>1.1180339887498949</v>
      </c>
      <c r="K21" s="13">
        <f>STDEV(csokkentett!CR$8:CR16)</f>
        <v>1.2247448713915889</v>
      </c>
      <c r="L21" s="13">
        <f>STDEV(csokkentett!CS$8:CS16)</f>
        <v>1.1666666666666665</v>
      </c>
      <c r="M21">
        <f>MAX(csokkentett!CT$8:CT16)</f>
        <v>4000</v>
      </c>
      <c r="N21" s="14">
        <f>STDEV(csokkentett!CT$8:CT16)</f>
        <v>1130.3883305208781</v>
      </c>
      <c r="O21" s="14">
        <f>AVERAGE(csokkentett!$CT$8:$CT16)</f>
        <v>2555.5555555555557</v>
      </c>
      <c r="P21" s="13">
        <f>C7</f>
        <v>0.57735026918962551</v>
      </c>
    </row>
    <row r="22" spans="1:24" x14ac:dyDescent="0.3">
      <c r="A22" t="s">
        <v>67</v>
      </c>
      <c r="B22">
        <f>B21+1</f>
        <v>10</v>
      </c>
      <c r="C22">
        <f>MAX(csokkentett!CO$8:CO17)</f>
        <v>4</v>
      </c>
      <c r="D22" s="59">
        <f>MAX(csokkentett!CP$8:CP17)</f>
        <v>4</v>
      </c>
      <c r="E22" s="60">
        <f>MAX(csokkentett!CQ$8:CQ17)</f>
        <v>4</v>
      </c>
      <c r="F22" s="61">
        <f>MAX(csokkentett!CR$8:CR17)</f>
        <v>4</v>
      </c>
      <c r="G22">
        <f>MAX(csokkentett!CS$8:CS17)</f>
        <v>4</v>
      </c>
      <c r="H22" s="13">
        <f>STDEV(csokkentett!CO$8:CO17)</f>
        <v>1.1972189997378646</v>
      </c>
      <c r="I22" s="13">
        <f>STDEV(csokkentett!CP$8:CP17)</f>
        <v>1.2649110640673518</v>
      </c>
      <c r="J22" s="13">
        <f>STDEV(csokkentett!CQ$8:CQ17)</f>
        <v>1.1785113019775793</v>
      </c>
      <c r="K22" s="13">
        <f>STDEV(csokkentett!CR$8:CR17)</f>
        <v>1.1595018087284055</v>
      </c>
      <c r="L22" s="13">
        <f>STDEV(csokkentett!CS$8:CS17)</f>
        <v>1.2866839377079189</v>
      </c>
      <c r="M22">
        <f>MAX(csokkentett!CT$8:CT17)</f>
        <v>4000</v>
      </c>
      <c r="N22" s="14">
        <f>STDEV(csokkentett!CT$8:CT17)</f>
        <v>1074.9676997731399</v>
      </c>
      <c r="O22" s="14">
        <f>AVERAGE(csokkentett!$CT$8:$CT17)</f>
        <v>2600</v>
      </c>
      <c r="P22" s="13">
        <f>C8</f>
        <v>0.7745966692414834</v>
      </c>
    </row>
    <row r="23" spans="1:24" ht="15" thickBot="1" x14ac:dyDescent="0.35">
      <c r="A23" t="s">
        <v>68</v>
      </c>
      <c r="B23">
        <f>B22+1</f>
        <v>11</v>
      </c>
      <c r="C23">
        <f>MAX(csokkentett!CO$8:CO18)</f>
        <v>4</v>
      </c>
      <c r="D23" s="65">
        <f>MAX(csokkentett!CP$8:CP18)</f>
        <v>4</v>
      </c>
      <c r="E23" s="66">
        <f>MAX(csokkentett!CQ$8:CQ18)</f>
        <v>4</v>
      </c>
      <c r="F23" s="67">
        <f>MAX(csokkentett!CR$8:CR18)</f>
        <v>4</v>
      </c>
      <c r="G23">
        <f>MAX(csokkentett!CS$8:CS18)</f>
        <v>4</v>
      </c>
      <c r="H23" s="13">
        <f>STDEV(csokkentett!CO$8:CO18)</f>
        <v>1.1677484162422844</v>
      </c>
      <c r="I23" s="13">
        <f>STDEV(csokkentett!CP$8:CP18)</f>
        <v>1.2933395813657267</v>
      </c>
      <c r="J23" s="13">
        <f>STDEV(csokkentett!CQ$8:CQ18)</f>
        <v>1.1281521496355327</v>
      </c>
      <c r="K23" s="13">
        <f>STDEV(csokkentett!CR$8:CR18)</f>
        <v>1.1037127426019049</v>
      </c>
      <c r="L23" s="13">
        <f>STDEV(csokkentett!CS$8:CS18)</f>
        <v>1.2210278829367864</v>
      </c>
      <c r="M23">
        <f>MAX(csokkentett!CT$8:CT18)</f>
        <v>4000</v>
      </c>
      <c r="N23" s="14">
        <f>STDEV(csokkentett!CT$8:CT18)</f>
        <v>1128.1521496355324</v>
      </c>
      <c r="O23" s="14">
        <f>AVERAGE(csokkentett!$CT$8:$CT18)</f>
        <v>2454.5454545454545</v>
      </c>
      <c r="P23" s="13">
        <f>C9</f>
        <v>1.0000000000000002</v>
      </c>
    </row>
    <row r="26" spans="1:24" x14ac:dyDescent="0.3">
      <c r="A26" t="s">
        <v>111</v>
      </c>
      <c r="B26" t="s">
        <v>149</v>
      </c>
      <c r="C26" t="s">
        <v>149</v>
      </c>
      <c r="D26" t="s">
        <v>149</v>
      </c>
      <c r="E26" t="s">
        <v>149</v>
      </c>
      <c r="F26" t="s">
        <v>149</v>
      </c>
      <c r="G26" t="s">
        <v>149</v>
      </c>
      <c r="H26" t="s">
        <v>149</v>
      </c>
      <c r="I26" t="s">
        <v>149</v>
      </c>
      <c r="J26" t="s">
        <v>149</v>
      </c>
      <c r="K26" t="s">
        <v>149</v>
      </c>
      <c r="L26" t="s">
        <v>149</v>
      </c>
      <c r="M26" t="s">
        <v>150</v>
      </c>
      <c r="N26" t="s">
        <v>150</v>
      </c>
      <c r="O26" t="s">
        <v>150</v>
      </c>
      <c r="P26" t="s">
        <v>150</v>
      </c>
      <c r="Q26" t="s">
        <v>150</v>
      </c>
      <c r="R26" t="s">
        <v>150</v>
      </c>
      <c r="S26" t="s">
        <v>150</v>
      </c>
      <c r="T26" t="s">
        <v>150</v>
      </c>
      <c r="U26" t="s">
        <v>150</v>
      </c>
      <c r="V26" t="s">
        <v>150</v>
      </c>
      <c r="W26" t="s">
        <v>150</v>
      </c>
    </row>
    <row r="27" spans="1:24" x14ac:dyDescent="0.3">
      <c r="A27" t="str">
        <f>A14</f>
        <v>input</v>
      </c>
      <c r="B27" t="str">
        <f t="shared" ref="B27:P27" si="1">B14</f>
        <v>distinct esetszám</v>
      </c>
      <c r="C27" t="str">
        <f t="shared" si="1"/>
        <v>max_k1</v>
      </c>
      <c r="D27" t="str">
        <f>G14</f>
        <v>max_k5</v>
      </c>
      <c r="E27" t="str">
        <f>H14</f>
        <v>szórás_k1</v>
      </c>
      <c r="F27" t="str">
        <f>I14</f>
        <v>szórás_k2</v>
      </c>
      <c r="G27" t="str">
        <f>J14</f>
        <v>szórás_k3</v>
      </c>
      <c r="H27" t="str">
        <f>K14</f>
        <v>szórás_k4</v>
      </c>
      <c r="I27" t="str">
        <f>L14</f>
        <v>szórás_k5</v>
      </c>
      <c r="J27" t="str">
        <f>M14</f>
        <v>max_Y</v>
      </c>
      <c r="K27" t="str">
        <f>N14</f>
        <v>szórás_Y</v>
      </c>
      <c r="L27" t="str">
        <f>O14</f>
        <v>átlag_Y</v>
      </c>
      <c r="M27" t="str">
        <f>B27</f>
        <v>distinct esetszám</v>
      </c>
      <c r="N27" t="str">
        <f t="shared" ref="N27:Y27" si="2">C27</f>
        <v>max_k1</v>
      </c>
      <c r="O27" t="str">
        <f t="shared" si="2"/>
        <v>max_k5</v>
      </c>
      <c r="P27" t="str">
        <f t="shared" si="2"/>
        <v>szórás_k1</v>
      </c>
      <c r="Q27" t="str">
        <f t="shared" si="2"/>
        <v>szórás_k2</v>
      </c>
      <c r="R27" t="str">
        <f t="shared" si="2"/>
        <v>szórás_k3</v>
      </c>
      <c r="S27" t="str">
        <f t="shared" si="2"/>
        <v>szórás_k4</v>
      </c>
      <c r="T27" t="str">
        <f t="shared" si="2"/>
        <v>szórás_k5</v>
      </c>
      <c r="U27" t="str">
        <f t="shared" si="2"/>
        <v>max_Y</v>
      </c>
      <c r="V27" t="str">
        <f t="shared" si="2"/>
        <v>szórás_Y</v>
      </c>
      <c r="W27" t="str">
        <f t="shared" si="2"/>
        <v>átlag_Y</v>
      </c>
      <c r="X27" t="str">
        <f>P14</f>
        <v>korreláció</v>
      </c>
    </row>
    <row r="28" spans="1:24" x14ac:dyDescent="0.3">
      <c r="A28" t="str">
        <f>A16</f>
        <v>szcenárió1</v>
      </c>
      <c r="B28">
        <f>RANK(B16,B$16:B$23,B$11)</f>
        <v>1</v>
      </c>
      <c r="C28">
        <f t="shared" ref="C28:O28" si="3">RANK(C16,C$16:C$23,C$11)</f>
        <v>1</v>
      </c>
      <c r="D28">
        <f>RANK(G16,G$16:G$23,G$11)</f>
        <v>1</v>
      </c>
      <c r="E28">
        <f>RANK(H16,H$16:H$23,H$11)</f>
        <v>5</v>
      </c>
      <c r="F28">
        <f>RANK(I16,I$16:I$23,I$11)</f>
        <v>4</v>
      </c>
      <c r="G28">
        <f>RANK(J16,J$16:J$23,J$11)</f>
        <v>8</v>
      </c>
      <c r="H28">
        <f>RANK(K16,K$16:K$23,K$11)</f>
        <v>2</v>
      </c>
      <c r="I28">
        <f>RANK(L16,L$16:L$23,L$11)</f>
        <v>1</v>
      </c>
      <c r="J28">
        <f>RANK(M16,M$16:M$23,M$11)</f>
        <v>1</v>
      </c>
      <c r="K28">
        <f>RANK(N16,N$16:N$23,N$11)</f>
        <v>5</v>
      </c>
      <c r="L28">
        <f>RANK(O16,O$16:O$23,O$11)</f>
        <v>1</v>
      </c>
      <c r="M28">
        <f>9-B28</f>
        <v>8</v>
      </c>
      <c r="N28">
        <f t="shared" ref="N28:N35" si="4">9-C28</f>
        <v>8</v>
      </c>
      <c r="O28">
        <f t="shared" ref="O28:O35" si="5">9-D28</f>
        <v>8</v>
      </c>
      <c r="P28">
        <f t="shared" ref="P28:P35" si="6">9-E28</f>
        <v>4</v>
      </c>
      <c r="Q28">
        <f t="shared" ref="Q28:Q35" si="7">9-F28</f>
        <v>5</v>
      </c>
      <c r="R28">
        <f t="shared" ref="R28:R35" si="8">9-G28</f>
        <v>1</v>
      </c>
      <c r="S28">
        <f t="shared" ref="S28:S35" si="9">9-H28</f>
        <v>7</v>
      </c>
      <c r="T28">
        <f t="shared" ref="T28:T35" si="10">9-I28</f>
        <v>8</v>
      </c>
      <c r="U28">
        <f t="shared" ref="U28:U35" si="11">9-J28</f>
        <v>8</v>
      </c>
      <c r="V28">
        <f t="shared" ref="V28:V35" si="12">9-K28</f>
        <v>4</v>
      </c>
      <c r="W28">
        <f t="shared" ref="W28:W35" si="13">9-L28</f>
        <v>8</v>
      </c>
      <c r="X28">
        <f>INT(P16*1000)</f>
        <v>503</v>
      </c>
    </row>
    <row r="29" spans="1:24" x14ac:dyDescent="0.3">
      <c r="A29" t="str">
        <f>A17</f>
        <v>szcenárió2</v>
      </c>
      <c r="B29">
        <f>RANK(B17,B$16:B$23,B$11)</f>
        <v>2</v>
      </c>
      <c r="C29">
        <f>RANK(C17,C$16:C$23,C$11)</f>
        <v>1</v>
      </c>
      <c r="D29">
        <f>RANK(G17,G$16:G$23,G$11)</f>
        <v>2</v>
      </c>
      <c r="E29">
        <f>RANK(H17,H$16:H$23,H$11)</f>
        <v>4</v>
      </c>
      <c r="F29">
        <f>RANK(I17,I$16:I$23,I$11)</f>
        <v>8</v>
      </c>
      <c r="G29">
        <f>RANK(J17,J$16:J$23,J$11)</f>
        <v>6</v>
      </c>
      <c r="H29">
        <f>RANK(K17,K$16:K$23,K$11)</f>
        <v>1</v>
      </c>
      <c r="I29">
        <f>RANK(L17,L$16:L$23,L$11)</f>
        <v>8</v>
      </c>
      <c r="J29">
        <f>RANK(M17,M$16:M$23,M$11)</f>
        <v>1</v>
      </c>
      <c r="K29">
        <f>RANK(N17,N$16:N$23,N$11)</f>
        <v>2</v>
      </c>
      <c r="L29">
        <f>RANK(O17,O$16:O$23,O$11)</f>
        <v>2</v>
      </c>
      <c r="M29">
        <f t="shared" ref="M29:M36" si="14">9-B29</f>
        <v>7</v>
      </c>
      <c r="N29">
        <f t="shared" si="4"/>
        <v>8</v>
      </c>
      <c r="O29">
        <f t="shared" si="5"/>
        <v>7</v>
      </c>
      <c r="P29">
        <f t="shared" si="6"/>
        <v>5</v>
      </c>
      <c r="Q29">
        <f t="shared" si="7"/>
        <v>1</v>
      </c>
      <c r="R29">
        <f t="shared" si="8"/>
        <v>3</v>
      </c>
      <c r="S29">
        <f t="shared" si="9"/>
        <v>8</v>
      </c>
      <c r="T29">
        <f t="shared" si="10"/>
        <v>1</v>
      </c>
      <c r="U29">
        <f t="shared" si="11"/>
        <v>8</v>
      </c>
      <c r="V29">
        <f t="shared" si="12"/>
        <v>7</v>
      </c>
      <c r="W29">
        <f t="shared" si="13"/>
        <v>7</v>
      </c>
      <c r="X29">
        <f>INT(P17*1000)</f>
        <v>433</v>
      </c>
    </row>
    <row r="30" spans="1:24" x14ac:dyDescent="0.3">
      <c r="A30" t="str">
        <f>A18</f>
        <v>szcenárió3</v>
      </c>
      <c r="B30">
        <f>RANK(B18,B$16:B$23,B$11)</f>
        <v>3</v>
      </c>
      <c r="C30">
        <f>RANK(C18,C$16:C$23,C$11)</f>
        <v>1</v>
      </c>
      <c r="D30">
        <f>RANK(G18,G$16:G$23,G$11)</f>
        <v>2</v>
      </c>
      <c r="E30">
        <f>RANK(H18,H$16:H$23,H$11)</f>
        <v>2</v>
      </c>
      <c r="F30">
        <f>RANK(I18,I$16:I$23,I$11)</f>
        <v>7</v>
      </c>
      <c r="G30">
        <f>RANK(J18,J$16:J$23,J$11)</f>
        <v>2</v>
      </c>
      <c r="H30">
        <f>RANK(K18,K$16:K$23,K$11)</f>
        <v>5</v>
      </c>
      <c r="I30">
        <f>RANK(L18,L$16:L$23,L$11)</f>
        <v>4</v>
      </c>
      <c r="J30">
        <f>RANK(M18,M$16:M$23,M$11)</f>
        <v>3</v>
      </c>
      <c r="K30">
        <f>RANK(N18,N$16:N$23,N$11)</f>
        <v>7</v>
      </c>
      <c r="L30">
        <f>RANK(O18,O$16:O$23,O$11)</f>
        <v>4</v>
      </c>
      <c r="M30">
        <f t="shared" si="14"/>
        <v>6</v>
      </c>
      <c r="N30">
        <f t="shared" si="4"/>
        <v>8</v>
      </c>
      <c r="O30">
        <f t="shared" si="5"/>
        <v>7</v>
      </c>
      <c r="P30">
        <f t="shared" si="6"/>
        <v>7</v>
      </c>
      <c r="Q30">
        <f t="shared" si="7"/>
        <v>2</v>
      </c>
      <c r="R30">
        <f t="shared" si="8"/>
        <v>7</v>
      </c>
      <c r="S30">
        <f t="shared" si="9"/>
        <v>4</v>
      </c>
      <c r="T30">
        <f t="shared" si="10"/>
        <v>5</v>
      </c>
      <c r="U30">
        <f t="shared" si="11"/>
        <v>6</v>
      </c>
      <c r="V30">
        <f t="shared" si="12"/>
        <v>2</v>
      </c>
      <c r="W30">
        <f t="shared" si="13"/>
        <v>5</v>
      </c>
      <c r="X30">
        <f>INT(P18*1000)</f>
        <v>600</v>
      </c>
    </row>
    <row r="31" spans="1:24" x14ac:dyDescent="0.3">
      <c r="A31" t="str">
        <f>A19</f>
        <v>szcenárió4</v>
      </c>
      <c r="B31">
        <f>RANK(B19,B$16:B$23,B$11)</f>
        <v>4</v>
      </c>
      <c r="C31">
        <f>RANK(C19,C$16:C$23,C$11)</f>
        <v>1</v>
      </c>
      <c r="D31">
        <f>RANK(G19,G$16:G$23,G$11)</f>
        <v>2</v>
      </c>
      <c r="E31">
        <f>RANK(H19,H$16:H$23,H$11)</f>
        <v>1</v>
      </c>
      <c r="F31">
        <f>RANK(I19,I$16:I$23,I$11)</f>
        <v>3</v>
      </c>
      <c r="G31">
        <f>RANK(J19,J$16:J$23,J$11)</f>
        <v>3</v>
      </c>
      <c r="H31">
        <f>RANK(K19,K$16:K$23,K$11)</f>
        <v>7</v>
      </c>
      <c r="I31">
        <f>RANK(L19,L$16:L$23,L$11)</f>
        <v>5</v>
      </c>
      <c r="J31">
        <f>RANK(M19,M$16:M$23,M$11)</f>
        <v>3</v>
      </c>
      <c r="K31">
        <f>RANK(N19,N$16:N$23,N$11)</f>
        <v>8</v>
      </c>
      <c r="L31">
        <f>RANK(O19,O$16:O$23,O$11)</f>
        <v>8</v>
      </c>
      <c r="M31">
        <f t="shared" si="14"/>
        <v>5</v>
      </c>
      <c r="N31">
        <f t="shared" si="4"/>
        <v>8</v>
      </c>
      <c r="O31">
        <f t="shared" si="5"/>
        <v>7</v>
      </c>
      <c r="P31">
        <f t="shared" si="6"/>
        <v>8</v>
      </c>
      <c r="Q31">
        <f t="shared" si="7"/>
        <v>6</v>
      </c>
      <c r="R31">
        <f t="shared" si="8"/>
        <v>6</v>
      </c>
      <c r="S31">
        <f t="shared" si="9"/>
        <v>2</v>
      </c>
      <c r="T31">
        <f t="shared" si="10"/>
        <v>4</v>
      </c>
      <c r="U31">
        <f t="shared" si="11"/>
        <v>6</v>
      </c>
      <c r="V31">
        <f t="shared" si="12"/>
        <v>1</v>
      </c>
      <c r="W31">
        <f t="shared" si="13"/>
        <v>1</v>
      </c>
      <c r="X31">
        <f>INT(P19*1000)</f>
        <v>755</v>
      </c>
    </row>
    <row r="32" spans="1:24" x14ac:dyDescent="0.3">
      <c r="A32" t="str">
        <f>A20</f>
        <v>szcenárió5</v>
      </c>
      <c r="B32">
        <f>RANK(B20,B$16:B$23,B$11)</f>
        <v>5</v>
      </c>
      <c r="C32">
        <f>RANK(C20,C$16:C$23,C$11)</f>
        <v>1</v>
      </c>
      <c r="D32">
        <f>RANK(G20,G$16:G$23,G$11)</f>
        <v>2</v>
      </c>
      <c r="E32">
        <f>RANK(H20,H$16:H$23,H$11)</f>
        <v>3</v>
      </c>
      <c r="F32">
        <f>RANK(I20,I$16:I$23,I$11)</f>
        <v>1</v>
      </c>
      <c r="G32">
        <f>RANK(J20,J$16:J$23,J$11)</f>
        <v>1</v>
      </c>
      <c r="H32">
        <f>RANK(K20,K$16:K$23,K$11)</f>
        <v>8</v>
      </c>
      <c r="I32">
        <f>RANK(L20,L$16:L$23,L$11)</f>
        <v>3</v>
      </c>
      <c r="J32">
        <f>RANK(M20,M$16:M$23,M$11)</f>
        <v>3</v>
      </c>
      <c r="K32">
        <f>RANK(N20,N$16:N$23,N$11)</f>
        <v>6</v>
      </c>
      <c r="L32">
        <f>RANK(O20,O$16:O$23,O$11)</f>
        <v>7</v>
      </c>
      <c r="M32">
        <f t="shared" si="14"/>
        <v>4</v>
      </c>
      <c r="N32">
        <f t="shared" si="4"/>
        <v>8</v>
      </c>
      <c r="O32">
        <f t="shared" si="5"/>
        <v>7</v>
      </c>
      <c r="P32">
        <f t="shared" si="6"/>
        <v>6</v>
      </c>
      <c r="Q32">
        <f t="shared" si="7"/>
        <v>8</v>
      </c>
      <c r="R32">
        <f t="shared" si="8"/>
        <v>8</v>
      </c>
      <c r="S32">
        <f t="shared" si="9"/>
        <v>1</v>
      </c>
      <c r="T32">
        <f t="shared" si="10"/>
        <v>6</v>
      </c>
      <c r="U32">
        <f t="shared" si="11"/>
        <v>6</v>
      </c>
      <c r="V32">
        <f t="shared" si="12"/>
        <v>3</v>
      </c>
      <c r="W32">
        <f t="shared" si="13"/>
        <v>2</v>
      </c>
      <c r="X32">
        <f>INT(P20*1000)</f>
        <v>577</v>
      </c>
    </row>
    <row r="33" spans="1:24" x14ac:dyDescent="0.3">
      <c r="A33" t="str">
        <f>A21</f>
        <v>szcenárió6</v>
      </c>
      <c r="B33">
        <f>RANK(B21,B$16:B$23,B$11)</f>
        <v>6</v>
      </c>
      <c r="C33">
        <f>RANK(C21,C$16:C$23,C$11)</f>
        <v>6</v>
      </c>
      <c r="D33">
        <f>RANK(G21,G$16:G$23,G$11)</f>
        <v>2</v>
      </c>
      <c r="E33">
        <f>RANK(H21,H$16:H$23,H$11)</f>
        <v>8</v>
      </c>
      <c r="F33">
        <f>RANK(I21,I$16:I$23,I$11)</f>
        <v>2</v>
      </c>
      <c r="G33">
        <f>RANK(J21,J$16:J$23,J$11)</f>
        <v>4</v>
      </c>
      <c r="H33">
        <f>RANK(K21,K$16:K$23,K$11)</f>
        <v>6</v>
      </c>
      <c r="I33">
        <f>RANK(L21,L$16:L$23,L$11)</f>
        <v>2</v>
      </c>
      <c r="J33">
        <f>RANK(M21,M$16:M$23,M$11)</f>
        <v>3</v>
      </c>
      <c r="K33">
        <f>RANK(N21,N$16:N$23,N$11)</f>
        <v>4</v>
      </c>
      <c r="L33">
        <f>RANK(O21,O$16:O$23,O$11)</f>
        <v>5</v>
      </c>
      <c r="M33">
        <f t="shared" si="14"/>
        <v>3</v>
      </c>
      <c r="N33">
        <f t="shared" si="4"/>
        <v>3</v>
      </c>
      <c r="O33">
        <f t="shared" si="5"/>
        <v>7</v>
      </c>
      <c r="P33">
        <f t="shared" si="6"/>
        <v>1</v>
      </c>
      <c r="Q33">
        <f t="shared" si="7"/>
        <v>7</v>
      </c>
      <c r="R33">
        <f t="shared" si="8"/>
        <v>5</v>
      </c>
      <c r="S33">
        <f t="shared" si="9"/>
        <v>3</v>
      </c>
      <c r="T33">
        <f t="shared" si="10"/>
        <v>7</v>
      </c>
      <c r="U33">
        <f t="shared" si="11"/>
        <v>6</v>
      </c>
      <c r="V33">
        <f t="shared" si="12"/>
        <v>5</v>
      </c>
      <c r="W33">
        <f t="shared" si="13"/>
        <v>4</v>
      </c>
      <c r="X33">
        <f>INT(P21*1000)</f>
        <v>577</v>
      </c>
    </row>
    <row r="34" spans="1:24" x14ac:dyDescent="0.3">
      <c r="A34" t="str">
        <f>A22</f>
        <v>szcenárió7</v>
      </c>
      <c r="B34">
        <f>RANK(B22,B$16:B$23,B$11)</f>
        <v>7</v>
      </c>
      <c r="C34">
        <f>RANK(C22,C$16:C$23,C$11)</f>
        <v>6</v>
      </c>
      <c r="D34">
        <f>RANK(G22,G$16:G$23,G$11)</f>
        <v>2</v>
      </c>
      <c r="E34">
        <f>RANK(H22,H$16:H$23,H$11)</f>
        <v>7</v>
      </c>
      <c r="F34">
        <f>RANK(I22,I$16:I$23,I$11)</f>
        <v>5</v>
      </c>
      <c r="G34">
        <f>RANK(J22,J$16:J$23,J$11)</f>
        <v>7</v>
      </c>
      <c r="H34">
        <f>RANK(K22,K$16:K$23,K$11)</f>
        <v>4</v>
      </c>
      <c r="I34">
        <f>RANK(L22,L$16:L$23,L$11)</f>
        <v>7</v>
      </c>
      <c r="J34">
        <f>RANK(M22,M$16:M$23,M$11)</f>
        <v>3</v>
      </c>
      <c r="K34">
        <f>RANK(N22,N$16:N$23,N$11)</f>
        <v>1</v>
      </c>
      <c r="L34">
        <f>RANK(O22,O$16:O$23,O$11)</f>
        <v>6</v>
      </c>
      <c r="M34">
        <f t="shared" si="14"/>
        <v>2</v>
      </c>
      <c r="N34">
        <f t="shared" si="4"/>
        <v>3</v>
      </c>
      <c r="O34">
        <f t="shared" si="5"/>
        <v>7</v>
      </c>
      <c r="P34">
        <f t="shared" si="6"/>
        <v>2</v>
      </c>
      <c r="Q34">
        <f t="shared" si="7"/>
        <v>4</v>
      </c>
      <c r="R34">
        <f t="shared" si="8"/>
        <v>2</v>
      </c>
      <c r="S34">
        <f t="shared" si="9"/>
        <v>5</v>
      </c>
      <c r="T34">
        <f t="shared" si="10"/>
        <v>2</v>
      </c>
      <c r="U34">
        <f t="shared" si="11"/>
        <v>6</v>
      </c>
      <c r="V34">
        <f t="shared" si="12"/>
        <v>8</v>
      </c>
      <c r="W34">
        <f t="shared" si="13"/>
        <v>3</v>
      </c>
      <c r="X34">
        <f>INT(P22*1000)</f>
        <v>774</v>
      </c>
    </row>
    <row r="35" spans="1:24" x14ac:dyDescent="0.3">
      <c r="A35" t="str">
        <f>A23</f>
        <v>szcenárió8</v>
      </c>
      <c r="B35">
        <f>RANK(B23,B$16:B$23,B$11)</f>
        <v>8</v>
      </c>
      <c r="C35">
        <f>RANK(C23,C$16:C$23,C$11)</f>
        <v>6</v>
      </c>
      <c r="D35">
        <f>RANK(G23,G$16:G$23,G$11)</f>
        <v>2</v>
      </c>
      <c r="E35">
        <f>RANK(H23,H$16:H$23,H$11)</f>
        <v>6</v>
      </c>
      <c r="F35">
        <f>RANK(I23,I$16:I$23,I$11)</f>
        <v>6</v>
      </c>
      <c r="G35">
        <f>RANK(J23,J$16:J$23,J$11)</f>
        <v>5</v>
      </c>
      <c r="H35">
        <f>RANK(K23,K$16:K$23,K$11)</f>
        <v>3</v>
      </c>
      <c r="I35">
        <f>RANK(L23,L$16:L$23,L$11)</f>
        <v>6</v>
      </c>
      <c r="J35">
        <f>RANK(M23,M$16:M$23,M$11)</f>
        <v>3</v>
      </c>
      <c r="K35">
        <f>RANK(N23,N$16:N$23,N$11)</f>
        <v>3</v>
      </c>
      <c r="L35">
        <f>RANK(O23,O$16:O$23,O$11)</f>
        <v>3</v>
      </c>
      <c r="M35">
        <f t="shared" si="14"/>
        <v>1</v>
      </c>
      <c r="N35">
        <f t="shared" si="4"/>
        <v>3</v>
      </c>
      <c r="O35">
        <f t="shared" si="5"/>
        <v>7</v>
      </c>
      <c r="P35">
        <f t="shared" si="6"/>
        <v>3</v>
      </c>
      <c r="Q35">
        <f t="shared" si="7"/>
        <v>3</v>
      </c>
      <c r="R35">
        <f t="shared" si="8"/>
        <v>4</v>
      </c>
      <c r="S35">
        <f t="shared" si="9"/>
        <v>6</v>
      </c>
      <c r="T35">
        <f t="shared" si="10"/>
        <v>3</v>
      </c>
      <c r="U35">
        <f t="shared" si="11"/>
        <v>6</v>
      </c>
      <c r="V35">
        <f t="shared" si="12"/>
        <v>6</v>
      </c>
      <c r="W35">
        <f t="shared" si="13"/>
        <v>6</v>
      </c>
      <c r="X35">
        <f>INT(P23*1000)</f>
        <v>1000</v>
      </c>
    </row>
    <row r="36" spans="1:24" ht="28.8" x14ac:dyDescent="0.3">
      <c r="B36" s="68" t="str">
        <f>B26&amp;B27</f>
        <v>inverzdistinct esetszám</v>
      </c>
      <c r="C36" s="68" t="str">
        <f t="shared" ref="C36:X36" si="15">C26&amp;C27</f>
        <v>inverzmax_k1</v>
      </c>
      <c r="D36" s="68" t="str">
        <f t="shared" si="15"/>
        <v>inverzmax_k5</v>
      </c>
      <c r="E36" s="68" t="str">
        <f t="shared" si="15"/>
        <v>inverzszórás_k1</v>
      </c>
      <c r="F36" s="68" t="str">
        <f t="shared" si="15"/>
        <v>inverzszórás_k2</v>
      </c>
      <c r="G36" s="68" t="str">
        <f t="shared" si="15"/>
        <v>inverzszórás_k3</v>
      </c>
      <c r="H36" s="68" t="str">
        <f t="shared" si="15"/>
        <v>inverzszórás_k4</v>
      </c>
      <c r="I36" s="68" t="str">
        <f t="shared" si="15"/>
        <v>inverzszórás_k5</v>
      </c>
      <c r="J36" s="68" t="str">
        <f t="shared" si="15"/>
        <v>inverzmax_Y</v>
      </c>
      <c r="K36" s="68" t="str">
        <f t="shared" si="15"/>
        <v>inverzszórás_Y</v>
      </c>
      <c r="L36" s="68" t="str">
        <f t="shared" si="15"/>
        <v>inverzátlag_Y</v>
      </c>
      <c r="M36" s="68" t="str">
        <f t="shared" si="15"/>
        <v>direktdistinct esetszám</v>
      </c>
      <c r="N36" s="68" t="str">
        <f t="shared" si="15"/>
        <v>direktmax_k1</v>
      </c>
      <c r="O36" s="68" t="str">
        <f t="shared" si="15"/>
        <v>direktmax_k5</v>
      </c>
      <c r="P36" s="68" t="str">
        <f t="shared" si="15"/>
        <v>direktszórás_k1</v>
      </c>
      <c r="Q36" s="68" t="str">
        <f t="shared" si="15"/>
        <v>direktszórás_k2</v>
      </c>
      <c r="R36" s="68" t="str">
        <f t="shared" si="15"/>
        <v>direktszórás_k3</v>
      </c>
      <c r="S36" s="68" t="str">
        <f t="shared" si="15"/>
        <v>direktszórás_k4</v>
      </c>
      <c r="T36" s="68" t="str">
        <f t="shared" si="15"/>
        <v>direktszórás_k5</v>
      </c>
      <c r="U36" s="68" t="str">
        <f t="shared" si="15"/>
        <v>direktmax_Y</v>
      </c>
      <c r="V36" s="68" t="str">
        <f t="shared" si="15"/>
        <v>direktszórás_Y</v>
      </c>
      <c r="W36" s="68" t="str">
        <f t="shared" si="15"/>
        <v>direktátlag_Y</v>
      </c>
      <c r="X36" s="68" t="str">
        <f t="shared" si="15"/>
        <v>korreláció</v>
      </c>
    </row>
    <row r="37" spans="1:24" x14ac:dyDescent="0.3">
      <c r="A37" s="41" t="s">
        <v>199</v>
      </c>
      <c r="B37" s="55">
        <v>1</v>
      </c>
      <c r="C37" s="41">
        <v>1</v>
      </c>
      <c r="D37" s="41">
        <v>1</v>
      </c>
      <c r="E37" s="41">
        <v>5</v>
      </c>
      <c r="F37" s="55">
        <v>1</v>
      </c>
      <c r="G37" s="55">
        <v>8</v>
      </c>
      <c r="H37" s="41">
        <v>2</v>
      </c>
      <c r="I37" s="41">
        <v>2</v>
      </c>
      <c r="J37" s="41">
        <v>1</v>
      </c>
      <c r="K37" s="41">
        <v>5</v>
      </c>
      <c r="L37" s="55">
        <v>1</v>
      </c>
      <c r="M37" s="41">
        <f t="shared" ref="M37" si="16">9-B37</f>
        <v>8</v>
      </c>
      <c r="N37" s="41">
        <f t="shared" ref="N37" si="17">9-C37</f>
        <v>8</v>
      </c>
      <c r="O37" s="41">
        <f t="shared" ref="O37" si="18">9-D37</f>
        <v>8</v>
      </c>
      <c r="P37" s="41">
        <f t="shared" ref="P37" si="19">9-E37</f>
        <v>4</v>
      </c>
      <c r="Q37" s="41">
        <f t="shared" ref="Q37" si="20">9-F37</f>
        <v>8</v>
      </c>
      <c r="R37" s="41">
        <f t="shared" ref="R37" si="21">9-G37</f>
        <v>1</v>
      </c>
      <c r="S37" s="41">
        <f t="shared" ref="S37" si="22">9-H37</f>
        <v>7</v>
      </c>
      <c r="T37" s="41">
        <f t="shared" ref="T37" si="23">9-I37</f>
        <v>7</v>
      </c>
      <c r="U37" s="41">
        <f t="shared" ref="U37" si="24">9-J37</f>
        <v>8</v>
      </c>
      <c r="V37" s="41">
        <f t="shared" ref="V37" si="25">9-K37</f>
        <v>4</v>
      </c>
      <c r="W37" s="41">
        <f t="shared" ref="W37" si="26">9-L37</f>
        <v>8</v>
      </c>
      <c r="X37" s="53">
        <f>P15</f>
        <v>0.39735970711951302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62EAC-18E7-4652-91FF-38E8CBF9BCFD}">
  <dimension ref="A1:AC59"/>
  <sheetViews>
    <sheetView zoomScale="40" zoomScaleNormal="40" workbookViewId="0"/>
  </sheetViews>
  <sheetFormatPr defaultRowHeight="14.4" x14ac:dyDescent="0.3"/>
  <cols>
    <col min="2" max="2" width="8.88671875" style="16"/>
    <col min="6" max="6" width="8.88671875" style="16"/>
    <col min="8" max="8" width="8.88671875" style="16"/>
    <col min="11" max="11" width="8.88671875" style="16"/>
    <col min="13" max="13" width="8.88671875" style="16"/>
    <col min="16" max="16" width="8.88671875" style="16"/>
  </cols>
  <sheetData>
    <row r="1" spans="1:24" ht="18" x14ac:dyDescent="0.3">
      <c r="A1" s="1"/>
    </row>
    <row r="2" spans="1:24" x14ac:dyDescent="0.3">
      <c r="A2" s="2"/>
    </row>
    <row r="5" spans="1:24" ht="18" x14ac:dyDescent="0.3">
      <c r="A5" s="3" t="s">
        <v>0</v>
      </c>
      <c r="B5" s="17">
        <v>5726748</v>
      </c>
      <c r="C5" s="3" t="s">
        <v>2</v>
      </c>
      <c r="D5" s="4">
        <v>8</v>
      </c>
      <c r="E5" s="3" t="s">
        <v>3</v>
      </c>
      <c r="F5" s="17">
        <v>22</v>
      </c>
      <c r="G5" s="3" t="s">
        <v>4</v>
      </c>
      <c r="H5" s="17">
        <v>8</v>
      </c>
      <c r="I5" s="3" t="s">
        <v>5</v>
      </c>
      <c r="J5" s="4">
        <v>0</v>
      </c>
      <c r="K5" s="21" t="s">
        <v>6</v>
      </c>
      <c r="L5" s="4" t="s">
        <v>151</v>
      </c>
    </row>
    <row r="6" spans="1:24" ht="18.600000000000001" thickBot="1" x14ac:dyDescent="0.35">
      <c r="A6" s="1"/>
    </row>
    <row r="7" spans="1:24" ht="15" thickBot="1" x14ac:dyDescent="0.35">
      <c r="A7" s="5" t="s">
        <v>8</v>
      </c>
      <c r="B7" s="22" t="str">
        <f>'OAM (2)'!B26&amp;'OAM (2)'!B27</f>
        <v>inverzdistinct esetszám</v>
      </c>
      <c r="C7" s="22" t="str">
        <f>'OAM (2)'!C26&amp;'OAM (2)'!C27</f>
        <v>inverzmax_k1</v>
      </c>
      <c r="D7" s="22" t="str">
        <f>'OAM (2)'!D26&amp;'OAM (2)'!D27</f>
        <v>inverzmax_k5</v>
      </c>
      <c r="E7" s="22" t="str">
        <f>'OAM (2)'!E26&amp;'OAM (2)'!E27</f>
        <v>inverzszórás_k1</v>
      </c>
      <c r="F7" s="22" t="str">
        <f>'OAM (2)'!F26&amp;'OAM (2)'!F27</f>
        <v>inverzszórás_k2</v>
      </c>
      <c r="G7" s="22" t="str">
        <f>'OAM (2)'!G26&amp;'OAM (2)'!G27</f>
        <v>inverzszórás_k3</v>
      </c>
      <c r="H7" s="22" t="str">
        <f>'OAM (2)'!H26&amp;'OAM (2)'!H27</f>
        <v>inverzszórás_k4</v>
      </c>
      <c r="I7" s="22" t="str">
        <f>'OAM (2)'!I26&amp;'OAM (2)'!I27</f>
        <v>inverzszórás_k5</v>
      </c>
      <c r="J7" s="22" t="str">
        <f>'OAM (2)'!J26&amp;'OAM (2)'!J27</f>
        <v>inverzmax_Y</v>
      </c>
      <c r="K7" s="22" t="str">
        <f>'OAM (2)'!K26&amp;'OAM (2)'!K27</f>
        <v>inverzszórás_Y</v>
      </c>
      <c r="L7" s="22" t="str">
        <f>'OAM (2)'!L26&amp;'OAM (2)'!L27</f>
        <v>inverzátlag_Y</v>
      </c>
      <c r="M7" s="22" t="str">
        <f>'OAM (2)'!M26&amp;'OAM (2)'!M27</f>
        <v>direktdistinct esetszám</v>
      </c>
      <c r="N7" s="22" t="str">
        <f>'OAM (2)'!N26&amp;'OAM (2)'!N27</f>
        <v>direktmax_k1</v>
      </c>
      <c r="O7" s="22" t="str">
        <f>'OAM (2)'!O26&amp;'OAM (2)'!O27</f>
        <v>direktmax_k5</v>
      </c>
      <c r="P7" s="22" t="str">
        <f>'OAM (2)'!P26&amp;'OAM (2)'!P27</f>
        <v>direktszórás_k1</v>
      </c>
      <c r="Q7" s="22" t="str">
        <f>'OAM (2)'!Q26&amp;'OAM (2)'!Q27</f>
        <v>direktszórás_k2</v>
      </c>
      <c r="R7" s="22" t="str">
        <f>'OAM (2)'!R26&amp;'OAM (2)'!R27</f>
        <v>direktszórás_k3</v>
      </c>
      <c r="S7" s="22" t="str">
        <f>'OAM (2)'!S26&amp;'OAM (2)'!S27</f>
        <v>direktszórás_k4</v>
      </c>
      <c r="T7" s="22" t="str">
        <f>'OAM (2)'!T26&amp;'OAM (2)'!T27</f>
        <v>direktszórás_k5</v>
      </c>
      <c r="U7" s="22" t="str">
        <f>'OAM (2)'!U26&amp;'OAM (2)'!U27</f>
        <v>direktmax_Y</v>
      </c>
      <c r="V7" s="22" t="str">
        <f>'OAM (2)'!V26&amp;'OAM (2)'!V27</f>
        <v>direktszórás_Y</v>
      </c>
      <c r="W7" s="22" t="str">
        <f>'OAM (2)'!W26&amp;'OAM (2)'!W27</f>
        <v>direktátlag_Y</v>
      </c>
      <c r="X7" s="22" t="str">
        <f>'OAM (2)'!X26&amp;'OAM (2)'!X27</f>
        <v>korreláció</v>
      </c>
    </row>
    <row r="8" spans="1:24" ht="15" thickBot="1" x14ac:dyDescent="0.35">
      <c r="A8" s="5" t="s">
        <v>15</v>
      </c>
      <c r="B8" s="19">
        <v>1</v>
      </c>
      <c r="C8" s="6">
        <v>1</v>
      </c>
      <c r="D8" s="6">
        <v>1</v>
      </c>
      <c r="E8" s="6">
        <v>5</v>
      </c>
      <c r="F8" s="19">
        <v>4</v>
      </c>
      <c r="G8" s="6">
        <v>8</v>
      </c>
      <c r="H8" s="19">
        <v>2</v>
      </c>
      <c r="I8" s="6">
        <v>1</v>
      </c>
      <c r="J8" s="6">
        <v>1</v>
      </c>
      <c r="K8" s="19">
        <v>5</v>
      </c>
      <c r="L8" s="6">
        <v>1</v>
      </c>
      <c r="M8" s="19">
        <v>8</v>
      </c>
      <c r="N8" s="6">
        <v>8</v>
      </c>
      <c r="O8" s="6">
        <v>8</v>
      </c>
      <c r="P8" s="19">
        <v>4</v>
      </c>
      <c r="Q8" s="6">
        <v>5</v>
      </c>
      <c r="R8" s="6">
        <v>1</v>
      </c>
      <c r="S8" s="6">
        <v>7</v>
      </c>
      <c r="T8" s="6">
        <v>8</v>
      </c>
      <c r="U8" s="6">
        <v>8</v>
      </c>
      <c r="V8" s="6">
        <v>4</v>
      </c>
      <c r="W8" s="6">
        <v>8</v>
      </c>
      <c r="X8" s="6">
        <v>503</v>
      </c>
    </row>
    <row r="9" spans="1:24" ht="15" thickBot="1" x14ac:dyDescent="0.35">
      <c r="A9" s="5" t="s">
        <v>16</v>
      </c>
      <c r="B9" s="19">
        <v>2</v>
      </c>
      <c r="C9" s="6">
        <v>1</v>
      </c>
      <c r="D9" s="6">
        <v>2</v>
      </c>
      <c r="E9" s="6">
        <v>4</v>
      </c>
      <c r="F9" s="19">
        <v>8</v>
      </c>
      <c r="G9" s="6">
        <v>6</v>
      </c>
      <c r="H9" s="19">
        <v>1</v>
      </c>
      <c r="I9" s="6">
        <v>8</v>
      </c>
      <c r="J9" s="6">
        <v>1</v>
      </c>
      <c r="K9" s="19">
        <v>2</v>
      </c>
      <c r="L9" s="6">
        <v>2</v>
      </c>
      <c r="M9" s="19">
        <v>7</v>
      </c>
      <c r="N9" s="6">
        <v>8</v>
      </c>
      <c r="O9" s="6">
        <v>7</v>
      </c>
      <c r="P9" s="19">
        <v>5</v>
      </c>
      <c r="Q9" s="6">
        <v>1</v>
      </c>
      <c r="R9" s="6">
        <v>3</v>
      </c>
      <c r="S9" s="6">
        <v>8</v>
      </c>
      <c r="T9" s="6">
        <v>1</v>
      </c>
      <c r="U9" s="6">
        <v>8</v>
      </c>
      <c r="V9" s="6">
        <v>7</v>
      </c>
      <c r="W9" s="6">
        <v>7</v>
      </c>
      <c r="X9" s="6">
        <v>433</v>
      </c>
    </row>
    <row r="10" spans="1:24" ht="15" thickBot="1" x14ac:dyDescent="0.35">
      <c r="A10" s="5" t="s">
        <v>17</v>
      </c>
      <c r="B10" s="19">
        <v>3</v>
      </c>
      <c r="C10" s="6">
        <v>1</v>
      </c>
      <c r="D10" s="6">
        <v>2</v>
      </c>
      <c r="E10" s="6">
        <v>2</v>
      </c>
      <c r="F10" s="19">
        <v>7</v>
      </c>
      <c r="G10" s="6">
        <v>2</v>
      </c>
      <c r="H10" s="19">
        <v>5</v>
      </c>
      <c r="I10" s="6">
        <v>4</v>
      </c>
      <c r="J10" s="6">
        <v>3</v>
      </c>
      <c r="K10" s="19">
        <v>7</v>
      </c>
      <c r="L10" s="6">
        <v>4</v>
      </c>
      <c r="M10" s="19">
        <v>6</v>
      </c>
      <c r="N10" s="6">
        <v>8</v>
      </c>
      <c r="O10" s="6">
        <v>7</v>
      </c>
      <c r="P10" s="19">
        <v>7</v>
      </c>
      <c r="Q10" s="6">
        <v>2</v>
      </c>
      <c r="R10" s="6">
        <v>7</v>
      </c>
      <c r="S10" s="6">
        <v>4</v>
      </c>
      <c r="T10" s="6">
        <v>5</v>
      </c>
      <c r="U10" s="6">
        <v>6</v>
      </c>
      <c r="V10" s="6">
        <v>2</v>
      </c>
      <c r="W10" s="6">
        <v>5</v>
      </c>
      <c r="X10" s="6">
        <v>600</v>
      </c>
    </row>
    <row r="11" spans="1:24" ht="15" thickBot="1" x14ac:dyDescent="0.35">
      <c r="A11" s="5" t="s">
        <v>18</v>
      </c>
      <c r="B11" s="19">
        <v>4</v>
      </c>
      <c r="C11" s="6">
        <v>1</v>
      </c>
      <c r="D11" s="6">
        <v>2</v>
      </c>
      <c r="E11" s="6">
        <v>1</v>
      </c>
      <c r="F11" s="19">
        <v>3</v>
      </c>
      <c r="G11" s="6">
        <v>3</v>
      </c>
      <c r="H11" s="19">
        <v>7</v>
      </c>
      <c r="I11" s="6">
        <v>5</v>
      </c>
      <c r="J11" s="6">
        <v>3</v>
      </c>
      <c r="K11" s="19">
        <v>8</v>
      </c>
      <c r="L11" s="6">
        <v>8</v>
      </c>
      <c r="M11" s="19">
        <v>5</v>
      </c>
      <c r="N11" s="6">
        <v>8</v>
      </c>
      <c r="O11" s="6">
        <v>7</v>
      </c>
      <c r="P11" s="19">
        <v>8</v>
      </c>
      <c r="Q11" s="6">
        <v>6</v>
      </c>
      <c r="R11" s="6">
        <v>6</v>
      </c>
      <c r="S11" s="6">
        <v>2</v>
      </c>
      <c r="T11" s="6">
        <v>4</v>
      </c>
      <c r="U11" s="6">
        <v>6</v>
      </c>
      <c r="V11" s="6">
        <v>1</v>
      </c>
      <c r="W11" s="6">
        <v>1</v>
      </c>
      <c r="X11" s="6">
        <v>755</v>
      </c>
    </row>
    <row r="12" spans="1:24" ht="15" thickBot="1" x14ac:dyDescent="0.35">
      <c r="A12" s="5" t="s">
        <v>19</v>
      </c>
      <c r="B12" s="19">
        <v>5</v>
      </c>
      <c r="C12" s="6">
        <v>1</v>
      </c>
      <c r="D12" s="6">
        <v>2</v>
      </c>
      <c r="E12" s="6">
        <v>3</v>
      </c>
      <c r="F12" s="19">
        <v>1</v>
      </c>
      <c r="G12" s="6">
        <v>1</v>
      </c>
      <c r="H12" s="19">
        <v>8</v>
      </c>
      <c r="I12" s="6">
        <v>3</v>
      </c>
      <c r="J12" s="6">
        <v>3</v>
      </c>
      <c r="K12" s="19">
        <v>6</v>
      </c>
      <c r="L12" s="6">
        <v>7</v>
      </c>
      <c r="M12" s="19">
        <v>4</v>
      </c>
      <c r="N12" s="6">
        <v>8</v>
      </c>
      <c r="O12" s="6">
        <v>7</v>
      </c>
      <c r="P12" s="19">
        <v>6</v>
      </c>
      <c r="Q12" s="6">
        <v>8</v>
      </c>
      <c r="R12" s="6">
        <v>8</v>
      </c>
      <c r="S12" s="6">
        <v>1</v>
      </c>
      <c r="T12" s="6">
        <v>6</v>
      </c>
      <c r="U12" s="6">
        <v>6</v>
      </c>
      <c r="V12" s="6">
        <v>3</v>
      </c>
      <c r="W12" s="6">
        <v>2</v>
      </c>
      <c r="X12" s="6">
        <v>577</v>
      </c>
    </row>
    <row r="13" spans="1:24" ht="15" thickBot="1" x14ac:dyDescent="0.35">
      <c r="A13" s="5" t="s">
        <v>21</v>
      </c>
      <c r="B13" s="19">
        <v>6</v>
      </c>
      <c r="C13" s="6">
        <v>6</v>
      </c>
      <c r="D13" s="6">
        <v>2</v>
      </c>
      <c r="E13" s="6">
        <v>8</v>
      </c>
      <c r="F13" s="19">
        <v>2</v>
      </c>
      <c r="G13" s="6">
        <v>4</v>
      </c>
      <c r="H13" s="19">
        <v>6</v>
      </c>
      <c r="I13" s="6">
        <v>2</v>
      </c>
      <c r="J13" s="6">
        <v>3</v>
      </c>
      <c r="K13" s="19">
        <v>4</v>
      </c>
      <c r="L13" s="6">
        <v>5</v>
      </c>
      <c r="M13" s="19">
        <v>3</v>
      </c>
      <c r="N13" s="6">
        <v>3</v>
      </c>
      <c r="O13" s="6">
        <v>7</v>
      </c>
      <c r="P13" s="19">
        <v>1</v>
      </c>
      <c r="Q13" s="6">
        <v>7</v>
      </c>
      <c r="R13" s="6">
        <v>5</v>
      </c>
      <c r="S13" s="6">
        <v>3</v>
      </c>
      <c r="T13" s="6">
        <v>7</v>
      </c>
      <c r="U13" s="6">
        <v>6</v>
      </c>
      <c r="V13" s="6">
        <v>5</v>
      </c>
      <c r="W13" s="6">
        <v>4</v>
      </c>
      <c r="X13" s="6">
        <v>577</v>
      </c>
    </row>
    <row r="14" spans="1:24" ht="15" thickBot="1" x14ac:dyDescent="0.35">
      <c r="A14" s="5" t="s">
        <v>25</v>
      </c>
      <c r="B14" s="19">
        <v>7</v>
      </c>
      <c r="C14" s="6">
        <v>6</v>
      </c>
      <c r="D14" s="6">
        <v>2</v>
      </c>
      <c r="E14" s="6">
        <v>7</v>
      </c>
      <c r="F14" s="19">
        <v>5</v>
      </c>
      <c r="G14" s="6">
        <v>7</v>
      </c>
      <c r="H14" s="19">
        <v>4</v>
      </c>
      <c r="I14" s="6">
        <v>7</v>
      </c>
      <c r="J14" s="6">
        <v>3</v>
      </c>
      <c r="K14" s="19">
        <v>1</v>
      </c>
      <c r="L14" s="6">
        <v>6</v>
      </c>
      <c r="M14" s="19">
        <v>2</v>
      </c>
      <c r="N14" s="6">
        <v>3</v>
      </c>
      <c r="O14" s="6">
        <v>7</v>
      </c>
      <c r="P14" s="19">
        <v>2</v>
      </c>
      <c r="Q14" s="6">
        <v>4</v>
      </c>
      <c r="R14" s="6">
        <v>2</v>
      </c>
      <c r="S14" s="6">
        <v>5</v>
      </c>
      <c r="T14" s="6">
        <v>2</v>
      </c>
      <c r="U14" s="6">
        <v>6</v>
      </c>
      <c r="V14" s="6">
        <v>8</v>
      </c>
      <c r="W14" s="6">
        <v>3</v>
      </c>
      <c r="X14" s="6">
        <v>774</v>
      </c>
    </row>
    <row r="15" spans="1:24" ht="15" thickBot="1" x14ac:dyDescent="0.35">
      <c r="A15" s="5" t="s">
        <v>29</v>
      </c>
      <c r="B15" s="19">
        <v>8</v>
      </c>
      <c r="C15" s="6">
        <v>6</v>
      </c>
      <c r="D15" s="6">
        <v>2</v>
      </c>
      <c r="E15" s="6">
        <v>6</v>
      </c>
      <c r="F15" s="19">
        <v>6</v>
      </c>
      <c r="G15" s="6">
        <v>5</v>
      </c>
      <c r="H15" s="19">
        <v>3</v>
      </c>
      <c r="I15" s="6">
        <v>6</v>
      </c>
      <c r="J15" s="6">
        <v>3</v>
      </c>
      <c r="K15" s="19">
        <v>3</v>
      </c>
      <c r="L15" s="6">
        <v>3</v>
      </c>
      <c r="M15" s="19">
        <v>1</v>
      </c>
      <c r="N15" s="6">
        <v>3</v>
      </c>
      <c r="O15" s="6">
        <v>7</v>
      </c>
      <c r="P15" s="19">
        <v>3</v>
      </c>
      <c r="Q15" s="6">
        <v>3</v>
      </c>
      <c r="R15" s="6">
        <v>4</v>
      </c>
      <c r="S15" s="6">
        <v>6</v>
      </c>
      <c r="T15" s="6">
        <v>3</v>
      </c>
      <c r="U15" s="6">
        <v>6</v>
      </c>
      <c r="V15" s="6">
        <v>6</v>
      </c>
      <c r="W15" s="6">
        <v>6</v>
      </c>
      <c r="X15" s="6">
        <v>1000</v>
      </c>
    </row>
    <row r="16" spans="1:24" ht="18.600000000000001" thickBot="1" x14ac:dyDescent="0.35">
      <c r="A16" s="1"/>
    </row>
    <row r="17" spans="1:23" ht="15" thickBot="1" x14ac:dyDescent="0.35">
      <c r="A17" s="5" t="s">
        <v>20</v>
      </c>
      <c r="B17" s="18" t="s">
        <v>9</v>
      </c>
      <c r="C17" s="5" t="s">
        <v>10</v>
      </c>
      <c r="D17" s="5" t="s">
        <v>11</v>
      </c>
      <c r="E17" s="5" t="s">
        <v>12</v>
      </c>
      <c r="F17" s="18" t="s">
        <v>13</v>
      </c>
      <c r="G17" s="5" t="s">
        <v>113</v>
      </c>
      <c r="H17" s="18" t="s">
        <v>114</v>
      </c>
      <c r="I17" s="5" t="s">
        <v>115</v>
      </c>
      <c r="J17" s="5" t="s">
        <v>116</v>
      </c>
      <c r="K17" s="18" t="s">
        <v>117</v>
      </c>
      <c r="L17" s="5" t="s">
        <v>118</v>
      </c>
      <c r="M17" s="18" t="s">
        <v>152</v>
      </c>
      <c r="N17" s="5" t="s">
        <v>153</v>
      </c>
      <c r="O17" s="5" t="s">
        <v>154</v>
      </c>
      <c r="P17" s="18" t="s">
        <v>155</v>
      </c>
      <c r="Q17" s="5" t="s">
        <v>156</v>
      </c>
      <c r="R17" s="5" t="s">
        <v>157</v>
      </c>
      <c r="S17" s="5" t="s">
        <v>158</v>
      </c>
      <c r="T17" s="5" t="s">
        <v>159</v>
      </c>
      <c r="U17" s="5" t="s">
        <v>160</v>
      </c>
      <c r="V17" s="5" t="s">
        <v>161</v>
      </c>
      <c r="W17" s="5" t="s">
        <v>162</v>
      </c>
    </row>
    <row r="18" spans="1:23" ht="15" thickBot="1" x14ac:dyDescent="0.35">
      <c r="A18" s="5" t="s">
        <v>22</v>
      </c>
      <c r="B18" s="19" t="s">
        <v>125</v>
      </c>
      <c r="C18" s="6" t="s">
        <v>23</v>
      </c>
      <c r="D18" s="6" t="s">
        <v>23</v>
      </c>
      <c r="E18" s="6" t="s">
        <v>163</v>
      </c>
      <c r="F18" s="19" t="s">
        <v>121</v>
      </c>
      <c r="G18" s="6" t="s">
        <v>23</v>
      </c>
      <c r="H18" s="19" t="s">
        <v>122</v>
      </c>
      <c r="I18" s="6" t="s">
        <v>23</v>
      </c>
      <c r="J18" s="6" t="s">
        <v>23</v>
      </c>
      <c r="K18" s="19" t="s">
        <v>164</v>
      </c>
      <c r="L18" s="6" t="s">
        <v>23</v>
      </c>
      <c r="M18" s="19" t="s">
        <v>27</v>
      </c>
      <c r="N18" s="6" t="s">
        <v>23</v>
      </c>
      <c r="O18" s="6" t="s">
        <v>23</v>
      </c>
      <c r="P18" s="19" t="s">
        <v>121</v>
      </c>
      <c r="Q18" s="6" t="s">
        <v>23</v>
      </c>
      <c r="R18" s="6" t="s">
        <v>23</v>
      </c>
      <c r="S18" s="6" t="s">
        <v>23</v>
      </c>
      <c r="T18" s="6" t="s">
        <v>23</v>
      </c>
      <c r="U18" s="6" t="s">
        <v>23</v>
      </c>
      <c r="V18" s="6" t="s">
        <v>23</v>
      </c>
      <c r="W18" s="6" t="s">
        <v>23</v>
      </c>
    </row>
    <row r="19" spans="1:23" ht="15" thickBot="1" x14ac:dyDescent="0.35">
      <c r="A19" s="5" t="s">
        <v>26</v>
      </c>
      <c r="B19" s="19" t="s">
        <v>23</v>
      </c>
      <c r="C19" s="6" t="s">
        <v>23</v>
      </c>
      <c r="D19" s="6" t="s">
        <v>23</v>
      </c>
      <c r="E19" s="6" t="s">
        <v>165</v>
      </c>
      <c r="F19" s="19" t="s">
        <v>23</v>
      </c>
      <c r="G19" s="6" t="s">
        <v>23</v>
      </c>
      <c r="H19" s="19" t="s">
        <v>23</v>
      </c>
      <c r="I19" s="6" t="s">
        <v>23</v>
      </c>
      <c r="J19" s="6" t="s">
        <v>23</v>
      </c>
      <c r="K19" s="19" t="s">
        <v>23</v>
      </c>
      <c r="L19" s="6" t="s">
        <v>23</v>
      </c>
      <c r="M19" s="19" t="s">
        <v>23</v>
      </c>
      <c r="N19" s="6" t="s">
        <v>23</v>
      </c>
      <c r="O19" s="6" t="s">
        <v>23</v>
      </c>
      <c r="P19" s="19" t="s">
        <v>23</v>
      </c>
      <c r="Q19" s="6" t="s">
        <v>23</v>
      </c>
      <c r="R19" s="6" t="s">
        <v>23</v>
      </c>
      <c r="S19" s="6" t="s">
        <v>23</v>
      </c>
      <c r="T19" s="6" t="s">
        <v>23</v>
      </c>
      <c r="U19" s="6" t="s">
        <v>23</v>
      </c>
      <c r="V19" s="6" t="s">
        <v>23</v>
      </c>
      <c r="W19" s="6" t="s">
        <v>23</v>
      </c>
    </row>
    <row r="20" spans="1:23" ht="15" thickBot="1" x14ac:dyDescent="0.35">
      <c r="A20" s="5" t="s">
        <v>30</v>
      </c>
      <c r="B20" s="19" t="s">
        <v>23</v>
      </c>
      <c r="C20" s="6" t="s">
        <v>23</v>
      </c>
      <c r="D20" s="6" t="s">
        <v>23</v>
      </c>
      <c r="E20" s="6" t="s">
        <v>23</v>
      </c>
      <c r="F20" s="19" t="s">
        <v>23</v>
      </c>
      <c r="G20" s="6" t="s">
        <v>23</v>
      </c>
      <c r="H20" s="19" t="s">
        <v>23</v>
      </c>
      <c r="I20" s="6" t="s">
        <v>23</v>
      </c>
      <c r="J20" s="6" t="s">
        <v>23</v>
      </c>
      <c r="K20" s="19" t="s">
        <v>23</v>
      </c>
      <c r="L20" s="6" t="s">
        <v>23</v>
      </c>
      <c r="M20" s="19" t="s">
        <v>23</v>
      </c>
      <c r="N20" s="6" t="s">
        <v>23</v>
      </c>
      <c r="O20" s="6" t="s">
        <v>23</v>
      </c>
      <c r="P20" s="19" t="s">
        <v>23</v>
      </c>
      <c r="Q20" s="6" t="s">
        <v>23</v>
      </c>
      <c r="R20" s="6" t="s">
        <v>23</v>
      </c>
      <c r="S20" s="6" t="s">
        <v>23</v>
      </c>
      <c r="T20" s="6" t="s">
        <v>23</v>
      </c>
      <c r="U20" s="6" t="s">
        <v>23</v>
      </c>
      <c r="V20" s="6" t="s">
        <v>23</v>
      </c>
      <c r="W20" s="6" t="s">
        <v>23</v>
      </c>
    </row>
    <row r="21" spans="1:23" ht="15" thickBot="1" x14ac:dyDescent="0.35">
      <c r="A21" s="5" t="s">
        <v>32</v>
      </c>
      <c r="B21" s="19" t="s">
        <v>23</v>
      </c>
      <c r="C21" s="6" t="s">
        <v>23</v>
      </c>
      <c r="D21" s="6" t="s">
        <v>23</v>
      </c>
      <c r="E21" s="6" t="s">
        <v>23</v>
      </c>
      <c r="F21" s="19" t="s">
        <v>23</v>
      </c>
      <c r="G21" s="6" t="s">
        <v>23</v>
      </c>
      <c r="H21" s="19" t="s">
        <v>23</v>
      </c>
      <c r="I21" s="6" t="s">
        <v>23</v>
      </c>
      <c r="J21" s="6" t="s">
        <v>23</v>
      </c>
      <c r="K21" s="19" t="s">
        <v>23</v>
      </c>
      <c r="L21" s="6" t="s">
        <v>23</v>
      </c>
      <c r="M21" s="19" t="s">
        <v>23</v>
      </c>
      <c r="N21" s="6" t="s">
        <v>23</v>
      </c>
      <c r="O21" s="6" t="s">
        <v>23</v>
      </c>
      <c r="P21" s="19" t="s">
        <v>23</v>
      </c>
      <c r="Q21" s="6" t="s">
        <v>23</v>
      </c>
      <c r="R21" s="6" t="s">
        <v>23</v>
      </c>
      <c r="S21" s="6" t="s">
        <v>23</v>
      </c>
      <c r="T21" s="6" t="s">
        <v>23</v>
      </c>
      <c r="U21" s="6" t="s">
        <v>23</v>
      </c>
      <c r="V21" s="6" t="s">
        <v>23</v>
      </c>
      <c r="W21" s="6" t="s">
        <v>23</v>
      </c>
    </row>
    <row r="22" spans="1:23" ht="15" thickBot="1" x14ac:dyDescent="0.35">
      <c r="A22" s="5" t="s">
        <v>127</v>
      </c>
      <c r="B22" s="19" t="s">
        <v>23</v>
      </c>
      <c r="C22" s="6" t="s">
        <v>23</v>
      </c>
      <c r="D22" s="6" t="s">
        <v>23</v>
      </c>
      <c r="E22" s="6" t="s">
        <v>23</v>
      </c>
      <c r="F22" s="19" t="s">
        <v>23</v>
      </c>
      <c r="G22" s="6" t="s">
        <v>23</v>
      </c>
      <c r="H22" s="19" t="s">
        <v>23</v>
      </c>
      <c r="I22" s="6" t="s">
        <v>23</v>
      </c>
      <c r="J22" s="6" t="s">
        <v>23</v>
      </c>
      <c r="K22" s="19" t="s">
        <v>23</v>
      </c>
      <c r="L22" s="6" t="s">
        <v>23</v>
      </c>
      <c r="M22" s="19" t="s">
        <v>23</v>
      </c>
      <c r="N22" s="6" t="s">
        <v>23</v>
      </c>
      <c r="O22" s="6" t="s">
        <v>23</v>
      </c>
      <c r="P22" s="19" t="s">
        <v>23</v>
      </c>
      <c r="Q22" s="6" t="s">
        <v>23</v>
      </c>
      <c r="R22" s="6" t="s">
        <v>23</v>
      </c>
      <c r="S22" s="6" t="s">
        <v>23</v>
      </c>
      <c r="T22" s="6" t="s">
        <v>23</v>
      </c>
      <c r="U22" s="6" t="s">
        <v>23</v>
      </c>
      <c r="V22" s="6" t="s">
        <v>23</v>
      </c>
      <c r="W22" s="6" t="s">
        <v>23</v>
      </c>
    </row>
    <row r="23" spans="1:23" ht="15" thickBot="1" x14ac:dyDescent="0.35">
      <c r="A23" s="5" t="s">
        <v>128</v>
      </c>
      <c r="B23" s="19" t="s">
        <v>23</v>
      </c>
      <c r="C23" s="6" t="s">
        <v>23</v>
      </c>
      <c r="D23" s="6" t="s">
        <v>23</v>
      </c>
      <c r="E23" s="6" t="s">
        <v>23</v>
      </c>
      <c r="F23" s="19" t="s">
        <v>23</v>
      </c>
      <c r="G23" s="6" t="s">
        <v>23</v>
      </c>
      <c r="H23" s="19" t="s">
        <v>23</v>
      </c>
      <c r="I23" s="6" t="s">
        <v>23</v>
      </c>
      <c r="J23" s="6" t="s">
        <v>23</v>
      </c>
      <c r="K23" s="19" t="s">
        <v>23</v>
      </c>
      <c r="L23" s="6" t="s">
        <v>23</v>
      </c>
      <c r="M23" s="19" t="s">
        <v>23</v>
      </c>
      <c r="N23" s="6" t="s">
        <v>23</v>
      </c>
      <c r="O23" s="6" t="s">
        <v>23</v>
      </c>
      <c r="P23" s="19" t="s">
        <v>23</v>
      </c>
      <c r="Q23" s="6" t="s">
        <v>23</v>
      </c>
      <c r="R23" s="6" t="s">
        <v>23</v>
      </c>
      <c r="S23" s="6" t="s">
        <v>23</v>
      </c>
      <c r="T23" s="6" t="s">
        <v>23</v>
      </c>
      <c r="U23" s="6" t="s">
        <v>23</v>
      </c>
      <c r="V23" s="6" t="s">
        <v>23</v>
      </c>
      <c r="W23" s="6" t="s">
        <v>23</v>
      </c>
    </row>
    <row r="24" spans="1:23" ht="15" thickBot="1" x14ac:dyDescent="0.35">
      <c r="A24" s="5" t="s">
        <v>129</v>
      </c>
      <c r="B24" s="19" t="s">
        <v>23</v>
      </c>
      <c r="C24" s="6" t="s">
        <v>23</v>
      </c>
      <c r="D24" s="6" t="s">
        <v>23</v>
      </c>
      <c r="E24" s="6" t="s">
        <v>23</v>
      </c>
      <c r="F24" s="19" t="s">
        <v>23</v>
      </c>
      <c r="G24" s="6" t="s">
        <v>23</v>
      </c>
      <c r="H24" s="19" t="s">
        <v>23</v>
      </c>
      <c r="I24" s="6" t="s">
        <v>23</v>
      </c>
      <c r="J24" s="6" t="s">
        <v>23</v>
      </c>
      <c r="K24" s="19" t="s">
        <v>23</v>
      </c>
      <c r="L24" s="6" t="s">
        <v>23</v>
      </c>
      <c r="M24" s="19" t="s">
        <v>23</v>
      </c>
      <c r="N24" s="6" t="s">
        <v>23</v>
      </c>
      <c r="O24" s="6" t="s">
        <v>23</v>
      </c>
      <c r="P24" s="19" t="s">
        <v>23</v>
      </c>
      <c r="Q24" s="6" t="s">
        <v>23</v>
      </c>
      <c r="R24" s="6" t="s">
        <v>23</v>
      </c>
      <c r="S24" s="6" t="s">
        <v>23</v>
      </c>
      <c r="T24" s="6" t="s">
        <v>23</v>
      </c>
      <c r="U24" s="6" t="s">
        <v>23</v>
      </c>
      <c r="V24" s="6" t="s">
        <v>23</v>
      </c>
      <c r="W24" s="6" t="s">
        <v>23</v>
      </c>
    </row>
    <row r="25" spans="1:23" ht="15" thickBot="1" x14ac:dyDescent="0.35">
      <c r="A25" s="5" t="s">
        <v>130</v>
      </c>
      <c r="B25" s="19" t="s">
        <v>23</v>
      </c>
      <c r="C25" s="6" t="s">
        <v>23</v>
      </c>
      <c r="D25" s="6" t="s">
        <v>23</v>
      </c>
      <c r="E25" s="6" t="s">
        <v>23</v>
      </c>
      <c r="F25" s="19" t="s">
        <v>23</v>
      </c>
      <c r="G25" s="6" t="s">
        <v>23</v>
      </c>
      <c r="H25" s="19" t="s">
        <v>23</v>
      </c>
      <c r="I25" s="6" t="s">
        <v>23</v>
      </c>
      <c r="J25" s="6" t="s">
        <v>23</v>
      </c>
      <c r="K25" s="19" t="s">
        <v>23</v>
      </c>
      <c r="L25" s="6" t="s">
        <v>23</v>
      </c>
      <c r="M25" s="19" t="s">
        <v>23</v>
      </c>
      <c r="N25" s="6" t="s">
        <v>23</v>
      </c>
      <c r="O25" s="6" t="s">
        <v>23</v>
      </c>
      <c r="P25" s="19" t="s">
        <v>23</v>
      </c>
      <c r="Q25" s="6" t="s">
        <v>23</v>
      </c>
      <c r="R25" s="6" t="s">
        <v>23</v>
      </c>
      <c r="S25" s="6" t="s">
        <v>23</v>
      </c>
      <c r="T25" s="6" t="s">
        <v>23</v>
      </c>
      <c r="U25" s="6" t="s">
        <v>23</v>
      </c>
      <c r="V25" s="6" t="s">
        <v>23</v>
      </c>
      <c r="W25" s="6" t="s">
        <v>23</v>
      </c>
    </row>
    <row r="26" spans="1:23" ht="18.600000000000001" thickBot="1" x14ac:dyDescent="0.35">
      <c r="A26" s="1"/>
    </row>
    <row r="27" spans="1:23" ht="15" thickBot="1" x14ac:dyDescent="0.35">
      <c r="A27" s="5" t="s">
        <v>36</v>
      </c>
      <c r="B27" s="18" t="s">
        <v>9</v>
      </c>
      <c r="C27" s="5" t="s">
        <v>10</v>
      </c>
      <c r="D27" s="5" t="s">
        <v>11</v>
      </c>
      <c r="E27" s="5" t="s">
        <v>12</v>
      </c>
      <c r="F27" s="18" t="s">
        <v>13</v>
      </c>
      <c r="G27" s="5" t="s">
        <v>113</v>
      </c>
      <c r="H27" s="18" t="s">
        <v>114</v>
      </c>
      <c r="I27" s="5" t="s">
        <v>115</v>
      </c>
      <c r="J27" s="5" t="s">
        <v>116</v>
      </c>
      <c r="K27" s="18" t="s">
        <v>117</v>
      </c>
      <c r="L27" s="5" t="s">
        <v>118</v>
      </c>
      <c r="M27" s="18" t="s">
        <v>152</v>
      </c>
      <c r="N27" s="5" t="s">
        <v>153</v>
      </c>
      <c r="O27" s="5" t="s">
        <v>154</v>
      </c>
      <c r="P27" s="18" t="s">
        <v>155</v>
      </c>
      <c r="Q27" s="5" t="s">
        <v>156</v>
      </c>
      <c r="R27" s="5" t="s">
        <v>157</v>
      </c>
      <c r="S27" s="5" t="s">
        <v>158</v>
      </c>
      <c r="T27" s="5" t="s">
        <v>159</v>
      </c>
      <c r="U27" s="5" t="s">
        <v>160</v>
      </c>
      <c r="V27" s="5" t="s">
        <v>161</v>
      </c>
      <c r="W27" s="5" t="s">
        <v>162</v>
      </c>
    </row>
    <row r="28" spans="1:23" ht="15" thickBot="1" x14ac:dyDescent="0.35">
      <c r="A28" s="5" t="s">
        <v>22</v>
      </c>
      <c r="B28" s="19">
        <v>503</v>
      </c>
      <c r="C28" s="6">
        <v>0</v>
      </c>
      <c r="D28" s="6">
        <v>0</v>
      </c>
      <c r="E28" s="6">
        <v>755</v>
      </c>
      <c r="F28" s="19">
        <v>577</v>
      </c>
      <c r="G28" s="6">
        <v>0</v>
      </c>
      <c r="H28" s="19">
        <v>433</v>
      </c>
      <c r="I28" s="6">
        <v>0</v>
      </c>
      <c r="J28" s="6">
        <v>0</v>
      </c>
      <c r="K28" s="19">
        <v>774</v>
      </c>
      <c r="L28" s="6">
        <v>0</v>
      </c>
      <c r="M28" s="19">
        <v>1000</v>
      </c>
      <c r="N28" s="6">
        <v>0</v>
      </c>
      <c r="O28" s="6">
        <v>0</v>
      </c>
      <c r="P28" s="19">
        <v>577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</row>
    <row r="29" spans="1:23" ht="15" thickBot="1" x14ac:dyDescent="0.35">
      <c r="A29" s="5" t="s">
        <v>26</v>
      </c>
      <c r="B29" s="19">
        <v>0</v>
      </c>
      <c r="C29" s="6">
        <v>0</v>
      </c>
      <c r="D29" s="6">
        <v>0</v>
      </c>
      <c r="E29" s="6">
        <v>600</v>
      </c>
      <c r="F29" s="19">
        <v>0</v>
      </c>
      <c r="G29" s="6">
        <v>0</v>
      </c>
      <c r="H29" s="19">
        <v>0</v>
      </c>
      <c r="I29" s="6">
        <v>0</v>
      </c>
      <c r="J29" s="6">
        <v>0</v>
      </c>
      <c r="K29" s="19">
        <v>0</v>
      </c>
      <c r="L29" s="6">
        <v>0</v>
      </c>
      <c r="M29" s="19">
        <v>0</v>
      </c>
      <c r="N29" s="6">
        <v>0</v>
      </c>
      <c r="O29" s="6">
        <v>0</v>
      </c>
      <c r="P29" s="19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</row>
    <row r="30" spans="1:23" ht="15" thickBot="1" x14ac:dyDescent="0.35">
      <c r="A30" s="5" t="s">
        <v>30</v>
      </c>
      <c r="B30" s="19">
        <v>0</v>
      </c>
      <c r="C30" s="6">
        <v>0</v>
      </c>
      <c r="D30" s="6">
        <v>0</v>
      </c>
      <c r="E30" s="6">
        <v>0</v>
      </c>
      <c r="F30" s="19">
        <v>0</v>
      </c>
      <c r="G30" s="6">
        <v>0</v>
      </c>
      <c r="H30" s="19">
        <v>0</v>
      </c>
      <c r="I30" s="6">
        <v>0</v>
      </c>
      <c r="J30" s="6">
        <v>0</v>
      </c>
      <c r="K30" s="19">
        <v>0</v>
      </c>
      <c r="L30" s="6">
        <v>0</v>
      </c>
      <c r="M30" s="19">
        <v>0</v>
      </c>
      <c r="N30" s="6">
        <v>0</v>
      </c>
      <c r="O30" s="6">
        <v>0</v>
      </c>
      <c r="P30" s="19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</row>
    <row r="31" spans="1:23" ht="15" thickBot="1" x14ac:dyDescent="0.35">
      <c r="A31" s="5" t="s">
        <v>32</v>
      </c>
      <c r="B31" s="19">
        <v>0</v>
      </c>
      <c r="C31" s="6">
        <v>0</v>
      </c>
      <c r="D31" s="6">
        <v>0</v>
      </c>
      <c r="E31" s="6">
        <v>0</v>
      </c>
      <c r="F31" s="19">
        <v>0</v>
      </c>
      <c r="G31" s="6">
        <v>0</v>
      </c>
      <c r="H31" s="19">
        <v>0</v>
      </c>
      <c r="I31" s="6">
        <v>0</v>
      </c>
      <c r="J31" s="6">
        <v>0</v>
      </c>
      <c r="K31" s="19">
        <v>0</v>
      </c>
      <c r="L31" s="6">
        <v>0</v>
      </c>
      <c r="M31" s="19">
        <v>0</v>
      </c>
      <c r="N31" s="6">
        <v>0</v>
      </c>
      <c r="O31" s="6">
        <v>0</v>
      </c>
      <c r="P31" s="19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</row>
    <row r="32" spans="1:23" ht="15" thickBot="1" x14ac:dyDescent="0.35">
      <c r="A32" s="5" t="s">
        <v>127</v>
      </c>
      <c r="B32" s="19">
        <v>0</v>
      </c>
      <c r="C32" s="6">
        <v>0</v>
      </c>
      <c r="D32" s="6">
        <v>0</v>
      </c>
      <c r="E32" s="6">
        <v>0</v>
      </c>
      <c r="F32" s="19">
        <v>0</v>
      </c>
      <c r="G32" s="6">
        <v>0</v>
      </c>
      <c r="H32" s="19">
        <v>0</v>
      </c>
      <c r="I32" s="6">
        <v>0</v>
      </c>
      <c r="J32" s="6">
        <v>0</v>
      </c>
      <c r="K32" s="19">
        <v>0</v>
      </c>
      <c r="L32" s="6">
        <v>0</v>
      </c>
      <c r="M32" s="19">
        <v>0</v>
      </c>
      <c r="N32" s="6">
        <v>0</v>
      </c>
      <c r="O32" s="6">
        <v>0</v>
      </c>
      <c r="P32" s="19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</row>
    <row r="33" spans="1:29" ht="15" thickBot="1" x14ac:dyDescent="0.35">
      <c r="A33" s="5" t="s">
        <v>128</v>
      </c>
      <c r="B33" s="19">
        <v>0</v>
      </c>
      <c r="C33" s="6">
        <v>0</v>
      </c>
      <c r="D33" s="6">
        <v>0</v>
      </c>
      <c r="E33" s="6">
        <v>0</v>
      </c>
      <c r="F33" s="19">
        <v>0</v>
      </c>
      <c r="G33" s="6">
        <v>0</v>
      </c>
      <c r="H33" s="19">
        <v>0</v>
      </c>
      <c r="I33" s="6">
        <v>0</v>
      </c>
      <c r="J33" s="6">
        <v>0</v>
      </c>
      <c r="K33" s="19">
        <v>0</v>
      </c>
      <c r="L33" s="6">
        <v>0</v>
      </c>
      <c r="M33" s="19">
        <v>0</v>
      </c>
      <c r="N33" s="6">
        <v>0</v>
      </c>
      <c r="O33" s="6">
        <v>0</v>
      </c>
      <c r="P33" s="19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</row>
    <row r="34" spans="1:29" ht="15" thickBot="1" x14ac:dyDescent="0.35">
      <c r="A34" s="5" t="s">
        <v>129</v>
      </c>
      <c r="B34" s="19">
        <v>0</v>
      </c>
      <c r="C34" s="6">
        <v>0</v>
      </c>
      <c r="D34" s="6">
        <v>0</v>
      </c>
      <c r="E34" s="6">
        <v>0</v>
      </c>
      <c r="F34" s="19">
        <v>0</v>
      </c>
      <c r="G34" s="6">
        <v>0</v>
      </c>
      <c r="H34" s="19">
        <v>0</v>
      </c>
      <c r="I34" s="6">
        <v>0</v>
      </c>
      <c r="J34" s="6">
        <v>0</v>
      </c>
      <c r="K34" s="19">
        <v>0</v>
      </c>
      <c r="L34" s="6">
        <v>0</v>
      </c>
      <c r="M34" s="19">
        <v>0</v>
      </c>
      <c r="N34" s="6">
        <v>0</v>
      </c>
      <c r="O34" s="6">
        <v>0</v>
      </c>
      <c r="P34" s="19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</row>
    <row r="35" spans="1:29" ht="15" thickBot="1" x14ac:dyDescent="0.35">
      <c r="A35" s="5" t="s">
        <v>130</v>
      </c>
      <c r="B35" s="19">
        <v>0</v>
      </c>
      <c r="C35" s="6">
        <v>0</v>
      </c>
      <c r="D35" s="6">
        <v>0</v>
      </c>
      <c r="E35" s="6">
        <v>0</v>
      </c>
      <c r="F35" s="19">
        <v>0</v>
      </c>
      <c r="G35" s="6">
        <v>0</v>
      </c>
      <c r="H35" s="19">
        <v>0</v>
      </c>
      <c r="I35" s="6">
        <v>0</v>
      </c>
      <c r="J35" s="6">
        <v>0</v>
      </c>
      <c r="K35" s="19">
        <v>0</v>
      </c>
      <c r="L35" s="6">
        <v>0</v>
      </c>
      <c r="M35" s="19">
        <v>0</v>
      </c>
      <c r="N35" s="6">
        <v>0</v>
      </c>
      <c r="O35" s="6">
        <v>0</v>
      </c>
      <c r="P35" s="19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</row>
    <row r="36" spans="1:29" ht="18.600000000000001" thickBot="1" x14ac:dyDescent="0.35">
      <c r="A36" s="1"/>
    </row>
    <row r="37" spans="1:29" ht="15" thickBot="1" x14ac:dyDescent="0.35">
      <c r="A37" s="5" t="s">
        <v>131</v>
      </c>
      <c r="B37" s="18" t="s">
        <v>9</v>
      </c>
      <c r="C37" s="5" t="s">
        <v>10</v>
      </c>
      <c r="D37" s="5" t="s">
        <v>11</v>
      </c>
      <c r="E37" s="5" t="s">
        <v>12</v>
      </c>
      <c r="F37" s="18" t="s">
        <v>13</v>
      </c>
      <c r="G37" s="5" t="s">
        <v>113</v>
      </c>
      <c r="H37" s="18" t="s">
        <v>114</v>
      </c>
      <c r="I37" s="5" t="s">
        <v>115</v>
      </c>
      <c r="J37" s="5" t="s">
        <v>116</v>
      </c>
      <c r="K37" s="18" t="s">
        <v>117</v>
      </c>
      <c r="L37" s="5" t="s">
        <v>118</v>
      </c>
      <c r="M37" s="18" t="s">
        <v>152</v>
      </c>
      <c r="N37" s="5" t="s">
        <v>153</v>
      </c>
      <c r="O37" s="5" t="s">
        <v>154</v>
      </c>
      <c r="P37" s="18" t="s">
        <v>155</v>
      </c>
      <c r="Q37" s="5" t="s">
        <v>156</v>
      </c>
      <c r="R37" s="5" t="s">
        <v>157</v>
      </c>
      <c r="S37" s="5" t="s">
        <v>158</v>
      </c>
      <c r="T37" s="5" t="s">
        <v>159</v>
      </c>
      <c r="U37" s="5" t="s">
        <v>160</v>
      </c>
      <c r="V37" s="5" t="s">
        <v>161</v>
      </c>
      <c r="W37" s="5" t="s">
        <v>162</v>
      </c>
      <c r="X37" s="5" t="s">
        <v>39</v>
      </c>
      <c r="Y37" s="5" t="s">
        <v>40</v>
      </c>
      <c r="Z37" s="5" t="s">
        <v>41</v>
      </c>
      <c r="AA37" s="5" t="s">
        <v>42</v>
      </c>
      <c r="AC37" s="12" t="s">
        <v>204</v>
      </c>
    </row>
    <row r="38" spans="1:29" ht="15" thickBot="1" x14ac:dyDescent="0.35">
      <c r="A38" s="5" t="s">
        <v>15</v>
      </c>
      <c r="B38" s="19">
        <v>503</v>
      </c>
      <c r="C38" s="6">
        <v>0</v>
      </c>
      <c r="D38" s="6">
        <v>0</v>
      </c>
      <c r="E38" s="6">
        <v>0</v>
      </c>
      <c r="F38" s="19">
        <v>0</v>
      </c>
      <c r="G38" s="6">
        <v>0</v>
      </c>
      <c r="H38" s="19">
        <v>0</v>
      </c>
      <c r="I38" s="6">
        <v>0</v>
      </c>
      <c r="J38" s="6">
        <v>0</v>
      </c>
      <c r="K38" s="19">
        <v>0</v>
      </c>
      <c r="L38" s="6">
        <v>0</v>
      </c>
      <c r="M38" s="19">
        <v>0</v>
      </c>
      <c r="N38" s="6">
        <v>0</v>
      </c>
      <c r="O38" s="6">
        <v>0</v>
      </c>
      <c r="P38" s="19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503</v>
      </c>
      <c r="Y38" s="6">
        <v>503</v>
      </c>
      <c r="Z38" s="6">
        <v>0</v>
      </c>
      <c r="AA38" s="6">
        <v>0</v>
      </c>
      <c r="AC38" s="31">
        <f>22-COUNTIF(B38:W38,0)</f>
        <v>1</v>
      </c>
    </row>
    <row r="39" spans="1:29" ht="15" thickBot="1" x14ac:dyDescent="0.35">
      <c r="A39" s="5" t="s">
        <v>16</v>
      </c>
      <c r="B39" s="19">
        <v>0</v>
      </c>
      <c r="C39" s="6">
        <v>0</v>
      </c>
      <c r="D39" s="6">
        <v>0</v>
      </c>
      <c r="E39" s="6">
        <v>0</v>
      </c>
      <c r="F39" s="19">
        <v>0</v>
      </c>
      <c r="G39" s="6">
        <v>0</v>
      </c>
      <c r="H39" s="19">
        <v>433</v>
      </c>
      <c r="I39" s="6">
        <v>0</v>
      </c>
      <c r="J39" s="6">
        <v>0</v>
      </c>
      <c r="K39" s="19">
        <v>0</v>
      </c>
      <c r="L39" s="6">
        <v>0</v>
      </c>
      <c r="M39" s="19">
        <v>0</v>
      </c>
      <c r="N39" s="6">
        <v>0</v>
      </c>
      <c r="O39" s="6">
        <v>0</v>
      </c>
      <c r="P39" s="19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433</v>
      </c>
      <c r="Y39" s="6">
        <v>433</v>
      </c>
      <c r="Z39" s="6">
        <v>0</v>
      </c>
      <c r="AA39" s="6">
        <v>0</v>
      </c>
      <c r="AC39" s="31">
        <f t="shared" ref="AC39:AC45" si="0">22-COUNTIF(B39:W39,0)</f>
        <v>1</v>
      </c>
    </row>
    <row r="40" spans="1:29" ht="15" thickBot="1" x14ac:dyDescent="0.35">
      <c r="A40" s="5" t="s">
        <v>17</v>
      </c>
      <c r="B40" s="19">
        <v>0</v>
      </c>
      <c r="C40" s="6">
        <v>0</v>
      </c>
      <c r="D40" s="6">
        <v>0</v>
      </c>
      <c r="E40" s="6">
        <v>600</v>
      </c>
      <c r="F40" s="19">
        <v>0</v>
      </c>
      <c r="G40" s="6">
        <v>0</v>
      </c>
      <c r="H40" s="19">
        <v>0</v>
      </c>
      <c r="I40" s="6">
        <v>0</v>
      </c>
      <c r="J40" s="6">
        <v>0</v>
      </c>
      <c r="K40" s="19">
        <v>0</v>
      </c>
      <c r="L40" s="6">
        <v>0</v>
      </c>
      <c r="M40" s="19">
        <v>0</v>
      </c>
      <c r="N40" s="6">
        <v>0</v>
      </c>
      <c r="O40" s="6">
        <v>0</v>
      </c>
      <c r="P40" s="19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600</v>
      </c>
      <c r="Y40" s="6">
        <v>600</v>
      </c>
      <c r="Z40" s="6">
        <v>0</v>
      </c>
      <c r="AA40" s="6">
        <v>0</v>
      </c>
      <c r="AC40" s="31">
        <f t="shared" si="0"/>
        <v>1</v>
      </c>
    </row>
    <row r="41" spans="1:29" ht="15" thickBot="1" x14ac:dyDescent="0.35">
      <c r="A41" s="5" t="s">
        <v>18</v>
      </c>
      <c r="B41" s="19">
        <v>0</v>
      </c>
      <c r="C41" s="6">
        <v>0</v>
      </c>
      <c r="D41" s="6">
        <v>0</v>
      </c>
      <c r="E41" s="6">
        <v>755</v>
      </c>
      <c r="F41" s="19">
        <v>0</v>
      </c>
      <c r="G41" s="6">
        <v>0</v>
      </c>
      <c r="H41" s="19">
        <v>0</v>
      </c>
      <c r="I41" s="6">
        <v>0</v>
      </c>
      <c r="J41" s="6">
        <v>0</v>
      </c>
      <c r="K41" s="19">
        <v>0</v>
      </c>
      <c r="L41" s="6">
        <v>0</v>
      </c>
      <c r="M41" s="19">
        <v>0</v>
      </c>
      <c r="N41" s="6">
        <v>0</v>
      </c>
      <c r="O41" s="6">
        <v>0</v>
      </c>
      <c r="P41" s="19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755</v>
      </c>
      <c r="Y41" s="6">
        <v>755</v>
      </c>
      <c r="Z41" s="6">
        <v>0</v>
      </c>
      <c r="AA41" s="6">
        <v>0</v>
      </c>
      <c r="AC41" s="31">
        <f t="shared" si="0"/>
        <v>1</v>
      </c>
    </row>
    <row r="42" spans="1:29" ht="15" thickBot="1" x14ac:dyDescent="0.35">
      <c r="A42" s="5" t="s">
        <v>19</v>
      </c>
      <c r="B42" s="19">
        <v>0</v>
      </c>
      <c r="C42" s="6">
        <v>0</v>
      </c>
      <c r="D42" s="6">
        <v>0</v>
      </c>
      <c r="E42" s="6">
        <v>0</v>
      </c>
      <c r="F42" s="19">
        <v>577</v>
      </c>
      <c r="G42" s="6">
        <v>0</v>
      </c>
      <c r="H42" s="19">
        <v>0</v>
      </c>
      <c r="I42" s="6">
        <v>0</v>
      </c>
      <c r="J42" s="6">
        <v>0</v>
      </c>
      <c r="K42" s="19">
        <v>0</v>
      </c>
      <c r="L42" s="6">
        <v>0</v>
      </c>
      <c r="M42" s="19">
        <v>0</v>
      </c>
      <c r="N42" s="6">
        <v>0</v>
      </c>
      <c r="O42" s="6">
        <v>0</v>
      </c>
      <c r="P42" s="19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577</v>
      </c>
      <c r="Y42" s="6">
        <v>577</v>
      </c>
      <c r="Z42" s="6">
        <v>0</v>
      </c>
      <c r="AA42" s="6">
        <v>0</v>
      </c>
      <c r="AC42" s="31">
        <f t="shared" si="0"/>
        <v>1</v>
      </c>
    </row>
    <row r="43" spans="1:29" ht="15" thickBot="1" x14ac:dyDescent="0.35">
      <c r="A43" s="5" t="s">
        <v>21</v>
      </c>
      <c r="B43" s="19">
        <v>0</v>
      </c>
      <c r="C43" s="6">
        <v>0</v>
      </c>
      <c r="D43" s="6">
        <v>0</v>
      </c>
      <c r="E43" s="6">
        <v>0</v>
      </c>
      <c r="F43" s="19">
        <v>0</v>
      </c>
      <c r="G43" s="6">
        <v>0</v>
      </c>
      <c r="H43" s="19">
        <v>0</v>
      </c>
      <c r="I43" s="6">
        <v>0</v>
      </c>
      <c r="J43" s="6">
        <v>0</v>
      </c>
      <c r="K43" s="19">
        <v>0</v>
      </c>
      <c r="L43" s="6">
        <v>0</v>
      </c>
      <c r="M43" s="19">
        <v>0</v>
      </c>
      <c r="N43" s="6">
        <v>0</v>
      </c>
      <c r="O43" s="6">
        <v>0</v>
      </c>
      <c r="P43" s="19">
        <v>577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577</v>
      </c>
      <c r="Y43" s="6">
        <v>577</v>
      </c>
      <c r="Z43" s="6">
        <v>0</v>
      </c>
      <c r="AA43" s="6">
        <v>0</v>
      </c>
      <c r="AC43" s="31">
        <f t="shared" si="0"/>
        <v>1</v>
      </c>
    </row>
    <row r="44" spans="1:29" ht="15" thickBot="1" x14ac:dyDescent="0.35">
      <c r="A44" s="5" t="s">
        <v>25</v>
      </c>
      <c r="B44" s="19">
        <v>0</v>
      </c>
      <c r="C44" s="6">
        <v>0</v>
      </c>
      <c r="D44" s="6">
        <v>0</v>
      </c>
      <c r="E44" s="6">
        <v>0</v>
      </c>
      <c r="F44" s="19">
        <v>0</v>
      </c>
      <c r="G44" s="6">
        <v>0</v>
      </c>
      <c r="H44" s="19">
        <v>0</v>
      </c>
      <c r="I44" s="6">
        <v>0</v>
      </c>
      <c r="J44" s="6">
        <v>0</v>
      </c>
      <c r="K44" s="19">
        <v>774</v>
      </c>
      <c r="L44" s="6">
        <v>0</v>
      </c>
      <c r="M44" s="19">
        <v>0</v>
      </c>
      <c r="N44" s="6">
        <v>0</v>
      </c>
      <c r="O44" s="6">
        <v>0</v>
      </c>
      <c r="P44" s="19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774</v>
      </c>
      <c r="Y44" s="6">
        <v>774</v>
      </c>
      <c r="Z44" s="6">
        <v>0</v>
      </c>
      <c r="AA44" s="6">
        <v>0</v>
      </c>
      <c r="AC44" s="31">
        <f t="shared" si="0"/>
        <v>1</v>
      </c>
    </row>
    <row r="45" spans="1:29" ht="15" thickBot="1" x14ac:dyDescent="0.35">
      <c r="A45" s="5" t="s">
        <v>29</v>
      </c>
      <c r="B45" s="19">
        <v>0</v>
      </c>
      <c r="C45" s="6">
        <v>0</v>
      </c>
      <c r="D45" s="6">
        <v>0</v>
      </c>
      <c r="E45" s="6">
        <v>0</v>
      </c>
      <c r="F45" s="19">
        <v>0</v>
      </c>
      <c r="G45" s="6">
        <v>0</v>
      </c>
      <c r="H45" s="19">
        <v>0</v>
      </c>
      <c r="I45" s="6">
        <v>0</v>
      </c>
      <c r="J45" s="6">
        <v>0</v>
      </c>
      <c r="K45" s="19">
        <v>0</v>
      </c>
      <c r="L45" s="6">
        <v>0</v>
      </c>
      <c r="M45" s="19">
        <v>1000</v>
      </c>
      <c r="N45" s="6">
        <v>0</v>
      </c>
      <c r="O45" s="6">
        <v>0</v>
      </c>
      <c r="P45" s="19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1000</v>
      </c>
      <c r="Y45" s="6">
        <v>1000</v>
      </c>
      <c r="Z45" s="6">
        <v>0</v>
      </c>
      <c r="AA45" s="6">
        <v>0</v>
      </c>
      <c r="AC45" s="31">
        <f t="shared" si="0"/>
        <v>1</v>
      </c>
    </row>
    <row r="46" spans="1:29" ht="15" thickBot="1" x14ac:dyDescent="0.35"/>
    <row r="47" spans="1:29" ht="15" thickBot="1" x14ac:dyDescent="0.35">
      <c r="A47" s="8" t="s">
        <v>43</v>
      </c>
      <c r="B47" s="20">
        <v>4619</v>
      </c>
    </row>
    <row r="48" spans="1:29" ht="15" thickBot="1" x14ac:dyDescent="0.35">
      <c r="A48" s="8" t="s">
        <v>132</v>
      </c>
      <c r="B48" s="20">
        <v>0</v>
      </c>
    </row>
    <row r="49" spans="1:2" ht="15" thickBot="1" x14ac:dyDescent="0.35">
      <c r="A49" s="8" t="s">
        <v>45</v>
      </c>
      <c r="B49" s="20">
        <v>5219</v>
      </c>
    </row>
    <row r="50" spans="1:2" ht="15" thickBot="1" x14ac:dyDescent="0.35">
      <c r="A50" s="8" t="s">
        <v>46</v>
      </c>
      <c r="B50" s="20">
        <v>5219</v>
      </c>
    </row>
    <row r="51" spans="1:2" ht="15" thickBot="1" x14ac:dyDescent="0.35">
      <c r="A51" s="8" t="s">
        <v>47</v>
      </c>
      <c r="B51" s="20">
        <v>0</v>
      </c>
    </row>
    <row r="52" spans="1:2" ht="15" thickBot="1" x14ac:dyDescent="0.35">
      <c r="A52" s="8" t="s">
        <v>48</v>
      </c>
      <c r="B52" s="20"/>
    </row>
    <row r="53" spans="1:2" ht="15" thickBot="1" x14ac:dyDescent="0.35">
      <c r="A53" s="8" t="s">
        <v>49</v>
      </c>
      <c r="B53" s="20"/>
    </row>
    <row r="54" spans="1:2" ht="15" thickBot="1" x14ac:dyDescent="0.35">
      <c r="A54" s="8" t="s">
        <v>50</v>
      </c>
      <c r="B54" s="20">
        <v>0</v>
      </c>
    </row>
    <row r="56" spans="1:2" x14ac:dyDescent="0.3">
      <c r="A56" s="11" t="s">
        <v>133</v>
      </c>
    </row>
    <row r="58" spans="1:2" x14ac:dyDescent="0.3">
      <c r="A58" s="15" t="s">
        <v>166</v>
      </c>
    </row>
    <row r="59" spans="1:2" x14ac:dyDescent="0.3">
      <c r="A59" s="15" t="s">
        <v>167</v>
      </c>
    </row>
  </sheetData>
  <hyperlinks>
    <hyperlink ref="A56" r:id="rId1" display="https://miau.my-x.hu/myx-free/coco/test/572674820220307120710.html" xr:uid="{9F1CA000-0844-41C5-BC99-31AA7E1EFA02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599F8-FFFC-4D16-A271-00A0499DC612}">
  <dimension ref="A1:W71"/>
  <sheetViews>
    <sheetView zoomScale="40" zoomScaleNormal="40" workbookViewId="0"/>
  </sheetViews>
  <sheetFormatPr defaultRowHeight="14.4" x14ac:dyDescent="0.3"/>
  <cols>
    <col min="5" max="5" width="8.88671875" style="26"/>
  </cols>
  <sheetData>
    <row r="1" spans="1:18" ht="15" thickBot="1" x14ac:dyDescent="0.35">
      <c r="A1" s="5" t="s">
        <v>8</v>
      </c>
      <c r="B1" s="22" t="s">
        <v>168</v>
      </c>
      <c r="C1" s="22" t="s">
        <v>169</v>
      </c>
      <c r="D1" s="22" t="s">
        <v>170</v>
      </c>
      <c r="E1" s="24" t="s">
        <v>171</v>
      </c>
      <c r="F1" s="22" t="s">
        <v>172</v>
      </c>
      <c r="G1" s="22" t="s">
        <v>173</v>
      </c>
      <c r="H1" s="22" t="s">
        <v>174</v>
      </c>
      <c r="I1" s="22" t="s">
        <v>175</v>
      </c>
      <c r="J1" s="22" t="s">
        <v>176</v>
      </c>
      <c r="K1" s="22" t="s">
        <v>177</v>
      </c>
      <c r="L1" s="22" t="s">
        <v>178</v>
      </c>
      <c r="M1" s="22" t="s">
        <v>179</v>
      </c>
      <c r="N1" s="22" t="s">
        <v>180</v>
      </c>
      <c r="O1" s="22" t="s">
        <v>181</v>
      </c>
      <c r="P1" s="22" t="s">
        <v>182</v>
      </c>
      <c r="Q1" s="22" t="s">
        <v>183</v>
      </c>
      <c r="R1" s="22" t="s">
        <v>69</v>
      </c>
    </row>
    <row r="2" spans="1:18" ht="15" thickBot="1" x14ac:dyDescent="0.35">
      <c r="A2" s="5" t="s">
        <v>15</v>
      </c>
      <c r="B2" s="6">
        <v>1</v>
      </c>
      <c r="C2" s="6">
        <v>1</v>
      </c>
      <c r="D2" s="6">
        <v>5</v>
      </c>
      <c r="E2" s="25">
        <v>8</v>
      </c>
      <c r="F2" s="6">
        <v>1</v>
      </c>
      <c r="G2" s="6">
        <v>1</v>
      </c>
      <c r="H2" s="6">
        <v>1</v>
      </c>
      <c r="I2" s="6">
        <v>8</v>
      </c>
      <c r="J2" s="6">
        <v>8</v>
      </c>
      <c r="K2" s="6">
        <v>5</v>
      </c>
      <c r="L2" s="6">
        <v>1</v>
      </c>
      <c r="M2" s="6">
        <v>7</v>
      </c>
      <c r="N2" s="6">
        <v>8</v>
      </c>
      <c r="O2" s="6">
        <v>8</v>
      </c>
      <c r="P2" s="6">
        <v>4</v>
      </c>
      <c r="Q2" s="6">
        <v>8</v>
      </c>
      <c r="R2" s="6">
        <v>503</v>
      </c>
    </row>
    <row r="3" spans="1:18" ht="15" thickBot="1" x14ac:dyDescent="0.35">
      <c r="A3" s="5" t="s">
        <v>16</v>
      </c>
      <c r="B3" s="6">
        <v>1</v>
      </c>
      <c r="C3" s="6">
        <v>2</v>
      </c>
      <c r="D3" s="6">
        <v>4</v>
      </c>
      <c r="E3" s="25">
        <v>6</v>
      </c>
      <c r="F3" s="6">
        <v>8</v>
      </c>
      <c r="G3" s="6">
        <v>1</v>
      </c>
      <c r="H3" s="6">
        <v>2</v>
      </c>
      <c r="I3" s="6">
        <v>8</v>
      </c>
      <c r="J3" s="6">
        <v>7</v>
      </c>
      <c r="K3" s="6">
        <v>1</v>
      </c>
      <c r="L3" s="6">
        <v>3</v>
      </c>
      <c r="M3" s="6">
        <v>8</v>
      </c>
      <c r="N3" s="6">
        <v>1</v>
      </c>
      <c r="O3" s="6">
        <v>8</v>
      </c>
      <c r="P3" s="6">
        <v>7</v>
      </c>
      <c r="Q3" s="6">
        <v>7</v>
      </c>
      <c r="R3" s="6">
        <v>433</v>
      </c>
    </row>
    <row r="4" spans="1:18" ht="15" thickBot="1" x14ac:dyDescent="0.35">
      <c r="A4" s="5" t="s">
        <v>17</v>
      </c>
      <c r="B4" s="6">
        <v>1</v>
      </c>
      <c r="C4" s="6">
        <v>2</v>
      </c>
      <c r="D4" s="6">
        <v>2</v>
      </c>
      <c r="E4" s="25">
        <v>2</v>
      </c>
      <c r="F4" s="6">
        <v>4</v>
      </c>
      <c r="G4" s="6">
        <v>3</v>
      </c>
      <c r="H4" s="6">
        <v>4</v>
      </c>
      <c r="I4" s="6">
        <v>8</v>
      </c>
      <c r="J4" s="6">
        <v>7</v>
      </c>
      <c r="K4" s="6">
        <v>2</v>
      </c>
      <c r="L4" s="6">
        <v>7</v>
      </c>
      <c r="M4" s="6">
        <v>4</v>
      </c>
      <c r="N4" s="6">
        <v>5</v>
      </c>
      <c r="O4" s="6">
        <v>6</v>
      </c>
      <c r="P4" s="6">
        <v>2</v>
      </c>
      <c r="Q4" s="6">
        <v>5</v>
      </c>
      <c r="R4" s="6">
        <v>600</v>
      </c>
    </row>
    <row r="5" spans="1:18" ht="15" thickBot="1" x14ac:dyDescent="0.35">
      <c r="A5" s="5" t="s">
        <v>18</v>
      </c>
      <c r="B5" s="6">
        <v>1</v>
      </c>
      <c r="C5" s="6">
        <v>2</v>
      </c>
      <c r="D5" s="6">
        <v>1</v>
      </c>
      <c r="E5" s="25">
        <v>3</v>
      </c>
      <c r="F5" s="6">
        <v>5</v>
      </c>
      <c r="G5" s="6">
        <v>3</v>
      </c>
      <c r="H5" s="6">
        <v>8</v>
      </c>
      <c r="I5" s="6">
        <v>8</v>
      </c>
      <c r="J5" s="6">
        <v>7</v>
      </c>
      <c r="K5" s="6">
        <v>6</v>
      </c>
      <c r="L5" s="6">
        <v>6</v>
      </c>
      <c r="M5" s="6">
        <v>2</v>
      </c>
      <c r="N5" s="6">
        <v>4</v>
      </c>
      <c r="O5" s="6">
        <v>6</v>
      </c>
      <c r="P5" s="6">
        <v>1</v>
      </c>
      <c r="Q5" s="6">
        <v>1</v>
      </c>
      <c r="R5" s="6">
        <v>755</v>
      </c>
    </row>
    <row r="6" spans="1:18" ht="15" thickBot="1" x14ac:dyDescent="0.35">
      <c r="A6" s="5" t="s">
        <v>19</v>
      </c>
      <c r="B6" s="6">
        <v>1</v>
      </c>
      <c r="C6" s="6">
        <v>2</v>
      </c>
      <c r="D6" s="6">
        <v>3</v>
      </c>
      <c r="E6" s="25">
        <v>1</v>
      </c>
      <c r="F6" s="6">
        <v>3</v>
      </c>
      <c r="G6" s="6">
        <v>3</v>
      </c>
      <c r="H6" s="6">
        <v>7</v>
      </c>
      <c r="I6" s="6">
        <v>8</v>
      </c>
      <c r="J6" s="6">
        <v>7</v>
      </c>
      <c r="K6" s="6">
        <v>8</v>
      </c>
      <c r="L6" s="6">
        <v>8</v>
      </c>
      <c r="M6" s="6">
        <v>1</v>
      </c>
      <c r="N6" s="6">
        <v>6</v>
      </c>
      <c r="O6" s="6">
        <v>6</v>
      </c>
      <c r="P6" s="6">
        <v>3</v>
      </c>
      <c r="Q6" s="6">
        <v>2</v>
      </c>
      <c r="R6" s="6">
        <v>577</v>
      </c>
    </row>
    <row r="7" spans="1:18" ht="15" thickBot="1" x14ac:dyDescent="0.35">
      <c r="A7" s="5" t="s">
        <v>21</v>
      </c>
      <c r="B7" s="6">
        <v>6</v>
      </c>
      <c r="C7" s="6">
        <v>2</v>
      </c>
      <c r="D7" s="6">
        <v>8</v>
      </c>
      <c r="E7" s="25">
        <v>4</v>
      </c>
      <c r="F7" s="6">
        <v>2</v>
      </c>
      <c r="G7" s="6">
        <v>3</v>
      </c>
      <c r="H7" s="6">
        <v>5</v>
      </c>
      <c r="I7" s="6">
        <v>3</v>
      </c>
      <c r="J7" s="6">
        <v>7</v>
      </c>
      <c r="K7" s="6">
        <v>7</v>
      </c>
      <c r="L7" s="6">
        <v>5</v>
      </c>
      <c r="M7" s="6">
        <v>3</v>
      </c>
      <c r="N7" s="6">
        <v>7</v>
      </c>
      <c r="O7" s="6">
        <v>6</v>
      </c>
      <c r="P7" s="6">
        <v>5</v>
      </c>
      <c r="Q7" s="6">
        <v>4</v>
      </c>
      <c r="R7" s="6">
        <v>577</v>
      </c>
    </row>
    <row r="8" spans="1:18" ht="15" thickBot="1" x14ac:dyDescent="0.35">
      <c r="A8" s="5" t="s">
        <v>25</v>
      </c>
      <c r="B8" s="6">
        <v>6</v>
      </c>
      <c r="C8" s="6">
        <v>2</v>
      </c>
      <c r="D8" s="6">
        <v>7</v>
      </c>
      <c r="E8" s="25">
        <v>7</v>
      </c>
      <c r="F8" s="6">
        <v>7</v>
      </c>
      <c r="G8" s="6">
        <v>3</v>
      </c>
      <c r="H8" s="6">
        <v>6</v>
      </c>
      <c r="I8" s="6">
        <v>3</v>
      </c>
      <c r="J8" s="6">
        <v>7</v>
      </c>
      <c r="K8" s="6">
        <v>4</v>
      </c>
      <c r="L8" s="6">
        <v>2</v>
      </c>
      <c r="M8" s="6">
        <v>5</v>
      </c>
      <c r="N8" s="6">
        <v>2</v>
      </c>
      <c r="O8" s="6">
        <v>6</v>
      </c>
      <c r="P8" s="6">
        <v>8</v>
      </c>
      <c r="Q8" s="6">
        <v>3</v>
      </c>
      <c r="R8" s="6">
        <v>774</v>
      </c>
    </row>
    <row r="9" spans="1:18" ht="15" thickBot="1" x14ac:dyDescent="0.35">
      <c r="A9" s="5" t="s">
        <v>29</v>
      </c>
      <c r="B9" s="6">
        <v>6</v>
      </c>
      <c r="C9" s="6">
        <v>2</v>
      </c>
      <c r="D9" s="6">
        <v>6</v>
      </c>
      <c r="E9" s="25">
        <v>5</v>
      </c>
      <c r="F9" s="6">
        <v>6</v>
      </c>
      <c r="G9" s="6">
        <v>3</v>
      </c>
      <c r="H9" s="6">
        <v>3</v>
      </c>
      <c r="I9" s="6">
        <v>3</v>
      </c>
      <c r="J9" s="6">
        <v>7</v>
      </c>
      <c r="K9" s="6">
        <v>3</v>
      </c>
      <c r="L9" s="6">
        <v>4</v>
      </c>
      <c r="M9" s="6">
        <v>6</v>
      </c>
      <c r="N9" s="6">
        <v>3</v>
      </c>
      <c r="O9" s="6">
        <v>6</v>
      </c>
      <c r="P9" s="6">
        <v>6</v>
      </c>
      <c r="Q9" s="6">
        <v>6</v>
      </c>
      <c r="R9" s="6">
        <v>1000</v>
      </c>
    </row>
    <row r="13" spans="1:18" ht="18" x14ac:dyDescent="0.3">
      <c r="A13" s="1"/>
    </row>
    <row r="14" spans="1:18" x14ac:dyDescent="0.3">
      <c r="A14" s="2"/>
    </row>
    <row r="17" spans="1:18" ht="18" x14ac:dyDescent="0.3">
      <c r="A17" s="3" t="s">
        <v>0</v>
      </c>
      <c r="B17" s="4">
        <v>7573677</v>
      </c>
      <c r="C17" s="3" t="s">
        <v>2</v>
      </c>
      <c r="D17" s="4">
        <v>8</v>
      </c>
      <c r="E17" s="28" t="s">
        <v>3</v>
      </c>
      <c r="F17" s="4">
        <v>16</v>
      </c>
      <c r="G17" s="3" t="s">
        <v>4</v>
      </c>
      <c r="H17" s="4">
        <v>8</v>
      </c>
      <c r="I17" s="3" t="s">
        <v>5</v>
      </c>
      <c r="J17" s="4">
        <v>0</v>
      </c>
      <c r="K17" s="3" t="s">
        <v>6</v>
      </c>
      <c r="L17" s="4" t="s">
        <v>184</v>
      </c>
    </row>
    <row r="18" spans="1:18" ht="18.600000000000001" thickBot="1" x14ac:dyDescent="0.35">
      <c r="A18" s="1"/>
    </row>
    <row r="19" spans="1:18" ht="15" thickBot="1" x14ac:dyDescent="0.35">
      <c r="A19" s="5" t="s">
        <v>8</v>
      </c>
      <c r="B19" s="5" t="str">
        <f>B1</f>
        <v>inverzmax_k1</v>
      </c>
      <c r="C19" s="5" t="str">
        <f t="shared" ref="C19:R19" si="0">C1</f>
        <v>inverzmax_k5</v>
      </c>
      <c r="D19" s="5" t="str">
        <f t="shared" si="0"/>
        <v>inverzszórás_k1</v>
      </c>
      <c r="E19" s="5" t="str">
        <f t="shared" si="0"/>
        <v>inverzszórás_k3</v>
      </c>
      <c r="F19" s="5" t="str">
        <f t="shared" si="0"/>
        <v>inverzszórás_k5</v>
      </c>
      <c r="G19" s="5" t="str">
        <f t="shared" si="0"/>
        <v>inverzmax_Y</v>
      </c>
      <c r="H19" s="5" t="str">
        <f t="shared" si="0"/>
        <v>inverzátlag_Y</v>
      </c>
      <c r="I19" s="5" t="str">
        <f t="shared" si="0"/>
        <v>direktmax_k1</v>
      </c>
      <c r="J19" s="5" t="str">
        <f t="shared" si="0"/>
        <v>direktmax_k5</v>
      </c>
      <c r="K19" s="5" t="str">
        <f t="shared" si="0"/>
        <v>direktszórás_k2</v>
      </c>
      <c r="L19" s="5" t="str">
        <f t="shared" si="0"/>
        <v>direktszórás_k3</v>
      </c>
      <c r="M19" s="5" t="str">
        <f t="shared" si="0"/>
        <v>direktszórás_k4</v>
      </c>
      <c r="N19" s="5" t="str">
        <f t="shared" si="0"/>
        <v>direktszórás_k5</v>
      </c>
      <c r="O19" s="5" t="str">
        <f t="shared" si="0"/>
        <v>direktmax_Y</v>
      </c>
      <c r="P19" s="5" t="str">
        <f t="shared" si="0"/>
        <v>direktszórás_Y</v>
      </c>
      <c r="Q19" s="5" t="str">
        <f t="shared" si="0"/>
        <v>direktátlag_Y</v>
      </c>
      <c r="R19" s="5" t="str">
        <f t="shared" si="0"/>
        <v>korreláció</v>
      </c>
    </row>
    <row r="20" spans="1:18" ht="15" thickBot="1" x14ac:dyDescent="0.35">
      <c r="A20" s="5" t="s">
        <v>15</v>
      </c>
      <c r="B20" s="6">
        <v>1</v>
      </c>
      <c r="C20" s="6">
        <v>1</v>
      </c>
      <c r="D20" s="6">
        <v>5</v>
      </c>
      <c r="E20" s="25">
        <v>8</v>
      </c>
      <c r="F20" s="6">
        <v>1</v>
      </c>
      <c r="G20" s="6">
        <v>1</v>
      </c>
      <c r="H20" s="6">
        <v>1</v>
      </c>
      <c r="I20" s="6">
        <v>8</v>
      </c>
      <c r="J20" s="6">
        <v>8</v>
      </c>
      <c r="K20" s="6">
        <v>5</v>
      </c>
      <c r="L20" s="6">
        <v>1</v>
      </c>
      <c r="M20" s="6">
        <v>7</v>
      </c>
      <c r="N20" s="6">
        <v>8</v>
      </c>
      <c r="O20" s="6">
        <v>8</v>
      </c>
      <c r="P20" s="6">
        <v>4</v>
      </c>
      <c r="Q20" s="6">
        <v>8</v>
      </c>
      <c r="R20" s="6">
        <v>503</v>
      </c>
    </row>
    <row r="21" spans="1:18" ht="15" thickBot="1" x14ac:dyDescent="0.35">
      <c r="A21" s="5" t="s">
        <v>16</v>
      </c>
      <c r="B21" s="6">
        <v>1</v>
      </c>
      <c r="C21" s="6">
        <v>2</v>
      </c>
      <c r="D21" s="6">
        <v>4</v>
      </c>
      <c r="E21" s="25">
        <v>6</v>
      </c>
      <c r="F21" s="6">
        <v>8</v>
      </c>
      <c r="G21" s="6">
        <v>1</v>
      </c>
      <c r="H21" s="6">
        <v>2</v>
      </c>
      <c r="I21" s="6">
        <v>8</v>
      </c>
      <c r="J21" s="6">
        <v>7</v>
      </c>
      <c r="K21" s="6">
        <v>1</v>
      </c>
      <c r="L21" s="6">
        <v>3</v>
      </c>
      <c r="M21" s="6">
        <v>8</v>
      </c>
      <c r="N21" s="6">
        <v>1</v>
      </c>
      <c r="O21" s="6">
        <v>8</v>
      </c>
      <c r="P21" s="6">
        <v>7</v>
      </c>
      <c r="Q21" s="6">
        <v>7</v>
      </c>
      <c r="R21" s="6">
        <v>433</v>
      </c>
    </row>
    <row r="22" spans="1:18" ht="15" thickBot="1" x14ac:dyDescent="0.35">
      <c r="A22" s="5" t="s">
        <v>17</v>
      </c>
      <c r="B22" s="6">
        <v>1</v>
      </c>
      <c r="C22" s="6">
        <v>2</v>
      </c>
      <c r="D22" s="6">
        <v>2</v>
      </c>
      <c r="E22" s="25">
        <v>2</v>
      </c>
      <c r="F22" s="6">
        <v>4</v>
      </c>
      <c r="G22" s="6">
        <v>3</v>
      </c>
      <c r="H22" s="6">
        <v>4</v>
      </c>
      <c r="I22" s="6">
        <v>8</v>
      </c>
      <c r="J22" s="6">
        <v>7</v>
      </c>
      <c r="K22" s="6">
        <v>2</v>
      </c>
      <c r="L22" s="6">
        <v>7</v>
      </c>
      <c r="M22" s="6">
        <v>4</v>
      </c>
      <c r="N22" s="6">
        <v>5</v>
      </c>
      <c r="O22" s="6">
        <v>6</v>
      </c>
      <c r="P22" s="6">
        <v>2</v>
      </c>
      <c r="Q22" s="6">
        <v>5</v>
      </c>
      <c r="R22" s="6">
        <v>600</v>
      </c>
    </row>
    <row r="23" spans="1:18" ht="15" thickBot="1" x14ac:dyDescent="0.35">
      <c r="A23" s="5" t="s">
        <v>18</v>
      </c>
      <c r="B23" s="6">
        <v>1</v>
      </c>
      <c r="C23" s="6">
        <v>2</v>
      </c>
      <c r="D23" s="6">
        <v>1</v>
      </c>
      <c r="E23" s="25">
        <v>3</v>
      </c>
      <c r="F23" s="6">
        <v>5</v>
      </c>
      <c r="G23" s="6">
        <v>3</v>
      </c>
      <c r="H23" s="6">
        <v>8</v>
      </c>
      <c r="I23" s="6">
        <v>8</v>
      </c>
      <c r="J23" s="6">
        <v>7</v>
      </c>
      <c r="K23" s="6">
        <v>6</v>
      </c>
      <c r="L23" s="6">
        <v>6</v>
      </c>
      <c r="M23" s="6">
        <v>2</v>
      </c>
      <c r="N23" s="6">
        <v>4</v>
      </c>
      <c r="O23" s="6">
        <v>6</v>
      </c>
      <c r="P23" s="6">
        <v>1</v>
      </c>
      <c r="Q23" s="6">
        <v>1</v>
      </c>
      <c r="R23" s="6">
        <v>755</v>
      </c>
    </row>
    <row r="24" spans="1:18" ht="15" thickBot="1" x14ac:dyDescent="0.35">
      <c r="A24" s="5" t="s">
        <v>19</v>
      </c>
      <c r="B24" s="6">
        <v>1</v>
      </c>
      <c r="C24" s="6">
        <v>2</v>
      </c>
      <c r="D24" s="6">
        <v>3</v>
      </c>
      <c r="E24" s="25">
        <v>1</v>
      </c>
      <c r="F24" s="6">
        <v>3</v>
      </c>
      <c r="G24" s="6">
        <v>3</v>
      </c>
      <c r="H24" s="6">
        <v>7</v>
      </c>
      <c r="I24" s="6">
        <v>8</v>
      </c>
      <c r="J24" s="6">
        <v>7</v>
      </c>
      <c r="K24" s="6">
        <v>8</v>
      </c>
      <c r="L24" s="6">
        <v>8</v>
      </c>
      <c r="M24" s="6">
        <v>1</v>
      </c>
      <c r="N24" s="6">
        <v>6</v>
      </c>
      <c r="O24" s="6">
        <v>6</v>
      </c>
      <c r="P24" s="6">
        <v>3</v>
      </c>
      <c r="Q24" s="6">
        <v>2</v>
      </c>
      <c r="R24" s="6">
        <v>577</v>
      </c>
    </row>
    <row r="25" spans="1:18" ht="15" thickBot="1" x14ac:dyDescent="0.35">
      <c r="A25" s="5" t="s">
        <v>21</v>
      </c>
      <c r="B25" s="6">
        <v>6</v>
      </c>
      <c r="C25" s="6">
        <v>2</v>
      </c>
      <c r="D25" s="6">
        <v>8</v>
      </c>
      <c r="E25" s="25">
        <v>4</v>
      </c>
      <c r="F25" s="6">
        <v>2</v>
      </c>
      <c r="G25" s="6">
        <v>3</v>
      </c>
      <c r="H25" s="6">
        <v>5</v>
      </c>
      <c r="I25" s="6">
        <v>3</v>
      </c>
      <c r="J25" s="6">
        <v>7</v>
      </c>
      <c r="K25" s="6">
        <v>7</v>
      </c>
      <c r="L25" s="6">
        <v>5</v>
      </c>
      <c r="M25" s="6">
        <v>3</v>
      </c>
      <c r="N25" s="6">
        <v>7</v>
      </c>
      <c r="O25" s="6">
        <v>6</v>
      </c>
      <c r="P25" s="6">
        <v>5</v>
      </c>
      <c r="Q25" s="6">
        <v>4</v>
      </c>
      <c r="R25" s="6">
        <v>577</v>
      </c>
    </row>
    <row r="26" spans="1:18" ht="15" thickBot="1" x14ac:dyDescent="0.35">
      <c r="A26" s="5" t="s">
        <v>25</v>
      </c>
      <c r="B26" s="6">
        <v>6</v>
      </c>
      <c r="C26" s="6">
        <v>2</v>
      </c>
      <c r="D26" s="6">
        <v>7</v>
      </c>
      <c r="E26" s="25">
        <v>7</v>
      </c>
      <c r="F26" s="6">
        <v>7</v>
      </c>
      <c r="G26" s="6">
        <v>3</v>
      </c>
      <c r="H26" s="6">
        <v>6</v>
      </c>
      <c r="I26" s="6">
        <v>3</v>
      </c>
      <c r="J26" s="6">
        <v>7</v>
      </c>
      <c r="K26" s="6">
        <v>4</v>
      </c>
      <c r="L26" s="6">
        <v>2</v>
      </c>
      <c r="M26" s="6">
        <v>5</v>
      </c>
      <c r="N26" s="6">
        <v>2</v>
      </c>
      <c r="O26" s="6">
        <v>6</v>
      </c>
      <c r="P26" s="6">
        <v>8</v>
      </c>
      <c r="Q26" s="6">
        <v>3</v>
      </c>
      <c r="R26" s="6">
        <v>774</v>
      </c>
    </row>
    <row r="27" spans="1:18" ht="15" thickBot="1" x14ac:dyDescent="0.35">
      <c r="A27" s="5" t="s">
        <v>29</v>
      </c>
      <c r="B27" s="6">
        <v>6</v>
      </c>
      <c r="C27" s="6">
        <v>2</v>
      </c>
      <c r="D27" s="6">
        <v>6</v>
      </c>
      <c r="E27" s="25">
        <v>5</v>
      </c>
      <c r="F27" s="6">
        <v>6</v>
      </c>
      <c r="G27" s="6">
        <v>3</v>
      </c>
      <c r="H27" s="6">
        <v>3</v>
      </c>
      <c r="I27" s="6">
        <v>3</v>
      </c>
      <c r="J27" s="6">
        <v>7</v>
      </c>
      <c r="K27" s="6">
        <v>3</v>
      </c>
      <c r="L27" s="6">
        <v>4</v>
      </c>
      <c r="M27" s="6">
        <v>6</v>
      </c>
      <c r="N27" s="6">
        <v>3</v>
      </c>
      <c r="O27" s="6">
        <v>6</v>
      </c>
      <c r="P27" s="6">
        <v>6</v>
      </c>
      <c r="Q27" s="6">
        <v>6</v>
      </c>
      <c r="R27" s="6">
        <v>1000</v>
      </c>
    </row>
    <row r="28" spans="1:18" ht="18.600000000000001" thickBot="1" x14ac:dyDescent="0.35">
      <c r="A28" s="1"/>
    </row>
    <row r="29" spans="1:18" ht="15" thickBot="1" x14ac:dyDescent="0.35">
      <c r="A29" s="5" t="s">
        <v>20</v>
      </c>
      <c r="B29" s="5" t="s">
        <v>9</v>
      </c>
      <c r="C29" s="5" t="s">
        <v>10</v>
      </c>
      <c r="D29" s="5" t="s">
        <v>11</v>
      </c>
      <c r="E29" s="27" t="s">
        <v>12</v>
      </c>
      <c r="F29" s="5" t="s">
        <v>13</v>
      </c>
      <c r="G29" s="5" t="s">
        <v>113</v>
      </c>
      <c r="H29" s="5" t="s">
        <v>114</v>
      </c>
      <c r="I29" s="5" t="s">
        <v>115</v>
      </c>
      <c r="J29" s="5" t="s">
        <v>116</v>
      </c>
      <c r="K29" s="5" t="s">
        <v>117</v>
      </c>
      <c r="L29" s="5" t="s">
        <v>118</v>
      </c>
      <c r="M29" s="5" t="s">
        <v>152</v>
      </c>
      <c r="N29" s="5" t="s">
        <v>153</v>
      </c>
      <c r="O29" s="5" t="s">
        <v>154</v>
      </c>
      <c r="P29" s="5" t="s">
        <v>155</v>
      </c>
      <c r="Q29" s="5" t="s">
        <v>156</v>
      </c>
    </row>
    <row r="30" spans="1:18" ht="15" thickBot="1" x14ac:dyDescent="0.35">
      <c r="A30" s="5" t="s">
        <v>22</v>
      </c>
      <c r="B30" s="6" t="s">
        <v>23</v>
      </c>
      <c r="C30" s="6" t="s">
        <v>23</v>
      </c>
      <c r="D30" s="6" t="s">
        <v>185</v>
      </c>
      <c r="E30" s="25" t="s">
        <v>186</v>
      </c>
      <c r="F30" s="6" t="s">
        <v>187</v>
      </c>
      <c r="G30" s="6" t="s">
        <v>23</v>
      </c>
      <c r="H30" s="6" t="s">
        <v>23</v>
      </c>
      <c r="I30" s="6" t="s">
        <v>188</v>
      </c>
      <c r="J30" s="6" t="s">
        <v>23</v>
      </c>
      <c r="K30" s="6" t="s">
        <v>122</v>
      </c>
      <c r="L30" s="6" t="s">
        <v>189</v>
      </c>
      <c r="M30" s="6" t="s">
        <v>23</v>
      </c>
      <c r="N30" s="6" t="s">
        <v>23</v>
      </c>
      <c r="O30" s="6" t="s">
        <v>23</v>
      </c>
      <c r="P30" s="6" t="s">
        <v>23</v>
      </c>
      <c r="Q30" s="6" t="s">
        <v>23</v>
      </c>
    </row>
    <row r="31" spans="1:18" ht="15" thickBot="1" x14ac:dyDescent="0.35">
      <c r="A31" s="5" t="s">
        <v>26</v>
      </c>
      <c r="B31" s="6" t="s">
        <v>23</v>
      </c>
      <c r="C31" s="6" t="s">
        <v>23</v>
      </c>
      <c r="D31" s="6" t="s">
        <v>190</v>
      </c>
      <c r="E31" s="25" t="s">
        <v>23</v>
      </c>
      <c r="F31" s="6" t="s">
        <v>187</v>
      </c>
      <c r="G31" s="6" t="s">
        <v>23</v>
      </c>
      <c r="H31" s="6" t="s">
        <v>23</v>
      </c>
      <c r="I31" s="6" t="s">
        <v>188</v>
      </c>
      <c r="J31" s="6" t="s">
        <v>23</v>
      </c>
      <c r="K31" s="6" t="s">
        <v>122</v>
      </c>
      <c r="L31" s="6" t="s">
        <v>189</v>
      </c>
      <c r="M31" s="6" t="s">
        <v>23</v>
      </c>
      <c r="N31" s="6" t="s">
        <v>23</v>
      </c>
      <c r="O31" s="6" t="s">
        <v>23</v>
      </c>
      <c r="P31" s="6" t="s">
        <v>23</v>
      </c>
      <c r="Q31" s="6" t="s">
        <v>23</v>
      </c>
    </row>
    <row r="32" spans="1:18" ht="15" thickBot="1" x14ac:dyDescent="0.35">
      <c r="A32" s="5" t="s">
        <v>30</v>
      </c>
      <c r="B32" s="6" t="s">
        <v>23</v>
      </c>
      <c r="C32" s="6" t="s">
        <v>23</v>
      </c>
      <c r="D32" s="6" t="s">
        <v>23</v>
      </c>
      <c r="E32" s="25" t="s">
        <v>23</v>
      </c>
      <c r="F32" s="6" t="s">
        <v>191</v>
      </c>
      <c r="G32" s="6" t="s">
        <v>23</v>
      </c>
      <c r="H32" s="6" t="s">
        <v>23</v>
      </c>
      <c r="I32" s="6" t="s">
        <v>188</v>
      </c>
      <c r="J32" s="6" t="s">
        <v>23</v>
      </c>
      <c r="K32" s="6" t="s">
        <v>122</v>
      </c>
      <c r="L32" s="6" t="s">
        <v>23</v>
      </c>
      <c r="M32" s="6" t="s">
        <v>23</v>
      </c>
      <c r="N32" s="6" t="s">
        <v>23</v>
      </c>
      <c r="O32" s="6" t="s">
        <v>23</v>
      </c>
      <c r="P32" s="6" t="s">
        <v>23</v>
      </c>
      <c r="Q32" s="6" t="s">
        <v>23</v>
      </c>
    </row>
    <row r="33" spans="1:17" ht="15" thickBot="1" x14ac:dyDescent="0.35">
      <c r="A33" s="5" t="s">
        <v>32</v>
      </c>
      <c r="B33" s="6" t="s">
        <v>23</v>
      </c>
      <c r="C33" s="6" t="s">
        <v>23</v>
      </c>
      <c r="D33" s="6" t="s">
        <v>23</v>
      </c>
      <c r="E33" s="25" t="s">
        <v>23</v>
      </c>
      <c r="F33" s="6" t="s">
        <v>191</v>
      </c>
      <c r="G33" s="6" t="s">
        <v>23</v>
      </c>
      <c r="H33" s="6" t="s">
        <v>23</v>
      </c>
      <c r="I33" s="6" t="s">
        <v>23</v>
      </c>
      <c r="J33" s="6" t="s">
        <v>23</v>
      </c>
      <c r="K33" s="6" t="s">
        <v>23</v>
      </c>
      <c r="L33" s="6" t="s">
        <v>23</v>
      </c>
      <c r="M33" s="6" t="s">
        <v>23</v>
      </c>
      <c r="N33" s="6" t="s">
        <v>23</v>
      </c>
      <c r="O33" s="6" t="s">
        <v>23</v>
      </c>
      <c r="P33" s="6" t="s">
        <v>23</v>
      </c>
      <c r="Q33" s="6" t="s">
        <v>23</v>
      </c>
    </row>
    <row r="34" spans="1:17" ht="15" thickBot="1" x14ac:dyDescent="0.35">
      <c r="A34" s="5" t="s">
        <v>127</v>
      </c>
      <c r="B34" s="6" t="s">
        <v>23</v>
      </c>
      <c r="C34" s="6" t="s">
        <v>23</v>
      </c>
      <c r="D34" s="6" t="s">
        <v>23</v>
      </c>
      <c r="E34" s="25" t="s">
        <v>23</v>
      </c>
      <c r="F34" s="6" t="s">
        <v>191</v>
      </c>
      <c r="G34" s="6" t="s">
        <v>23</v>
      </c>
      <c r="H34" s="6" t="s">
        <v>23</v>
      </c>
      <c r="I34" s="6" t="s">
        <v>23</v>
      </c>
      <c r="J34" s="6" t="s">
        <v>23</v>
      </c>
      <c r="K34" s="6" t="s">
        <v>23</v>
      </c>
      <c r="L34" s="6" t="s">
        <v>23</v>
      </c>
      <c r="M34" s="6" t="s">
        <v>23</v>
      </c>
      <c r="N34" s="6" t="s">
        <v>23</v>
      </c>
      <c r="O34" s="6" t="s">
        <v>23</v>
      </c>
      <c r="P34" s="6" t="s">
        <v>23</v>
      </c>
      <c r="Q34" s="6" t="s">
        <v>23</v>
      </c>
    </row>
    <row r="35" spans="1:17" ht="15" thickBot="1" x14ac:dyDescent="0.35">
      <c r="A35" s="5" t="s">
        <v>128</v>
      </c>
      <c r="B35" s="6" t="s">
        <v>23</v>
      </c>
      <c r="C35" s="6" t="s">
        <v>23</v>
      </c>
      <c r="D35" s="6" t="s">
        <v>23</v>
      </c>
      <c r="E35" s="25" t="s">
        <v>23</v>
      </c>
      <c r="F35" s="6" t="s">
        <v>191</v>
      </c>
      <c r="G35" s="6" t="s">
        <v>23</v>
      </c>
      <c r="H35" s="6" t="s">
        <v>23</v>
      </c>
      <c r="I35" s="6" t="s">
        <v>23</v>
      </c>
      <c r="J35" s="6" t="s">
        <v>23</v>
      </c>
      <c r="K35" s="6" t="s">
        <v>23</v>
      </c>
      <c r="L35" s="6" t="s">
        <v>23</v>
      </c>
      <c r="M35" s="6" t="s">
        <v>23</v>
      </c>
      <c r="N35" s="6" t="s">
        <v>23</v>
      </c>
      <c r="O35" s="6" t="s">
        <v>23</v>
      </c>
      <c r="P35" s="6" t="s">
        <v>23</v>
      </c>
      <c r="Q35" s="6" t="s">
        <v>23</v>
      </c>
    </row>
    <row r="36" spans="1:17" ht="15" thickBot="1" x14ac:dyDescent="0.35">
      <c r="A36" s="5" t="s">
        <v>129</v>
      </c>
      <c r="B36" s="6" t="s">
        <v>23</v>
      </c>
      <c r="C36" s="6" t="s">
        <v>23</v>
      </c>
      <c r="D36" s="6" t="s">
        <v>23</v>
      </c>
      <c r="E36" s="25" t="s">
        <v>23</v>
      </c>
      <c r="F36" s="6" t="s">
        <v>23</v>
      </c>
      <c r="G36" s="6" t="s">
        <v>23</v>
      </c>
      <c r="H36" s="6" t="s">
        <v>23</v>
      </c>
      <c r="I36" s="6" t="s">
        <v>23</v>
      </c>
      <c r="J36" s="6" t="s">
        <v>23</v>
      </c>
      <c r="K36" s="6" t="s">
        <v>23</v>
      </c>
      <c r="L36" s="6" t="s">
        <v>23</v>
      </c>
      <c r="M36" s="6" t="s">
        <v>23</v>
      </c>
      <c r="N36" s="6" t="s">
        <v>23</v>
      </c>
      <c r="O36" s="6" t="s">
        <v>23</v>
      </c>
      <c r="P36" s="6" t="s">
        <v>23</v>
      </c>
      <c r="Q36" s="6" t="s">
        <v>23</v>
      </c>
    </row>
    <row r="37" spans="1:17" ht="15" thickBot="1" x14ac:dyDescent="0.35">
      <c r="A37" s="5" t="s">
        <v>130</v>
      </c>
      <c r="B37" s="6" t="s">
        <v>23</v>
      </c>
      <c r="C37" s="6" t="s">
        <v>23</v>
      </c>
      <c r="D37" s="6" t="s">
        <v>23</v>
      </c>
      <c r="E37" s="25" t="s">
        <v>23</v>
      </c>
      <c r="F37" s="6" t="s">
        <v>23</v>
      </c>
      <c r="G37" s="6" t="s">
        <v>23</v>
      </c>
      <c r="H37" s="6" t="s">
        <v>23</v>
      </c>
      <c r="I37" s="6" t="s">
        <v>23</v>
      </c>
      <c r="J37" s="6" t="s">
        <v>23</v>
      </c>
      <c r="K37" s="6" t="s">
        <v>23</v>
      </c>
      <c r="L37" s="6" t="s">
        <v>23</v>
      </c>
      <c r="M37" s="6" t="s">
        <v>23</v>
      </c>
      <c r="N37" s="6" t="s">
        <v>23</v>
      </c>
      <c r="O37" s="6" t="s">
        <v>23</v>
      </c>
      <c r="P37" s="6" t="s">
        <v>23</v>
      </c>
      <c r="Q37" s="6" t="s">
        <v>23</v>
      </c>
    </row>
    <row r="38" spans="1:17" ht="18.600000000000001" thickBot="1" x14ac:dyDescent="0.35">
      <c r="A38" s="1"/>
    </row>
    <row r="39" spans="1:17" ht="15" thickBot="1" x14ac:dyDescent="0.35">
      <c r="A39" s="5" t="s">
        <v>36</v>
      </c>
      <c r="B39" s="5" t="s">
        <v>9</v>
      </c>
      <c r="C39" s="5" t="s">
        <v>10</v>
      </c>
      <c r="D39" s="5" t="s">
        <v>11</v>
      </c>
      <c r="E39" s="27" t="s">
        <v>12</v>
      </c>
      <c r="F39" s="5" t="s">
        <v>13</v>
      </c>
      <c r="G39" s="5" t="s">
        <v>113</v>
      </c>
      <c r="H39" s="5" t="s">
        <v>114</v>
      </c>
      <c r="I39" s="5" t="s">
        <v>115</v>
      </c>
      <c r="J39" s="5" t="s">
        <v>116</v>
      </c>
      <c r="K39" s="5" t="s">
        <v>117</v>
      </c>
      <c r="L39" s="5" t="s">
        <v>118</v>
      </c>
      <c r="M39" s="5" t="s">
        <v>152</v>
      </c>
      <c r="N39" s="5" t="s">
        <v>153</v>
      </c>
      <c r="O39" s="5" t="s">
        <v>154</v>
      </c>
      <c r="P39" s="5" t="s">
        <v>155</v>
      </c>
      <c r="Q39" s="5" t="s">
        <v>156</v>
      </c>
    </row>
    <row r="40" spans="1:17" ht="15" thickBot="1" x14ac:dyDescent="0.35">
      <c r="A40" s="5" t="s">
        <v>22</v>
      </c>
      <c r="B40" s="6">
        <v>0</v>
      </c>
      <c r="C40" s="6">
        <v>0</v>
      </c>
      <c r="D40" s="6">
        <v>612</v>
      </c>
      <c r="E40" s="25">
        <v>434</v>
      </c>
      <c r="F40" s="6">
        <v>153</v>
      </c>
      <c r="G40" s="6">
        <v>0</v>
      </c>
      <c r="H40" s="6">
        <v>0</v>
      </c>
      <c r="I40" s="6">
        <v>424</v>
      </c>
      <c r="J40" s="6">
        <v>0</v>
      </c>
      <c r="K40" s="6">
        <v>433</v>
      </c>
      <c r="L40" s="6">
        <v>350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</row>
    <row r="41" spans="1:17" ht="15" thickBot="1" x14ac:dyDescent="0.35">
      <c r="A41" s="5" t="s">
        <v>26</v>
      </c>
      <c r="B41" s="6">
        <v>0</v>
      </c>
      <c r="C41" s="6">
        <v>0</v>
      </c>
      <c r="D41" s="6">
        <v>24</v>
      </c>
      <c r="E41" s="25">
        <v>0</v>
      </c>
      <c r="F41" s="6">
        <v>153</v>
      </c>
      <c r="G41" s="6">
        <v>0</v>
      </c>
      <c r="H41" s="6">
        <v>0</v>
      </c>
      <c r="I41" s="6">
        <v>424</v>
      </c>
      <c r="J41" s="6">
        <v>0</v>
      </c>
      <c r="K41" s="6">
        <v>433</v>
      </c>
      <c r="L41" s="6">
        <v>350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</row>
    <row r="42" spans="1:17" ht="15" thickBot="1" x14ac:dyDescent="0.35">
      <c r="A42" s="5" t="s">
        <v>30</v>
      </c>
      <c r="B42" s="6">
        <v>0</v>
      </c>
      <c r="C42" s="6">
        <v>0</v>
      </c>
      <c r="D42" s="6">
        <v>0</v>
      </c>
      <c r="E42" s="25">
        <v>0</v>
      </c>
      <c r="F42" s="6">
        <v>143</v>
      </c>
      <c r="G42" s="6">
        <v>0</v>
      </c>
      <c r="H42" s="6">
        <v>0</v>
      </c>
      <c r="I42" s="6">
        <v>424</v>
      </c>
      <c r="J42" s="6">
        <v>0</v>
      </c>
      <c r="K42" s="6">
        <v>433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</row>
    <row r="43" spans="1:17" ht="15" thickBot="1" x14ac:dyDescent="0.35">
      <c r="A43" s="5" t="s">
        <v>32</v>
      </c>
      <c r="B43" s="6">
        <v>0</v>
      </c>
      <c r="C43" s="6">
        <v>0</v>
      </c>
      <c r="D43" s="6">
        <v>0</v>
      </c>
      <c r="E43" s="25">
        <v>0</v>
      </c>
      <c r="F43" s="6">
        <v>143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</row>
    <row r="44" spans="1:17" ht="15" thickBot="1" x14ac:dyDescent="0.35">
      <c r="A44" s="5" t="s">
        <v>127</v>
      </c>
      <c r="B44" s="6">
        <v>0</v>
      </c>
      <c r="C44" s="6">
        <v>0</v>
      </c>
      <c r="D44" s="6">
        <v>0</v>
      </c>
      <c r="E44" s="25">
        <v>0</v>
      </c>
      <c r="F44" s="6">
        <v>143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</row>
    <row r="45" spans="1:17" ht="15" thickBot="1" x14ac:dyDescent="0.35">
      <c r="A45" s="5" t="s">
        <v>128</v>
      </c>
      <c r="B45" s="6">
        <v>0</v>
      </c>
      <c r="C45" s="6">
        <v>0</v>
      </c>
      <c r="D45" s="6">
        <v>0</v>
      </c>
      <c r="E45" s="25">
        <v>0</v>
      </c>
      <c r="F45" s="6">
        <v>143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</row>
    <row r="46" spans="1:17" ht="15" thickBot="1" x14ac:dyDescent="0.35">
      <c r="A46" s="5" t="s">
        <v>129</v>
      </c>
      <c r="B46" s="6">
        <v>0</v>
      </c>
      <c r="C46" s="6">
        <v>0</v>
      </c>
      <c r="D46" s="6">
        <v>0</v>
      </c>
      <c r="E46" s="25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</row>
    <row r="47" spans="1:17" ht="15" thickBot="1" x14ac:dyDescent="0.35">
      <c r="A47" s="5" t="s">
        <v>130</v>
      </c>
      <c r="B47" s="6">
        <v>0</v>
      </c>
      <c r="C47" s="6">
        <v>0</v>
      </c>
      <c r="D47" s="6">
        <v>0</v>
      </c>
      <c r="E47" s="25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</row>
    <row r="48" spans="1:17" ht="18.600000000000001" thickBot="1" x14ac:dyDescent="0.35">
      <c r="A48" s="1"/>
    </row>
    <row r="49" spans="1:23" ht="15" thickBot="1" x14ac:dyDescent="0.35">
      <c r="A49" s="5" t="s">
        <v>131</v>
      </c>
      <c r="B49" s="5" t="s">
        <v>9</v>
      </c>
      <c r="C49" s="5" t="s">
        <v>10</v>
      </c>
      <c r="D49" s="5" t="s">
        <v>11</v>
      </c>
      <c r="E49" s="27" t="s">
        <v>12</v>
      </c>
      <c r="F49" s="5" t="s">
        <v>13</v>
      </c>
      <c r="G49" s="5" t="s">
        <v>113</v>
      </c>
      <c r="H49" s="5" t="s">
        <v>114</v>
      </c>
      <c r="I49" s="5" t="s">
        <v>115</v>
      </c>
      <c r="J49" s="5" t="s">
        <v>116</v>
      </c>
      <c r="K49" s="5" t="s">
        <v>117</v>
      </c>
      <c r="L49" s="5" t="s">
        <v>118</v>
      </c>
      <c r="M49" s="5" t="s">
        <v>152</v>
      </c>
      <c r="N49" s="5" t="s">
        <v>153</v>
      </c>
      <c r="O49" s="5" t="s">
        <v>154</v>
      </c>
      <c r="P49" s="5" t="s">
        <v>155</v>
      </c>
      <c r="Q49" s="5" t="s">
        <v>156</v>
      </c>
      <c r="R49" s="5" t="s">
        <v>39</v>
      </c>
      <c r="S49" s="5" t="s">
        <v>40</v>
      </c>
      <c r="T49" s="5" t="s">
        <v>41</v>
      </c>
      <c r="U49" s="5" t="s">
        <v>42</v>
      </c>
      <c r="W49" s="12" t="s">
        <v>204</v>
      </c>
    </row>
    <row r="50" spans="1:23" ht="15" thickBot="1" x14ac:dyDescent="0.35">
      <c r="A50" s="5" t="s">
        <v>15</v>
      </c>
      <c r="B50" s="6">
        <v>0</v>
      </c>
      <c r="C50" s="6">
        <v>0</v>
      </c>
      <c r="D50" s="6">
        <v>0</v>
      </c>
      <c r="E50" s="25">
        <v>0</v>
      </c>
      <c r="F50" s="6">
        <v>153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350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503</v>
      </c>
      <c r="S50" s="6">
        <v>503</v>
      </c>
      <c r="T50" s="6">
        <v>0</v>
      </c>
      <c r="U50" s="6">
        <v>0</v>
      </c>
      <c r="W50">
        <f>16-COUNTIF(B50:Q50,0)</f>
        <v>2</v>
      </c>
    </row>
    <row r="51" spans="1:23" ht="15" thickBot="1" x14ac:dyDescent="0.35">
      <c r="A51" s="5" t="s">
        <v>16</v>
      </c>
      <c r="B51" s="6">
        <v>0</v>
      </c>
      <c r="C51" s="6">
        <v>0</v>
      </c>
      <c r="D51" s="6">
        <v>0</v>
      </c>
      <c r="E51" s="25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433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433</v>
      </c>
      <c r="S51" s="6">
        <v>433</v>
      </c>
      <c r="T51" s="6">
        <v>0</v>
      </c>
      <c r="U51" s="6">
        <v>0</v>
      </c>
      <c r="W51" s="31">
        <f t="shared" ref="W51:W57" si="1">16-COUNTIF(B51:Q51,0)</f>
        <v>1</v>
      </c>
    </row>
    <row r="52" spans="1:23" ht="15" thickBot="1" x14ac:dyDescent="0.35">
      <c r="A52" s="5" t="s">
        <v>17</v>
      </c>
      <c r="B52" s="6">
        <v>0</v>
      </c>
      <c r="C52" s="6">
        <v>0</v>
      </c>
      <c r="D52" s="6">
        <v>24</v>
      </c>
      <c r="E52" s="25">
        <v>0</v>
      </c>
      <c r="F52" s="6">
        <v>143</v>
      </c>
      <c r="G52" s="6">
        <v>0</v>
      </c>
      <c r="H52" s="6">
        <v>0</v>
      </c>
      <c r="I52" s="6">
        <v>0</v>
      </c>
      <c r="J52" s="6">
        <v>0</v>
      </c>
      <c r="K52" s="6">
        <v>433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600</v>
      </c>
      <c r="S52" s="6">
        <v>600</v>
      </c>
      <c r="T52" s="6">
        <v>0</v>
      </c>
      <c r="U52" s="6">
        <v>0</v>
      </c>
      <c r="W52">
        <f t="shared" si="1"/>
        <v>3</v>
      </c>
    </row>
    <row r="53" spans="1:23" ht="15" thickBot="1" x14ac:dyDescent="0.35">
      <c r="A53" s="5" t="s">
        <v>18</v>
      </c>
      <c r="B53" s="6">
        <v>0</v>
      </c>
      <c r="C53" s="6">
        <v>0</v>
      </c>
      <c r="D53" s="6">
        <v>612</v>
      </c>
      <c r="E53" s="25">
        <v>0</v>
      </c>
      <c r="F53" s="6">
        <v>143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755</v>
      </c>
      <c r="S53" s="6">
        <v>755</v>
      </c>
      <c r="T53" s="6">
        <v>0</v>
      </c>
      <c r="U53" s="6">
        <v>0</v>
      </c>
      <c r="W53">
        <f t="shared" si="1"/>
        <v>2</v>
      </c>
    </row>
    <row r="54" spans="1:23" ht="15" thickBot="1" x14ac:dyDescent="0.35">
      <c r="A54" s="5" t="s">
        <v>19</v>
      </c>
      <c r="B54" s="6">
        <v>0</v>
      </c>
      <c r="C54" s="6">
        <v>0</v>
      </c>
      <c r="D54" s="6">
        <v>0</v>
      </c>
      <c r="E54" s="25">
        <v>434</v>
      </c>
      <c r="F54" s="6">
        <v>143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577</v>
      </c>
      <c r="S54" s="6">
        <v>577</v>
      </c>
      <c r="T54" s="6">
        <v>0</v>
      </c>
      <c r="U54" s="6">
        <v>0</v>
      </c>
      <c r="W54">
        <f t="shared" si="1"/>
        <v>2</v>
      </c>
    </row>
    <row r="55" spans="1:23" ht="15" thickBot="1" x14ac:dyDescent="0.35">
      <c r="A55" s="5" t="s">
        <v>21</v>
      </c>
      <c r="B55" s="6">
        <v>0</v>
      </c>
      <c r="C55" s="6">
        <v>0</v>
      </c>
      <c r="D55" s="6">
        <v>0</v>
      </c>
      <c r="E55" s="25">
        <v>0</v>
      </c>
      <c r="F55" s="6">
        <v>153</v>
      </c>
      <c r="G55" s="6">
        <v>0</v>
      </c>
      <c r="H55" s="6">
        <v>0</v>
      </c>
      <c r="I55" s="6">
        <v>424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577</v>
      </c>
      <c r="S55" s="6">
        <v>577</v>
      </c>
      <c r="T55" s="6">
        <v>0</v>
      </c>
      <c r="U55" s="6">
        <v>0</v>
      </c>
      <c r="W55">
        <f t="shared" si="1"/>
        <v>2</v>
      </c>
    </row>
    <row r="56" spans="1:23" ht="15" thickBot="1" x14ac:dyDescent="0.35">
      <c r="A56" s="5" t="s">
        <v>25</v>
      </c>
      <c r="B56" s="6">
        <v>0</v>
      </c>
      <c r="C56" s="6">
        <v>0</v>
      </c>
      <c r="D56" s="6">
        <v>0</v>
      </c>
      <c r="E56" s="25">
        <v>0</v>
      </c>
      <c r="F56" s="6">
        <v>0</v>
      </c>
      <c r="G56" s="6">
        <v>0</v>
      </c>
      <c r="H56" s="6">
        <v>0</v>
      </c>
      <c r="I56" s="6">
        <v>424</v>
      </c>
      <c r="J56" s="6">
        <v>0</v>
      </c>
      <c r="K56" s="6">
        <v>0</v>
      </c>
      <c r="L56" s="6">
        <v>350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774</v>
      </c>
      <c r="S56" s="6">
        <v>774</v>
      </c>
      <c r="T56" s="6">
        <v>0</v>
      </c>
      <c r="U56" s="6">
        <v>0</v>
      </c>
      <c r="W56">
        <f t="shared" si="1"/>
        <v>2</v>
      </c>
    </row>
    <row r="57" spans="1:23" ht="15" thickBot="1" x14ac:dyDescent="0.35">
      <c r="A57" s="5" t="s">
        <v>29</v>
      </c>
      <c r="B57" s="6">
        <v>0</v>
      </c>
      <c r="C57" s="6">
        <v>0</v>
      </c>
      <c r="D57" s="6">
        <v>0</v>
      </c>
      <c r="E57" s="25">
        <v>0</v>
      </c>
      <c r="F57" s="6">
        <v>143</v>
      </c>
      <c r="G57" s="6">
        <v>0</v>
      </c>
      <c r="H57" s="6">
        <v>0</v>
      </c>
      <c r="I57" s="6">
        <v>424</v>
      </c>
      <c r="J57" s="6">
        <v>0</v>
      </c>
      <c r="K57" s="6">
        <v>433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1000</v>
      </c>
      <c r="S57" s="6">
        <v>1000</v>
      </c>
      <c r="T57" s="6">
        <v>0</v>
      </c>
      <c r="U57" s="6">
        <v>0</v>
      </c>
      <c r="W57">
        <f t="shared" si="1"/>
        <v>3</v>
      </c>
    </row>
    <row r="58" spans="1:23" ht="15" thickBot="1" x14ac:dyDescent="0.35"/>
    <row r="59" spans="1:23" ht="15" thickBot="1" x14ac:dyDescent="0.35">
      <c r="A59" s="8" t="s">
        <v>43</v>
      </c>
      <c r="B59" s="9">
        <v>2406</v>
      </c>
    </row>
    <row r="60" spans="1:23" ht="15" thickBot="1" x14ac:dyDescent="0.35">
      <c r="A60" s="8" t="s">
        <v>132</v>
      </c>
      <c r="B60" s="9">
        <v>0</v>
      </c>
    </row>
    <row r="61" spans="1:23" ht="15" thickBot="1" x14ac:dyDescent="0.35">
      <c r="A61" s="8" t="s">
        <v>45</v>
      </c>
      <c r="B61" s="9">
        <v>5219</v>
      </c>
    </row>
    <row r="62" spans="1:23" ht="15" thickBot="1" x14ac:dyDescent="0.35">
      <c r="A62" s="8" t="s">
        <v>46</v>
      </c>
      <c r="B62" s="9">
        <v>5219</v>
      </c>
    </row>
    <row r="63" spans="1:23" ht="15" thickBot="1" x14ac:dyDescent="0.35">
      <c r="A63" s="8" t="s">
        <v>47</v>
      </c>
      <c r="B63" s="9">
        <v>0</v>
      </c>
    </row>
    <row r="64" spans="1:23" ht="15" thickBot="1" x14ac:dyDescent="0.35">
      <c r="A64" s="8" t="s">
        <v>48</v>
      </c>
      <c r="B64" s="9"/>
    </row>
    <row r="65" spans="1:2" ht="15" thickBot="1" x14ac:dyDescent="0.35">
      <c r="A65" s="8" t="s">
        <v>49</v>
      </c>
      <c r="B65" s="9"/>
    </row>
    <row r="66" spans="1:2" ht="15" thickBot="1" x14ac:dyDescent="0.35">
      <c r="A66" s="8" t="s">
        <v>50</v>
      </c>
      <c r="B66" s="9">
        <v>0</v>
      </c>
    </row>
    <row r="68" spans="1:2" x14ac:dyDescent="0.3">
      <c r="A68" s="11" t="s">
        <v>133</v>
      </c>
    </row>
    <row r="70" spans="1:2" x14ac:dyDescent="0.3">
      <c r="A70" s="15" t="s">
        <v>192</v>
      </c>
    </row>
    <row r="71" spans="1:2" x14ac:dyDescent="0.3">
      <c r="A71" s="15" t="s">
        <v>193</v>
      </c>
    </row>
  </sheetData>
  <hyperlinks>
    <hyperlink ref="A68" r:id="rId1" display="https://miau.my-x.hu/myx-free/coco/test/757367720220307120915.html" xr:uid="{07AF4530-D4A2-4EEA-A9C4-6FBFEFFE5E89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68CD-DD20-4C91-A3EE-232587D10551}">
  <dimension ref="A1:V70"/>
  <sheetViews>
    <sheetView zoomScale="40" zoomScaleNormal="40" workbookViewId="0"/>
  </sheetViews>
  <sheetFormatPr defaultRowHeight="14.4" x14ac:dyDescent="0.3"/>
  <cols>
    <col min="12" max="12" width="8.88671875" style="31"/>
  </cols>
  <sheetData>
    <row r="1" spans="1:17" ht="15" thickBot="1" x14ac:dyDescent="0.35">
      <c r="A1" s="5" t="s">
        <v>8</v>
      </c>
      <c r="B1" s="5" t="str">
        <f>step_d2!B19</f>
        <v>inverzmax_k1</v>
      </c>
      <c r="C1" s="5" t="str">
        <f>step_d2!C19</f>
        <v>inverzmax_k5</v>
      </c>
      <c r="D1" s="5" t="str">
        <f>step_d2!D19</f>
        <v>inverzszórás_k1</v>
      </c>
      <c r="E1" s="5" t="str">
        <f>step_d2!F19</f>
        <v>inverzszórás_k5</v>
      </c>
      <c r="F1" s="5" t="str">
        <f>step_d2!G19</f>
        <v>inverzmax_Y</v>
      </c>
      <c r="G1" s="5" t="str">
        <f>step_d2!H19</f>
        <v>inverzátlag_Y</v>
      </c>
      <c r="H1" s="5" t="str">
        <f>step_d2!I19</f>
        <v>direktmax_k1</v>
      </c>
      <c r="I1" s="5" t="str">
        <f>step_d2!J19</f>
        <v>direktmax_k5</v>
      </c>
      <c r="J1" s="5" t="str">
        <f>step_d2!K19</f>
        <v>direktszórás_k2</v>
      </c>
      <c r="K1" s="5" t="str">
        <f>step_d2!L19</f>
        <v>direktszórás_k3</v>
      </c>
      <c r="L1" s="29" t="str">
        <f>step_d2!M19</f>
        <v>direktszórás_k4</v>
      </c>
      <c r="M1" s="5" t="str">
        <f>step_d2!N19</f>
        <v>direktszórás_k5</v>
      </c>
      <c r="N1" s="5" t="str">
        <f>step_d2!O19</f>
        <v>direktmax_Y</v>
      </c>
      <c r="O1" s="5" t="str">
        <f>step_d2!P19</f>
        <v>direktszórás_Y</v>
      </c>
      <c r="P1" s="5" t="str">
        <f>step_d2!Q19</f>
        <v>direktátlag_Y</v>
      </c>
      <c r="Q1" s="5" t="str">
        <f>step_d2!R19</f>
        <v>korreláció</v>
      </c>
    </row>
    <row r="2" spans="1:17" ht="15" thickBot="1" x14ac:dyDescent="0.35">
      <c r="A2" s="5" t="s">
        <v>15</v>
      </c>
      <c r="B2" s="6">
        <v>1</v>
      </c>
      <c r="C2" s="6">
        <v>1</v>
      </c>
      <c r="D2" s="6">
        <v>5</v>
      </c>
      <c r="E2" s="6">
        <v>1</v>
      </c>
      <c r="F2" s="6">
        <v>1</v>
      </c>
      <c r="G2" s="6">
        <v>1</v>
      </c>
      <c r="H2" s="6">
        <v>8</v>
      </c>
      <c r="I2" s="6">
        <v>8</v>
      </c>
      <c r="J2" s="6">
        <v>5</v>
      </c>
      <c r="K2" s="6">
        <v>1</v>
      </c>
      <c r="L2" s="30">
        <v>7</v>
      </c>
      <c r="M2" s="6">
        <v>8</v>
      </c>
      <c r="N2" s="6">
        <v>8</v>
      </c>
      <c r="O2" s="6">
        <v>4</v>
      </c>
      <c r="P2" s="6">
        <v>8</v>
      </c>
      <c r="Q2" s="6">
        <v>503</v>
      </c>
    </row>
    <row r="3" spans="1:17" ht="15" thickBot="1" x14ac:dyDescent="0.35">
      <c r="A3" s="5" t="s">
        <v>16</v>
      </c>
      <c r="B3" s="6">
        <v>1</v>
      </c>
      <c r="C3" s="6">
        <v>2</v>
      </c>
      <c r="D3" s="6">
        <v>4</v>
      </c>
      <c r="E3" s="6">
        <v>8</v>
      </c>
      <c r="F3" s="6">
        <v>1</v>
      </c>
      <c r="G3" s="6">
        <v>2</v>
      </c>
      <c r="H3" s="6">
        <v>8</v>
      </c>
      <c r="I3" s="6">
        <v>7</v>
      </c>
      <c r="J3" s="6">
        <v>1</v>
      </c>
      <c r="K3" s="6">
        <v>3</v>
      </c>
      <c r="L3" s="30">
        <v>8</v>
      </c>
      <c r="M3" s="6">
        <v>1</v>
      </c>
      <c r="N3" s="6">
        <v>8</v>
      </c>
      <c r="O3" s="6">
        <v>7</v>
      </c>
      <c r="P3" s="6">
        <v>7</v>
      </c>
      <c r="Q3" s="6">
        <v>433</v>
      </c>
    </row>
    <row r="4" spans="1:17" ht="15" thickBot="1" x14ac:dyDescent="0.35">
      <c r="A4" s="5" t="s">
        <v>17</v>
      </c>
      <c r="B4" s="6">
        <v>1</v>
      </c>
      <c r="C4" s="6">
        <v>2</v>
      </c>
      <c r="D4" s="6">
        <v>2</v>
      </c>
      <c r="E4" s="6">
        <v>4</v>
      </c>
      <c r="F4" s="6">
        <v>3</v>
      </c>
      <c r="G4" s="6">
        <v>4</v>
      </c>
      <c r="H4" s="6">
        <v>8</v>
      </c>
      <c r="I4" s="6">
        <v>7</v>
      </c>
      <c r="J4" s="6">
        <v>2</v>
      </c>
      <c r="K4" s="6">
        <v>7</v>
      </c>
      <c r="L4" s="30">
        <v>4</v>
      </c>
      <c r="M4" s="6">
        <v>5</v>
      </c>
      <c r="N4" s="6">
        <v>6</v>
      </c>
      <c r="O4" s="6">
        <v>2</v>
      </c>
      <c r="P4" s="6">
        <v>5</v>
      </c>
      <c r="Q4" s="6">
        <v>600</v>
      </c>
    </row>
    <row r="5" spans="1:17" ht="15" thickBot="1" x14ac:dyDescent="0.35">
      <c r="A5" s="5" t="s">
        <v>18</v>
      </c>
      <c r="B5" s="6">
        <v>1</v>
      </c>
      <c r="C5" s="6">
        <v>2</v>
      </c>
      <c r="D5" s="6">
        <v>1</v>
      </c>
      <c r="E5" s="6">
        <v>5</v>
      </c>
      <c r="F5" s="6">
        <v>3</v>
      </c>
      <c r="G5" s="6">
        <v>8</v>
      </c>
      <c r="H5" s="6">
        <v>8</v>
      </c>
      <c r="I5" s="6">
        <v>7</v>
      </c>
      <c r="J5" s="6">
        <v>6</v>
      </c>
      <c r="K5" s="6">
        <v>6</v>
      </c>
      <c r="L5" s="30">
        <v>2</v>
      </c>
      <c r="M5" s="6">
        <v>4</v>
      </c>
      <c r="N5" s="6">
        <v>6</v>
      </c>
      <c r="O5" s="6">
        <v>1</v>
      </c>
      <c r="P5" s="6">
        <v>1</v>
      </c>
      <c r="Q5" s="6">
        <v>755</v>
      </c>
    </row>
    <row r="6" spans="1:17" ht="15" thickBot="1" x14ac:dyDescent="0.35">
      <c r="A6" s="5" t="s">
        <v>19</v>
      </c>
      <c r="B6" s="6">
        <v>1</v>
      </c>
      <c r="C6" s="6">
        <v>2</v>
      </c>
      <c r="D6" s="6">
        <v>3</v>
      </c>
      <c r="E6" s="6">
        <v>3</v>
      </c>
      <c r="F6" s="6">
        <v>3</v>
      </c>
      <c r="G6" s="6">
        <v>7</v>
      </c>
      <c r="H6" s="6">
        <v>8</v>
      </c>
      <c r="I6" s="6">
        <v>7</v>
      </c>
      <c r="J6" s="6">
        <v>8</v>
      </c>
      <c r="K6" s="6">
        <v>8</v>
      </c>
      <c r="L6" s="30">
        <v>1</v>
      </c>
      <c r="M6" s="6">
        <v>6</v>
      </c>
      <c r="N6" s="6">
        <v>6</v>
      </c>
      <c r="O6" s="6">
        <v>3</v>
      </c>
      <c r="P6" s="6">
        <v>2</v>
      </c>
      <c r="Q6" s="6">
        <v>577</v>
      </c>
    </row>
    <row r="7" spans="1:17" ht="15" thickBot="1" x14ac:dyDescent="0.35">
      <c r="A7" s="5" t="s">
        <v>21</v>
      </c>
      <c r="B7" s="6">
        <v>6</v>
      </c>
      <c r="C7" s="6">
        <v>2</v>
      </c>
      <c r="D7" s="6">
        <v>8</v>
      </c>
      <c r="E7" s="6">
        <v>2</v>
      </c>
      <c r="F7" s="6">
        <v>3</v>
      </c>
      <c r="G7" s="6">
        <v>5</v>
      </c>
      <c r="H7" s="6">
        <v>3</v>
      </c>
      <c r="I7" s="6">
        <v>7</v>
      </c>
      <c r="J7" s="6">
        <v>7</v>
      </c>
      <c r="K7" s="6">
        <v>5</v>
      </c>
      <c r="L7" s="30">
        <v>3</v>
      </c>
      <c r="M7" s="6">
        <v>7</v>
      </c>
      <c r="N7" s="6">
        <v>6</v>
      </c>
      <c r="O7" s="6">
        <v>5</v>
      </c>
      <c r="P7" s="6">
        <v>4</v>
      </c>
      <c r="Q7" s="6">
        <v>577</v>
      </c>
    </row>
    <row r="8" spans="1:17" ht="15" thickBot="1" x14ac:dyDescent="0.35">
      <c r="A8" s="5" t="s">
        <v>25</v>
      </c>
      <c r="B8" s="6">
        <v>6</v>
      </c>
      <c r="C8" s="6">
        <v>2</v>
      </c>
      <c r="D8" s="6">
        <v>7</v>
      </c>
      <c r="E8" s="6">
        <v>7</v>
      </c>
      <c r="F8" s="6">
        <v>3</v>
      </c>
      <c r="G8" s="6">
        <v>6</v>
      </c>
      <c r="H8" s="6">
        <v>3</v>
      </c>
      <c r="I8" s="6">
        <v>7</v>
      </c>
      <c r="J8" s="6">
        <v>4</v>
      </c>
      <c r="K8" s="6">
        <v>2</v>
      </c>
      <c r="L8" s="30">
        <v>5</v>
      </c>
      <c r="M8" s="6">
        <v>2</v>
      </c>
      <c r="N8" s="6">
        <v>6</v>
      </c>
      <c r="O8" s="6">
        <v>8</v>
      </c>
      <c r="P8" s="6">
        <v>3</v>
      </c>
      <c r="Q8" s="6">
        <v>774</v>
      </c>
    </row>
    <row r="9" spans="1:17" ht="15" thickBot="1" x14ac:dyDescent="0.35">
      <c r="A9" s="5" t="s">
        <v>29</v>
      </c>
      <c r="B9" s="6">
        <v>6</v>
      </c>
      <c r="C9" s="6">
        <v>2</v>
      </c>
      <c r="D9" s="6">
        <v>6</v>
      </c>
      <c r="E9" s="6">
        <v>6</v>
      </c>
      <c r="F9" s="6">
        <v>3</v>
      </c>
      <c r="G9" s="6">
        <v>3</v>
      </c>
      <c r="H9" s="6">
        <v>3</v>
      </c>
      <c r="I9" s="6">
        <v>7</v>
      </c>
      <c r="J9" s="6">
        <v>3</v>
      </c>
      <c r="K9" s="6">
        <v>4</v>
      </c>
      <c r="L9" s="30">
        <v>6</v>
      </c>
      <c r="M9" s="6">
        <v>3</v>
      </c>
      <c r="N9" s="6">
        <v>6</v>
      </c>
      <c r="O9" s="6">
        <v>6</v>
      </c>
      <c r="P9" s="6">
        <v>6</v>
      </c>
      <c r="Q9" s="6">
        <v>1000</v>
      </c>
    </row>
    <row r="12" spans="1:17" ht="18" x14ac:dyDescent="0.3">
      <c r="A12" s="1"/>
    </row>
    <row r="13" spans="1:17" x14ac:dyDescent="0.3">
      <c r="A13" s="2"/>
    </row>
    <row r="16" spans="1:17" ht="18" x14ac:dyDescent="0.3">
      <c r="A16" s="3" t="s">
        <v>0</v>
      </c>
      <c r="B16" s="4">
        <v>4501041</v>
      </c>
      <c r="C16" s="3" t="s">
        <v>2</v>
      </c>
      <c r="D16" s="4">
        <v>8</v>
      </c>
      <c r="E16" s="3" t="s">
        <v>3</v>
      </c>
      <c r="F16" s="4">
        <v>15</v>
      </c>
      <c r="G16" s="3" t="s">
        <v>4</v>
      </c>
      <c r="H16" s="4">
        <v>8</v>
      </c>
      <c r="I16" s="3" t="s">
        <v>5</v>
      </c>
      <c r="J16" s="4">
        <v>0</v>
      </c>
      <c r="K16" s="3" t="s">
        <v>6</v>
      </c>
      <c r="L16" s="32" t="s">
        <v>194</v>
      </c>
    </row>
    <row r="17" spans="1:17" ht="18.600000000000001" thickBot="1" x14ac:dyDescent="0.35">
      <c r="A17" s="1"/>
    </row>
    <row r="18" spans="1:17" ht="15" thickBot="1" x14ac:dyDescent="0.35">
      <c r="A18" s="5" t="s">
        <v>8</v>
      </c>
      <c r="B18" s="5" t="s">
        <v>9</v>
      </c>
      <c r="C18" s="5" t="s">
        <v>10</v>
      </c>
      <c r="D18" s="5" t="s">
        <v>11</v>
      </c>
      <c r="E18" s="5" t="s">
        <v>12</v>
      </c>
      <c r="F18" s="5" t="s">
        <v>13</v>
      </c>
      <c r="G18" s="5" t="s">
        <v>113</v>
      </c>
      <c r="H18" s="5" t="s">
        <v>114</v>
      </c>
      <c r="I18" s="5" t="s">
        <v>115</v>
      </c>
      <c r="J18" s="5" t="s">
        <v>116</v>
      </c>
      <c r="K18" s="5" t="s">
        <v>117</v>
      </c>
      <c r="L18" s="29" t="s">
        <v>118</v>
      </c>
      <c r="M18" s="5" t="s">
        <v>152</v>
      </c>
      <c r="N18" s="5" t="s">
        <v>153</v>
      </c>
      <c r="O18" s="5" t="s">
        <v>154</v>
      </c>
      <c r="P18" s="5" t="s">
        <v>155</v>
      </c>
      <c r="Q18" s="5" t="s">
        <v>195</v>
      </c>
    </row>
    <row r="19" spans="1:17" ht="15" thickBot="1" x14ac:dyDescent="0.35">
      <c r="A19" s="5" t="s">
        <v>15</v>
      </c>
      <c r="B19" s="6">
        <v>1</v>
      </c>
      <c r="C19" s="6">
        <v>1</v>
      </c>
      <c r="D19" s="6">
        <v>5</v>
      </c>
      <c r="E19" s="6">
        <v>1</v>
      </c>
      <c r="F19" s="6">
        <v>1</v>
      </c>
      <c r="G19" s="6">
        <v>1</v>
      </c>
      <c r="H19" s="6">
        <v>8</v>
      </c>
      <c r="I19" s="6">
        <v>8</v>
      </c>
      <c r="J19" s="6">
        <v>5</v>
      </c>
      <c r="K19" s="6">
        <v>1</v>
      </c>
      <c r="L19" s="30">
        <v>7</v>
      </c>
      <c r="M19" s="6">
        <v>8</v>
      </c>
      <c r="N19" s="6">
        <v>8</v>
      </c>
      <c r="O19" s="6">
        <v>4</v>
      </c>
      <c r="P19" s="6">
        <v>8</v>
      </c>
      <c r="Q19" s="6">
        <v>503</v>
      </c>
    </row>
    <row r="20" spans="1:17" ht="15" thickBot="1" x14ac:dyDescent="0.35">
      <c r="A20" s="5" t="s">
        <v>16</v>
      </c>
      <c r="B20" s="6">
        <v>1</v>
      </c>
      <c r="C20" s="6">
        <v>2</v>
      </c>
      <c r="D20" s="6">
        <v>4</v>
      </c>
      <c r="E20" s="6">
        <v>8</v>
      </c>
      <c r="F20" s="6">
        <v>1</v>
      </c>
      <c r="G20" s="6">
        <v>2</v>
      </c>
      <c r="H20" s="6">
        <v>8</v>
      </c>
      <c r="I20" s="6">
        <v>7</v>
      </c>
      <c r="J20" s="6">
        <v>1</v>
      </c>
      <c r="K20" s="6">
        <v>3</v>
      </c>
      <c r="L20" s="30">
        <v>8</v>
      </c>
      <c r="M20" s="6">
        <v>1</v>
      </c>
      <c r="N20" s="6">
        <v>8</v>
      </c>
      <c r="O20" s="6">
        <v>7</v>
      </c>
      <c r="P20" s="6">
        <v>7</v>
      </c>
      <c r="Q20" s="6">
        <v>433</v>
      </c>
    </row>
    <row r="21" spans="1:17" ht="15" thickBot="1" x14ac:dyDescent="0.35">
      <c r="A21" s="5" t="s">
        <v>17</v>
      </c>
      <c r="B21" s="6">
        <v>1</v>
      </c>
      <c r="C21" s="6">
        <v>2</v>
      </c>
      <c r="D21" s="6">
        <v>2</v>
      </c>
      <c r="E21" s="6">
        <v>4</v>
      </c>
      <c r="F21" s="6">
        <v>3</v>
      </c>
      <c r="G21" s="6">
        <v>4</v>
      </c>
      <c r="H21" s="6">
        <v>8</v>
      </c>
      <c r="I21" s="6">
        <v>7</v>
      </c>
      <c r="J21" s="6">
        <v>2</v>
      </c>
      <c r="K21" s="6">
        <v>7</v>
      </c>
      <c r="L21" s="30">
        <v>4</v>
      </c>
      <c r="M21" s="6">
        <v>5</v>
      </c>
      <c r="N21" s="6">
        <v>6</v>
      </c>
      <c r="O21" s="6">
        <v>2</v>
      </c>
      <c r="P21" s="6">
        <v>5</v>
      </c>
      <c r="Q21" s="6">
        <v>600</v>
      </c>
    </row>
    <row r="22" spans="1:17" ht="15" thickBot="1" x14ac:dyDescent="0.35">
      <c r="A22" s="5" t="s">
        <v>18</v>
      </c>
      <c r="B22" s="6">
        <v>1</v>
      </c>
      <c r="C22" s="6">
        <v>2</v>
      </c>
      <c r="D22" s="6">
        <v>1</v>
      </c>
      <c r="E22" s="6">
        <v>5</v>
      </c>
      <c r="F22" s="6">
        <v>3</v>
      </c>
      <c r="G22" s="6">
        <v>8</v>
      </c>
      <c r="H22" s="6">
        <v>8</v>
      </c>
      <c r="I22" s="6">
        <v>7</v>
      </c>
      <c r="J22" s="6">
        <v>6</v>
      </c>
      <c r="K22" s="6">
        <v>6</v>
      </c>
      <c r="L22" s="30">
        <v>2</v>
      </c>
      <c r="M22" s="6">
        <v>4</v>
      </c>
      <c r="N22" s="6">
        <v>6</v>
      </c>
      <c r="O22" s="6">
        <v>1</v>
      </c>
      <c r="P22" s="6">
        <v>1</v>
      </c>
      <c r="Q22" s="6">
        <v>755</v>
      </c>
    </row>
    <row r="23" spans="1:17" ht="15" thickBot="1" x14ac:dyDescent="0.35">
      <c r="A23" s="5" t="s">
        <v>19</v>
      </c>
      <c r="B23" s="6">
        <v>1</v>
      </c>
      <c r="C23" s="6">
        <v>2</v>
      </c>
      <c r="D23" s="6">
        <v>3</v>
      </c>
      <c r="E23" s="6">
        <v>3</v>
      </c>
      <c r="F23" s="6">
        <v>3</v>
      </c>
      <c r="G23" s="6">
        <v>7</v>
      </c>
      <c r="H23" s="6">
        <v>8</v>
      </c>
      <c r="I23" s="6">
        <v>7</v>
      </c>
      <c r="J23" s="6">
        <v>8</v>
      </c>
      <c r="K23" s="6">
        <v>8</v>
      </c>
      <c r="L23" s="30">
        <v>1</v>
      </c>
      <c r="M23" s="6">
        <v>6</v>
      </c>
      <c r="N23" s="6">
        <v>6</v>
      </c>
      <c r="O23" s="6">
        <v>3</v>
      </c>
      <c r="P23" s="6">
        <v>2</v>
      </c>
      <c r="Q23" s="6">
        <v>577</v>
      </c>
    </row>
    <row r="24" spans="1:17" ht="15" thickBot="1" x14ac:dyDescent="0.35">
      <c r="A24" s="5" t="s">
        <v>21</v>
      </c>
      <c r="B24" s="6">
        <v>6</v>
      </c>
      <c r="C24" s="6">
        <v>2</v>
      </c>
      <c r="D24" s="6">
        <v>8</v>
      </c>
      <c r="E24" s="6">
        <v>2</v>
      </c>
      <c r="F24" s="6">
        <v>3</v>
      </c>
      <c r="G24" s="6">
        <v>5</v>
      </c>
      <c r="H24" s="6">
        <v>3</v>
      </c>
      <c r="I24" s="6">
        <v>7</v>
      </c>
      <c r="J24" s="6">
        <v>7</v>
      </c>
      <c r="K24" s="6">
        <v>5</v>
      </c>
      <c r="L24" s="30">
        <v>3</v>
      </c>
      <c r="M24" s="6">
        <v>7</v>
      </c>
      <c r="N24" s="6">
        <v>6</v>
      </c>
      <c r="O24" s="6">
        <v>5</v>
      </c>
      <c r="P24" s="6">
        <v>4</v>
      </c>
      <c r="Q24" s="6">
        <v>577</v>
      </c>
    </row>
    <row r="25" spans="1:17" ht="15" thickBot="1" x14ac:dyDescent="0.35">
      <c r="A25" s="5" t="s">
        <v>25</v>
      </c>
      <c r="B25" s="6">
        <v>6</v>
      </c>
      <c r="C25" s="6">
        <v>2</v>
      </c>
      <c r="D25" s="6">
        <v>7</v>
      </c>
      <c r="E25" s="6">
        <v>7</v>
      </c>
      <c r="F25" s="6">
        <v>3</v>
      </c>
      <c r="G25" s="6">
        <v>6</v>
      </c>
      <c r="H25" s="6">
        <v>3</v>
      </c>
      <c r="I25" s="6">
        <v>7</v>
      </c>
      <c r="J25" s="6">
        <v>4</v>
      </c>
      <c r="K25" s="6">
        <v>2</v>
      </c>
      <c r="L25" s="30">
        <v>5</v>
      </c>
      <c r="M25" s="6">
        <v>2</v>
      </c>
      <c r="N25" s="6">
        <v>6</v>
      </c>
      <c r="O25" s="6">
        <v>8</v>
      </c>
      <c r="P25" s="6">
        <v>3</v>
      </c>
      <c r="Q25" s="6">
        <v>774</v>
      </c>
    </row>
    <row r="26" spans="1:17" ht="15" thickBot="1" x14ac:dyDescent="0.35">
      <c r="A26" s="5" t="s">
        <v>29</v>
      </c>
      <c r="B26" s="6">
        <v>6</v>
      </c>
      <c r="C26" s="6">
        <v>2</v>
      </c>
      <c r="D26" s="6">
        <v>6</v>
      </c>
      <c r="E26" s="6">
        <v>6</v>
      </c>
      <c r="F26" s="6">
        <v>3</v>
      </c>
      <c r="G26" s="6">
        <v>3</v>
      </c>
      <c r="H26" s="6">
        <v>3</v>
      </c>
      <c r="I26" s="6">
        <v>7</v>
      </c>
      <c r="J26" s="6">
        <v>3</v>
      </c>
      <c r="K26" s="6">
        <v>4</v>
      </c>
      <c r="L26" s="30">
        <v>6</v>
      </c>
      <c r="M26" s="6">
        <v>3</v>
      </c>
      <c r="N26" s="6">
        <v>6</v>
      </c>
      <c r="O26" s="6">
        <v>6</v>
      </c>
      <c r="P26" s="6">
        <v>6</v>
      </c>
      <c r="Q26" s="6">
        <v>1000</v>
      </c>
    </row>
    <row r="27" spans="1:17" ht="18.600000000000001" thickBot="1" x14ac:dyDescent="0.35">
      <c r="A27" s="1"/>
    </row>
    <row r="28" spans="1:17" ht="15" thickBot="1" x14ac:dyDescent="0.35">
      <c r="A28" s="5" t="s">
        <v>20</v>
      </c>
      <c r="B28" s="5" t="s">
        <v>9</v>
      </c>
      <c r="C28" s="5" t="s">
        <v>10</v>
      </c>
      <c r="D28" s="5" t="s">
        <v>11</v>
      </c>
      <c r="E28" s="5" t="s">
        <v>12</v>
      </c>
      <c r="F28" s="5" t="s">
        <v>13</v>
      </c>
      <c r="G28" s="5" t="s">
        <v>113</v>
      </c>
      <c r="H28" s="5" t="s">
        <v>114</v>
      </c>
      <c r="I28" s="5" t="s">
        <v>115</v>
      </c>
      <c r="J28" s="5" t="s">
        <v>116</v>
      </c>
      <c r="K28" s="5" t="s">
        <v>117</v>
      </c>
      <c r="L28" s="29" t="s">
        <v>118</v>
      </c>
      <c r="M28" s="5" t="s">
        <v>152</v>
      </c>
      <c r="N28" s="5" t="s">
        <v>153</v>
      </c>
      <c r="O28" s="5" t="s">
        <v>154</v>
      </c>
      <c r="P28" s="5" t="s">
        <v>155</v>
      </c>
    </row>
    <row r="29" spans="1:17" ht="15" thickBot="1" x14ac:dyDescent="0.35">
      <c r="A29" s="5" t="s">
        <v>22</v>
      </c>
      <c r="B29" s="6" t="s">
        <v>23</v>
      </c>
      <c r="C29" s="6" t="s">
        <v>23</v>
      </c>
      <c r="D29" s="6" t="s">
        <v>185</v>
      </c>
      <c r="E29" s="6" t="s">
        <v>187</v>
      </c>
      <c r="F29" s="6" t="s">
        <v>23</v>
      </c>
      <c r="G29" s="6" t="s">
        <v>23</v>
      </c>
      <c r="H29" s="6" t="s">
        <v>188</v>
      </c>
      <c r="I29" s="6" t="s">
        <v>23</v>
      </c>
      <c r="J29" s="6" t="s">
        <v>122</v>
      </c>
      <c r="K29" s="6" t="s">
        <v>189</v>
      </c>
      <c r="L29" s="30" t="s">
        <v>186</v>
      </c>
      <c r="M29" s="6" t="s">
        <v>23</v>
      </c>
      <c r="N29" s="6" t="s">
        <v>23</v>
      </c>
      <c r="O29" s="6" t="s">
        <v>23</v>
      </c>
      <c r="P29" s="6" t="s">
        <v>23</v>
      </c>
    </row>
    <row r="30" spans="1:17" ht="15" thickBot="1" x14ac:dyDescent="0.35">
      <c r="A30" s="5" t="s">
        <v>26</v>
      </c>
      <c r="B30" s="6" t="s">
        <v>23</v>
      </c>
      <c r="C30" s="6" t="s">
        <v>23</v>
      </c>
      <c r="D30" s="6" t="s">
        <v>190</v>
      </c>
      <c r="E30" s="6" t="s">
        <v>187</v>
      </c>
      <c r="F30" s="6" t="s">
        <v>23</v>
      </c>
      <c r="G30" s="6" t="s">
        <v>23</v>
      </c>
      <c r="H30" s="6" t="s">
        <v>188</v>
      </c>
      <c r="I30" s="6" t="s">
        <v>23</v>
      </c>
      <c r="J30" s="6" t="s">
        <v>122</v>
      </c>
      <c r="K30" s="6" t="s">
        <v>189</v>
      </c>
      <c r="L30" s="30" t="s">
        <v>23</v>
      </c>
      <c r="M30" s="6" t="s">
        <v>23</v>
      </c>
      <c r="N30" s="6" t="s">
        <v>23</v>
      </c>
      <c r="O30" s="6" t="s">
        <v>23</v>
      </c>
      <c r="P30" s="6" t="s">
        <v>23</v>
      </c>
    </row>
    <row r="31" spans="1:17" ht="15" thickBot="1" x14ac:dyDescent="0.35">
      <c r="A31" s="5" t="s">
        <v>30</v>
      </c>
      <c r="B31" s="6" t="s">
        <v>23</v>
      </c>
      <c r="C31" s="6" t="s">
        <v>23</v>
      </c>
      <c r="D31" s="6" t="s">
        <v>23</v>
      </c>
      <c r="E31" s="6" t="s">
        <v>191</v>
      </c>
      <c r="F31" s="6" t="s">
        <v>23</v>
      </c>
      <c r="G31" s="6" t="s">
        <v>23</v>
      </c>
      <c r="H31" s="6" t="s">
        <v>188</v>
      </c>
      <c r="I31" s="6" t="s">
        <v>23</v>
      </c>
      <c r="J31" s="6" t="s">
        <v>122</v>
      </c>
      <c r="K31" s="6" t="s">
        <v>23</v>
      </c>
      <c r="L31" s="30" t="s">
        <v>23</v>
      </c>
      <c r="M31" s="6" t="s">
        <v>23</v>
      </c>
      <c r="N31" s="6" t="s">
        <v>23</v>
      </c>
      <c r="O31" s="6" t="s">
        <v>23</v>
      </c>
      <c r="P31" s="6" t="s">
        <v>23</v>
      </c>
    </row>
    <row r="32" spans="1:17" ht="15" thickBot="1" x14ac:dyDescent="0.35">
      <c r="A32" s="5" t="s">
        <v>32</v>
      </c>
      <c r="B32" s="6" t="s">
        <v>23</v>
      </c>
      <c r="C32" s="6" t="s">
        <v>23</v>
      </c>
      <c r="D32" s="6" t="s">
        <v>23</v>
      </c>
      <c r="E32" s="6" t="s">
        <v>191</v>
      </c>
      <c r="F32" s="6" t="s">
        <v>23</v>
      </c>
      <c r="G32" s="6" t="s">
        <v>23</v>
      </c>
      <c r="H32" s="6" t="s">
        <v>23</v>
      </c>
      <c r="I32" s="6" t="s">
        <v>23</v>
      </c>
      <c r="J32" s="6" t="s">
        <v>23</v>
      </c>
      <c r="K32" s="6" t="s">
        <v>23</v>
      </c>
      <c r="L32" s="30" t="s">
        <v>23</v>
      </c>
      <c r="M32" s="6" t="s">
        <v>23</v>
      </c>
      <c r="N32" s="6" t="s">
        <v>23</v>
      </c>
      <c r="O32" s="6" t="s">
        <v>23</v>
      </c>
      <c r="P32" s="6" t="s">
        <v>23</v>
      </c>
    </row>
    <row r="33" spans="1:22" ht="15" thickBot="1" x14ac:dyDescent="0.35">
      <c r="A33" s="5" t="s">
        <v>127</v>
      </c>
      <c r="B33" s="6" t="s">
        <v>23</v>
      </c>
      <c r="C33" s="6" t="s">
        <v>23</v>
      </c>
      <c r="D33" s="6" t="s">
        <v>23</v>
      </c>
      <c r="E33" s="6" t="s">
        <v>191</v>
      </c>
      <c r="F33" s="6" t="s">
        <v>23</v>
      </c>
      <c r="G33" s="6" t="s">
        <v>23</v>
      </c>
      <c r="H33" s="6" t="s">
        <v>23</v>
      </c>
      <c r="I33" s="6" t="s">
        <v>23</v>
      </c>
      <c r="J33" s="6" t="s">
        <v>23</v>
      </c>
      <c r="K33" s="6" t="s">
        <v>23</v>
      </c>
      <c r="L33" s="30" t="s">
        <v>23</v>
      </c>
      <c r="M33" s="6" t="s">
        <v>23</v>
      </c>
      <c r="N33" s="6" t="s">
        <v>23</v>
      </c>
      <c r="O33" s="6" t="s">
        <v>23</v>
      </c>
      <c r="P33" s="6" t="s">
        <v>23</v>
      </c>
    </row>
    <row r="34" spans="1:22" ht="15" thickBot="1" x14ac:dyDescent="0.35">
      <c r="A34" s="5" t="s">
        <v>128</v>
      </c>
      <c r="B34" s="6" t="s">
        <v>23</v>
      </c>
      <c r="C34" s="6" t="s">
        <v>23</v>
      </c>
      <c r="D34" s="6" t="s">
        <v>23</v>
      </c>
      <c r="E34" s="6" t="s">
        <v>191</v>
      </c>
      <c r="F34" s="6" t="s">
        <v>23</v>
      </c>
      <c r="G34" s="6" t="s">
        <v>23</v>
      </c>
      <c r="H34" s="6" t="s">
        <v>23</v>
      </c>
      <c r="I34" s="6" t="s">
        <v>23</v>
      </c>
      <c r="J34" s="6" t="s">
        <v>23</v>
      </c>
      <c r="K34" s="6" t="s">
        <v>23</v>
      </c>
      <c r="L34" s="30" t="s">
        <v>23</v>
      </c>
      <c r="M34" s="6" t="s">
        <v>23</v>
      </c>
      <c r="N34" s="6" t="s">
        <v>23</v>
      </c>
      <c r="O34" s="6" t="s">
        <v>23</v>
      </c>
      <c r="P34" s="6" t="s">
        <v>23</v>
      </c>
    </row>
    <row r="35" spans="1:22" ht="15" thickBot="1" x14ac:dyDescent="0.35">
      <c r="A35" s="5" t="s">
        <v>129</v>
      </c>
      <c r="B35" s="6" t="s">
        <v>23</v>
      </c>
      <c r="C35" s="6" t="s">
        <v>23</v>
      </c>
      <c r="D35" s="6" t="s">
        <v>23</v>
      </c>
      <c r="E35" s="6" t="s">
        <v>23</v>
      </c>
      <c r="F35" s="6" t="s">
        <v>23</v>
      </c>
      <c r="G35" s="6" t="s">
        <v>23</v>
      </c>
      <c r="H35" s="6" t="s">
        <v>23</v>
      </c>
      <c r="I35" s="6" t="s">
        <v>23</v>
      </c>
      <c r="J35" s="6" t="s">
        <v>23</v>
      </c>
      <c r="K35" s="6" t="s">
        <v>23</v>
      </c>
      <c r="L35" s="30" t="s">
        <v>23</v>
      </c>
      <c r="M35" s="6" t="s">
        <v>23</v>
      </c>
      <c r="N35" s="6" t="s">
        <v>23</v>
      </c>
      <c r="O35" s="6" t="s">
        <v>23</v>
      </c>
      <c r="P35" s="6" t="s">
        <v>23</v>
      </c>
    </row>
    <row r="36" spans="1:22" ht="15" thickBot="1" x14ac:dyDescent="0.35">
      <c r="A36" s="5" t="s">
        <v>130</v>
      </c>
      <c r="B36" s="6" t="s">
        <v>23</v>
      </c>
      <c r="C36" s="6" t="s">
        <v>23</v>
      </c>
      <c r="D36" s="6" t="s">
        <v>23</v>
      </c>
      <c r="E36" s="6" t="s">
        <v>23</v>
      </c>
      <c r="F36" s="6" t="s">
        <v>23</v>
      </c>
      <c r="G36" s="6" t="s">
        <v>23</v>
      </c>
      <c r="H36" s="6" t="s">
        <v>23</v>
      </c>
      <c r="I36" s="6" t="s">
        <v>23</v>
      </c>
      <c r="J36" s="6" t="s">
        <v>23</v>
      </c>
      <c r="K36" s="6" t="s">
        <v>23</v>
      </c>
      <c r="L36" s="30" t="s">
        <v>23</v>
      </c>
      <c r="M36" s="6" t="s">
        <v>23</v>
      </c>
      <c r="N36" s="6" t="s">
        <v>23</v>
      </c>
      <c r="O36" s="6" t="s">
        <v>23</v>
      </c>
      <c r="P36" s="6" t="s">
        <v>23</v>
      </c>
    </row>
    <row r="37" spans="1:22" ht="18.600000000000001" thickBot="1" x14ac:dyDescent="0.35">
      <c r="A37" s="1"/>
    </row>
    <row r="38" spans="1:22" ht="15" thickBot="1" x14ac:dyDescent="0.35">
      <c r="A38" s="5" t="s">
        <v>36</v>
      </c>
      <c r="B38" s="5" t="s">
        <v>9</v>
      </c>
      <c r="C38" s="5" t="s">
        <v>10</v>
      </c>
      <c r="D38" s="5" t="s">
        <v>11</v>
      </c>
      <c r="E38" s="5" t="s">
        <v>12</v>
      </c>
      <c r="F38" s="5" t="s">
        <v>13</v>
      </c>
      <c r="G38" s="5" t="s">
        <v>113</v>
      </c>
      <c r="H38" s="5" t="s">
        <v>114</v>
      </c>
      <c r="I38" s="5" t="s">
        <v>115</v>
      </c>
      <c r="J38" s="5" t="s">
        <v>116</v>
      </c>
      <c r="K38" s="5" t="s">
        <v>117</v>
      </c>
      <c r="L38" s="29" t="s">
        <v>118</v>
      </c>
      <c r="M38" s="5" t="s">
        <v>152</v>
      </c>
      <c r="N38" s="5" t="s">
        <v>153</v>
      </c>
      <c r="O38" s="5" t="s">
        <v>154</v>
      </c>
      <c r="P38" s="5" t="s">
        <v>155</v>
      </c>
    </row>
    <row r="39" spans="1:22" ht="15" thickBot="1" x14ac:dyDescent="0.35">
      <c r="A39" s="5" t="s">
        <v>22</v>
      </c>
      <c r="B39" s="6">
        <v>0</v>
      </c>
      <c r="C39" s="6">
        <v>0</v>
      </c>
      <c r="D39" s="6">
        <v>612</v>
      </c>
      <c r="E39" s="6">
        <v>153</v>
      </c>
      <c r="F39" s="6">
        <v>0</v>
      </c>
      <c r="G39" s="6">
        <v>0</v>
      </c>
      <c r="H39" s="6">
        <v>424</v>
      </c>
      <c r="I39" s="6">
        <v>0</v>
      </c>
      <c r="J39" s="6">
        <v>433</v>
      </c>
      <c r="K39" s="6">
        <v>350</v>
      </c>
      <c r="L39" s="30">
        <v>434</v>
      </c>
      <c r="M39" s="6">
        <v>0</v>
      </c>
      <c r="N39" s="6">
        <v>0</v>
      </c>
      <c r="O39" s="6">
        <v>0</v>
      </c>
      <c r="P39" s="6">
        <v>0</v>
      </c>
    </row>
    <row r="40" spans="1:22" ht="15" thickBot="1" x14ac:dyDescent="0.35">
      <c r="A40" s="5" t="s">
        <v>26</v>
      </c>
      <c r="B40" s="6">
        <v>0</v>
      </c>
      <c r="C40" s="6">
        <v>0</v>
      </c>
      <c r="D40" s="6">
        <v>24</v>
      </c>
      <c r="E40" s="6">
        <v>153</v>
      </c>
      <c r="F40" s="6">
        <v>0</v>
      </c>
      <c r="G40" s="6">
        <v>0</v>
      </c>
      <c r="H40" s="6">
        <v>424</v>
      </c>
      <c r="I40" s="6">
        <v>0</v>
      </c>
      <c r="J40" s="6">
        <v>433</v>
      </c>
      <c r="K40" s="6">
        <v>350</v>
      </c>
      <c r="L40" s="30">
        <v>0</v>
      </c>
      <c r="M40" s="6">
        <v>0</v>
      </c>
      <c r="N40" s="6">
        <v>0</v>
      </c>
      <c r="O40" s="6">
        <v>0</v>
      </c>
      <c r="P40" s="6">
        <v>0</v>
      </c>
    </row>
    <row r="41" spans="1:22" ht="15" thickBot="1" x14ac:dyDescent="0.35">
      <c r="A41" s="5" t="s">
        <v>30</v>
      </c>
      <c r="B41" s="6">
        <v>0</v>
      </c>
      <c r="C41" s="6">
        <v>0</v>
      </c>
      <c r="D41" s="6">
        <v>0</v>
      </c>
      <c r="E41" s="6">
        <v>143</v>
      </c>
      <c r="F41" s="6">
        <v>0</v>
      </c>
      <c r="G41" s="6">
        <v>0</v>
      </c>
      <c r="H41" s="6">
        <v>424</v>
      </c>
      <c r="I41" s="6">
        <v>0</v>
      </c>
      <c r="J41" s="6">
        <v>433</v>
      </c>
      <c r="K41" s="6">
        <v>0</v>
      </c>
      <c r="L41" s="30">
        <v>0</v>
      </c>
      <c r="M41" s="6">
        <v>0</v>
      </c>
      <c r="N41" s="6">
        <v>0</v>
      </c>
      <c r="O41" s="6">
        <v>0</v>
      </c>
      <c r="P41" s="6">
        <v>0</v>
      </c>
    </row>
    <row r="42" spans="1:22" ht="15" thickBot="1" x14ac:dyDescent="0.35">
      <c r="A42" s="5" t="s">
        <v>32</v>
      </c>
      <c r="B42" s="6">
        <v>0</v>
      </c>
      <c r="C42" s="6">
        <v>0</v>
      </c>
      <c r="D42" s="6">
        <v>0</v>
      </c>
      <c r="E42" s="6">
        <v>143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30">
        <v>0</v>
      </c>
      <c r="M42" s="6">
        <v>0</v>
      </c>
      <c r="N42" s="6">
        <v>0</v>
      </c>
      <c r="O42" s="6">
        <v>0</v>
      </c>
      <c r="P42" s="6">
        <v>0</v>
      </c>
    </row>
    <row r="43" spans="1:22" ht="15" thickBot="1" x14ac:dyDescent="0.35">
      <c r="A43" s="5" t="s">
        <v>127</v>
      </c>
      <c r="B43" s="6">
        <v>0</v>
      </c>
      <c r="C43" s="6">
        <v>0</v>
      </c>
      <c r="D43" s="6">
        <v>0</v>
      </c>
      <c r="E43" s="6">
        <v>143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30">
        <v>0</v>
      </c>
      <c r="M43" s="6">
        <v>0</v>
      </c>
      <c r="N43" s="6">
        <v>0</v>
      </c>
      <c r="O43" s="6">
        <v>0</v>
      </c>
      <c r="P43" s="6">
        <v>0</v>
      </c>
    </row>
    <row r="44" spans="1:22" ht="15" thickBot="1" x14ac:dyDescent="0.35">
      <c r="A44" s="5" t="s">
        <v>128</v>
      </c>
      <c r="B44" s="6">
        <v>0</v>
      </c>
      <c r="C44" s="6">
        <v>0</v>
      </c>
      <c r="D44" s="6">
        <v>0</v>
      </c>
      <c r="E44" s="6">
        <v>143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30">
        <v>0</v>
      </c>
      <c r="M44" s="6">
        <v>0</v>
      </c>
      <c r="N44" s="6">
        <v>0</v>
      </c>
      <c r="O44" s="6">
        <v>0</v>
      </c>
      <c r="P44" s="6">
        <v>0</v>
      </c>
    </row>
    <row r="45" spans="1:22" ht="15" thickBot="1" x14ac:dyDescent="0.35">
      <c r="A45" s="5" t="s">
        <v>129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30">
        <v>0</v>
      </c>
      <c r="M45" s="6">
        <v>0</v>
      </c>
      <c r="N45" s="6">
        <v>0</v>
      </c>
      <c r="O45" s="6">
        <v>0</v>
      </c>
      <c r="P45" s="6">
        <v>0</v>
      </c>
    </row>
    <row r="46" spans="1:22" ht="15" thickBot="1" x14ac:dyDescent="0.35">
      <c r="A46" s="5" t="s">
        <v>130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30">
        <v>0</v>
      </c>
      <c r="M46" s="6">
        <v>0</v>
      </c>
      <c r="N46" s="6">
        <v>0</v>
      </c>
      <c r="O46" s="6">
        <v>0</v>
      </c>
      <c r="P46" s="6">
        <v>0</v>
      </c>
    </row>
    <row r="47" spans="1:22" ht="18.600000000000001" thickBot="1" x14ac:dyDescent="0.35">
      <c r="A47" s="1"/>
    </row>
    <row r="48" spans="1:22" ht="15" thickBot="1" x14ac:dyDescent="0.35">
      <c r="A48" s="5" t="s">
        <v>131</v>
      </c>
      <c r="B48" s="5" t="s">
        <v>9</v>
      </c>
      <c r="C48" s="5" t="s">
        <v>10</v>
      </c>
      <c r="D48" s="5" t="s">
        <v>11</v>
      </c>
      <c r="E48" s="5" t="s">
        <v>12</v>
      </c>
      <c r="F48" s="5" t="s">
        <v>13</v>
      </c>
      <c r="G48" s="5" t="s">
        <v>113</v>
      </c>
      <c r="H48" s="5" t="s">
        <v>114</v>
      </c>
      <c r="I48" s="5" t="s">
        <v>115</v>
      </c>
      <c r="J48" s="5" t="s">
        <v>116</v>
      </c>
      <c r="K48" s="5" t="s">
        <v>117</v>
      </c>
      <c r="L48" s="29" t="s">
        <v>118</v>
      </c>
      <c r="M48" s="5" t="s">
        <v>152</v>
      </c>
      <c r="N48" s="5" t="s">
        <v>153</v>
      </c>
      <c r="O48" s="5" t="s">
        <v>154</v>
      </c>
      <c r="P48" s="5" t="s">
        <v>155</v>
      </c>
      <c r="Q48" s="5" t="s">
        <v>39</v>
      </c>
      <c r="R48" s="5" t="s">
        <v>40</v>
      </c>
      <c r="S48" s="5" t="s">
        <v>41</v>
      </c>
      <c r="T48" s="5" t="s">
        <v>42</v>
      </c>
      <c r="V48" s="12" t="s">
        <v>204</v>
      </c>
    </row>
    <row r="49" spans="1:22" ht="15" thickBot="1" x14ac:dyDescent="0.35">
      <c r="A49" s="5" t="s">
        <v>15</v>
      </c>
      <c r="B49" s="6">
        <v>0</v>
      </c>
      <c r="C49" s="6">
        <v>0</v>
      </c>
      <c r="D49" s="6">
        <v>0</v>
      </c>
      <c r="E49" s="6">
        <v>153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350</v>
      </c>
      <c r="L49" s="30">
        <v>0</v>
      </c>
      <c r="M49" s="6">
        <v>0</v>
      </c>
      <c r="N49" s="6">
        <v>0</v>
      </c>
      <c r="O49" s="6">
        <v>0</v>
      </c>
      <c r="P49" s="6">
        <v>0</v>
      </c>
      <c r="Q49" s="6">
        <v>503</v>
      </c>
      <c r="R49" s="6">
        <v>503</v>
      </c>
      <c r="S49" s="6">
        <v>0</v>
      </c>
      <c r="T49" s="6">
        <v>0</v>
      </c>
      <c r="V49">
        <f>15-COUNTIF(B49:P49,0)</f>
        <v>2</v>
      </c>
    </row>
    <row r="50" spans="1:22" ht="15" thickBot="1" x14ac:dyDescent="0.35">
      <c r="A50" s="5" t="s">
        <v>16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433</v>
      </c>
      <c r="K50" s="6">
        <v>0</v>
      </c>
      <c r="L50" s="30">
        <v>0</v>
      </c>
      <c r="M50" s="6">
        <v>0</v>
      </c>
      <c r="N50" s="6">
        <v>0</v>
      </c>
      <c r="O50" s="6">
        <v>0</v>
      </c>
      <c r="P50" s="6">
        <v>0</v>
      </c>
      <c r="Q50" s="6">
        <v>433</v>
      </c>
      <c r="R50" s="6">
        <v>433</v>
      </c>
      <c r="S50" s="6">
        <v>0</v>
      </c>
      <c r="T50" s="6">
        <v>0</v>
      </c>
      <c r="V50" s="31">
        <f t="shared" ref="V50:V56" si="0">15-COUNTIF(B50:P50,0)</f>
        <v>1</v>
      </c>
    </row>
    <row r="51" spans="1:22" ht="15" thickBot="1" x14ac:dyDescent="0.35">
      <c r="A51" s="5" t="s">
        <v>17</v>
      </c>
      <c r="B51" s="6">
        <v>0</v>
      </c>
      <c r="C51" s="6">
        <v>0</v>
      </c>
      <c r="D51" s="6">
        <v>24</v>
      </c>
      <c r="E51" s="6">
        <v>143</v>
      </c>
      <c r="F51" s="6">
        <v>0</v>
      </c>
      <c r="G51" s="6">
        <v>0</v>
      </c>
      <c r="H51" s="6">
        <v>0</v>
      </c>
      <c r="I51" s="6">
        <v>0</v>
      </c>
      <c r="J51" s="6">
        <v>433</v>
      </c>
      <c r="K51" s="6">
        <v>0</v>
      </c>
      <c r="L51" s="30">
        <v>0</v>
      </c>
      <c r="M51" s="6">
        <v>0</v>
      </c>
      <c r="N51" s="6">
        <v>0</v>
      </c>
      <c r="O51" s="6">
        <v>0</v>
      </c>
      <c r="P51" s="6">
        <v>0</v>
      </c>
      <c r="Q51" s="6">
        <v>600</v>
      </c>
      <c r="R51" s="6">
        <v>600</v>
      </c>
      <c r="S51" s="6">
        <v>0</v>
      </c>
      <c r="T51" s="6">
        <v>0</v>
      </c>
      <c r="V51">
        <f t="shared" si="0"/>
        <v>3</v>
      </c>
    </row>
    <row r="52" spans="1:22" ht="15" thickBot="1" x14ac:dyDescent="0.35">
      <c r="A52" s="5" t="s">
        <v>18</v>
      </c>
      <c r="B52" s="6">
        <v>0</v>
      </c>
      <c r="C52" s="6">
        <v>0</v>
      </c>
      <c r="D52" s="6">
        <v>612</v>
      </c>
      <c r="E52" s="6">
        <v>143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30">
        <v>0</v>
      </c>
      <c r="M52" s="6">
        <v>0</v>
      </c>
      <c r="N52" s="6">
        <v>0</v>
      </c>
      <c r="O52" s="6">
        <v>0</v>
      </c>
      <c r="P52" s="6">
        <v>0</v>
      </c>
      <c r="Q52" s="6">
        <v>755</v>
      </c>
      <c r="R52" s="6">
        <v>755</v>
      </c>
      <c r="S52" s="6">
        <v>0</v>
      </c>
      <c r="T52" s="6">
        <v>0</v>
      </c>
      <c r="V52">
        <f t="shared" si="0"/>
        <v>2</v>
      </c>
    </row>
    <row r="53" spans="1:22" ht="15" thickBot="1" x14ac:dyDescent="0.35">
      <c r="A53" s="5" t="s">
        <v>19</v>
      </c>
      <c r="B53" s="6">
        <v>0</v>
      </c>
      <c r="C53" s="6">
        <v>0</v>
      </c>
      <c r="D53" s="6">
        <v>0</v>
      </c>
      <c r="E53" s="6">
        <v>143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30">
        <v>434</v>
      </c>
      <c r="M53" s="6">
        <v>0</v>
      </c>
      <c r="N53" s="6">
        <v>0</v>
      </c>
      <c r="O53" s="6">
        <v>0</v>
      </c>
      <c r="P53" s="6">
        <v>0</v>
      </c>
      <c r="Q53" s="6">
        <v>577</v>
      </c>
      <c r="R53" s="6">
        <v>577</v>
      </c>
      <c r="S53" s="6">
        <v>0</v>
      </c>
      <c r="T53" s="6">
        <v>0</v>
      </c>
      <c r="V53">
        <f t="shared" si="0"/>
        <v>2</v>
      </c>
    </row>
    <row r="54" spans="1:22" ht="15" thickBot="1" x14ac:dyDescent="0.35">
      <c r="A54" s="5" t="s">
        <v>21</v>
      </c>
      <c r="B54" s="6">
        <v>0</v>
      </c>
      <c r="C54" s="6">
        <v>0</v>
      </c>
      <c r="D54" s="6">
        <v>0</v>
      </c>
      <c r="E54" s="6">
        <v>153</v>
      </c>
      <c r="F54" s="6">
        <v>0</v>
      </c>
      <c r="G54" s="6">
        <v>0</v>
      </c>
      <c r="H54" s="6">
        <v>424</v>
      </c>
      <c r="I54" s="6">
        <v>0</v>
      </c>
      <c r="J54" s="6">
        <v>0</v>
      </c>
      <c r="K54" s="6">
        <v>0</v>
      </c>
      <c r="L54" s="30">
        <v>0</v>
      </c>
      <c r="M54" s="6">
        <v>0</v>
      </c>
      <c r="N54" s="6">
        <v>0</v>
      </c>
      <c r="O54" s="6">
        <v>0</v>
      </c>
      <c r="P54" s="6">
        <v>0</v>
      </c>
      <c r="Q54" s="6">
        <v>577</v>
      </c>
      <c r="R54" s="6">
        <v>577</v>
      </c>
      <c r="S54" s="6">
        <v>0</v>
      </c>
      <c r="T54" s="6">
        <v>0</v>
      </c>
      <c r="V54">
        <f t="shared" si="0"/>
        <v>2</v>
      </c>
    </row>
    <row r="55" spans="1:22" ht="15" thickBot="1" x14ac:dyDescent="0.35">
      <c r="A55" s="5" t="s">
        <v>25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424</v>
      </c>
      <c r="I55" s="6">
        <v>0</v>
      </c>
      <c r="J55" s="6">
        <v>0</v>
      </c>
      <c r="K55" s="6">
        <v>350</v>
      </c>
      <c r="L55" s="30">
        <v>0</v>
      </c>
      <c r="M55" s="6">
        <v>0</v>
      </c>
      <c r="N55" s="6">
        <v>0</v>
      </c>
      <c r="O55" s="6">
        <v>0</v>
      </c>
      <c r="P55" s="6">
        <v>0</v>
      </c>
      <c r="Q55" s="6">
        <v>774</v>
      </c>
      <c r="R55" s="6">
        <v>774</v>
      </c>
      <c r="S55" s="6">
        <v>0</v>
      </c>
      <c r="T55" s="6">
        <v>0</v>
      </c>
      <c r="V55">
        <f t="shared" si="0"/>
        <v>2</v>
      </c>
    </row>
    <row r="56" spans="1:22" ht="15" thickBot="1" x14ac:dyDescent="0.35">
      <c r="A56" s="5" t="s">
        <v>29</v>
      </c>
      <c r="B56" s="6">
        <v>0</v>
      </c>
      <c r="C56" s="6">
        <v>0</v>
      </c>
      <c r="D56" s="6">
        <v>0</v>
      </c>
      <c r="E56" s="6">
        <v>143</v>
      </c>
      <c r="F56" s="6">
        <v>0</v>
      </c>
      <c r="G56" s="6">
        <v>0</v>
      </c>
      <c r="H56" s="6">
        <v>424</v>
      </c>
      <c r="I56" s="6">
        <v>0</v>
      </c>
      <c r="J56" s="6">
        <v>433</v>
      </c>
      <c r="K56" s="6">
        <v>0</v>
      </c>
      <c r="L56" s="30">
        <v>0</v>
      </c>
      <c r="M56" s="6">
        <v>0</v>
      </c>
      <c r="N56" s="6">
        <v>0</v>
      </c>
      <c r="O56" s="6">
        <v>0</v>
      </c>
      <c r="P56" s="6">
        <v>0</v>
      </c>
      <c r="Q56" s="6">
        <v>1000</v>
      </c>
      <c r="R56" s="6">
        <v>1000</v>
      </c>
      <c r="S56" s="6">
        <v>0</v>
      </c>
      <c r="T56" s="6">
        <v>0</v>
      </c>
      <c r="V56">
        <f t="shared" si="0"/>
        <v>3</v>
      </c>
    </row>
    <row r="57" spans="1:22" ht="15" thickBot="1" x14ac:dyDescent="0.35"/>
    <row r="58" spans="1:22" ht="15" thickBot="1" x14ac:dyDescent="0.35">
      <c r="A58" s="8" t="s">
        <v>43</v>
      </c>
      <c r="B58" s="9">
        <v>2406</v>
      </c>
    </row>
    <row r="59" spans="1:22" ht="15" thickBot="1" x14ac:dyDescent="0.35">
      <c r="A59" s="8" t="s">
        <v>132</v>
      </c>
      <c r="B59" s="9">
        <v>0</v>
      </c>
    </row>
    <row r="60" spans="1:22" ht="15" thickBot="1" x14ac:dyDescent="0.35">
      <c r="A60" s="8" t="s">
        <v>45</v>
      </c>
      <c r="B60" s="9">
        <v>5219</v>
      </c>
    </row>
    <row r="61" spans="1:22" ht="15" thickBot="1" x14ac:dyDescent="0.35">
      <c r="A61" s="8" t="s">
        <v>46</v>
      </c>
      <c r="B61" s="9">
        <v>5219</v>
      </c>
    </row>
    <row r="62" spans="1:22" ht="15" thickBot="1" x14ac:dyDescent="0.35">
      <c r="A62" s="8" t="s">
        <v>47</v>
      </c>
      <c r="B62" s="9">
        <v>0</v>
      </c>
    </row>
    <row r="63" spans="1:22" ht="15" thickBot="1" x14ac:dyDescent="0.35">
      <c r="A63" s="8" t="s">
        <v>48</v>
      </c>
      <c r="B63" s="9"/>
    </row>
    <row r="64" spans="1:22" ht="15" thickBot="1" x14ac:dyDescent="0.35">
      <c r="A64" s="8" t="s">
        <v>49</v>
      </c>
      <c r="B64" s="9"/>
    </row>
    <row r="65" spans="1:2" ht="15" thickBot="1" x14ac:dyDescent="0.35">
      <c r="A65" s="8" t="s">
        <v>50</v>
      </c>
      <c r="B65" s="9">
        <v>0</v>
      </c>
    </row>
    <row r="67" spans="1:2" x14ac:dyDescent="0.3">
      <c r="A67" s="11" t="s">
        <v>133</v>
      </c>
    </row>
    <row r="69" spans="1:2" x14ac:dyDescent="0.3">
      <c r="A69" s="15" t="s">
        <v>192</v>
      </c>
    </row>
    <row r="70" spans="1:2" x14ac:dyDescent="0.3">
      <c r="A70" s="15" t="s">
        <v>148</v>
      </c>
    </row>
  </sheetData>
  <hyperlinks>
    <hyperlink ref="A67" r:id="rId1" display="https://miau.my-x.hu/myx-free/coco/test/450104120220307121047.html" xr:uid="{62F8D66D-C48B-4867-BA9E-AA88806D4ED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info</vt:lpstr>
      <vt:lpstr>csokkentett</vt:lpstr>
      <vt:lpstr>OAM</vt:lpstr>
      <vt:lpstr>step1</vt:lpstr>
      <vt:lpstr>step2</vt:lpstr>
      <vt:lpstr>OAM (2)</vt:lpstr>
      <vt:lpstr>step_d1</vt:lpstr>
      <vt:lpstr>step_d2</vt:lpstr>
      <vt:lpstr>step_d3</vt:lpstr>
      <vt:lpstr>step_d4</vt:lpstr>
      <vt:lpstr>step_d5</vt:lpstr>
      <vt:lpstr>step_d6</vt:lpstr>
      <vt:lpstr>step_d7</vt:lpstr>
      <vt:lpstr>step_d8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2022-03-07T10:28:45Z</dcterms:created>
  <dcterms:modified xsi:type="dcterms:W3CDTF">2022-03-07T12:16:05Z</dcterms:modified>
</cp:coreProperties>
</file>