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Latitude\AppData\Local\Temp\scp43379\var\www\miau\data\miau\284\"/>
    </mc:Choice>
  </mc:AlternateContent>
  <xr:revisionPtr revIDLastSave="0" documentId="13_ncr:1_{A5C5F991-BAE2-47B7-8D11-771A6053AFE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nyers adatok (2)" sheetId="6" r:id="rId1"/>
    <sheet name="nyers adatok" sheetId="1" r:id="rId2"/>
    <sheet name="diagram" sheetId="4" r:id="rId3"/>
    <sheet name="dupla_modell_abszolut" sheetId="2" r:id="rId4"/>
    <sheet name="szimpla_modell_abszolut" sheetId="3" r:id="rId5"/>
    <sheet name="relativ_modell_szimpla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" i="6" l="1"/>
  <c r="M12" i="6"/>
  <c r="L13" i="6"/>
  <c r="L12" i="6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L57" i="5"/>
  <c r="K57" i="5"/>
  <c r="J57" i="5"/>
  <c r="I57" i="5"/>
  <c r="H57" i="5"/>
  <c r="G57" i="5"/>
  <c r="F57" i="5"/>
  <c r="E57" i="5"/>
  <c r="D57" i="5"/>
  <c r="C57" i="5"/>
  <c r="B57" i="5"/>
  <c r="AA3" i="2"/>
  <c r="AA4" i="2"/>
  <c r="AA5" i="2"/>
  <c r="AA6" i="2"/>
  <c r="AA7" i="2"/>
  <c r="AA8" i="2"/>
  <c r="AA9" i="2"/>
  <c r="AA10" i="2"/>
  <c r="AA11" i="2"/>
  <c r="AA2" i="2"/>
  <c r="Z11" i="2"/>
  <c r="Z10" i="2"/>
  <c r="Z9" i="2"/>
  <c r="Z8" i="2"/>
  <c r="Z7" i="2"/>
  <c r="Z6" i="2"/>
  <c r="Z5" i="2"/>
  <c r="Z4" i="2"/>
  <c r="Z3" i="2"/>
  <c r="Z2" i="2"/>
  <c r="Y11" i="2"/>
  <c r="Y10" i="2"/>
  <c r="Y9" i="2"/>
  <c r="Y8" i="2"/>
  <c r="Y7" i="2"/>
  <c r="Y6" i="2"/>
  <c r="Y5" i="2"/>
  <c r="Y4" i="2"/>
  <c r="Y3" i="2"/>
  <c r="Y2" i="2"/>
  <c r="Y1" i="2"/>
  <c r="P3" i="3"/>
  <c r="P4" i="3"/>
  <c r="P5" i="3"/>
  <c r="P6" i="3"/>
  <c r="P7" i="3"/>
  <c r="P8" i="3"/>
  <c r="P9" i="3"/>
  <c r="P10" i="3"/>
  <c r="P11" i="3"/>
  <c r="P2" i="3"/>
  <c r="O3" i="3"/>
  <c r="O4" i="3"/>
  <c r="O5" i="3"/>
  <c r="O6" i="3"/>
  <c r="O7" i="3"/>
  <c r="O8" i="3"/>
  <c r="O9" i="3"/>
  <c r="O10" i="3"/>
  <c r="O11" i="3"/>
  <c r="O2" i="3"/>
  <c r="N2" i="3"/>
  <c r="N3" i="3"/>
  <c r="N4" i="3"/>
  <c r="N5" i="3"/>
  <c r="N6" i="3"/>
  <c r="N7" i="3"/>
  <c r="N8" i="3"/>
  <c r="N9" i="3"/>
  <c r="N10" i="3"/>
  <c r="N11" i="3"/>
  <c r="N1" i="3"/>
  <c r="R14" i="5"/>
  <c r="R15" i="5"/>
  <c r="R16" i="5"/>
  <c r="R17" i="5"/>
  <c r="R18" i="5"/>
  <c r="R19" i="5"/>
  <c r="R20" i="5"/>
  <c r="R21" i="5"/>
  <c r="R22" i="5"/>
  <c r="R23" i="5"/>
  <c r="R13" i="5"/>
  <c r="Q13" i="5"/>
  <c r="Q23" i="5"/>
  <c r="Q22" i="5"/>
  <c r="Q21" i="5"/>
  <c r="Q20" i="5"/>
  <c r="Q19" i="5"/>
  <c r="Q18" i="5"/>
  <c r="Q17" i="5"/>
  <c r="Q16" i="5"/>
  <c r="Q15" i="5"/>
  <c r="Q14" i="5"/>
  <c r="P23" i="5"/>
  <c r="O23" i="5"/>
  <c r="N23" i="5"/>
  <c r="M23" i="5"/>
  <c r="L23" i="5"/>
  <c r="K23" i="5"/>
  <c r="J23" i="5"/>
  <c r="I23" i="5"/>
  <c r="H23" i="5"/>
  <c r="G23" i="5"/>
  <c r="P22" i="5"/>
  <c r="O22" i="5"/>
  <c r="N22" i="5"/>
  <c r="M22" i="5"/>
  <c r="L22" i="5"/>
  <c r="K22" i="5"/>
  <c r="J22" i="5"/>
  <c r="I22" i="5"/>
  <c r="H22" i="5"/>
  <c r="G22" i="5"/>
  <c r="P21" i="5"/>
  <c r="O21" i="5"/>
  <c r="N21" i="5"/>
  <c r="M21" i="5"/>
  <c r="L21" i="5"/>
  <c r="K21" i="5"/>
  <c r="J21" i="5"/>
  <c r="I21" i="5"/>
  <c r="H21" i="5"/>
  <c r="G21" i="5"/>
  <c r="P20" i="5"/>
  <c r="O20" i="5"/>
  <c r="N20" i="5"/>
  <c r="M20" i="5"/>
  <c r="L20" i="5"/>
  <c r="K20" i="5"/>
  <c r="J20" i="5"/>
  <c r="I20" i="5"/>
  <c r="H20" i="5"/>
  <c r="G20" i="5"/>
  <c r="P19" i="5"/>
  <c r="O19" i="5"/>
  <c r="N19" i="5"/>
  <c r="M19" i="5"/>
  <c r="L19" i="5"/>
  <c r="K19" i="5"/>
  <c r="J19" i="5"/>
  <c r="I19" i="5"/>
  <c r="H19" i="5"/>
  <c r="G19" i="5"/>
  <c r="P18" i="5"/>
  <c r="O18" i="5"/>
  <c r="N18" i="5"/>
  <c r="M18" i="5"/>
  <c r="L18" i="5"/>
  <c r="K18" i="5"/>
  <c r="J18" i="5"/>
  <c r="I18" i="5"/>
  <c r="H18" i="5"/>
  <c r="G18" i="5"/>
  <c r="P17" i="5"/>
  <c r="O17" i="5"/>
  <c r="N17" i="5"/>
  <c r="M17" i="5"/>
  <c r="L17" i="5"/>
  <c r="K17" i="5"/>
  <c r="J17" i="5"/>
  <c r="I17" i="5"/>
  <c r="H17" i="5"/>
  <c r="G17" i="5"/>
  <c r="P16" i="5"/>
  <c r="O16" i="5"/>
  <c r="N16" i="5"/>
  <c r="M16" i="5"/>
  <c r="L16" i="5"/>
  <c r="K16" i="5"/>
  <c r="J16" i="5"/>
  <c r="I16" i="5"/>
  <c r="H16" i="5"/>
  <c r="G16" i="5"/>
  <c r="P15" i="5"/>
  <c r="O15" i="5"/>
  <c r="N15" i="5"/>
  <c r="M15" i="5"/>
  <c r="L15" i="5"/>
  <c r="K15" i="5"/>
  <c r="J15" i="5"/>
  <c r="I15" i="5"/>
  <c r="H15" i="5"/>
  <c r="G15" i="5"/>
  <c r="P14" i="5"/>
  <c r="O14" i="5"/>
  <c r="N14" i="5"/>
  <c r="M14" i="5"/>
  <c r="L14" i="5"/>
  <c r="K14" i="5"/>
  <c r="J14" i="5"/>
  <c r="I14" i="5"/>
  <c r="H14" i="5"/>
  <c r="G14" i="5"/>
  <c r="F15" i="5"/>
  <c r="F16" i="5"/>
  <c r="F17" i="5"/>
  <c r="F18" i="5"/>
  <c r="F19" i="5"/>
  <c r="F20" i="5"/>
  <c r="F21" i="5"/>
  <c r="F22" i="5"/>
  <c r="F23" i="5"/>
  <c r="F14" i="5"/>
  <c r="E23" i="5"/>
  <c r="E22" i="5"/>
  <c r="E21" i="5"/>
  <c r="E20" i="5"/>
  <c r="E19" i="5"/>
  <c r="E18" i="5"/>
  <c r="E17" i="5"/>
  <c r="E16" i="5"/>
  <c r="E15" i="5"/>
  <c r="E14" i="5"/>
  <c r="Q11" i="5"/>
  <c r="P11" i="5"/>
  <c r="Q10" i="5"/>
  <c r="P10" i="5"/>
  <c r="Q9" i="5"/>
  <c r="P9" i="5"/>
  <c r="Q8" i="5"/>
  <c r="P8" i="5"/>
  <c r="Q7" i="5"/>
  <c r="P7" i="5"/>
  <c r="Q6" i="5"/>
  <c r="P6" i="5"/>
  <c r="Q5" i="5"/>
  <c r="P5" i="5"/>
  <c r="Q4" i="5"/>
  <c r="P4" i="5"/>
  <c r="Q3" i="5"/>
  <c r="P3" i="5"/>
  <c r="Q2" i="5"/>
  <c r="P2" i="5"/>
  <c r="Q1" i="5"/>
  <c r="O11" i="5"/>
  <c r="N11" i="5"/>
  <c r="M11" i="5"/>
  <c r="L11" i="5"/>
  <c r="K11" i="5"/>
  <c r="J11" i="5"/>
  <c r="I11" i="5"/>
  <c r="H11" i="5"/>
  <c r="G11" i="5"/>
  <c r="O10" i="5"/>
  <c r="N10" i="5"/>
  <c r="M10" i="5"/>
  <c r="L10" i="5"/>
  <c r="K10" i="5"/>
  <c r="J10" i="5"/>
  <c r="I10" i="5"/>
  <c r="H10" i="5"/>
  <c r="G10" i="5"/>
  <c r="O9" i="5"/>
  <c r="N9" i="5"/>
  <c r="M9" i="5"/>
  <c r="L9" i="5"/>
  <c r="K9" i="5"/>
  <c r="J9" i="5"/>
  <c r="I9" i="5"/>
  <c r="H9" i="5"/>
  <c r="G9" i="5"/>
  <c r="O8" i="5"/>
  <c r="N8" i="5"/>
  <c r="M8" i="5"/>
  <c r="L8" i="5"/>
  <c r="K8" i="5"/>
  <c r="J8" i="5"/>
  <c r="I8" i="5"/>
  <c r="H8" i="5"/>
  <c r="G8" i="5"/>
  <c r="O7" i="5"/>
  <c r="N7" i="5"/>
  <c r="M7" i="5"/>
  <c r="L7" i="5"/>
  <c r="K7" i="5"/>
  <c r="J7" i="5"/>
  <c r="I7" i="5"/>
  <c r="H7" i="5"/>
  <c r="G7" i="5"/>
  <c r="O6" i="5"/>
  <c r="N6" i="5"/>
  <c r="M6" i="5"/>
  <c r="L6" i="5"/>
  <c r="K6" i="5"/>
  <c r="J6" i="5"/>
  <c r="I6" i="5"/>
  <c r="H6" i="5"/>
  <c r="G6" i="5"/>
  <c r="O5" i="5"/>
  <c r="N5" i="5"/>
  <c r="M5" i="5"/>
  <c r="L5" i="5"/>
  <c r="K5" i="5"/>
  <c r="J5" i="5"/>
  <c r="I5" i="5"/>
  <c r="H5" i="5"/>
  <c r="G5" i="5"/>
  <c r="O4" i="5"/>
  <c r="N4" i="5"/>
  <c r="M4" i="5"/>
  <c r="L4" i="5"/>
  <c r="K4" i="5"/>
  <c r="J4" i="5"/>
  <c r="I4" i="5"/>
  <c r="H4" i="5"/>
  <c r="G4" i="5"/>
  <c r="O3" i="5"/>
  <c r="N3" i="5"/>
  <c r="M3" i="5"/>
  <c r="L3" i="5"/>
  <c r="K3" i="5"/>
  <c r="J3" i="5"/>
  <c r="I3" i="5"/>
  <c r="H3" i="5"/>
  <c r="G3" i="5"/>
  <c r="O2" i="5"/>
  <c r="N2" i="5"/>
  <c r="M2" i="5"/>
  <c r="L2" i="5"/>
  <c r="K2" i="5"/>
  <c r="J2" i="5"/>
  <c r="I2" i="5"/>
  <c r="H2" i="5"/>
  <c r="G2" i="5"/>
  <c r="F3" i="5"/>
  <c r="F4" i="5"/>
  <c r="F5" i="5"/>
  <c r="F6" i="5"/>
  <c r="F7" i="5"/>
  <c r="F8" i="5"/>
  <c r="F9" i="5"/>
  <c r="F10" i="5"/>
  <c r="F11" i="5"/>
  <c r="F2" i="5"/>
  <c r="P1" i="5"/>
  <c r="O1" i="5"/>
  <c r="N1" i="5"/>
  <c r="M1" i="5"/>
  <c r="L1" i="5"/>
  <c r="K1" i="5"/>
  <c r="J1" i="5"/>
  <c r="I1" i="5"/>
  <c r="H1" i="5"/>
  <c r="G1" i="5"/>
  <c r="F1" i="5"/>
  <c r="E11" i="5"/>
  <c r="E10" i="5"/>
  <c r="E9" i="5"/>
  <c r="E8" i="5"/>
  <c r="E7" i="5"/>
  <c r="E6" i="5"/>
  <c r="E5" i="5"/>
  <c r="E4" i="5"/>
  <c r="E3" i="5"/>
  <c r="E2" i="5"/>
  <c r="D3" i="5"/>
  <c r="D4" i="5"/>
  <c r="D5" i="5"/>
  <c r="D6" i="5"/>
  <c r="D7" i="5"/>
  <c r="D8" i="5"/>
  <c r="D9" i="5"/>
  <c r="D10" i="5"/>
  <c r="D11" i="5"/>
  <c r="D2" i="5"/>
  <c r="B3" i="5"/>
  <c r="B4" i="5"/>
  <c r="B5" i="5"/>
  <c r="B6" i="5"/>
  <c r="B7" i="5"/>
  <c r="B8" i="5"/>
  <c r="B9" i="5"/>
  <c r="B10" i="5"/>
  <c r="B11" i="5"/>
  <c r="B2" i="5"/>
  <c r="A11" i="5"/>
  <c r="A10" i="5"/>
  <c r="A9" i="5"/>
  <c r="A8" i="5"/>
  <c r="A7" i="5"/>
  <c r="A6" i="5"/>
  <c r="A5" i="5"/>
  <c r="A4" i="5"/>
  <c r="A3" i="5"/>
  <c r="A2" i="5"/>
  <c r="A1" i="5"/>
  <c r="Q57" i="3"/>
  <c r="X11" i="3"/>
  <c r="M11" i="3" s="1"/>
  <c r="L11" i="3"/>
  <c r="K11" i="3"/>
  <c r="J11" i="3"/>
  <c r="I11" i="3"/>
  <c r="H11" i="3"/>
  <c r="G11" i="3"/>
  <c r="F11" i="3"/>
  <c r="E11" i="3"/>
  <c r="D11" i="3"/>
  <c r="C11" i="3"/>
  <c r="B11" i="3"/>
  <c r="A11" i="3"/>
  <c r="Q67" i="3" s="1"/>
  <c r="X10" i="3"/>
  <c r="M10" i="3" s="1"/>
  <c r="L10" i="3"/>
  <c r="K10" i="3"/>
  <c r="J10" i="3"/>
  <c r="I10" i="3"/>
  <c r="H10" i="3"/>
  <c r="G10" i="3"/>
  <c r="F10" i="3"/>
  <c r="E10" i="3"/>
  <c r="D10" i="3"/>
  <c r="C10" i="3"/>
  <c r="B10" i="3"/>
  <c r="A10" i="3"/>
  <c r="Q66" i="3" s="1"/>
  <c r="X9" i="3"/>
  <c r="M9" i="3" s="1"/>
  <c r="L9" i="3"/>
  <c r="K9" i="3"/>
  <c r="J9" i="3"/>
  <c r="I9" i="3"/>
  <c r="H9" i="3"/>
  <c r="G9" i="3"/>
  <c r="F9" i="3"/>
  <c r="E9" i="3"/>
  <c r="D9" i="3"/>
  <c r="C9" i="3"/>
  <c r="B9" i="3"/>
  <c r="A9" i="3"/>
  <c r="Q65" i="3" s="1"/>
  <c r="X8" i="3"/>
  <c r="M8" i="3" s="1"/>
  <c r="L8" i="3"/>
  <c r="K8" i="3"/>
  <c r="J8" i="3"/>
  <c r="I8" i="3"/>
  <c r="H8" i="3"/>
  <c r="G8" i="3"/>
  <c r="F8" i="3"/>
  <c r="E8" i="3"/>
  <c r="D8" i="3"/>
  <c r="C8" i="3"/>
  <c r="B8" i="3"/>
  <c r="A8" i="3"/>
  <c r="Q64" i="3" s="1"/>
  <c r="X7" i="3"/>
  <c r="M7" i="3" s="1"/>
  <c r="L7" i="3"/>
  <c r="K7" i="3"/>
  <c r="J7" i="3"/>
  <c r="I7" i="3"/>
  <c r="H7" i="3"/>
  <c r="G7" i="3"/>
  <c r="F7" i="3"/>
  <c r="E7" i="3"/>
  <c r="D7" i="3"/>
  <c r="C7" i="3"/>
  <c r="B7" i="3"/>
  <c r="A7" i="3"/>
  <c r="Q63" i="3" s="1"/>
  <c r="X6" i="3"/>
  <c r="M6" i="3" s="1"/>
  <c r="L6" i="3"/>
  <c r="K6" i="3"/>
  <c r="J6" i="3"/>
  <c r="I6" i="3"/>
  <c r="H6" i="3"/>
  <c r="G6" i="3"/>
  <c r="F6" i="3"/>
  <c r="E6" i="3"/>
  <c r="D6" i="3"/>
  <c r="C6" i="3"/>
  <c r="B6" i="3"/>
  <c r="A6" i="3"/>
  <c r="Q62" i="3" s="1"/>
  <c r="X5" i="3"/>
  <c r="M5" i="3" s="1"/>
  <c r="L5" i="3"/>
  <c r="K5" i="3"/>
  <c r="J5" i="3"/>
  <c r="I5" i="3"/>
  <c r="H5" i="3"/>
  <c r="G5" i="3"/>
  <c r="F5" i="3"/>
  <c r="E5" i="3"/>
  <c r="D5" i="3"/>
  <c r="C5" i="3"/>
  <c r="B5" i="3"/>
  <c r="A5" i="3"/>
  <c r="Q61" i="3" s="1"/>
  <c r="X4" i="3"/>
  <c r="M4" i="3" s="1"/>
  <c r="L4" i="3"/>
  <c r="K4" i="3"/>
  <c r="J4" i="3"/>
  <c r="I4" i="3"/>
  <c r="H4" i="3"/>
  <c r="G4" i="3"/>
  <c r="F4" i="3"/>
  <c r="E4" i="3"/>
  <c r="D4" i="3"/>
  <c r="C4" i="3"/>
  <c r="B4" i="3"/>
  <c r="A4" i="3"/>
  <c r="Q60" i="3" s="1"/>
  <c r="X3" i="3"/>
  <c r="M3" i="3" s="1"/>
  <c r="L3" i="3"/>
  <c r="K3" i="3"/>
  <c r="J3" i="3"/>
  <c r="I3" i="3"/>
  <c r="H3" i="3"/>
  <c r="G3" i="3"/>
  <c r="F3" i="3"/>
  <c r="E3" i="3"/>
  <c r="D3" i="3"/>
  <c r="C3" i="3"/>
  <c r="B3" i="3"/>
  <c r="A3" i="3"/>
  <c r="Q59" i="3" s="1"/>
  <c r="X2" i="3"/>
  <c r="M2" i="3" s="1"/>
  <c r="L2" i="3"/>
  <c r="K2" i="3"/>
  <c r="J2" i="3"/>
  <c r="I2" i="3"/>
  <c r="H2" i="3"/>
  <c r="G2" i="3"/>
  <c r="F2" i="3"/>
  <c r="E2" i="3"/>
  <c r="D2" i="3"/>
  <c r="C2" i="3"/>
  <c r="B2" i="3"/>
  <c r="A2" i="3"/>
  <c r="Q58" i="3" s="1"/>
  <c r="X1" i="3"/>
  <c r="M1" i="3" s="1"/>
  <c r="L1" i="3"/>
  <c r="K1" i="3"/>
  <c r="J1" i="3"/>
  <c r="I1" i="3"/>
  <c r="H1" i="3"/>
  <c r="G1" i="3"/>
  <c r="F1" i="3"/>
  <c r="E1" i="3"/>
  <c r="D1" i="3"/>
  <c r="C1" i="3"/>
  <c r="B1" i="3"/>
  <c r="U11" i="2"/>
  <c r="P10" i="2"/>
  <c r="S9" i="2"/>
  <c r="V8" i="2"/>
  <c r="N8" i="2"/>
  <c r="Q7" i="2"/>
  <c r="T6" i="2"/>
  <c r="R4" i="2"/>
  <c r="U3" i="2"/>
  <c r="P2" i="2"/>
  <c r="L11" i="2"/>
  <c r="W11" i="2" s="1"/>
  <c r="K11" i="2"/>
  <c r="V11" i="2" s="1"/>
  <c r="J11" i="2"/>
  <c r="I11" i="2"/>
  <c r="T11" i="2" s="1"/>
  <c r="H11" i="2"/>
  <c r="S11" i="2" s="1"/>
  <c r="G11" i="2"/>
  <c r="R11" i="2" s="1"/>
  <c r="F11" i="2"/>
  <c r="Q11" i="2" s="1"/>
  <c r="E11" i="2"/>
  <c r="P11" i="2" s="1"/>
  <c r="D11" i="2"/>
  <c r="O11" i="2" s="1"/>
  <c r="C11" i="2"/>
  <c r="N11" i="2" s="1"/>
  <c r="L10" i="2"/>
  <c r="W10" i="2" s="1"/>
  <c r="K10" i="2"/>
  <c r="V10" i="2" s="1"/>
  <c r="J10" i="2"/>
  <c r="U10" i="2" s="1"/>
  <c r="I10" i="2"/>
  <c r="T10" i="2" s="1"/>
  <c r="H10" i="2"/>
  <c r="S10" i="2" s="1"/>
  <c r="G10" i="2"/>
  <c r="R10" i="2" s="1"/>
  <c r="F10" i="2"/>
  <c r="Q10" i="2" s="1"/>
  <c r="E10" i="2"/>
  <c r="D10" i="2"/>
  <c r="O10" i="2" s="1"/>
  <c r="C10" i="2"/>
  <c r="N10" i="2" s="1"/>
  <c r="L9" i="2"/>
  <c r="W9" i="2" s="1"/>
  <c r="K9" i="2"/>
  <c r="V9" i="2" s="1"/>
  <c r="J9" i="2"/>
  <c r="U9" i="2" s="1"/>
  <c r="I9" i="2"/>
  <c r="T9" i="2" s="1"/>
  <c r="H9" i="2"/>
  <c r="G9" i="2"/>
  <c r="R9" i="2" s="1"/>
  <c r="F9" i="2"/>
  <c r="Q9" i="2" s="1"/>
  <c r="E9" i="2"/>
  <c r="P9" i="2" s="1"/>
  <c r="D9" i="2"/>
  <c r="O9" i="2" s="1"/>
  <c r="C9" i="2"/>
  <c r="N9" i="2" s="1"/>
  <c r="L8" i="2"/>
  <c r="W8" i="2" s="1"/>
  <c r="K8" i="2"/>
  <c r="J8" i="2"/>
  <c r="U8" i="2" s="1"/>
  <c r="I8" i="2"/>
  <c r="T8" i="2" s="1"/>
  <c r="H8" i="2"/>
  <c r="S8" i="2" s="1"/>
  <c r="G8" i="2"/>
  <c r="R8" i="2" s="1"/>
  <c r="F8" i="2"/>
  <c r="Q8" i="2" s="1"/>
  <c r="E8" i="2"/>
  <c r="P8" i="2" s="1"/>
  <c r="D8" i="2"/>
  <c r="O8" i="2" s="1"/>
  <c r="C8" i="2"/>
  <c r="L7" i="2"/>
  <c r="W7" i="2" s="1"/>
  <c r="K7" i="2"/>
  <c r="V7" i="2" s="1"/>
  <c r="J7" i="2"/>
  <c r="U7" i="2" s="1"/>
  <c r="I7" i="2"/>
  <c r="T7" i="2" s="1"/>
  <c r="H7" i="2"/>
  <c r="S7" i="2" s="1"/>
  <c r="G7" i="2"/>
  <c r="R7" i="2" s="1"/>
  <c r="F7" i="2"/>
  <c r="E7" i="2"/>
  <c r="P7" i="2" s="1"/>
  <c r="D7" i="2"/>
  <c r="O7" i="2" s="1"/>
  <c r="C7" i="2"/>
  <c r="N7" i="2" s="1"/>
  <c r="L6" i="2"/>
  <c r="W6" i="2" s="1"/>
  <c r="K6" i="2"/>
  <c r="V6" i="2" s="1"/>
  <c r="J6" i="2"/>
  <c r="U6" i="2" s="1"/>
  <c r="I6" i="2"/>
  <c r="H6" i="2"/>
  <c r="S6" i="2" s="1"/>
  <c r="G6" i="2"/>
  <c r="R6" i="2" s="1"/>
  <c r="F6" i="2"/>
  <c r="Q6" i="2" s="1"/>
  <c r="E6" i="2"/>
  <c r="P6" i="2" s="1"/>
  <c r="D6" i="2"/>
  <c r="O6" i="2" s="1"/>
  <c r="C6" i="2"/>
  <c r="N6" i="2" s="1"/>
  <c r="L5" i="2"/>
  <c r="W5" i="2" s="1"/>
  <c r="K5" i="2"/>
  <c r="V5" i="2" s="1"/>
  <c r="J5" i="2"/>
  <c r="U5" i="2" s="1"/>
  <c r="I5" i="2"/>
  <c r="T5" i="2" s="1"/>
  <c r="H5" i="2"/>
  <c r="S5" i="2" s="1"/>
  <c r="G5" i="2"/>
  <c r="R5" i="2" s="1"/>
  <c r="F5" i="2"/>
  <c r="Q5" i="2" s="1"/>
  <c r="E5" i="2"/>
  <c r="P5" i="2" s="1"/>
  <c r="D5" i="2"/>
  <c r="O5" i="2" s="1"/>
  <c r="C5" i="2"/>
  <c r="N5" i="2" s="1"/>
  <c r="L4" i="2"/>
  <c r="W4" i="2" s="1"/>
  <c r="K4" i="2"/>
  <c r="V4" i="2" s="1"/>
  <c r="J4" i="2"/>
  <c r="U4" i="2" s="1"/>
  <c r="I4" i="2"/>
  <c r="T4" i="2" s="1"/>
  <c r="H4" i="2"/>
  <c r="S4" i="2" s="1"/>
  <c r="G4" i="2"/>
  <c r="F4" i="2"/>
  <c r="Q4" i="2" s="1"/>
  <c r="E4" i="2"/>
  <c r="P4" i="2" s="1"/>
  <c r="D4" i="2"/>
  <c r="O4" i="2" s="1"/>
  <c r="C4" i="2"/>
  <c r="N4" i="2" s="1"/>
  <c r="L3" i="2"/>
  <c r="W3" i="2" s="1"/>
  <c r="K3" i="2"/>
  <c r="V3" i="2" s="1"/>
  <c r="J3" i="2"/>
  <c r="I3" i="2"/>
  <c r="T3" i="2" s="1"/>
  <c r="H3" i="2"/>
  <c r="S3" i="2" s="1"/>
  <c r="G3" i="2"/>
  <c r="R3" i="2" s="1"/>
  <c r="F3" i="2"/>
  <c r="Q3" i="2" s="1"/>
  <c r="E3" i="2"/>
  <c r="P3" i="2" s="1"/>
  <c r="D3" i="2"/>
  <c r="O3" i="2" s="1"/>
  <c r="C3" i="2"/>
  <c r="N3" i="2" s="1"/>
  <c r="L2" i="2"/>
  <c r="W2" i="2" s="1"/>
  <c r="K2" i="2"/>
  <c r="V2" i="2" s="1"/>
  <c r="J2" i="2"/>
  <c r="U2" i="2" s="1"/>
  <c r="I2" i="2"/>
  <c r="T2" i="2" s="1"/>
  <c r="H2" i="2"/>
  <c r="S2" i="2" s="1"/>
  <c r="G2" i="2"/>
  <c r="R2" i="2" s="1"/>
  <c r="F2" i="2"/>
  <c r="Q2" i="2" s="1"/>
  <c r="E2" i="2"/>
  <c r="D2" i="2"/>
  <c r="O2" i="2" s="1"/>
  <c r="C2" i="2"/>
  <c r="N2" i="2" s="1"/>
  <c r="B3" i="2"/>
  <c r="M3" i="2" s="1"/>
  <c r="B4" i="2"/>
  <c r="M4" i="2" s="1"/>
  <c r="B5" i="2"/>
  <c r="M5" i="2" s="1"/>
  <c r="B6" i="2"/>
  <c r="M6" i="2" s="1"/>
  <c r="B7" i="2"/>
  <c r="M7" i="2" s="1"/>
  <c r="B8" i="2"/>
  <c r="M8" i="2" s="1"/>
  <c r="B9" i="2"/>
  <c r="M9" i="2" s="1"/>
  <c r="B10" i="2"/>
  <c r="M10" i="2" s="1"/>
  <c r="B11" i="2"/>
  <c r="M11" i="2" s="1"/>
  <c r="B2" i="2"/>
  <c r="M2" i="2" s="1"/>
  <c r="X11" i="2"/>
  <c r="A11" i="2"/>
  <c r="X10" i="2"/>
  <c r="A10" i="2"/>
  <c r="X9" i="2"/>
  <c r="A9" i="2"/>
  <c r="X8" i="2"/>
  <c r="A8" i="2"/>
  <c r="X7" i="2"/>
  <c r="A7" i="2"/>
  <c r="X6" i="2"/>
  <c r="A6" i="2"/>
  <c r="X5" i="2"/>
  <c r="A5" i="2"/>
  <c r="X4" i="2"/>
  <c r="A4" i="2"/>
  <c r="X3" i="2"/>
  <c r="A3" i="2"/>
  <c r="X2" i="2"/>
  <c r="A2" i="2"/>
  <c r="X1" i="2"/>
  <c r="L1" i="2"/>
  <c r="W1" i="2" s="1"/>
  <c r="K1" i="2"/>
  <c r="V1" i="2" s="1"/>
  <c r="J1" i="2"/>
  <c r="U1" i="2" s="1"/>
  <c r="I1" i="2"/>
  <c r="T1" i="2" s="1"/>
  <c r="H1" i="2"/>
  <c r="S1" i="2" s="1"/>
  <c r="G1" i="2"/>
  <c r="R1" i="2" s="1"/>
  <c r="F1" i="2"/>
  <c r="Q1" i="2" s="1"/>
  <c r="E1" i="2"/>
  <c r="P1" i="2" s="1"/>
  <c r="D1" i="2"/>
  <c r="O1" i="2" s="1"/>
  <c r="C1" i="2"/>
  <c r="N1" i="2" s="1"/>
  <c r="B1" i="2"/>
  <c r="M1" i="2" s="1"/>
</calcChain>
</file>

<file path=xl/sharedStrings.xml><?xml version="1.0" encoding="utf-8"?>
<sst xmlns="http://schemas.openxmlformats.org/spreadsheetml/2006/main" count="912" uniqueCount="171">
  <si>
    <t>Black Widow</t>
  </si>
  <si>
    <t>Jungle Cruise</t>
  </si>
  <si>
    <t>Fantastic Beasts</t>
  </si>
  <si>
    <t>Free Guy</t>
  </si>
  <si>
    <t>Venom 2</t>
  </si>
  <si>
    <t>Contact to Kill</t>
  </si>
  <si>
    <t>Dune</t>
  </si>
  <si>
    <t>2 Mp</t>
  </si>
  <si>
    <t>3 Mp</t>
  </si>
  <si>
    <t>4 Mp</t>
  </si>
  <si>
    <t>5 vagy több MP</t>
  </si>
  <si>
    <t>1 Mp vagy kevesebb</t>
  </si>
  <si>
    <t>Nyugodt jelenetek</t>
  </si>
  <si>
    <t>Nagyobb francize része-e</t>
  </si>
  <si>
    <t>Gemini Man</t>
  </si>
  <si>
    <t>Budzsé (Dollár)</t>
  </si>
  <si>
    <t>Men in Black 4</t>
  </si>
  <si>
    <t>Box Office (Dollár)</t>
  </si>
  <si>
    <t>Morbius</t>
  </si>
  <si>
    <t>Össz snittek száma</t>
  </si>
  <si>
    <t>Akció jelenetek</t>
  </si>
  <si>
    <t>Kritikusok véleménye (1-5)</t>
  </si>
  <si>
    <t>OAM</t>
  </si>
  <si>
    <t>Azonosító:</t>
  </si>
  <si>
    <t>Objektumok:</t>
  </si>
  <si>
    <t>Attribútumok:</t>
  </si>
  <si>
    <t>Lépcsôk:</t>
  </si>
  <si>
    <t>Eltolás:</t>
  </si>
  <si>
    <t>Leírás:</t>
  </si>
  <si>
    <t>COCO STD: 9507869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</si>
  <si>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</si>
  <si>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</si>
  <si>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</si>
  <si>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</si>
  <si>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</si>
  <si>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</si>
  <si>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</si>
  <si>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</si>
  <si>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</si>
  <si>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</si>
  <si>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</si>
  <si>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</si>
  <si>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</si>
  <si>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</si>
  <si>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</si>
  <si>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</si>
  <si>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</si>
  <si>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</si>
  <si>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</si>
  <si>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</si>
  <si>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</si>
  <si>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</si>
  <si>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</si>
  <si>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Y(A23)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</si>
  <si>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</si>
  <si>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</si>
  <si>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</si>
  <si>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</si>
  <si>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</si>
  <si>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</si>
  <si>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</si>
  <si>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</si>
  <si>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</si>
  <si>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</si>
  <si>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Lépcsôk(1)</t>
  </si>
  <si>
    <t>S1</t>
  </si>
  <si>
    <t>(62500000+0)/(2)=31250000</t>
  </si>
  <si>
    <t>(0+0)/(2)=0</t>
  </si>
  <si>
    <t>(69007000+69007000)/(2)=69007000</t>
  </si>
  <si>
    <t>(0+78000000)/(2)=39000000</t>
  </si>
  <si>
    <t>(0+79493000)/(2)=39746500</t>
  </si>
  <si>
    <t>(173500000+671500000)/(2)=422500000</t>
  </si>
  <si>
    <t>(67507000+249000000)/(2)=158253500</t>
  </si>
  <si>
    <t>(157493000+0)/(2)=78746500</t>
  </si>
  <si>
    <t>(16993000+0)/(2)=8496500</t>
  </si>
  <si>
    <t>(0+140500000)/(2)=70250000</t>
  </si>
  <si>
    <t>(464014000+0)/(2)=232007000</t>
  </si>
  <si>
    <t>(127007000+7000)/(2)=63507000</t>
  </si>
  <si>
    <t>S2</t>
  </si>
  <si>
    <t>(173500000+160000000)/(2)=166750000</t>
  </si>
  <si>
    <t>(0+13500000)/(2)=6750000</t>
  </si>
  <si>
    <t>(7000+7000)/(2)=7000</t>
  </si>
  <si>
    <t>S3</t>
  </si>
  <si>
    <t>S4</t>
  </si>
  <si>
    <t>S5</t>
  </si>
  <si>
    <t>S6</t>
  </si>
  <si>
    <t>S7</t>
  </si>
  <si>
    <t>S8</t>
  </si>
  <si>
    <t>S9</t>
  </si>
  <si>
    <t>S10</t>
  </si>
  <si>
    <t>Lépcsôk(2)</t>
  </si>
  <si>
    <t>COCO:STD</t>
  </si>
  <si>
    <t>Becslés</t>
  </si>
  <si>
    <t>Tény+0</t>
  </si>
  <si>
    <t>Delta</t>
  </si>
  <si>
    <t>Delta/Tény</t>
  </si>
  <si>
    <t>-61.73</t>
  </si>
  <si>
    <t>S1 összeg:</t>
  </si>
  <si>
    <t>S10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</si>
  <si>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</si>
  <si>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</si>
  <si>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</si>
  <si>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</si>
  <si>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</si>
  <si>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</si>
  <si>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</si>
  <si>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1.4 Mb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</si>
  <si>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0.15 mp (0 p)</t>
    </r>
  </si>
  <si>
    <t>COCO STD: 6290584</t>
  </si>
  <si>
    <t>Y(A12)</t>
  </si>
  <si>
    <t>(157493000+69000000)/(2)=113246500</t>
  </si>
  <si>
    <t>(355021000+671500000)/(2)=513260500</t>
  </si>
  <si>
    <t>(67507000+249007000)/(2)=158257000</t>
  </si>
  <si>
    <t>(79493000+0)/(2)=39746500</t>
  </si>
  <si>
    <t>(219993000+140500000)/(2)=180246500</t>
  </si>
  <si>
    <t>(149507000+160000000)/(2)=154753500</t>
  </si>
  <si>
    <t>(92993000+13500000)/(2)=53246500</t>
  </si>
  <si>
    <t>(80507000+160000000)/(2)=120253500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</si>
  <si>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1.37 Mb</t>
    </r>
  </si>
  <si>
    <t>https://www.youtube.com/watch?v=6AkmvKdKCWY&amp;t=50s&amp;ab_channel=MovieclipsIndie</t>
  </si>
  <si>
    <t>https://www.youtube.com/watch?v=ViuDsy7yb8M&amp;ab_channel=WarnerBros.Pictures</t>
  </si>
  <si>
    <t>1:56 perc</t>
  </si>
  <si>
    <t>2:20 perc</t>
  </si>
  <si>
    <t>2:02 perc</t>
  </si>
  <si>
    <t>https://www.youtube.com/watch?v=AbyJignbSj0&amp;t=7s&amp;ab_channel=ParamountPictures</t>
  </si>
  <si>
    <t>1:59 perc</t>
  </si>
  <si>
    <t>3:05 perc</t>
  </si>
  <si>
    <t>2:41 perc</t>
  </si>
  <si>
    <t>https://www.youtube.com/watch?v=BV-WEb2oxLk&amp;t=1s&amp;ab_channel=SonyPicturesEntertainmentű</t>
  </si>
  <si>
    <t>3:03 perc</t>
  </si>
  <si>
    <t>2:46 perc</t>
  </si>
  <si>
    <t>3:27 perc</t>
  </si>
  <si>
    <t>2:25 perc</t>
  </si>
  <si>
    <t>https://www.youtube.com/watch?v=ybji16u608U&amp;ab_channel=MarvelEntertainment</t>
  </si>
  <si>
    <t>Url</t>
  </si>
  <si>
    <t>Hossz</t>
  </si>
  <si>
    <t>https://www.youtube.com/watch?v=f_HvoipFcA8&amp;t=1s&amp;ab_channel=WaltDisneyStudios</t>
  </si>
  <si>
    <t>https://www.youtube.com/watch?v=-FmWuCgJmxo&amp;ab_channel=SonyPicturesEntertainment</t>
  </si>
  <si>
    <t>https://www.youtube.com/watch?v=X2m-08cOAbc&amp;t=1s&amp;ab_channel=20thCenturyStudios</t>
  </si>
  <si>
    <t>https://www.youtube.com/watch?v=8g18jFHCLXk&amp;t=5s&amp;ab_channel=WarnerBros.Pictures</t>
  </si>
  <si>
    <t>https://www.youtube.com/watch?v=oZ6iiRrz1SY&amp;t=50s&amp;ab_channel=SonyPicturesEntertainment</t>
  </si>
  <si>
    <t>perc</t>
  </si>
  <si>
    <t>másodperc</t>
  </si>
  <si>
    <t>hosszúság</t>
  </si>
  <si>
    <t>COCO STD: 3762801</t>
  </si>
  <si>
    <t>(11000000+46500000)/(2)=28750000</t>
  </si>
  <si>
    <t>(0+25743000)/(2)=12871500</t>
  </si>
  <si>
    <t>(0+257750000)/(2)=128875000</t>
  </si>
  <si>
    <t>(0+121250000)/(2)=60625000</t>
  </si>
  <si>
    <t>(226500000+278750000)/(2)=252625000</t>
  </si>
  <si>
    <t>(0+7000)/(2)=3500</t>
  </si>
  <si>
    <t>(0+52250000)/(2)=26125000</t>
  </si>
  <si>
    <t>(376507000+380000000)/(2)=378253500</t>
  </si>
  <si>
    <t>(208993000+0)/(2)=104496500</t>
  </si>
  <si>
    <t>(171007000+380000000)/(2)=275503500</t>
  </si>
  <si>
    <t>(173493000+0)/(2)=86746500</t>
  </si>
  <si>
    <t>(226500000+750000)/(2)=113625000</t>
  </si>
  <si>
    <t>(148507000+253000000)/(2)=200753500</t>
  </si>
  <si>
    <t>(147000000+0)/(2)=73500000</t>
  </si>
  <si>
    <t>(7000+0)/(2)=3500</t>
  </si>
  <si>
    <t>(104493000+0)/(2)=52246500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</si>
  <si>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1.37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</si>
  <si>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 mp (0 p)</t>
    </r>
  </si>
  <si>
    <t>Konklúzió: a rel. szimpla attribútum-készletű modell hibátlan szimulátort adott eredményül!</t>
  </si>
  <si>
    <t>Konkúzió</t>
  </si>
  <si>
    <t>filmek</t>
  </si>
  <si>
    <t>&lt;--inverz</t>
  </si>
  <si>
    <t>hatásmérték</t>
  </si>
  <si>
    <t>Doctor Strange az őrület multiverzumában - magyar előzetes #1 - YouTube</t>
  </si>
  <si>
    <t>Doctor Strange 1</t>
  </si>
  <si>
    <t>Doctor Strange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</si>
</sst>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Ft&quot;_-;\-* #,##0.00\ &quot;Ft&quot;_-;_-* &quot;-&quot;??\ &quot;Ft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b/>
      <sz val="7"/>
      <color rgb="FFFF0000"/>
      <name val="Verdana"/>
      <family val="2"/>
      <charset val="238"/>
    </font>
    <font>
      <sz val="14"/>
      <color rgb="FFFF0000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3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" fontId="6" fillId="3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0" fillId="0" borderId="0" xfId="3"/>
    <xf numFmtId="0" fontId="8" fillId="0" borderId="0" xfId="0" applyFont="1"/>
    <xf numFmtId="44" fontId="6" fillId="3" borderId="2" xfId="1" applyFont="1" applyFill="1" applyBorder="1" applyAlignment="1">
      <alignment horizontal="center" vertical="center" wrapText="1"/>
    </xf>
    <xf numFmtId="9" fontId="6" fillId="3" borderId="2" xfId="2" applyFont="1" applyFill="1" applyBorder="1" applyAlignment="1">
      <alignment horizontal="center" vertical="center" wrapText="1"/>
    </xf>
    <xf numFmtId="20" fontId="0" fillId="0" borderId="0" xfId="0" applyNumberFormat="1"/>
    <xf numFmtId="2" fontId="0" fillId="0" borderId="0" xfId="0" applyNumberFormat="1"/>
    <xf numFmtId="1" fontId="0" fillId="0" borderId="0" xfId="0" applyNumberFormat="1"/>
    <xf numFmtId="0" fontId="13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11" fillId="0" borderId="0" xfId="0" applyFont="1"/>
    <xf numFmtId="0" fontId="18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9" fontId="11" fillId="0" borderId="0" xfId="2" applyFont="1"/>
    <xf numFmtId="0" fontId="11" fillId="0" borderId="0" xfId="0" applyFont="1" applyAlignment="1">
      <alignment horizontal="center" vertical="center" wrapText="1"/>
    </xf>
  </cellXfs>
  <cellStyles count="4">
    <cellStyle name="Hivatkozás" xfId="3" builtinId="8"/>
    <cellStyle name="Normál" xfId="0" builtinId="0"/>
    <cellStyle name="Pénznem" xfId="1" builtinId="4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Snittek száma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'nyers adatok'!$D$1</c:f>
              <c:strCache>
                <c:ptCount val="1"/>
                <c:pt idx="0">
                  <c:v>1 Mp vagy kevesebb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'nyers adatok'!$C$2:$C$11</c:f>
              <c:strCache>
                <c:ptCount val="10"/>
                <c:pt idx="0">
                  <c:v>Contact to Kill</c:v>
                </c:pt>
                <c:pt idx="1">
                  <c:v>Fantastic Beasts</c:v>
                </c:pt>
                <c:pt idx="2">
                  <c:v>Gemini Man</c:v>
                </c:pt>
                <c:pt idx="3">
                  <c:v>Jungle Cruise</c:v>
                </c:pt>
                <c:pt idx="4">
                  <c:v>Venom 2</c:v>
                </c:pt>
                <c:pt idx="5">
                  <c:v>Men in Black 4</c:v>
                </c:pt>
                <c:pt idx="6">
                  <c:v>Free Guy</c:v>
                </c:pt>
                <c:pt idx="7">
                  <c:v>Dune</c:v>
                </c:pt>
                <c:pt idx="8">
                  <c:v>Black Widow</c:v>
                </c:pt>
                <c:pt idx="9">
                  <c:v>Morbius</c:v>
                </c:pt>
              </c:strCache>
            </c:strRef>
          </c:cat>
          <c:val>
            <c:numRef>
              <c:f>'nyers adatok'!$D$2:$D$11</c:f>
              <c:numCache>
                <c:formatCode>General</c:formatCode>
                <c:ptCount val="10"/>
                <c:pt idx="0">
                  <c:v>77</c:v>
                </c:pt>
                <c:pt idx="1">
                  <c:v>70</c:v>
                </c:pt>
                <c:pt idx="2">
                  <c:v>81</c:v>
                </c:pt>
                <c:pt idx="3">
                  <c:v>91</c:v>
                </c:pt>
                <c:pt idx="4">
                  <c:v>91</c:v>
                </c:pt>
                <c:pt idx="5">
                  <c:v>95</c:v>
                </c:pt>
                <c:pt idx="6">
                  <c:v>85</c:v>
                </c:pt>
                <c:pt idx="7">
                  <c:v>78</c:v>
                </c:pt>
                <c:pt idx="8">
                  <c:v>102</c:v>
                </c:pt>
                <c:pt idx="9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6-4D18-A9CE-F1D44A892DCD}"/>
            </c:ext>
          </c:extLst>
        </c:ser>
        <c:ser>
          <c:idx val="1"/>
          <c:order val="1"/>
          <c:tx>
            <c:strRef>
              <c:f>'nyers adatok'!$E$1</c:f>
              <c:strCache>
                <c:ptCount val="1"/>
                <c:pt idx="0">
                  <c:v>2 Mp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'nyers adatok'!$C$2:$C$11</c:f>
              <c:strCache>
                <c:ptCount val="10"/>
                <c:pt idx="0">
                  <c:v>Contact to Kill</c:v>
                </c:pt>
                <c:pt idx="1">
                  <c:v>Fantastic Beasts</c:v>
                </c:pt>
                <c:pt idx="2">
                  <c:v>Gemini Man</c:v>
                </c:pt>
                <c:pt idx="3">
                  <c:v>Jungle Cruise</c:v>
                </c:pt>
                <c:pt idx="4">
                  <c:v>Venom 2</c:v>
                </c:pt>
                <c:pt idx="5">
                  <c:v>Men in Black 4</c:v>
                </c:pt>
                <c:pt idx="6">
                  <c:v>Free Guy</c:v>
                </c:pt>
                <c:pt idx="7">
                  <c:v>Dune</c:v>
                </c:pt>
                <c:pt idx="8">
                  <c:v>Black Widow</c:v>
                </c:pt>
                <c:pt idx="9">
                  <c:v>Morbius</c:v>
                </c:pt>
              </c:strCache>
            </c:strRef>
          </c:cat>
          <c:val>
            <c:numRef>
              <c:f>'nyers adatok'!$E$2:$E$11</c:f>
              <c:numCache>
                <c:formatCode>General</c:formatCode>
                <c:ptCount val="10"/>
                <c:pt idx="0">
                  <c:v>6</c:v>
                </c:pt>
                <c:pt idx="1">
                  <c:v>10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12</c:v>
                </c:pt>
                <c:pt idx="7">
                  <c:v>14</c:v>
                </c:pt>
                <c:pt idx="8">
                  <c:v>8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36-4D18-A9CE-F1D44A892DCD}"/>
            </c:ext>
          </c:extLst>
        </c:ser>
        <c:ser>
          <c:idx val="2"/>
          <c:order val="2"/>
          <c:tx>
            <c:strRef>
              <c:f>'nyers adatok'!$F$1</c:f>
              <c:strCache>
                <c:ptCount val="1"/>
                <c:pt idx="0">
                  <c:v>3 Mp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'nyers adatok'!$C$2:$C$11</c:f>
              <c:strCache>
                <c:ptCount val="10"/>
                <c:pt idx="0">
                  <c:v>Contact to Kill</c:v>
                </c:pt>
                <c:pt idx="1">
                  <c:v>Fantastic Beasts</c:v>
                </c:pt>
                <c:pt idx="2">
                  <c:v>Gemini Man</c:v>
                </c:pt>
                <c:pt idx="3">
                  <c:v>Jungle Cruise</c:v>
                </c:pt>
                <c:pt idx="4">
                  <c:v>Venom 2</c:v>
                </c:pt>
                <c:pt idx="5">
                  <c:v>Men in Black 4</c:v>
                </c:pt>
                <c:pt idx="6">
                  <c:v>Free Guy</c:v>
                </c:pt>
                <c:pt idx="7">
                  <c:v>Dune</c:v>
                </c:pt>
                <c:pt idx="8">
                  <c:v>Black Widow</c:v>
                </c:pt>
                <c:pt idx="9">
                  <c:v>Morbius</c:v>
                </c:pt>
              </c:strCache>
            </c:strRef>
          </c:cat>
          <c:val>
            <c:numRef>
              <c:f>'nyers adatok'!$F$2:$F$11</c:f>
              <c:numCache>
                <c:formatCode>General</c:formatCode>
                <c:ptCount val="10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10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36-4D18-A9CE-F1D44A892DCD}"/>
            </c:ext>
          </c:extLst>
        </c:ser>
        <c:ser>
          <c:idx val="3"/>
          <c:order val="3"/>
          <c:tx>
            <c:strRef>
              <c:f>'nyers adatok'!$G$1</c:f>
              <c:strCache>
                <c:ptCount val="1"/>
                <c:pt idx="0">
                  <c:v>4 Mp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'nyers adatok'!$C$2:$C$11</c:f>
              <c:strCache>
                <c:ptCount val="10"/>
                <c:pt idx="0">
                  <c:v>Contact to Kill</c:v>
                </c:pt>
                <c:pt idx="1">
                  <c:v>Fantastic Beasts</c:v>
                </c:pt>
                <c:pt idx="2">
                  <c:v>Gemini Man</c:v>
                </c:pt>
                <c:pt idx="3">
                  <c:v>Jungle Cruise</c:v>
                </c:pt>
                <c:pt idx="4">
                  <c:v>Venom 2</c:v>
                </c:pt>
                <c:pt idx="5">
                  <c:v>Men in Black 4</c:v>
                </c:pt>
                <c:pt idx="6">
                  <c:v>Free Guy</c:v>
                </c:pt>
                <c:pt idx="7">
                  <c:v>Dune</c:v>
                </c:pt>
                <c:pt idx="8">
                  <c:v>Black Widow</c:v>
                </c:pt>
                <c:pt idx="9">
                  <c:v>Morbius</c:v>
                </c:pt>
              </c:strCache>
            </c:strRef>
          </c:cat>
          <c:val>
            <c:numRef>
              <c:f>'nyers adatok'!$G$2:$G$11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36-4D18-A9CE-F1D44A892DCD}"/>
            </c:ext>
          </c:extLst>
        </c:ser>
        <c:ser>
          <c:idx val="4"/>
          <c:order val="4"/>
          <c:tx>
            <c:strRef>
              <c:f>'nyers adatok'!$H$1</c:f>
              <c:strCache>
                <c:ptCount val="1"/>
                <c:pt idx="0">
                  <c:v>5 vagy több MP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'nyers adatok'!$C$2:$C$11</c:f>
              <c:strCache>
                <c:ptCount val="10"/>
                <c:pt idx="0">
                  <c:v>Contact to Kill</c:v>
                </c:pt>
                <c:pt idx="1">
                  <c:v>Fantastic Beasts</c:v>
                </c:pt>
                <c:pt idx="2">
                  <c:v>Gemini Man</c:v>
                </c:pt>
                <c:pt idx="3">
                  <c:v>Jungle Cruise</c:v>
                </c:pt>
                <c:pt idx="4">
                  <c:v>Venom 2</c:v>
                </c:pt>
                <c:pt idx="5">
                  <c:v>Men in Black 4</c:v>
                </c:pt>
                <c:pt idx="6">
                  <c:v>Free Guy</c:v>
                </c:pt>
                <c:pt idx="7">
                  <c:v>Dune</c:v>
                </c:pt>
                <c:pt idx="8">
                  <c:v>Black Widow</c:v>
                </c:pt>
                <c:pt idx="9">
                  <c:v>Morbius</c:v>
                </c:pt>
              </c:strCache>
            </c:strRef>
          </c:cat>
          <c:val>
            <c:numRef>
              <c:f>'nyers adatok'!$H$2:$H$11</c:f>
              <c:numCache>
                <c:formatCode>General</c:formatCode>
                <c:ptCount val="10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6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36-4D18-A9CE-F1D44A892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7577791"/>
        <c:axId val="2007583199"/>
      </c:barChart>
      <c:catAx>
        <c:axId val="2007577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7583199"/>
        <c:crosses val="autoZero"/>
        <c:auto val="1"/>
        <c:lblAlgn val="ctr"/>
        <c:lblOffset val="100"/>
        <c:noMultiLvlLbl val="0"/>
      </c:catAx>
      <c:valAx>
        <c:axId val="2007583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7577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8832238229809"/>
          <c:y val="4.0865402663651997E-2"/>
          <c:w val="0.85761252579758007"/>
          <c:h val="0.846130496852505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'nyers adatok'!$C$2:$C$11</c:f>
              <c:strCache>
                <c:ptCount val="10"/>
                <c:pt idx="0">
                  <c:v>Contact to Kill</c:v>
                </c:pt>
                <c:pt idx="1">
                  <c:v>Fantastic Beasts</c:v>
                </c:pt>
                <c:pt idx="2">
                  <c:v>Gemini Man</c:v>
                </c:pt>
                <c:pt idx="3">
                  <c:v>Jungle Cruise</c:v>
                </c:pt>
                <c:pt idx="4">
                  <c:v>Venom 2</c:v>
                </c:pt>
                <c:pt idx="5">
                  <c:v>Men in Black 4</c:v>
                </c:pt>
                <c:pt idx="6">
                  <c:v>Free Guy</c:v>
                </c:pt>
                <c:pt idx="7">
                  <c:v>Dune</c:v>
                </c:pt>
                <c:pt idx="8">
                  <c:v>Black Widow</c:v>
                </c:pt>
                <c:pt idx="9">
                  <c:v>Morbius</c:v>
                </c:pt>
              </c:strCache>
            </c:strRef>
          </c:cat>
          <c:val>
            <c:numRef>
              <c:f>'nyers adatok'!$N$2:$N$11</c:f>
              <c:numCache>
                <c:formatCode>#,##0</c:formatCode>
                <c:ptCount val="10"/>
                <c:pt idx="0">
                  <c:v>5000000</c:v>
                </c:pt>
                <c:pt idx="1">
                  <c:v>200000000</c:v>
                </c:pt>
                <c:pt idx="2">
                  <c:v>138000000</c:v>
                </c:pt>
                <c:pt idx="3">
                  <c:v>200000000</c:v>
                </c:pt>
                <c:pt idx="4">
                  <c:v>110000000</c:v>
                </c:pt>
                <c:pt idx="5">
                  <c:v>110000000</c:v>
                </c:pt>
                <c:pt idx="6">
                  <c:v>120000000</c:v>
                </c:pt>
                <c:pt idx="7">
                  <c:v>165000000</c:v>
                </c:pt>
                <c:pt idx="8">
                  <c:v>200000000</c:v>
                </c:pt>
                <c:pt idx="9">
                  <c:v>80000000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4-4FF9-9ACD-532F661135A8}"/>
            </c:ext>
          </c:extLst>
        </c:ser>
        <c:ser>
          <c:idx val="1"/>
          <c:order val="1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'nyers adatok'!$C$2:$C$11</c:f>
              <c:strCache>
                <c:ptCount val="10"/>
                <c:pt idx="0">
                  <c:v>Contact to Kill</c:v>
                </c:pt>
                <c:pt idx="1">
                  <c:v>Fantastic Beasts</c:v>
                </c:pt>
                <c:pt idx="2">
                  <c:v>Gemini Man</c:v>
                </c:pt>
                <c:pt idx="3">
                  <c:v>Jungle Cruise</c:v>
                </c:pt>
                <c:pt idx="4">
                  <c:v>Venom 2</c:v>
                </c:pt>
                <c:pt idx="5">
                  <c:v>Men in Black 4</c:v>
                </c:pt>
                <c:pt idx="6">
                  <c:v>Free Guy</c:v>
                </c:pt>
                <c:pt idx="7">
                  <c:v>Dune</c:v>
                </c:pt>
                <c:pt idx="8">
                  <c:v>Black Widow</c:v>
                </c:pt>
                <c:pt idx="9">
                  <c:v>Morbius</c:v>
                </c:pt>
              </c:strCache>
            </c:strRef>
          </c:cat>
          <c:val>
            <c:numRef>
              <c:f>'nyers adatok'!$O$2:$O$11</c:f>
              <c:numCache>
                <c:formatCode>#,##0</c:formatCode>
                <c:ptCount val="10"/>
                <c:pt idx="0">
                  <c:v>7000</c:v>
                </c:pt>
                <c:pt idx="1">
                  <c:v>812000000</c:v>
                </c:pt>
                <c:pt idx="2">
                  <c:v>173500000</c:v>
                </c:pt>
                <c:pt idx="3">
                  <c:v>220000000</c:v>
                </c:pt>
                <c:pt idx="4">
                  <c:v>502000000</c:v>
                </c:pt>
                <c:pt idx="5">
                  <c:v>253000000</c:v>
                </c:pt>
                <c:pt idx="6">
                  <c:v>331000000</c:v>
                </c:pt>
                <c:pt idx="7">
                  <c:v>400000000</c:v>
                </c:pt>
                <c:pt idx="8">
                  <c:v>380000000</c:v>
                </c:pt>
                <c:pt idx="9">
                  <c:v>147000000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04-4FF9-9ACD-532F66113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9924400"/>
        <c:axId val="1899935632"/>
      </c:barChart>
      <c:catAx>
        <c:axId val="189992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9935632"/>
        <c:crosses val="autoZero"/>
        <c:auto val="1"/>
        <c:lblAlgn val="ctr"/>
        <c:lblOffset val="100"/>
        <c:noMultiLvlLbl val="0"/>
      </c:catAx>
      <c:valAx>
        <c:axId val="189993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992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'nyers adatok'!$J$1</c:f>
              <c:strCache>
                <c:ptCount val="1"/>
                <c:pt idx="0">
                  <c:v>Nyugodt jelenetek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'nyers adatok'!$C$3:$C$6</c:f>
              <c:strCache>
                <c:ptCount val="4"/>
                <c:pt idx="0">
                  <c:v>Fantastic Beasts</c:v>
                </c:pt>
                <c:pt idx="1">
                  <c:v>Gemini Man</c:v>
                </c:pt>
                <c:pt idx="2">
                  <c:v>Jungle Cruise</c:v>
                </c:pt>
                <c:pt idx="3">
                  <c:v>Venom 2</c:v>
                </c:pt>
              </c:strCache>
            </c:strRef>
          </c:cat>
          <c:val>
            <c:numRef>
              <c:f>'nyers adatok'!$J$3:$J$6</c:f>
              <c:numCache>
                <c:formatCode>General</c:formatCode>
                <c:ptCount val="4"/>
                <c:pt idx="0">
                  <c:v>72</c:v>
                </c:pt>
                <c:pt idx="1">
                  <c:v>58</c:v>
                </c:pt>
                <c:pt idx="2">
                  <c:v>40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1-452E-998F-AE03ABE219C7}"/>
            </c:ext>
          </c:extLst>
        </c:ser>
        <c:ser>
          <c:idx val="1"/>
          <c:order val="1"/>
          <c:tx>
            <c:strRef>
              <c:f>'nyers adatok'!$K$1</c:f>
              <c:strCache>
                <c:ptCount val="1"/>
                <c:pt idx="0">
                  <c:v>Akció jelenetek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'nyers adatok'!$C$3:$C$6</c:f>
              <c:strCache>
                <c:ptCount val="4"/>
                <c:pt idx="0">
                  <c:v>Fantastic Beasts</c:v>
                </c:pt>
                <c:pt idx="1">
                  <c:v>Gemini Man</c:v>
                </c:pt>
                <c:pt idx="2">
                  <c:v>Jungle Cruise</c:v>
                </c:pt>
                <c:pt idx="3">
                  <c:v>Venom 2</c:v>
                </c:pt>
              </c:strCache>
            </c:strRef>
          </c:cat>
          <c:val>
            <c:numRef>
              <c:f>'nyers adatok'!$K$3:$K$6</c:f>
              <c:numCache>
                <c:formatCode>General</c:formatCode>
                <c:ptCount val="4"/>
                <c:pt idx="0">
                  <c:v>28</c:v>
                </c:pt>
                <c:pt idx="1">
                  <c:v>40</c:v>
                </c:pt>
                <c:pt idx="2">
                  <c:v>52</c:v>
                </c:pt>
                <c:pt idx="3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A1-452E-998F-AE03ABE21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157664"/>
        <c:axId val="1914147680"/>
      </c:barChart>
      <c:catAx>
        <c:axId val="191415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4147680"/>
        <c:crosses val="autoZero"/>
        <c:auto val="1"/>
        <c:lblAlgn val="ctr"/>
        <c:lblOffset val="100"/>
        <c:noMultiLvlLbl val="0"/>
      </c:catAx>
      <c:valAx>
        <c:axId val="19141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415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510989</xdr:colOff>
      <xdr:row>22</xdr:row>
      <xdr:rowOff>8069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27A7334-19A5-4D88-B71D-D90ECE6E6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20</xdr:col>
      <xdr:colOff>560294</xdr:colOff>
      <xdr:row>20</xdr:row>
      <xdr:rowOff>147020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E7DC0E-9CBF-43FE-BE50-9635F4352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10</xdr:col>
      <xdr:colOff>31377</xdr:colOff>
      <xdr:row>45</xdr:row>
      <xdr:rowOff>41238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570FA1F8-8505-4A02-832A-E9F87275B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0</xdr:col>
      <xdr:colOff>1905000</xdr:colOff>
      <xdr:row>16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1C57659-3D1A-4F77-806D-A27085DA4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3</xdr:col>
      <xdr:colOff>76200</xdr:colOff>
      <xdr:row>17</xdr:row>
      <xdr:rowOff>1172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AF9F7EA0-2E2D-4CBD-A21B-6A7301D57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3</xdr:col>
      <xdr:colOff>284181</xdr:colOff>
      <xdr:row>29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CD9B1810-EA4B-4763-4C4E-033B4759A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548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X2m-08cOAbc&amp;t=1s&amp;ab_channel=20thCenturyStudio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youtube.com/watch?v=AbyJignbSj0&amp;t=7s&amp;ab_channel=ParamountPictures" TargetMode="External"/><Relationship Id="rId7" Type="http://schemas.openxmlformats.org/officeDocument/2006/relationships/hyperlink" Target="https://www.youtube.com/watch?v=-FmWuCgJmxo&amp;ab_channel=SonyPicturesEntertainment" TargetMode="External"/><Relationship Id="rId12" Type="http://schemas.openxmlformats.org/officeDocument/2006/relationships/hyperlink" Target="https://www.youtube.com/watch?v=SSgeZf4Vgew" TargetMode="External"/><Relationship Id="rId2" Type="http://schemas.openxmlformats.org/officeDocument/2006/relationships/hyperlink" Target="https://www.youtube.com/watch?v=ViuDsy7yb8M&amp;ab_channel=WarnerBros.Pictures" TargetMode="External"/><Relationship Id="rId1" Type="http://schemas.openxmlformats.org/officeDocument/2006/relationships/hyperlink" Target="https://www.youtube.com/watch?v=6AkmvKdKCWY&amp;t=50s&amp;ab_channel=MovieclipsIndie" TargetMode="External"/><Relationship Id="rId6" Type="http://schemas.openxmlformats.org/officeDocument/2006/relationships/hyperlink" Target="https://www.youtube.com/watch?v=f_HvoipFcA8&amp;t=1s&amp;ab_channel=WaltDisneyStudios" TargetMode="External"/><Relationship Id="rId11" Type="http://schemas.openxmlformats.org/officeDocument/2006/relationships/hyperlink" Target="https://www.youtube.com/watch?v=SSgeZf4Vgew" TargetMode="External"/><Relationship Id="rId5" Type="http://schemas.openxmlformats.org/officeDocument/2006/relationships/hyperlink" Target="https://www.youtube.com/watch?v=ybji16u608U&amp;ab_channel=MarvelEntertainment" TargetMode="External"/><Relationship Id="rId10" Type="http://schemas.openxmlformats.org/officeDocument/2006/relationships/hyperlink" Target="https://www.youtube.com/watch?v=8g18jFHCLXk&amp;t=5s&amp;ab_channel=WarnerBros.Pictures" TargetMode="External"/><Relationship Id="rId4" Type="http://schemas.openxmlformats.org/officeDocument/2006/relationships/hyperlink" Target="https://www.youtube.com/watch?v=BV-WEb2oxLk&amp;t=1s&amp;ab_channel=SonyPicturesEntertainment&#369;" TargetMode="External"/><Relationship Id="rId9" Type="http://schemas.openxmlformats.org/officeDocument/2006/relationships/hyperlink" Target="https://www.youtube.com/watch?v=oZ6iiRrz1SY&amp;t=50s&amp;ab_channel=SonyPicturesEntertainmen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X2m-08cOAbc&amp;t=1s&amp;ab_channel=20thCenturyStudios" TargetMode="External"/><Relationship Id="rId3" Type="http://schemas.openxmlformats.org/officeDocument/2006/relationships/hyperlink" Target="https://www.youtube.com/watch?v=AbyJignbSj0&amp;t=7s&amp;ab_channel=ParamountPictures" TargetMode="External"/><Relationship Id="rId7" Type="http://schemas.openxmlformats.org/officeDocument/2006/relationships/hyperlink" Target="https://www.youtube.com/watch?v=-FmWuCgJmxo&amp;ab_channel=SonyPicturesEntertainment" TargetMode="External"/><Relationship Id="rId2" Type="http://schemas.openxmlformats.org/officeDocument/2006/relationships/hyperlink" Target="https://www.youtube.com/watch?v=ViuDsy7yb8M&amp;ab_channel=WarnerBros.Pictures" TargetMode="External"/><Relationship Id="rId1" Type="http://schemas.openxmlformats.org/officeDocument/2006/relationships/hyperlink" Target="https://www.youtube.com/watch?v=6AkmvKdKCWY&amp;t=50s&amp;ab_channel=MovieclipsIndie" TargetMode="External"/><Relationship Id="rId6" Type="http://schemas.openxmlformats.org/officeDocument/2006/relationships/hyperlink" Target="https://www.youtube.com/watch?v=f_HvoipFcA8&amp;t=1s&amp;ab_channel=WaltDisneyStudios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youtube.com/watch?v=ybji16u608U&amp;ab_channel=MarvelEntertainment" TargetMode="External"/><Relationship Id="rId10" Type="http://schemas.openxmlformats.org/officeDocument/2006/relationships/hyperlink" Target="https://www.youtube.com/watch?v=8g18jFHCLXk&amp;t=5s&amp;ab_channel=WarnerBros.Pictures" TargetMode="External"/><Relationship Id="rId4" Type="http://schemas.openxmlformats.org/officeDocument/2006/relationships/hyperlink" Target="https://www.youtube.com/watch?v=BV-WEb2oxLk&amp;t=1s&amp;ab_channel=SonyPicturesEntertainment&#369;" TargetMode="External"/><Relationship Id="rId9" Type="http://schemas.openxmlformats.org/officeDocument/2006/relationships/hyperlink" Target="https://www.youtube.com/watch?v=oZ6iiRrz1SY&amp;t=50s&amp;ab_channel=SonyPicturesEntertainme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950786920220505154247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629058420220505154447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37628012022050521083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725F9-F8D2-4349-B142-AE1CD29C9C71}">
  <dimension ref="A1:O13"/>
  <sheetViews>
    <sheetView tabSelected="1" zoomScale="70" zoomScaleNormal="70" workbookViewId="0">
      <selection activeCell="A12" sqref="A12:O13"/>
    </sheetView>
  </sheetViews>
  <sheetFormatPr defaultRowHeight="14.4" x14ac:dyDescent="0.3"/>
  <cols>
    <col min="1" max="1" width="89" bestFit="1" customWidth="1"/>
    <col min="2" max="2" width="9.109375" bestFit="1" customWidth="1"/>
    <col min="3" max="3" width="15.5546875" bestFit="1" customWidth="1"/>
    <col min="4" max="4" width="18.5546875" bestFit="1" customWidth="1"/>
    <col min="5" max="7" width="5.5546875" bestFit="1" customWidth="1"/>
    <col min="8" max="8" width="14.5546875" bestFit="1" customWidth="1"/>
    <col min="9" max="9" width="17.77734375" bestFit="1" customWidth="1"/>
    <col min="10" max="10" width="16.6640625" bestFit="1" customWidth="1"/>
    <col min="11" max="11" width="14.109375" bestFit="1" customWidth="1"/>
    <col min="12" max="12" width="24.5546875" bestFit="1" customWidth="1"/>
    <col min="13" max="13" width="23" bestFit="1" customWidth="1"/>
    <col min="14" max="14" width="14.5546875" bestFit="1" customWidth="1"/>
    <col min="15" max="15" width="17.44140625" bestFit="1" customWidth="1"/>
  </cols>
  <sheetData>
    <row r="1" spans="1:15" x14ac:dyDescent="0.3">
      <c r="A1" t="s">
        <v>134</v>
      </c>
      <c r="B1" t="s">
        <v>135</v>
      </c>
      <c r="D1" t="s">
        <v>11</v>
      </c>
      <c r="E1" t="s">
        <v>7</v>
      </c>
      <c r="F1" t="s">
        <v>8</v>
      </c>
      <c r="G1" t="s">
        <v>9</v>
      </c>
      <c r="H1" t="s">
        <v>10</v>
      </c>
      <c r="I1" t="s">
        <v>19</v>
      </c>
      <c r="J1" t="s">
        <v>12</v>
      </c>
      <c r="K1" t="s">
        <v>20</v>
      </c>
      <c r="L1" t="s">
        <v>21</v>
      </c>
      <c r="M1" t="s">
        <v>13</v>
      </c>
      <c r="N1" t="s">
        <v>15</v>
      </c>
      <c r="O1" t="s">
        <v>17</v>
      </c>
    </row>
    <row r="2" spans="1:15" x14ac:dyDescent="0.3">
      <c r="A2" s="11" t="s">
        <v>119</v>
      </c>
      <c r="B2" t="s">
        <v>121</v>
      </c>
      <c r="C2" t="s">
        <v>5</v>
      </c>
      <c r="D2">
        <v>77</v>
      </c>
      <c r="E2">
        <v>6</v>
      </c>
      <c r="F2">
        <v>3</v>
      </c>
      <c r="G2">
        <v>2</v>
      </c>
      <c r="H2">
        <v>0</v>
      </c>
      <c r="I2">
        <v>88</v>
      </c>
      <c r="J2">
        <v>36</v>
      </c>
      <c r="K2">
        <v>52</v>
      </c>
      <c r="L2">
        <v>2</v>
      </c>
      <c r="M2">
        <v>0</v>
      </c>
      <c r="N2" s="1">
        <v>5000000</v>
      </c>
      <c r="O2" s="1">
        <v>7000</v>
      </c>
    </row>
    <row r="3" spans="1:15" x14ac:dyDescent="0.3">
      <c r="A3" s="11" t="s">
        <v>120</v>
      </c>
      <c r="B3" s="15" t="s">
        <v>122</v>
      </c>
      <c r="C3" t="s">
        <v>2</v>
      </c>
      <c r="D3">
        <v>70</v>
      </c>
      <c r="E3">
        <v>10</v>
      </c>
      <c r="F3">
        <v>8</v>
      </c>
      <c r="G3">
        <v>5</v>
      </c>
      <c r="H3">
        <v>3</v>
      </c>
      <c r="I3">
        <v>97</v>
      </c>
      <c r="J3">
        <v>72</v>
      </c>
      <c r="K3">
        <v>28</v>
      </c>
      <c r="L3">
        <v>4</v>
      </c>
      <c r="M3">
        <v>1</v>
      </c>
      <c r="N3" s="1">
        <v>200000000</v>
      </c>
      <c r="O3" s="1">
        <v>812000000</v>
      </c>
    </row>
    <row r="4" spans="1:15" x14ac:dyDescent="0.3">
      <c r="A4" s="11" t="s">
        <v>124</v>
      </c>
      <c r="B4" s="15" t="s">
        <v>123</v>
      </c>
      <c r="C4" t="s">
        <v>14</v>
      </c>
      <c r="D4">
        <v>81</v>
      </c>
      <c r="E4">
        <v>7</v>
      </c>
      <c r="F4">
        <v>5</v>
      </c>
      <c r="G4">
        <v>4</v>
      </c>
      <c r="H4">
        <v>1</v>
      </c>
      <c r="I4">
        <v>98</v>
      </c>
      <c r="J4">
        <v>58</v>
      </c>
      <c r="K4">
        <v>40</v>
      </c>
      <c r="L4">
        <v>3</v>
      </c>
      <c r="M4">
        <v>0</v>
      </c>
      <c r="N4" s="1">
        <v>138000000</v>
      </c>
      <c r="O4" s="1">
        <v>173500000</v>
      </c>
    </row>
    <row r="5" spans="1:15" x14ac:dyDescent="0.3">
      <c r="A5" s="11" t="s">
        <v>136</v>
      </c>
      <c r="B5" t="s">
        <v>125</v>
      </c>
      <c r="C5" t="s">
        <v>1</v>
      </c>
      <c r="D5">
        <v>91</v>
      </c>
      <c r="E5">
        <v>8</v>
      </c>
      <c r="F5">
        <v>5</v>
      </c>
      <c r="G5">
        <v>3</v>
      </c>
      <c r="H5">
        <v>0</v>
      </c>
      <c r="I5" s="25">
        <v>100</v>
      </c>
      <c r="J5">
        <v>40</v>
      </c>
      <c r="K5">
        <v>52</v>
      </c>
      <c r="L5">
        <v>4</v>
      </c>
      <c r="M5">
        <v>0</v>
      </c>
      <c r="N5" s="1">
        <v>200000000</v>
      </c>
      <c r="O5" s="1">
        <v>220000000</v>
      </c>
    </row>
    <row r="6" spans="1:15" x14ac:dyDescent="0.3">
      <c r="A6" s="11" t="s">
        <v>137</v>
      </c>
      <c r="B6" t="s">
        <v>127</v>
      </c>
      <c r="C6" t="s">
        <v>4</v>
      </c>
      <c r="D6">
        <v>91</v>
      </c>
      <c r="E6">
        <v>8</v>
      </c>
      <c r="F6">
        <v>5</v>
      </c>
      <c r="G6">
        <v>3</v>
      </c>
      <c r="H6">
        <v>2</v>
      </c>
      <c r="I6">
        <v>109</v>
      </c>
      <c r="J6">
        <v>42</v>
      </c>
      <c r="K6">
        <v>64</v>
      </c>
      <c r="L6">
        <v>3</v>
      </c>
      <c r="M6">
        <v>1</v>
      </c>
      <c r="N6" s="1">
        <v>110000000</v>
      </c>
      <c r="O6" s="1">
        <v>502000000</v>
      </c>
    </row>
    <row r="7" spans="1:15" x14ac:dyDescent="0.3">
      <c r="A7" s="11" t="s">
        <v>128</v>
      </c>
      <c r="B7" t="s">
        <v>130</v>
      </c>
      <c r="C7" t="s">
        <v>16</v>
      </c>
      <c r="D7">
        <v>95</v>
      </c>
      <c r="E7">
        <v>9</v>
      </c>
      <c r="F7">
        <v>4</v>
      </c>
      <c r="G7">
        <v>2</v>
      </c>
      <c r="H7">
        <v>1</v>
      </c>
      <c r="I7">
        <v>111</v>
      </c>
      <c r="J7">
        <v>48</v>
      </c>
      <c r="K7">
        <v>63</v>
      </c>
      <c r="L7">
        <v>3</v>
      </c>
      <c r="M7">
        <v>1</v>
      </c>
      <c r="N7" s="1">
        <v>110000000</v>
      </c>
      <c r="O7" s="1">
        <v>253000000</v>
      </c>
    </row>
    <row r="8" spans="1:15" x14ac:dyDescent="0.3">
      <c r="A8" s="11" t="s">
        <v>138</v>
      </c>
      <c r="B8" t="s">
        <v>129</v>
      </c>
      <c r="C8" t="s">
        <v>3</v>
      </c>
      <c r="D8">
        <v>85</v>
      </c>
      <c r="E8">
        <v>12</v>
      </c>
      <c r="F8">
        <v>8</v>
      </c>
      <c r="G8">
        <v>3</v>
      </c>
      <c r="H8">
        <v>5</v>
      </c>
      <c r="I8">
        <v>114</v>
      </c>
      <c r="J8">
        <v>52</v>
      </c>
      <c r="K8">
        <v>62</v>
      </c>
      <c r="L8">
        <v>4</v>
      </c>
      <c r="M8">
        <v>0</v>
      </c>
      <c r="N8" s="1">
        <v>120000000</v>
      </c>
      <c r="O8" s="1">
        <v>331000000</v>
      </c>
    </row>
    <row r="9" spans="1:15" x14ac:dyDescent="0.3">
      <c r="A9" s="11" t="s">
        <v>139</v>
      </c>
      <c r="B9" s="15" t="s">
        <v>131</v>
      </c>
      <c r="C9" t="s">
        <v>6</v>
      </c>
      <c r="D9">
        <v>78</v>
      </c>
      <c r="E9">
        <v>14</v>
      </c>
      <c r="F9">
        <v>10</v>
      </c>
      <c r="G9">
        <v>7</v>
      </c>
      <c r="H9">
        <v>6</v>
      </c>
      <c r="I9">
        <v>115</v>
      </c>
      <c r="J9">
        <v>59</v>
      </c>
      <c r="K9">
        <v>56</v>
      </c>
      <c r="L9">
        <v>4</v>
      </c>
      <c r="M9">
        <v>0</v>
      </c>
      <c r="N9" s="1">
        <v>165000000</v>
      </c>
      <c r="O9" s="1">
        <v>400000000</v>
      </c>
    </row>
    <row r="10" spans="1:15" x14ac:dyDescent="0.3">
      <c r="A10" s="11" t="s">
        <v>133</v>
      </c>
      <c r="B10" t="s">
        <v>132</v>
      </c>
      <c r="C10" t="s">
        <v>0</v>
      </c>
      <c r="D10">
        <v>102</v>
      </c>
      <c r="E10">
        <v>8</v>
      </c>
      <c r="F10">
        <v>4</v>
      </c>
      <c r="G10">
        <v>0</v>
      </c>
      <c r="H10">
        <v>1</v>
      </c>
      <c r="I10">
        <v>121</v>
      </c>
      <c r="J10">
        <v>58</v>
      </c>
      <c r="K10">
        <v>63</v>
      </c>
      <c r="L10">
        <v>3</v>
      </c>
      <c r="M10">
        <v>1</v>
      </c>
      <c r="N10" s="1">
        <v>200000000</v>
      </c>
      <c r="O10" s="1">
        <v>380000000</v>
      </c>
    </row>
    <row r="11" spans="1:15" x14ac:dyDescent="0.3">
      <c r="A11" s="11" t="s">
        <v>140</v>
      </c>
      <c r="B11" t="s">
        <v>126</v>
      </c>
      <c r="C11" t="s">
        <v>18</v>
      </c>
      <c r="D11">
        <v>108</v>
      </c>
      <c r="E11">
        <v>14</v>
      </c>
      <c r="F11">
        <v>5</v>
      </c>
      <c r="G11">
        <v>4</v>
      </c>
      <c r="H11">
        <v>2</v>
      </c>
      <c r="I11">
        <v>133</v>
      </c>
      <c r="J11">
        <v>41</v>
      </c>
      <c r="K11">
        <v>92</v>
      </c>
      <c r="L11">
        <v>3</v>
      </c>
      <c r="M11">
        <v>1</v>
      </c>
      <c r="N11" s="1">
        <v>80000000</v>
      </c>
      <c r="O11" s="1">
        <v>147000000</v>
      </c>
    </row>
    <row r="12" spans="1:15" x14ac:dyDescent="0.3">
      <c r="A12" s="11" t="s">
        <v>168</v>
      </c>
      <c r="B12" s="15">
        <v>7.9861111111111105E-2</v>
      </c>
      <c r="C12" t="s">
        <v>169</v>
      </c>
      <c r="D12">
        <v>50</v>
      </c>
      <c r="E12">
        <v>15</v>
      </c>
      <c r="F12">
        <v>6</v>
      </c>
      <c r="G12">
        <v>3</v>
      </c>
      <c r="H12">
        <v>5</v>
      </c>
      <c r="I12">
        <v>79</v>
      </c>
      <c r="J12">
        <v>45</v>
      </c>
      <c r="K12">
        <v>34</v>
      </c>
      <c r="L12">
        <f>7.5*5/10</f>
        <v>3.75</v>
      </c>
      <c r="M12">
        <f>M10</f>
        <v>1</v>
      </c>
      <c r="N12" s="1">
        <v>165000000</v>
      </c>
      <c r="O12" s="1">
        <v>85058311</v>
      </c>
    </row>
    <row r="13" spans="1:15" x14ac:dyDescent="0.3">
      <c r="A13" s="11" t="s">
        <v>168</v>
      </c>
      <c r="B13" s="15">
        <v>8.7500000000000008E-2</v>
      </c>
      <c r="C13" t="s">
        <v>170</v>
      </c>
      <c r="D13">
        <v>18</v>
      </c>
      <c r="E13">
        <v>18</v>
      </c>
      <c r="F13">
        <v>8</v>
      </c>
      <c r="G13">
        <v>3</v>
      </c>
      <c r="H13">
        <v>11</v>
      </c>
      <c r="I13">
        <v>59</v>
      </c>
      <c r="J13">
        <v>41</v>
      </c>
      <c r="K13">
        <v>18</v>
      </c>
      <c r="L13">
        <f>7.5*5/10</f>
        <v>3.75</v>
      </c>
      <c r="M13">
        <f>M11</f>
        <v>1</v>
      </c>
      <c r="N13" s="1">
        <v>200000000</v>
      </c>
      <c r="O13" s="1">
        <v>185000000</v>
      </c>
    </row>
  </sheetData>
  <phoneticPr fontId="20" type="noConversion"/>
  <hyperlinks>
    <hyperlink ref="A2" r:id="rId1" xr:uid="{DB0DFB41-9AB0-442B-8B9F-9F45A56E316A}"/>
    <hyperlink ref="A3" r:id="rId2" xr:uid="{6782B9D9-D54E-4B2A-82A7-1AF079F3C315}"/>
    <hyperlink ref="A4" r:id="rId3" xr:uid="{EEC63FF2-006A-4E7B-87EF-71672BB0F42A}"/>
    <hyperlink ref="A7" r:id="rId4" xr:uid="{EF6DF73B-971C-4B1E-840F-14C42CD6CB7C}"/>
    <hyperlink ref="A10" r:id="rId5" xr:uid="{BCE85E6E-938D-4BC9-8767-CF71DE86E628}"/>
    <hyperlink ref="A5" r:id="rId6" xr:uid="{8388481F-4BF6-4EE2-9924-BEB2BDB6D731}"/>
    <hyperlink ref="A6" r:id="rId7" xr:uid="{D6AB9B07-FF01-4977-87B8-90AEAB3B27F4}"/>
    <hyperlink ref="A8" r:id="rId8" xr:uid="{0D35D78D-A19F-45E4-A852-D2F3316231C2}"/>
    <hyperlink ref="A11" r:id="rId9" xr:uid="{E4E4C400-B58A-4200-A398-D0AE8640F412}"/>
    <hyperlink ref="A9" r:id="rId10" xr:uid="{7B068430-68AD-4719-9561-C7822267B316}"/>
    <hyperlink ref="A13" r:id="rId11" display="https://www.youtube.com/watch?v=SSgeZf4Vgew" xr:uid="{FA5954FD-290E-4FF9-ABAC-A7FAD16BAA69}"/>
    <hyperlink ref="A12" r:id="rId12" display="https://www.youtube.com/watch?v=SSgeZf4Vgew" xr:uid="{FC9889F2-5B0B-49E4-986D-680ABF1C5E7D}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zoomScale="70" zoomScaleNormal="70" workbookViewId="0"/>
  </sheetViews>
  <sheetFormatPr defaultRowHeight="14.4" x14ac:dyDescent="0.3"/>
  <cols>
    <col min="1" max="1" width="89" bestFit="1" customWidth="1"/>
    <col min="2" max="2" width="9.109375" bestFit="1" customWidth="1"/>
    <col min="3" max="3" width="15.5546875" bestFit="1" customWidth="1"/>
    <col min="4" max="4" width="18.5546875" bestFit="1" customWidth="1"/>
    <col min="5" max="7" width="5.5546875" bestFit="1" customWidth="1"/>
    <col min="8" max="8" width="14.5546875" bestFit="1" customWidth="1"/>
    <col min="9" max="9" width="17.77734375" bestFit="1" customWidth="1"/>
    <col min="10" max="10" width="16.6640625" bestFit="1" customWidth="1"/>
    <col min="11" max="11" width="14.109375" bestFit="1" customWidth="1"/>
    <col min="12" max="12" width="24.5546875" bestFit="1" customWidth="1"/>
    <col min="13" max="13" width="23" bestFit="1" customWidth="1"/>
    <col min="14" max="14" width="14.5546875" bestFit="1" customWidth="1"/>
    <col min="15" max="15" width="17.44140625" bestFit="1" customWidth="1"/>
  </cols>
  <sheetData>
    <row r="1" spans="1:15" x14ac:dyDescent="0.3">
      <c r="A1" t="s">
        <v>134</v>
      </c>
      <c r="B1" t="s">
        <v>135</v>
      </c>
      <c r="D1" t="s">
        <v>11</v>
      </c>
      <c r="E1" t="s">
        <v>7</v>
      </c>
      <c r="F1" t="s">
        <v>8</v>
      </c>
      <c r="G1" t="s">
        <v>9</v>
      </c>
      <c r="H1" t="s">
        <v>10</v>
      </c>
      <c r="I1" t="s">
        <v>19</v>
      </c>
      <c r="J1" t="s">
        <v>12</v>
      </c>
      <c r="K1" t="s">
        <v>20</v>
      </c>
      <c r="L1" t="s">
        <v>21</v>
      </c>
      <c r="M1" t="s">
        <v>13</v>
      </c>
      <c r="N1" t="s">
        <v>15</v>
      </c>
      <c r="O1" t="s">
        <v>17</v>
      </c>
    </row>
    <row r="2" spans="1:15" x14ac:dyDescent="0.3">
      <c r="A2" s="11" t="s">
        <v>119</v>
      </c>
      <c r="B2" t="s">
        <v>121</v>
      </c>
      <c r="C2" t="s">
        <v>5</v>
      </c>
      <c r="D2">
        <v>77</v>
      </c>
      <c r="E2">
        <v>6</v>
      </c>
      <c r="F2">
        <v>3</v>
      </c>
      <c r="G2">
        <v>2</v>
      </c>
      <c r="H2">
        <v>0</v>
      </c>
      <c r="I2">
        <v>88</v>
      </c>
      <c r="J2">
        <v>36</v>
      </c>
      <c r="K2">
        <v>52</v>
      </c>
      <c r="L2">
        <v>2</v>
      </c>
      <c r="M2">
        <v>0</v>
      </c>
      <c r="N2" s="1">
        <v>5000000</v>
      </c>
      <c r="O2" s="1">
        <v>7000</v>
      </c>
    </row>
    <row r="3" spans="1:15" x14ac:dyDescent="0.3">
      <c r="A3" s="11" t="s">
        <v>120</v>
      </c>
      <c r="B3" s="15" t="s">
        <v>122</v>
      </c>
      <c r="C3" t="s">
        <v>2</v>
      </c>
      <c r="D3">
        <v>70</v>
      </c>
      <c r="E3">
        <v>10</v>
      </c>
      <c r="F3">
        <v>8</v>
      </c>
      <c r="G3">
        <v>5</v>
      </c>
      <c r="H3">
        <v>3</v>
      </c>
      <c r="I3">
        <v>97</v>
      </c>
      <c r="J3">
        <v>72</v>
      </c>
      <c r="K3">
        <v>28</v>
      </c>
      <c r="L3">
        <v>4</v>
      </c>
      <c r="M3">
        <v>1</v>
      </c>
      <c r="N3" s="1">
        <v>200000000</v>
      </c>
      <c r="O3" s="1">
        <v>812000000</v>
      </c>
    </row>
    <row r="4" spans="1:15" x14ac:dyDescent="0.3">
      <c r="A4" s="11" t="s">
        <v>124</v>
      </c>
      <c r="B4" s="15" t="s">
        <v>123</v>
      </c>
      <c r="C4" t="s">
        <v>14</v>
      </c>
      <c r="D4">
        <v>81</v>
      </c>
      <c r="E4">
        <v>7</v>
      </c>
      <c r="F4">
        <v>5</v>
      </c>
      <c r="G4">
        <v>4</v>
      </c>
      <c r="H4">
        <v>1</v>
      </c>
      <c r="I4">
        <v>98</v>
      </c>
      <c r="J4">
        <v>58</v>
      </c>
      <c r="K4">
        <v>40</v>
      </c>
      <c r="L4">
        <v>3</v>
      </c>
      <c r="M4">
        <v>0</v>
      </c>
      <c r="N4" s="1">
        <v>138000000</v>
      </c>
      <c r="O4" s="1">
        <v>173500000</v>
      </c>
    </row>
    <row r="5" spans="1:15" x14ac:dyDescent="0.3">
      <c r="A5" s="11" t="s">
        <v>136</v>
      </c>
      <c r="B5" t="s">
        <v>125</v>
      </c>
      <c r="C5" t="s">
        <v>1</v>
      </c>
      <c r="D5">
        <v>91</v>
      </c>
      <c r="E5">
        <v>8</v>
      </c>
      <c r="F5">
        <v>5</v>
      </c>
      <c r="G5">
        <v>3</v>
      </c>
      <c r="H5">
        <v>0</v>
      </c>
      <c r="I5">
        <v>100</v>
      </c>
      <c r="J5">
        <v>40</v>
      </c>
      <c r="K5">
        <v>52</v>
      </c>
      <c r="L5">
        <v>4</v>
      </c>
      <c r="M5">
        <v>0</v>
      </c>
      <c r="N5" s="1">
        <v>200000000</v>
      </c>
      <c r="O5" s="1">
        <v>220000000</v>
      </c>
    </row>
    <row r="6" spans="1:15" x14ac:dyDescent="0.3">
      <c r="A6" s="11" t="s">
        <v>137</v>
      </c>
      <c r="B6" t="s">
        <v>127</v>
      </c>
      <c r="C6" t="s">
        <v>4</v>
      </c>
      <c r="D6">
        <v>91</v>
      </c>
      <c r="E6">
        <v>8</v>
      </c>
      <c r="F6">
        <v>5</v>
      </c>
      <c r="G6">
        <v>3</v>
      </c>
      <c r="H6">
        <v>2</v>
      </c>
      <c r="I6">
        <v>109</v>
      </c>
      <c r="J6">
        <v>42</v>
      </c>
      <c r="K6">
        <v>64</v>
      </c>
      <c r="L6">
        <v>3</v>
      </c>
      <c r="M6">
        <v>1</v>
      </c>
      <c r="N6" s="1">
        <v>110000000</v>
      </c>
      <c r="O6" s="1">
        <v>502000000</v>
      </c>
    </row>
    <row r="7" spans="1:15" x14ac:dyDescent="0.3">
      <c r="A7" s="11" t="s">
        <v>128</v>
      </c>
      <c r="B7" t="s">
        <v>130</v>
      </c>
      <c r="C7" t="s">
        <v>16</v>
      </c>
      <c r="D7">
        <v>95</v>
      </c>
      <c r="E7">
        <v>9</v>
      </c>
      <c r="F7">
        <v>4</v>
      </c>
      <c r="G7">
        <v>2</v>
      </c>
      <c r="H7">
        <v>1</v>
      </c>
      <c r="I7">
        <v>111</v>
      </c>
      <c r="J7">
        <v>48</v>
      </c>
      <c r="K7">
        <v>63</v>
      </c>
      <c r="L7">
        <v>3</v>
      </c>
      <c r="M7">
        <v>1</v>
      </c>
      <c r="N7" s="1">
        <v>110000000</v>
      </c>
      <c r="O7" s="1">
        <v>253000000</v>
      </c>
    </row>
    <row r="8" spans="1:15" x14ac:dyDescent="0.3">
      <c r="A8" s="11" t="s">
        <v>138</v>
      </c>
      <c r="B8" t="s">
        <v>129</v>
      </c>
      <c r="C8" t="s">
        <v>3</v>
      </c>
      <c r="D8">
        <v>85</v>
      </c>
      <c r="E8">
        <v>12</v>
      </c>
      <c r="F8">
        <v>8</v>
      </c>
      <c r="G8">
        <v>3</v>
      </c>
      <c r="H8">
        <v>5</v>
      </c>
      <c r="I8">
        <v>114</v>
      </c>
      <c r="J8">
        <v>52</v>
      </c>
      <c r="K8">
        <v>62</v>
      </c>
      <c r="L8">
        <v>4</v>
      </c>
      <c r="M8">
        <v>0</v>
      </c>
      <c r="N8" s="1">
        <v>120000000</v>
      </c>
      <c r="O8" s="1">
        <v>331000000</v>
      </c>
    </row>
    <row r="9" spans="1:15" x14ac:dyDescent="0.3">
      <c r="A9" s="11" t="s">
        <v>139</v>
      </c>
      <c r="B9" s="15" t="s">
        <v>131</v>
      </c>
      <c r="C9" t="s">
        <v>6</v>
      </c>
      <c r="D9">
        <v>78</v>
      </c>
      <c r="E9">
        <v>14</v>
      </c>
      <c r="F9">
        <v>10</v>
      </c>
      <c r="G9">
        <v>7</v>
      </c>
      <c r="H9">
        <v>6</v>
      </c>
      <c r="I9">
        <v>115</v>
      </c>
      <c r="J9">
        <v>59</v>
      </c>
      <c r="K9">
        <v>56</v>
      </c>
      <c r="L9">
        <v>4</v>
      </c>
      <c r="M9">
        <v>0</v>
      </c>
      <c r="N9" s="1">
        <v>165000000</v>
      </c>
      <c r="O9" s="1">
        <v>400000000</v>
      </c>
    </row>
    <row r="10" spans="1:15" x14ac:dyDescent="0.3">
      <c r="A10" s="11" t="s">
        <v>133</v>
      </c>
      <c r="B10" t="s">
        <v>132</v>
      </c>
      <c r="C10" t="s">
        <v>0</v>
      </c>
      <c r="D10">
        <v>102</v>
      </c>
      <c r="E10">
        <v>8</v>
      </c>
      <c r="F10">
        <v>4</v>
      </c>
      <c r="G10">
        <v>0</v>
      </c>
      <c r="H10">
        <v>1</v>
      </c>
      <c r="I10">
        <v>121</v>
      </c>
      <c r="J10">
        <v>58</v>
      </c>
      <c r="K10">
        <v>63</v>
      </c>
      <c r="L10">
        <v>3</v>
      </c>
      <c r="M10">
        <v>1</v>
      </c>
      <c r="N10" s="1">
        <v>200000000</v>
      </c>
      <c r="O10" s="1">
        <v>380000000</v>
      </c>
    </row>
    <row r="11" spans="1:15" x14ac:dyDescent="0.3">
      <c r="A11" s="11" t="s">
        <v>140</v>
      </c>
      <c r="B11" t="s">
        <v>126</v>
      </c>
      <c r="C11" t="s">
        <v>18</v>
      </c>
      <c r="D11">
        <v>108</v>
      </c>
      <c r="E11">
        <v>14</v>
      </c>
      <c r="F11">
        <v>5</v>
      </c>
      <c r="G11">
        <v>4</v>
      </c>
      <c r="H11">
        <v>2</v>
      </c>
      <c r="I11">
        <v>133</v>
      </c>
      <c r="J11">
        <v>41</v>
      </c>
      <c r="K11">
        <v>92</v>
      </c>
      <c r="L11">
        <v>3</v>
      </c>
      <c r="M11">
        <v>1</v>
      </c>
      <c r="N11" s="1">
        <v>80000000</v>
      </c>
      <c r="O11" s="1">
        <v>147000000</v>
      </c>
    </row>
  </sheetData>
  <hyperlinks>
    <hyperlink ref="A2" r:id="rId1" xr:uid="{00000000-0004-0000-0000-000000000000}"/>
    <hyperlink ref="A3" r:id="rId2" xr:uid="{00000000-0004-0000-0000-000001000000}"/>
    <hyperlink ref="A4" r:id="rId3" xr:uid="{00000000-0004-0000-0000-000002000000}"/>
    <hyperlink ref="A7" r:id="rId4" xr:uid="{00000000-0004-0000-0000-000003000000}"/>
    <hyperlink ref="A10" r:id="rId5" xr:uid="{00000000-0004-0000-0000-000004000000}"/>
    <hyperlink ref="A5" r:id="rId6" xr:uid="{00000000-0004-0000-0000-000005000000}"/>
    <hyperlink ref="A6" r:id="rId7" xr:uid="{00000000-0004-0000-0000-000006000000}"/>
    <hyperlink ref="A8" r:id="rId8" xr:uid="{00000000-0004-0000-0000-000007000000}"/>
    <hyperlink ref="A11" r:id="rId9" xr:uid="{00000000-0004-0000-0000-000008000000}"/>
    <hyperlink ref="A9" r:id="rId10" xr:uid="{00000000-0004-0000-0000-000009000000}"/>
  </hyperlinks>
  <pageMargins left="0.7" right="0.7" top="0.75" bottom="0.75" header="0.3" footer="0.3"/>
  <pageSetup paperSize="9" orientation="portrait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75DB3-8F41-4C2E-A95F-AF9C632D0479}">
  <dimension ref="A1"/>
  <sheetViews>
    <sheetView zoomScale="40" zoomScaleNormal="70" workbookViewId="0">
      <selection activeCell="A25" sqref="A25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80"/>
  <sheetViews>
    <sheetView zoomScale="40" zoomScaleNormal="40" workbookViewId="0">
      <selection activeCell="Z1" sqref="Z1"/>
    </sheetView>
  </sheetViews>
  <sheetFormatPr defaultRowHeight="14.4" x14ac:dyDescent="0.3"/>
  <cols>
    <col min="1" max="1" width="34.88671875" bestFit="1" customWidth="1"/>
    <col min="2" max="2" width="18.44140625" bestFit="1" customWidth="1"/>
    <col min="5" max="5" width="8.5546875" bestFit="1" customWidth="1"/>
    <col min="6" max="6" width="14" bestFit="1" customWidth="1"/>
    <col min="7" max="7" width="17.21875" bestFit="1" customWidth="1"/>
    <col min="8" max="8" width="17.33203125" bestFit="1" customWidth="1"/>
    <col min="9" max="9" width="14.5546875" bestFit="1" customWidth="1"/>
    <col min="10" max="10" width="24.5546875" bestFit="1" customWidth="1"/>
    <col min="11" max="11" width="23" bestFit="1" customWidth="1"/>
    <col min="12" max="12" width="14.109375" bestFit="1" customWidth="1"/>
    <col min="13" max="13" width="18.44140625" bestFit="1" customWidth="1"/>
    <col min="14" max="15" width="8.5546875" bestFit="1" customWidth="1"/>
    <col min="17" max="17" width="14" bestFit="1" customWidth="1"/>
    <col min="18" max="18" width="17.21875" bestFit="1" customWidth="1"/>
    <col min="19" max="19" width="17.33203125" bestFit="1" customWidth="1"/>
    <col min="20" max="20" width="14.5546875" bestFit="1" customWidth="1"/>
    <col min="21" max="21" width="24.5546875" bestFit="1" customWidth="1"/>
    <col min="22" max="22" width="23" bestFit="1" customWidth="1"/>
    <col min="23" max="23" width="14.109375" bestFit="1" customWidth="1"/>
    <col min="24" max="24" width="17.109375" bestFit="1" customWidth="1"/>
    <col min="25" max="25" width="11.21875" bestFit="1" customWidth="1"/>
    <col min="26" max="26" width="11.5546875" bestFit="1" customWidth="1"/>
    <col min="27" max="27" width="14.21875" bestFit="1" customWidth="1"/>
  </cols>
  <sheetData>
    <row r="1" spans="1:27" x14ac:dyDescent="0.3">
      <c r="A1" t="s">
        <v>22</v>
      </c>
      <c r="B1" t="str">
        <f>'nyers adatok'!D1</f>
        <v>1 Mp vagy kevesebb</v>
      </c>
      <c r="C1" t="str">
        <f>'nyers adatok'!E1</f>
        <v>2 Mp</v>
      </c>
      <c r="D1" t="str">
        <f>'nyers adatok'!F1</f>
        <v>3 Mp</v>
      </c>
      <c r="E1" t="str">
        <f>'nyers adatok'!G1</f>
        <v>4 Mp</v>
      </c>
      <c r="F1" t="str">
        <f>'nyers adatok'!H1</f>
        <v>5 vagy több MP</v>
      </c>
      <c r="G1" t="str">
        <f>'nyers adatok'!I1</f>
        <v>Össz snittek száma</v>
      </c>
      <c r="H1" t="str">
        <f>'nyers adatok'!J1</f>
        <v>Nyugodt jelenetek</v>
      </c>
      <c r="I1" t="str">
        <f>'nyers adatok'!K1</f>
        <v>Akció jelenetek</v>
      </c>
      <c r="J1" t="str">
        <f>'nyers adatok'!L1</f>
        <v>Kritikusok véleménye (1-5)</v>
      </c>
      <c r="K1" t="str">
        <f>'nyers adatok'!M1</f>
        <v>Nagyobb francize része-e</v>
      </c>
      <c r="L1" t="str">
        <f>'nyers adatok'!N1</f>
        <v>Budzsé (Dollár)</v>
      </c>
      <c r="M1" t="str">
        <f>B1</f>
        <v>1 Mp vagy kevesebb</v>
      </c>
      <c r="N1" t="str">
        <f t="shared" ref="N1:W1" si="0">C1</f>
        <v>2 Mp</v>
      </c>
      <c r="O1" t="str">
        <f t="shared" si="0"/>
        <v>3 Mp</v>
      </c>
      <c r="P1" t="str">
        <f t="shared" si="0"/>
        <v>4 Mp</v>
      </c>
      <c r="Q1" t="str">
        <f t="shared" si="0"/>
        <v>5 vagy több MP</v>
      </c>
      <c r="R1" t="str">
        <f t="shared" si="0"/>
        <v>Össz snittek száma</v>
      </c>
      <c r="S1" t="str">
        <f t="shared" si="0"/>
        <v>Nyugodt jelenetek</v>
      </c>
      <c r="T1" t="str">
        <f t="shared" si="0"/>
        <v>Akció jelenetek</v>
      </c>
      <c r="U1" t="str">
        <f t="shared" si="0"/>
        <v>Kritikusok véleménye (1-5)</v>
      </c>
      <c r="V1" t="str">
        <f t="shared" si="0"/>
        <v>Nagyobb francize része-e</v>
      </c>
      <c r="W1" t="str">
        <f t="shared" si="0"/>
        <v>Budzsé (Dollár)</v>
      </c>
      <c r="X1" t="str">
        <f>'nyers adatok'!O1</f>
        <v>Box Office (Dollár)</v>
      </c>
      <c r="Y1" t="str">
        <f>X56</f>
        <v>Becslés</v>
      </c>
      <c r="Z1" s="25" t="s">
        <v>164</v>
      </c>
      <c r="AA1" s="25" t="s">
        <v>165</v>
      </c>
    </row>
    <row r="2" spans="1:27" x14ac:dyDescent="0.3">
      <c r="A2" t="str">
        <f>'nyers adatok'!C2</f>
        <v>Contact to Kill</v>
      </c>
      <c r="B2">
        <f>RANK('nyers adatok'!D2,'nyers adatok'!D$2:D$11,0)</f>
        <v>9</v>
      </c>
      <c r="C2">
        <f>RANK('nyers adatok'!E2,'nyers adatok'!E$2:E$11,0)</f>
        <v>10</v>
      </c>
      <c r="D2">
        <f>RANK('nyers adatok'!F2,'nyers adatok'!F$2:F$11,0)</f>
        <v>10</v>
      </c>
      <c r="E2">
        <f>RANK('nyers adatok'!G2,'nyers adatok'!G$2:G$11,0)</f>
        <v>8</v>
      </c>
      <c r="F2">
        <f>RANK('nyers adatok'!H2,'nyers adatok'!H$2:H$11,0)</f>
        <v>9</v>
      </c>
      <c r="G2">
        <f>RANK('nyers adatok'!I2,'nyers adatok'!I$2:I$11,0)</f>
        <v>10</v>
      </c>
      <c r="H2">
        <f>RANK('nyers adatok'!J2,'nyers adatok'!J$2:J$11,0)</f>
        <v>10</v>
      </c>
      <c r="I2">
        <f>RANK('nyers adatok'!K2,'nyers adatok'!K$2:K$11,0)</f>
        <v>7</v>
      </c>
      <c r="J2">
        <f>RANK('nyers adatok'!L2,'nyers adatok'!L$2:L$11,0)</f>
        <v>10</v>
      </c>
      <c r="K2">
        <f>RANK('nyers adatok'!M2,'nyers adatok'!M$2:M$11,0)</f>
        <v>6</v>
      </c>
      <c r="L2">
        <f>RANK('nyers adatok'!N2,'nyers adatok'!N$2:N$11,0)</f>
        <v>10</v>
      </c>
      <c r="M2">
        <f>11-B2</f>
        <v>2</v>
      </c>
      <c r="N2">
        <f t="shared" ref="N2:N11" si="1">11-C2</f>
        <v>1</v>
      </c>
      <c r="O2">
        <f t="shared" ref="O2:O11" si="2">11-D2</f>
        <v>1</v>
      </c>
      <c r="P2">
        <f t="shared" ref="P2:P11" si="3">11-E2</f>
        <v>3</v>
      </c>
      <c r="Q2">
        <f t="shared" ref="Q2:Q11" si="4">11-F2</f>
        <v>2</v>
      </c>
      <c r="R2">
        <f t="shared" ref="R2:R11" si="5">11-G2</f>
        <v>1</v>
      </c>
      <c r="S2">
        <f t="shared" ref="S2:S11" si="6">11-H2</f>
        <v>1</v>
      </c>
      <c r="T2">
        <f t="shared" ref="T2:T11" si="7">11-I2</f>
        <v>4</v>
      </c>
      <c r="U2">
        <f t="shared" ref="U2:U11" si="8">11-J2</f>
        <v>1</v>
      </c>
      <c r="V2">
        <f t="shared" ref="V2:V11" si="9">11-K2</f>
        <v>5</v>
      </c>
      <c r="W2">
        <f t="shared" ref="W2:W11" si="10">11-L2</f>
        <v>1</v>
      </c>
      <c r="X2">
        <f>'nyers adatok'!O2</f>
        <v>7000</v>
      </c>
      <c r="Y2">
        <f t="shared" ref="Y2:Y11" si="11">X57</f>
        <v>7000</v>
      </c>
      <c r="Z2" s="25" t="str">
        <f>IF(X2=Y2,"azonosság","antagonizms")</f>
        <v>azonosság</v>
      </c>
      <c r="AA2" s="25" t="str">
        <f>A2</f>
        <v>Contact to Kill</v>
      </c>
    </row>
    <row r="3" spans="1:27" x14ac:dyDescent="0.3">
      <c r="A3" t="str">
        <f>'nyers adatok'!C3</f>
        <v>Fantastic Beasts</v>
      </c>
      <c r="B3">
        <f>RANK('nyers adatok'!D3,'nyers adatok'!D$2:D$11,0)</f>
        <v>10</v>
      </c>
      <c r="C3">
        <f>RANK('nyers adatok'!E3,'nyers adatok'!E$2:E$11,0)</f>
        <v>4</v>
      </c>
      <c r="D3">
        <f>RANK('nyers adatok'!F3,'nyers adatok'!F$2:F$11,0)</f>
        <v>2</v>
      </c>
      <c r="E3">
        <f>RANK('nyers adatok'!G3,'nyers adatok'!G$2:G$11,0)</f>
        <v>2</v>
      </c>
      <c r="F3">
        <f>RANK('nyers adatok'!H3,'nyers adatok'!H$2:H$11,0)</f>
        <v>3</v>
      </c>
      <c r="G3">
        <f>RANK('nyers adatok'!I3,'nyers adatok'!I$2:I$11,0)</f>
        <v>9</v>
      </c>
      <c r="H3">
        <f>RANK('nyers adatok'!J3,'nyers adatok'!J$2:J$11,0)</f>
        <v>1</v>
      </c>
      <c r="I3">
        <f>RANK('nyers adatok'!K3,'nyers adatok'!K$2:K$11,0)</f>
        <v>10</v>
      </c>
      <c r="J3">
        <f>RANK('nyers adatok'!L3,'nyers adatok'!L$2:L$11,0)</f>
        <v>1</v>
      </c>
      <c r="K3">
        <f>RANK('nyers adatok'!M3,'nyers adatok'!M$2:M$11,0)</f>
        <v>1</v>
      </c>
      <c r="L3">
        <f>RANK('nyers adatok'!N3,'nyers adatok'!N$2:N$11,0)</f>
        <v>1</v>
      </c>
      <c r="M3">
        <f t="shared" ref="M3:M11" si="12">11-B3</f>
        <v>1</v>
      </c>
      <c r="N3">
        <f t="shared" si="1"/>
        <v>7</v>
      </c>
      <c r="O3">
        <f t="shared" si="2"/>
        <v>9</v>
      </c>
      <c r="P3">
        <f t="shared" si="3"/>
        <v>9</v>
      </c>
      <c r="Q3">
        <f t="shared" si="4"/>
        <v>8</v>
      </c>
      <c r="R3">
        <f t="shared" si="5"/>
        <v>2</v>
      </c>
      <c r="S3">
        <f t="shared" si="6"/>
        <v>10</v>
      </c>
      <c r="T3">
        <f t="shared" si="7"/>
        <v>1</v>
      </c>
      <c r="U3">
        <f t="shared" si="8"/>
        <v>10</v>
      </c>
      <c r="V3">
        <f t="shared" si="9"/>
        <v>10</v>
      </c>
      <c r="W3">
        <f t="shared" si="10"/>
        <v>10</v>
      </c>
      <c r="X3">
        <f>'nyers adatok'!O3</f>
        <v>812000000</v>
      </c>
      <c r="Y3">
        <f t="shared" si="11"/>
        <v>812000000</v>
      </c>
      <c r="Z3" s="25" t="str">
        <f t="shared" ref="Z3:Z11" si="13">IF(X3=Y3,"azonosság","antagonizms")</f>
        <v>azonosság</v>
      </c>
      <c r="AA3" s="25" t="str">
        <f t="shared" ref="AA3:AA11" si="14">A3</f>
        <v>Fantastic Beasts</v>
      </c>
    </row>
    <row r="4" spans="1:27" x14ac:dyDescent="0.3">
      <c r="A4" t="str">
        <f>'nyers adatok'!C4</f>
        <v>Gemini Man</v>
      </c>
      <c r="B4">
        <f>RANK('nyers adatok'!D4,'nyers adatok'!D$2:D$11,0)</f>
        <v>7</v>
      </c>
      <c r="C4">
        <f>RANK('nyers adatok'!E4,'nyers adatok'!E$2:E$11,0)</f>
        <v>9</v>
      </c>
      <c r="D4">
        <f>RANK('nyers adatok'!F4,'nyers adatok'!F$2:F$11,0)</f>
        <v>4</v>
      </c>
      <c r="E4">
        <f>RANK('nyers adatok'!G4,'nyers adatok'!G$2:G$11,0)</f>
        <v>3</v>
      </c>
      <c r="F4">
        <f>RANK('nyers adatok'!H4,'nyers adatok'!H$2:H$11,0)</f>
        <v>6</v>
      </c>
      <c r="G4">
        <f>RANK('nyers adatok'!I4,'nyers adatok'!I$2:I$11,0)</f>
        <v>8</v>
      </c>
      <c r="H4">
        <f>RANK('nyers adatok'!J4,'nyers adatok'!J$2:J$11,0)</f>
        <v>3</v>
      </c>
      <c r="I4">
        <f>RANK('nyers adatok'!K4,'nyers adatok'!K$2:K$11,0)</f>
        <v>9</v>
      </c>
      <c r="J4">
        <f>RANK('nyers adatok'!L4,'nyers adatok'!L$2:L$11,0)</f>
        <v>5</v>
      </c>
      <c r="K4">
        <f>RANK('nyers adatok'!M4,'nyers adatok'!M$2:M$11,0)</f>
        <v>6</v>
      </c>
      <c r="L4">
        <f>RANK('nyers adatok'!N4,'nyers adatok'!N$2:N$11,0)</f>
        <v>5</v>
      </c>
      <c r="M4">
        <f t="shared" si="12"/>
        <v>4</v>
      </c>
      <c r="N4">
        <f t="shared" si="1"/>
        <v>2</v>
      </c>
      <c r="O4">
        <f t="shared" si="2"/>
        <v>7</v>
      </c>
      <c r="P4">
        <f t="shared" si="3"/>
        <v>8</v>
      </c>
      <c r="Q4">
        <f t="shared" si="4"/>
        <v>5</v>
      </c>
      <c r="R4">
        <f t="shared" si="5"/>
        <v>3</v>
      </c>
      <c r="S4">
        <f t="shared" si="6"/>
        <v>8</v>
      </c>
      <c r="T4">
        <f t="shared" si="7"/>
        <v>2</v>
      </c>
      <c r="U4">
        <f t="shared" si="8"/>
        <v>6</v>
      </c>
      <c r="V4">
        <f t="shared" si="9"/>
        <v>5</v>
      </c>
      <c r="W4">
        <f t="shared" si="10"/>
        <v>6</v>
      </c>
      <c r="X4">
        <f>'nyers adatok'!O4</f>
        <v>173500000</v>
      </c>
      <c r="Y4">
        <f t="shared" si="11"/>
        <v>173500000</v>
      </c>
      <c r="Z4" s="25" t="str">
        <f t="shared" si="13"/>
        <v>azonosság</v>
      </c>
      <c r="AA4" s="25" t="str">
        <f t="shared" si="14"/>
        <v>Gemini Man</v>
      </c>
    </row>
    <row r="5" spans="1:27" x14ac:dyDescent="0.3">
      <c r="A5" t="str">
        <f>'nyers adatok'!C5</f>
        <v>Jungle Cruise</v>
      </c>
      <c r="B5">
        <f>RANK('nyers adatok'!D5,'nyers adatok'!D$2:D$11,0)</f>
        <v>4</v>
      </c>
      <c r="C5">
        <f>RANK('nyers adatok'!E5,'nyers adatok'!E$2:E$11,0)</f>
        <v>6</v>
      </c>
      <c r="D5">
        <f>RANK('nyers adatok'!F5,'nyers adatok'!F$2:F$11,0)</f>
        <v>4</v>
      </c>
      <c r="E5">
        <f>RANK('nyers adatok'!G5,'nyers adatok'!G$2:G$11,0)</f>
        <v>5</v>
      </c>
      <c r="F5">
        <f>RANK('nyers adatok'!H5,'nyers adatok'!H$2:H$11,0)</f>
        <v>9</v>
      </c>
      <c r="G5">
        <f>RANK('nyers adatok'!I5,'nyers adatok'!I$2:I$11,0)</f>
        <v>7</v>
      </c>
      <c r="H5">
        <f>RANK('nyers adatok'!J5,'nyers adatok'!J$2:J$11,0)</f>
        <v>9</v>
      </c>
      <c r="I5">
        <f>RANK('nyers adatok'!K5,'nyers adatok'!K$2:K$11,0)</f>
        <v>7</v>
      </c>
      <c r="J5">
        <f>RANK('nyers adatok'!L5,'nyers adatok'!L$2:L$11,0)</f>
        <v>1</v>
      </c>
      <c r="K5">
        <f>RANK('nyers adatok'!M5,'nyers adatok'!M$2:M$11,0)</f>
        <v>6</v>
      </c>
      <c r="L5">
        <f>RANK('nyers adatok'!N5,'nyers adatok'!N$2:N$11,0)</f>
        <v>1</v>
      </c>
      <c r="M5">
        <f t="shared" si="12"/>
        <v>7</v>
      </c>
      <c r="N5">
        <f t="shared" si="1"/>
        <v>5</v>
      </c>
      <c r="O5">
        <f t="shared" si="2"/>
        <v>7</v>
      </c>
      <c r="P5">
        <f t="shared" si="3"/>
        <v>6</v>
      </c>
      <c r="Q5">
        <f t="shared" si="4"/>
        <v>2</v>
      </c>
      <c r="R5">
        <f t="shared" si="5"/>
        <v>4</v>
      </c>
      <c r="S5">
        <f t="shared" si="6"/>
        <v>2</v>
      </c>
      <c r="T5">
        <f t="shared" si="7"/>
        <v>4</v>
      </c>
      <c r="U5">
        <f t="shared" si="8"/>
        <v>10</v>
      </c>
      <c r="V5">
        <f t="shared" si="9"/>
        <v>5</v>
      </c>
      <c r="W5">
        <f t="shared" si="10"/>
        <v>10</v>
      </c>
      <c r="X5">
        <f>'nyers adatok'!O5</f>
        <v>220000000</v>
      </c>
      <c r="Y5">
        <f t="shared" si="11"/>
        <v>220000000</v>
      </c>
      <c r="Z5" s="25" t="str">
        <f t="shared" si="13"/>
        <v>azonosság</v>
      </c>
      <c r="AA5" s="25" t="str">
        <f t="shared" si="14"/>
        <v>Jungle Cruise</v>
      </c>
    </row>
    <row r="6" spans="1:27" x14ac:dyDescent="0.3">
      <c r="A6" t="str">
        <f>'nyers adatok'!C6</f>
        <v>Venom 2</v>
      </c>
      <c r="B6">
        <f>RANK('nyers adatok'!D6,'nyers adatok'!D$2:D$11,0)</f>
        <v>4</v>
      </c>
      <c r="C6">
        <f>RANK('nyers adatok'!E6,'nyers adatok'!E$2:E$11,0)</f>
        <v>6</v>
      </c>
      <c r="D6">
        <f>RANK('nyers adatok'!F6,'nyers adatok'!F$2:F$11,0)</f>
        <v>4</v>
      </c>
      <c r="E6">
        <f>RANK('nyers adatok'!G6,'nyers adatok'!G$2:G$11,0)</f>
        <v>5</v>
      </c>
      <c r="F6">
        <f>RANK('nyers adatok'!H6,'nyers adatok'!H$2:H$11,0)</f>
        <v>4</v>
      </c>
      <c r="G6">
        <f>RANK('nyers adatok'!I6,'nyers adatok'!I$2:I$11,0)</f>
        <v>6</v>
      </c>
      <c r="H6">
        <f>RANK('nyers adatok'!J6,'nyers adatok'!J$2:J$11,0)</f>
        <v>7</v>
      </c>
      <c r="I6">
        <f>RANK('nyers adatok'!K6,'nyers adatok'!K$2:K$11,0)</f>
        <v>2</v>
      </c>
      <c r="J6">
        <f>RANK('nyers adatok'!L6,'nyers adatok'!L$2:L$11,0)</f>
        <v>5</v>
      </c>
      <c r="K6">
        <f>RANK('nyers adatok'!M6,'nyers adatok'!M$2:M$11,0)</f>
        <v>1</v>
      </c>
      <c r="L6">
        <f>RANK('nyers adatok'!N6,'nyers adatok'!N$2:N$11,0)</f>
        <v>7</v>
      </c>
      <c r="M6">
        <f t="shared" si="12"/>
        <v>7</v>
      </c>
      <c r="N6">
        <f t="shared" si="1"/>
        <v>5</v>
      </c>
      <c r="O6">
        <f t="shared" si="2"/>
        <v>7</v>
      </c>
      <c r="P6">
        <f t="shared" si="3"/>
        <v>6</v>
      </c>
      <c r="Q6">
        <f t="shared" si="4"/>
        <v>7</v>
      </c>
      <c r="R6">
        <f t="shared" si="5"/>
        <v>5</v>
      </c>
      <c r="S6">
        <f t="shared" si="6"/>
        <v>4</v>
      </c>
      <c r="T6">
        <f t="shared" si="7"/>
        <v>9</v>
      </c>
      <c r="U6">
        <f t="shared" si="8"/>
        <v>6</v>
      </c>
      <c r="V6">
        <f t="shared" si="9"/>
        <v>10</v>
      </c>
      <c r="W6">
        <f t="shared" si="10"/>
        <v>4</v>
      </c>
      <c r="X6">
        <f>'nyers adatok'!O6</f>
        <v>502000000</v>
      </c>
      <c r="Y6">
        <f t="shared" si="11"/>
        <v>411253500</v>
      </c>
      <c r="Z6" s="25" t="str">
        <f t="shared" si="13"/>
        <v>antagonizms</v>
      </c>
      <c r="AA6" s="25" t="str">
        <f t="shared" si="14"/>
        <v>Venom 2</v>
      </c>
    </row>
    <row r="7" spans="1:27" x14ac:dyDescent="0.3">
      <c r="A7" t="str">
        <f>'nyers adatok'!C7</f>
        <v>Men in Black 4</v>
      </c>
      <c r="B7">
        <f>RANK('nyers adatok'!D7,'nyers adatok'!D$2:D$11,0)</f>
        <v>3</v>
      </c>
      <c r="C7">
        <f>RANK('nyers adatok'!E7,'nyers adatok'!E$2:E$11,0)</f>
        <v>5</v>
      </c>
      <c r="D7">
        <f>RANK('nyers adatok'!F7,'nyers adatok'!F$2:F$11,0)</f>
        <v>8</v>
      </c>
      <c r="E7">
        <f>RANK('nyers adatok'!G7,'nyers adatok'!G$2:G$11,0)</f>
        <v>8</v>
      </c>
      <c r="F7">
        <f>RANK('nyers adatok'!H7,'nyers adatok'!H$2:H$11,0)</f>
        <v>6</v>
      </c>
      <c r="G7">
        <f>RANK('nyers adatok'!I7,'nyers adatok'!I$2:I$11,0)</f>
        <v>5</v>
      </c>
      <c r="H7">
        <f>RANK('nyers adatok'!J7,'nyers adatok'!J$2:J$11,0)</f>
        <v>6</v>
      </c>
      <c r="I7">
        <f>RANK('nyers adatok'!K7,'nyers adatok'!K$2:K$11,0)</f>
        <v>3</v>
      </c>
      <c r="J7">
        <f>RANK('nyers adatok'!L7,'nyers adatok'!L$2:L$11,0)</f>
        <v>5</v>
      </c>
      <c r="K7">
        <f>RANK('nyers adatok'!M7,'nyers adatok'!M$2:M$11,0)</f>
        <v>1</v>
      </c>
      <c r="L7">
        <f>RANK('nyers adatok'!N7,'nyers adatok'!N$2:N$11,0)</f>
        <v>7</v>
      </c>
      <c r="M7">
        <f t="shared" si="12"/>
        <v>8</v>
      </c>
      <c r="N7">
        <f t="shared" si="1"/>
        <v>6</v>
      </c>
      <c r="O7">
        <f t="shared" si="2"/>
        <v>3</v>
      </c>
      <c r="P7">
        <f t="shared" si="3"/>
        <v>3</v>
      </c>
      <c r="Q7">
        <f t="shared" si="4"/>
        <v>5</v>
      </c>
      <c r="R7">
        <f t="shared" si="5"/>
        <v>6</v>
      </c>
      <c r="S7">
        <f t="shared" si="6"/>
        <v>5</v>
      </c>
      <c r="T7">
        <f t="shared" si="7"/>
        <v>8</v>
      </c>
      <c r="U7">
        <f t="shared" si="8"/>
        <v>6</v>
      </c>
      <c r="V7">
        <f t="shared" si="9"/>
        <v>10</v>
      </c>
      <c r="W7">
        <f t="shared" si="10"/>
        <v>4</v>
      </c>
      <c r="X7">
        <f>'nyers adatok'!O7</f>
        <v>253000000</v>
      </c>
      <c r="Y7">
        <f t="shared" si="11"/>
        <v>253000000</v>
      </c>
      <c r="Z7" s="25" t="str">
        <f t="shared" si="13"/>
        <v>azonosság</v>
      </c>
      <c r="AA7" s="25" t="str">
        <f t="shared" si="14"/>
        <v>Men in Black 4</v>
      </c>
    </row>
    <row r="8" spans="1:27" x14ac:dyDescent="0.3">
      <c r="A8" t="str">
        <f>'nyers adatok'!C8</f>
        <v>Free Guy</v>
      </c>
      <c r="B8">
        <f>RANK('nyers adatok'!D8,'nyers adatok'!D$2:D$11,0)</f>
        <v>6</v>
      </c>
      <c r="C8">
        <f>RANK('nyers adatok'!E8,'nyers adatok'!E$2:E$11,0)</f>
        <v>3</v>
      </c>
      <c r="D8">
        <f>RANK('nyers adatok'!F8,'nyers adatok'!F$2:F$11,0)</f>
        <v>2</v>
      </c>
      <c r="E8">
        <f>RANK('nyers adatok'!G8,'nyers adatok'!G$2:G$11,0)</f>
        <v>5</v>
      </c>
      <c r="F8">
        <f>RANK('nyers adatok'!H8,'nyers adatok'!H$2:H$11,0)</f>
        <v>2</v>
      </c>
      <c r="G8">
        <f>RANK('nyers adatok'!I8,'nyers adatok'!I$2:I$11,0)</f>
        <v>4</v>
      </c>
      <c r="H8">
        <f>RANK('nyers adatok'!J8,'nyers adatok'!J$2:J$11,0)</f>
        <v>5</v>
      </c>
      <c r="I8">
        <f>RANK('nyers adatok'!K8,'nyers adatok'!K$2:K$11,0)</f>
        <v>5</v>
      </c>
      <c r="J8">
        <f>RANK('nyers adatok'!L8,'nyers adatok'!L$2:L$11,0)</f>
        <v>1</v>
      </c>
      <c r="K8">
        <f>RANK('nyers adatok'!M8,'nyers adatok'!M$2:M$11,0)</f>
        <v>6</v>
      </c>
      <c r="L8">
        <f>RANK('nyers adatok'!N8,'nyers adatok'!N$2:N$11,0)</f>
        <v>6</v>
      </c>
      <c r="M8">
        <f t="shared" si="12"/>
        <v>5</v>
      </c>
      <c r="N8">
        <f t="shared" si="1"/>
        <v>8</v>
      </c>
      <c r="O8">
        <f t="shared" si="2"/>
        <v>9</v>
      </c>
      <c r="P8">
        <f t="shared" si="3"/>
        <v>6</v>
      </c>
      <c r="Q8">
        <f t="shared" si="4"/>
        <v>9</v>
      </c>
      <c r="R8">
        <f t="shared" si="5"/>
        <v>7</v>
      </c>
      <c r="S8">
        <f t="shared" si="6"/>
        <v>6</v>
      </c>
      <c r="T8">
        <f t="shared" si="7"/>
        <v>6</v>
      </c>
      <c r="U8">
        <f t="shared" si="8"/>
        <v>10</v>
      </c>
      <c r="V8">
        <f t="shared" si="9"/>
        <v>5</v>
      </c>
      <c r="W8">
        <f t="shared" si="10"/>
        <v>5</v>
      </c>
      <c r="X8">
        <f>'nyers adatok'!O8</f>
        <v>331000000</v>
      </c>
      <c r="Y8">
        <f t="shared" si="11"/>
        <v>331000000</v>
      </c>
      <c r="Z8" s="25" t="str">
        <f t="shared" si="13"/>
        <v>azonosság</v>
      </c>
      <c r="AA8" s="25" t="str">
        <f t="shared" si="14"/>
        <v>Free Guy</v>
      </c>
    </row>
    <row r="9" spans="1:27" x14ac:dyDescent="0.3">
      <c r="A9" t="str">
        <f>'nyers adatok'!C9</f>
        <v>Dune</v>
      </c>
      <c r="B9">
        <f>RANK('nyers adatok'!D9,'nyers adatok'!D$2:D$11,0)</f>
        <v>8</v>
      </c>
      <c r="C9">
        <f>RANK('nyers adatok'!E9,'nyers adatok'!E$2:E$11,0)</f>
        <v>1</v>
      </c>
      <c r="D9">
        <f>RANK('nyers adatok'!F9,'nyers adatok'!F$2:F$11,0)</f>
        <v>1</v>
      </c>
      <c r="E9">
        <f>RANK('nyers adatok'!G9,'nyers adatok'!G$2:G$11,0)</f>
        <v>1</v>
      </c>
      <c r="F9">
        <f>RANK('nyers adatok'!H9,'nyers adatok'!H$2:H$11,0)</f>
        <v>1</v>
      </c>
      <c r="G9">
        <f>RANK('nyers adatok'!I9,'nyers adatok'!I$2:I$11,0)</f>
        <v>3</v>
      </c>
      <c r="H9">
        <f>RANK('nyers adatok'!J9,'nyers adatok'!J$2:J$11,0)</f>
        <v>2</v>
      </c>
      <c r="I9">
        <f>RANK('nyers adatok'!K9,'nyers adatok'!K$2:K$11,0)</f>
        <v>6</v>
      </c>
      <c r="J9">
        <f>RANK('nyers adatok'!L9,'nyers adatok'!L$2:L$11,0)</f>
        <v>1</v>
      </c>
      <c r="K9">
        <f>RANK('nyers adatok'!M9,'nyers adatok'!M$2:M$11,0)</f>
        <v>6</v>
      </c>
      <c r="L9">
        <f>RANK('nyers adatok'!N9,'nyers adatok'!N$2:N$11,0)</f>
        <v>4</v>
      </c>
      <c r="M9">
        <f t="shared" si="12"/>
        <v>3</v>
      </c>
      <c r="N9">
        <f t="shared" si="1"/>
        <v>10</v>
      </c>
      <c r="O9">
        <f t="shared" si="2"/>
        <v>10</v>
      </c>
      <c r="P9">
        <f t="shared" si="3"/>
        <v>10</v>
      </c>
      <c r="Q9">
        <f t="shared" si="4"/>
        <v>10</v>
      </c>
      <c r="R9">
        <f t="shared" si="5"/>
        <v>8</v>
      </c>
      <c r="S9">
        <f t="shared" si="6"/>
        <v>9</v>
      </c>
      <c r="T9">
        <f t="shared" si="7"/>
        <v>5</v>
      </c>
      <c r="U9">
        <f t="shared" si="8"/>
        <v>10</v>
      </c>
      <c r="V9">
        <f t="shared" si="9"/>
        <v>5</v>
      </c>
      <c r="W9">
        <f t="shared" si="10"/>
        <v>7</v>
      </c>
      <c r="X9">
        <f>'nyers adatok'!O9</f>
        <v>400000000</v>
      </c>
      <c r="Y9">
        <f t="shared" si="11"/>
        <v>400000000</v>
      </c>
      <c r="Z9" s="25" t="str">
        <f t="shared" si="13"/>
        <v>azonosság</v>
      </c>
      <c r="AA9" s="25" t="str">
        <f t="shared" si="14"/>
        <v>Dune</v>
      </c>
    </row>
    <row r="10" spans="1:27" x14ac:dyDescent="0.3">
      <c r="A10" t="str">
        <f>'nyers adatok'!C10</f>
        <v>Black Widow</v>
      </c>
      <c r="B10">
        <f>RANK('nyers adatok'!D10,'nyers adatok'!D$2:D$11,0)</f>
        <v>2</v>
      </c>
      <c r="C10">
        <f>RANK('nyers adatok'!E10,'nyers adatok'!E$2:E$11,0)</f>
        <v>6</v>
      </c>
      <c r="D10">
        <f>RANK('nyers adatok'!F10,'nyers adatok'!F$2:F$11,0)</f>
        <v>8</v>
      </c>
      <c r="E10">
        <f>RANK('nyers adatok'!G10,'nyers adatok'!G$2:G$11,0)</f>
        <v>10</v>
      </c>
      <c r="F10">
        <f>RANK('nyers adatok'!H10,'nyers adatok'!H$2:H$11,0)</f>
        <v>6</v>
      </c>
      <c r="G10">
        <f>RANK('nyers adatok'!I10,'nyers adatok'!I$2:I$11,0)</f>
        <v>2</v>
      </c>
      <c r="H10">
        <f>RANK('nyers adatok'!J10,'nyers adatok'!J$2:J$11,0)</f>
        <v>3</v>
      </c>
      <c r="I10">
        <f>RANK('nyers adatok'!K10,'nyers adatok'!K$2:K$11,0)</f>
        <v>3</v>
      </c>
      <c r="J10">
        <f>RANK('nyers adatok'!L10,'nyers adatok'!L$2:L$11,0)</f>
        <v>5</v>
      </c>
      <c r="K10">
        <f>RANK('nyers adatok'!M10,'nyers adatok'!M$2:M$11,0)</f>
        <v>1</v>
      </c>
      <c r="L10">
        <f>RANK('nyers adatok'!N10,'nyers adatok'!N$2:N$11,0)</f>
        <v>1</v>
      </c>
      <c r="M10">
        <f t="shared" si="12"/>
        <v>9</v>
      </c>
      <c r="N10">
        <f t="shared" si="1"/>
        <v>5</v>
      </c>
      <c r="O10">
        <f t="shared" si="2"/>
        <v>3</v>
      </c>
      <c r="P10">
        <f t="shared" si="3"/>
        <v>1</v>
      </c>
      <c r="Q10">
        <f t="shared" si="4"/>
        <v>5</v>
      </c>
      <c r="R10">
        <f t="shared" si="5"/>
        <v>9</v>
      </c>
      <c r="S10">
        <f t="shared" si="6"/>
        <v>8</v>
      </c>
      <c r="T10">
        <f t="shared" si="7"/>
        <v>8</v>
      </c>
      <c r="U10">
        <f t="shared" si="8"/>
        <v>6</v>
      </c>
      <c r="V10">
        <f t="shared" si="9"/>
        <v>10</v>
      </c>
      <c r="W10">
        <f t="shared" si="10"/>
        <v>10</v>
      </c>
      <c r="X10">
        <f>'nyers adatok'!O10</f>
        <v>380000000</v>
      </c>
      <c r="Y10">
        <f t="shared" si="11"/>
        <v>380000000</v>
      </c>
      <c r="Z10" s="25" t="str">
        <f t="shared" si="13"/>
        <v>azonosság</v>
      </c>
      <c r="AA10" s="25" t="str">
        <f t="shared" si="14"/>
        <v>Black Widow</v>
      </c>
    </row>
    <row r="11" spans="1:27" x14ac:dyDescent="0.3">
      <c r="A11" t="str">
        <f>'nyers adatok'!C11</f>
        <v>Morbius</v>
      </c>
      <c r="B11">
        <f>RANK('nyers adatok'!D11,'nyers adatok'!D$2:D$11,0)</f>
        <v>1</v>
      </c>
      <c r="C11">
        <f>RANK('nyers adatok'!E11,'nyers adatok'!E$2:E$11,0)</f>
        <v>1</v>
      </c>
      <c r="D11">
        <f>RANK('nyers adatok'!F11,'nyers adatok'!F$2:F$11,0)</f>
        <v>4</v>
      </c>
      <c r="E11">
        <f>RANK('nyers adatok'!G11,'nyers adatok'!G$2:G$11,0)</f>
        <v>3</v>
      </c>
      <c r="F11">
        <f>RANK('nyers adatok'!H11,'nyers adatok'!H$2:H$11,0)</f>
        <v>4</v>
      </c>
      <c r="G11">
        <f>RANK('nyers adatok'!I11,'nyers adatok'!I$2:I$11,0)</f>
        <v>1</v>
      </c>
      <c r="H11">
        <f>RANK('nyers adatok'!J11,'nyers adatok'!J$2:J$11,0)</f>
        <v>8</v>
      </c>
      <c r="I11">
        <f>RANK('nyers adatok'!K11,'nyers adatok'!K$2:K$11,0)</f>
        <v>1</v>
      </c>
      <c r="J11">
        <f>RANK('nyers adatok'!L11,'nyers adatok'!L$2:L$11,0)</f>
        <v>5</v>
      </c>
      <c r="K11">
        <f>RANK('nyers adatok'!M11,'nyers adatok'!M$2:M$11,0)</f>
        <v>1</v>
      </c>
      <c r="L11">
        <f>RANK('nyers adatok'!N11,'nyers adatok'!N$2:N$11,0)</f>
        <v>9</v>
      </c>
      <c r="M11">
        <f t="shared" si="12"/>
        <v>10</v>
      </c>
      <c r="N11">
        <f t="shared" si="1"/>
        <v>10</v>
      </c>
      <c r="O11">
        <f t="shared" si="2"/>
        <v>7</v>
      </c>
      <c r="P11">
        <f t="shared" si="3"/>
        <v>8</v>
      </c>
      <c r="Q11">
        <f t="shared" si="4"/>
        <v>7</v>
      </c>
      <c r="R11">
        <f t="shared" si="5"/>
        <v>10</v>
      </c>
      <c r="S11">
        <f t="shared" si="6"/>
        <v>3</v>
      </c>
      <c r="T11">
        <f t="shared" si="7"/>
        <v>10</v>
      </c>
      <c r="U11">
        <f t="shared" si="8"/>
        <v>6</v>
      </c>
      <c r="V11">
        <f t="shared" si="9"/>
        <v>10</v>
      </c>
      <c r="W11">
        <f t="shared" si="10"/>
        <v>2</v>
      </c>
      <c r="X11">
        <f>'nyers adatok'!O11</f>
        <v>147000000</v>
      </c>
      <c r="Y11">
        <f t="shared" si="11"/>
        <v>237746500</v>
      </c>
      <c r="Z11" s="25" t="str">
        <f t="shared" si="13"/>
        <v>antagonizms</v>
      </c>
      <c r="AA11" s="25" t="str">
        <f t="shared" si="14"/>
        <v>Morbius</v>
      </c>
    </row>
    <row r="14" spans="1:27" ht="18" x14ac:dyDescent="0.3">
      <c r="A14" s="2"/>
    </row>
    <row r="15" spans="1:27" x14ac:dyDescent="0.3">
      <c r="A15" s="3"/>
    </row>
    <row r="18" spans="1:24" ht="20.399999999999999" x14ac:dyDescent="0.3">
      <c r="A18" s="4" t="s">
        <v>23</v>
      </c>
      <c r="B18" s="5">
        <v>9507869</v>
      </c>
      <c r="C18" s="4" t="s">
        <v>24</v>
      </c>
      <c r="D18" s="5">
        <v>10</v>
      </c>
      <c r="E18" s="4" t="s">
        <v>25</v>
      </c>
      <c r="F18" s="5">
        <v>22</v>
      </c>
      <c r="G18" s="4" t="s">
        <v>26</v>
      </c>
      <c r="H18" s="5">
        <v>10</v>
      </c>
      <c r="I18" s="4" t="s">
        <v>27</v>
      </c>
      <c r="J18" s="5">
        <v>0</v>
      </c>
      <c r="K18" s="4" t="s">
        <v>28</v>
      </c>
      <c r="L18" s="5" t="s">
        <v>29</v>
      </c>
    </row>
    <row r="19" spans="1:24" ht="18.600000000000001" thickBot="1" x14ac:dyDescent="0.35">
      <c r="A19" s="2"/>
    </row>
    <row r="20" spans="1:24" ht="15" thickBot="1" x14ac:dyDescent="0.35">
      <c r="A20" s="6" t="s">
        <v>30</v>
      </c>
      <c r="B20" s="6" t="s">
        <v>31</v>
      </c>
      <c r="C20" s="6" t="s">
        <v>32</v>
      </c>
      <c r="D20" s="6" t="s">
        <v>33</v>
      </c>
      <c r="E20" s="6" t="s">
        <v>34</v>
      </c>
      <c r="F20" s="6" t="s">
        <v>35</v>
      </c>
      <c r="G20" s="6" t="s">
        <v>36</v>
      </c>
      <c r="H20" s="6" t="s">
        <v>37</v>
      </c>
      <c r="I20" s="6" t="s">
        <v>38</v>
      </c>
      <c r="J20" s="6" t="s">
        <v>39</v>
      </c>
      <c r="K20" s="6" t="s">
        <v>40</v>
      </c>
      <c r="L20" s="6" t="s">
        <v>41</v>
      </c>
      <c r="M20" s="6" t="s">
        <v>42</v>
      </c>
      <c r="N20" s="6" t="s">
        <v>43</v>
      </c>
      <c r="O20" s="6" t="s">
        <v>44</v>
      </c>
      <c r="P20" s="6" t="s">
        <v>45</v>
      </c>
      <c r="Q20" s="6" t="s">
        <v>46</v>
      </c>
      <c r="R20" s="6" t="s">
        <v>47</v>
      </c>
      <c r="S20" s="6" t="s">
        <v>48</v>
      </c>
      <c r="T20" s="6" t="s">
        <v>49</v>
      </c>
      <c r="U20" s="6" t="s">
        <v>50</v>
      </c>
      <c r="V20" s="6" t="s">
        <v>51</v>
      </c>
      <c r="W20" s="6" t="s">
        <v>52</v>
      </c>
      <c r="X20" s="6" t="s">
        <v>53</v>
      </c>
    </row>
    <row r="21" spans="1:24" ht="15" thickBot="1" x14ac:dyDescent="0.35">
      <c r="A21" s="6" t="s">
        <v>54</v>
      </c>
      <c r="B21" s="7">
        <v>9</v>
      </c>
      <c r="C21" s="7">
        <v>10</v>
      </c>
      <c r="D21" s="7">
        <v>10</v>
      </c>
      <c r="E21" s="7">
        <v>8</v>
      </c>
      <c r="F21" s="7">
        <v>9</v>
      </c>
      <c r="G21" s="7">
        <v>10</v>
      </c>
      <c r="H21" s="7">
        <v>10</v>
      </c>
      <c r="I21" s="7">
        <v>7</v>
      </c>
      <c r="J21" s="7">
        <v>10</v>
      </c>
      <c r="K21" s="7">
        <v>6</v>
      </c>
      <c r="L21" s="7">
        <v>10</v>
      </c>
      <c r="M21" s="7">
        <v>2</v>
      </c>
      <c r="N21" s="7">
        <v>1</v>
      </c>
      <c r="O21" s="7">
        <v>1</v>
      </c>
      <c r="P21" s="7">
        <v>3</v>
      </c>
      <c r="Q21" s="7">
        <v>2</v>
      </c>
      <c r="R21" s="7">
        <v>1</v>
      </c>
      <c r="S21" s="7">
        <v>1</v>
      </c>
      <c r="T21" s="7">
        <v>4</v>
      </c>
      <c r="U21" s="7">
        <v>1</v>
      </c>
      <c r="V21" s="7">
        <v>5</v>
      </c>
      <c r="W21" s="7">
        <v>1</v>
      </c>
      <c r="X21" s="7">
        <v>7000</v>
      </c>
    </row>
    <row r="22" spans="1:24" ht="15" thickBot="1" x14ac:dyDescent="0.35">
      <c r="A22" s="6" t="s">
        <v>55</v>
      </c>
      <c r="B22" s="7">
        <v>10</v>
      </c>
      <c r="C22" s="7">
        <v>4</v>
      </c>
      <c r="D22" s="7">
        <v>2</v>
      </c>
      <c r="E22" s="7">
        <v>2</v>
      </c>
      <c r="F22" s="7">
        <v>3</v>
      </c>
      <c r="G22" s="7">
        <v>9</v>
      </c>
      <c r="H22" s="7">
        <v>1</v>
      </c>
      <c r="I22" s="7">
        <v>10</v>
      </c>
      <c r="J22" s="7">
        <v>1</v>
      </c>
      <c r="K22" s="7">
        <v>1</v>
      </c>
      <c r="L22" s="7">
        <v>1</v>
      </c>
      <c r="M22" s="7">
        <v>1</v>
      </c>
      <c r="N22" s="7">
        <v>7</v>
      </c>
      <c r="O22" s="7">
        <v>9</v>
      </c>
      <c r="P22" s="7">
        <v>9</v>
      </c>
      <c r="Q22" s="7">
        <v>8</v>
      </c>
      <c r="R22" s="7">
        <v>2</v>
      </c>
      <c r="S22" s="7">
        <v>10</v>
      </c>
      <c r="T22" s="7">
        <v>1</v>
      </c>
      <c r="U22" s="7">
        <v>10</v>
      </c>
      <c r="V22" s="7">
        <v>10</v>
      </c>
      <c r="W22" s="7">
        <v>10</v>
      </c>
      <c r="X22" s="7">
        <v>812000000</v>
      </c>
    </row>
    <row r="23" spans="1:24" ht="15" thickBot="1" x14ac:dyDescent="0.35">
      <c r="A23" s="6" t="s">
        <v>56</v>
      </c>
      <c r="B23" s="7">
        <v>7</v>
      </c>
      <c r="C23" s="7">
        <v>9</v>
      </c>
      <c r="D23" s="7">
        <v>4</v>
      </c>
      <c r="E23" s="7">
        <v>3</v>
      </c>
      <c r="F23" s="7">
        <v>6</v>
      </c>
      <c r="G23" s="7">
        <v>8</v>
      </c>
      <c r="H23" s="7">
        <v>3</v>
      </c>
      <c r="I23" s="7">
        <v>9</v>
      </c>
      <c r="J23" s="7">
        <v>5</v>
      </c>
      <c r="K23" s="7">
        <v>6</v>
      </c>
      <c r="L23" s="7">
        <v>5</v>
      </c>
      <c r="M23" s="7">
        <v>4</v>
      </c>
      <c r="N23" s="7">
        <v>2</v>
      </c>
      <c r="O23" s="7">
        <v>7</v>
      </c>
      <c r="P23" s="7">
        <v>8</v>
      </c>
      <c r="Q23" s="7">
        <v>5</v>
      </c>
      <c r="R23" s="7">
        <v>3</v>
      </c>
      <c r="S23" s="7">
        <v>8</v>
      </c>
      <c r="T23" s="7">
        <v>2</v>
      </c>
      <c r="U23" s="7">
        <v>6</v>
      </c>
      <c r="V23" s="7">
        <v>5</v>
      </c>
      <c r="W23" s="7">
        <v>6</v>
      </c>
      <c r="X23" s="7">
        <v>173500000</v>
      </c>
    </row>
    <row r="24" spans="1:24" ht="15" thickBot="1" x14ac:dyDescent="0.35">
      <c r="A24" s="6" t="s">
        <v>57</v>
      </c>
      <c r="B24" s="7">
        <v>4</v>
      </c>
      <c r="C24" s="7">
        <v>6</v>
      </c>
      <c r="D24" s="7">
        <v>4</v>
      </c>
      <c r="E24" s="7">
        <v>5</v>
      </c>
      <c r="F24" s="7">
        <v>9</v>
      </c>
      <c r="G24" s="7">
        <v>7</v>
      </c>
      <c r="H24" s="7">
        <v>9</v>
      </c>
      <c r="I24" s="7">
        <v>7</v>
      </c>
      <c r="J24" s="7">
        <v>1</v>
      </c>
      <c r="K24" s="7">
        <v>6</v>
      </c>
      <c r="L24" s="7">
        <v>1</v>
      </c>
      <c r="M24" s="7">
        <v>7</v>
      </c>
      <c r="N24" s="7">
        <v>5</v>
      </c>
      <c r="O24" s="7">
        <v>7</v>
      </c>
      <c r="P24" s="7">
        <v>6</v>
      </c>
      <c r="Q24" s="7">
        <v>2</v>
      </c>
      <c r="R24" s="7">
        <v>4</v>
      </c>
      <c r="S24" s="7">
        <v>2</v>
      </c>
      <c r="T24" s="7">
        <v>4</v>
      </c>
      <c r="U24" s="7">
        <v>10</v>
      </c>
      <c r="V24" s="7">
        <v>5</v>
      </c>
      <c r="W24" s="7">
        <v>10</v>
      </c>
      <c r="X24" s="7">
        <v>220000000</v>
      </c>
    </row>
    <row r="25" spans="1:24" ht="15" thickBot="1" x14ac:dyDescent="0.35">
      <c r="A25" s="6" t="s">
        <v>58</v>
      </c>
      <c r="B25" s="7">
        <v>4</v>
      </c>
      <c r="C25" s="7">
        <v>6</v>
      </c>
      <c r="D25" s="7">
        <v>4</v>
      </c>
      <c r="E25" s="7">
        <v>5</v>
      </c>
      <c r="F25" s="7">
        <v>4</v>
      </c>
      <c r="G25" s="7">
        <v>6</v>
      </c>
      <c r="H25" s="7">
        <v>7</v>
      </c>
      <c r="I25" s="7">
        <v>2</v>
      </c>
      <c r="J25" s="7">
        <v>5</v>
      </c>
      <c r="K25" s="7">
        <v>1</v>
      </c>
      <c r="L25" s="7">
        <v>7</v>
      </c>
      <c r="M25" s="7">
        <v>7</v>
      </c>
      <c r="N25" s="7">
        <v>5</v>
      </c>
      <c r="O25" s="7">
        <v>7</v>
      </c>
      <c r="P25" s="7">
        <v>6</v>
      </c>
      <c r="Q25" s="7">
        <v>7</v>
      </c>
      <c r="R25" s="7">
        <v>5</v>
      </c>
      <c r="S25" s="7">
        <v>4</v>
      </c>
      <c r="T25" s="7">
        <v>9</v>
      </c>
      <c r="U25" s="7">
        <v>6</v>
      </c>
      <c r="V25" s="7">
        <v>10</v>
      </c>
      <c r="W25" s="7">
        <v>4</v>
      </c>
      <c r="X25" s="7">
        <v>502000000</v>
      </c>
    </row>
    <row r="26" spans="1:24" ht="15" thickBot="1" x14ac:dyDescent="0.35">
      <c r="A26" s="6" t="s">
        <v>59</v>
      </c>
      <c r="B26" s="7">
        <v>3</v>
      </c>
      <c r="C26" s="7">
        <v>5</v>
      </c>
      <c r="D26" s="7">
        <v>8</v>
      </c>
      <c r="E26" s="7">
        <v>8</v>
      </c>
      <c r="F26" s="7">
        <v>6</v>
      </c>
      <c r="G26" s="7">
        <v>5</v>
      </c>
      <c r="H26" s="7">
        <v>6</v>
      </c>
      <c r="I26" s="7">
        <v>3</v>
      </c>
      <c r="J26" s="7">
        <v>5</v>
      </c>
      <c r="K26" s="7">
        <v>1</v>
      </c>
      <c r="L26" s="7">
        <v>7</v>
      </c>
      <c r="M26" s="7">
        <v>8</v>
      </c>
      <c r="N26" s="7">
        <v>6</v>
      </c>
      <c r="O26" s="7">
        <v>3</v>
      </c>
      <c r="P26" s="7">
        <v>3</v>
      </c>
      <c r="Q26" s="7">
        <v>5</v>
      </c>
      <c r="R26" s="7">
        <v>6</v>
      </c>
      <c r="S26" s="7">
        <v>5</v>
      </c>
      <c r="T26" s="7">
        <v>8</v>
      </c>
      <c r="U26" s="7">
        <v>6</v>
      </c>
      <c r="V26" s="7">
        <v>10</v>
      </c>
      <c r="W26" s="7">
        <v>4</v>
      </c>
      <c r="X26" s="7">
        <v>253000000</v>
      </c>
    </row>
    <row r="27" spans="1:24" ht="15" thickBot="1" x14ac:dyDescent="0.35">
      <c r="A27" s="6" t="s">
        <v>60</v>
      </c>
      <c r="B27" s="7">
        <v>6</v>
      </c>
      <c r="C27" s="7">
        <v>3</v>
      </c>
      <c r="D27" s="7">
        <v>2</v>
      </c>
      <c r="E27" s="7">
        <v>5</v>
      </c>
      <c r="F27" s="7">
        <v>2</v>
      </c>
      <c r="G27" s="7">
        <v>4</v>
      </c>
      <c r="H27" s="7">
        <v>5</v>
      </c>
      <c r="I27" s="7">
        <v>5</v>
      </c>
      <c r="J27" s="7">
        <v>1</v>
      </c>
      <c r="K27" s="7">
        <v>6</v>
      </c>
      <c r="L27" s="7">
        <v>6</v>
      </c>
      <c r="M27" s="7">
        <v>5</v>
      </c>
      <c r="N27" s="7">
        <v>8</v>
      </c>
      <c r="O27" s="7">
        <v>9</v>
      </c>
      <c r="P27" s="7">
        <v>6</v>
      </c>
      <c r="Q27" s="7">
        <v>9</v>
      </c>
      <c r="R27" s="7">
        <v>7</v>
      </c>
      <c r="S27" s="7">
        <v>6</v>
      </c>
      <c r="T27" s="7">
        <v>6</v>
      </c>
      <c r="U27" s="7">
        <v>10</v>
      </c>
      <c r="V27" s="7">
        <v>5</v>
      </c>
      <c r="W27" s="7">
        <v>5</v>
      </c>
      <c r="X27" s="7">
        <v>331000000</v>
      </c>
    </row>
    <row r="28" spans="1:24" ht="15" thickBot="1" x14ac:dyDescent="0.35">
      <c r="A28" s="6" t="s">
        <v>61</v>
      </c>
      <c r="B28" s="7">
        <v>8</v>
      </c>
      <c r="C28" s="7">
        <v>1</v>
      </c>
      <c r="D28" s="7">
        <v>1</v>
      </c>
      <c r="E28" s="7">
        <v>1</v>
      </c>
      <c r="F28" s="7">
        <v>1</v>
      </c>
      <c r="G28" s="7">
        <v>3</v>
      </c>
      <c r="H28" s="7">
        <v>2</v>
      </c>
      <c r="I28" s="7">
        <v>6</v>
      </c>
      <c r="J28" s="7">
        <v>1</v>
      </c>
      <c r="K28" s="7">
        <v>6</v>
      </c>
      <c r="L28" s="7">
        <v>4</v>
      </c>
      <c r="M28" s="7">
        <v>3</v>
      </c>
      <c r="N28" s="7">
        <v>10</v>
      </c>
      <c r="O28" s="7">
        <v>10</v>
      </c>
      <c r="P28" s="7">
        <v>10</v>
      </c>
      <c r="Q28" s="7">
        <v>10</v>
      </c>
      <c r="R28" s="7">
        <v>8</v>
      </c>
      <c r="S28" s="7">
        <v>9</v>
      </c>
      <c r="T28" s="7">
        <v>5</v>
      </c>
      <c r="U28" s="7">
        <v>10</v>
      </c>
      <c r="V28" s="7">
        <v>5</v>
      </c>
      <c r="W28" s="7">
        <v>7</v>
      </c>
      <c r="X28" s="7">
        <v>400000000</v>
      </c>
    </row>
    <row r="29" spans="1:24" ht="15" thickBot="1" x14ac:dyDescent="0.35">
      <c r="A29" s="6" t="s">
        <v>62</v>
      </c>
      <c r="B29" s="7">
        <v>2</v>
      </c>
      <c r="C29" s="7">
        <v>6</v>
      </c>
      <c r="D29" s="7">
        <v>8</v>
      </c>
      <c r="E29" s="7">
        <v>10</v>
      </c>
      <c r="F29" s="7">
        <v>6</v>
      </c>
      <c r="G29" s="7">
        <v>2</v>
      </c>
      <c r="H29" s="7">
        <v>3</v>
      </c>
      <c r="I29" s="7">
        <v>3</v>
      </c>
      <c r="J29" s="7">
        <v>5</v>
      </c>
      <c r="K29" s="7">
        <v>1</v>
      </c>
      <c r="L29" s="7">
        <v>1</v>
      </c>
      <c r="M29" s="7">
        <v>9</v>
      </c>
      <c r="N29" s="7">
        <v>5</v>
      </c>
      <c r="O29" s="7">
        <v>3</v>
      </c>
      <c r="P29" s="7">
        <v>1</v>
      </c>
      <c r="Q29" s="7">
        <v>5</v>
      </c>
      <c r="R29" s="7">
        <v>9</v>
      </c>
      <c r="S29" s="7">
        <v>8</v>
      </c>
      <c r="T29" s="7">
        <v>8</v>
      </c>
      <c r="U29" s="7">
        <v>6</v>
      </c>
      <c r="V29" s="7">
        <v>10</v>
      </c>
      <c r="W29" s="7">
        <v>10</v>
      </c>
      <c r="X29" s="7">
        <v>380000000</v>
      </c>
    </row>
    <row r="30" spans="1:24" ht="15" thickBot="1" x14ac:dyDescent="0.35">
      <c r="A30" s="6" t="s">
        <v>63</v>
      </c>
      <c r="B30" s="7">
        <v>1</v>
      </c>
      <c r="C30" s="7">
        <v>1</v>
      </c>
      <c r="D30" s="7">
        <v>4</v>
      </c>
      <c r="E30" s="7">
        <v>3</v>
      </c>
      <c r="F30" s="7">
        <v>4</v>
      </c>
      <c r="G30" s="7">
        <v>1</v>
      </c>
      <c r="H30" s="7">
        <v>8</v>
      </c>
      <c r="I30" s="7">
        <v>1</v>
      </c>
      <c r="J30" s="7">
        <v>5</v>
      </c>
      <c r="K30" s="7">
        <v>1</v>
      </c>
      <c r="L30" s="7">
        <v>9</v>
      </c>
      <c r="M30" s="7">
        <v>10</v>
      </c>
      <c r="N30" s="7">
        <v>10</v>
      </c>
      <c r="O30" s="7">
        <v>7</v>
      </c>
      <c r="P30" s="7">
        <v>8</v>
      </c>
      <c r="Q30" s="7">
        <v>7</v>
      </c>
      <c r="R30" s="7">
        <v>10</v>
      </c>
      <c r="S30" s="7">
        <v>3</v>
      </c>
      <c r="T30" s="7">
        <v>10</v>
      </c>
      <c r="U30" s="7">
        <v>6</v>
      </c>
      <c r="V30" s="7">
        <v>10</v>
      </c>
      <c r="W30" s="7">
        <v>2</v>
      </c>
      <c r="X30" s="7">
        <v>147000000</v>
      </c>
    </row>
    <row r="31" spans="1:24" ht="18.600000000000001" thickBot="1" x14ac:dyDescent="0.35">
      <c r="A31" s="2"/>
    </row>
    <row r="32" spans="1:24" ht="15" thickBot="1" x14ac:dyDescent="0.35">
      <c r="A32" s="6" t="s">
        <v>64</v>
      </c>
      <c r="B32" s="6" t="s">
        <v>31</v>
      </c>
      <c r="C32" s="6" t="s">
        <v>32</v>
      </c>
      <c r="D32" s="6" t="s">
        <v>33</v>
      </c>
      <c r="E32" s="6" t="s">
        <v>34</v>
      </c>
      <c r="F32" s="6" t="s">
        <v>35</v>
      </c>
      <c r="G32" s="6" t="s">
        <v>36</v>
      </c>
      <c r="H32" s="6" t="s">
        <v>37</v>
      </c>
      <c r="I32" s="6" t="s">
        <v>38</v>
      </c>
      <c r="J32" s="6" t="s">
        <v>39</v>
      </c>
      <c r="K32" s="6" t="s">
        <v>40</v>
      </c>
      <c r="L32" s="6" t="s">
        <v>41</v>
      </c>
      <c r="M32" s="6" t="s">
        <v>42</v>
      </c>
      <c r="N32" s="6" t="s">
        <v>43</v>
      </c>
      <c r="O32" s="6" t="s">
        <v>44</v>
      </c>
      <c r="P32" s="6" t="s">
        <v>45</v>
      </c>
      <c r="Q32" s="6" t="s">
        <v>46</v>
      </c>
      <c r="R32" s="6" t="s">
        <v>47</v>
      </c>
      <c r="S32" s="6" t="s">
        <v>48</v>
      </c>
      <c r="T32" s="6" t="s">
        <v>49</v>
      </c>
      <c r="U32" s="6" t="s">
        <v>50</v>
      </c>
      <c r="V32" s="6" t="s">
        <v>51</v>
      </c>
      <c r="W32" s="6" t="s">
        <v>52</v>
      </c>
    </row>
    <row r="33" spans="1:24" ht="36.6" thickBot="1" x14ac:dyDescent="0.35">
      <c r="A33" s="6" t="s">
        <v>65</v>
      </c>
      <c r="B33" s="7" t="s">
        <v>66</v>
      </c>
      <c r="C33" s="7" t="s">
        <v>67</v>
      </c>
      <c r="D33" s="7" t="s">
        <v>68</v>
      </c>
      <c r="E33" s="7" t="s">
        <v>67</v>
      </c>
      <c r="F33" s="7" t="s">
        <v>69</v>
      </c>
      <c r="G33" s="7" t="s">
        <v>70</v>
      </c>
      <c r="H33" s="7" t="s">
        <v>71</v>
      </c>
      <c r="I33" s="7" t="s">
        <v>72</v>
      </c>
      <c r="J33" s="7" t="s">
        <v>73</v>
      </c>
      <c r="K33" s="7" t="s">
        <v>74</v>
      </c>
      <c r="L33" s="7" t="s">
        <v>75</v>
      </c>
      <c r="M33" s="7" t="s">
        <v>76</v>
      </c>
      <c r="N33" s="7" t="s">
        <v>67</v>
      </c>
      <c r="O33" s="7" t="s">
        <v>67</v>
      </c>
      <c r="P33" s="7" t="s">
        <v>77</v>
      </c>
      <c r="Q33" s="7" t="s">
        <v>67</v>
      </c>
      <c r="R33" s="7" t="s">
        <v>67</v>
      </c>
      <c r="S33" s="7" t="s">
        <v>67</v>
      </c>
      <c r="T33" s="7" t="s">
        <v>67</v>
      </c>
      <c r="U33" s="7" t="s">
        <v>67</v>
      </c>
      <c r="V33" s="7" t="s">
        <v>67</v>
      </c>
      <c r="W33" s="7" t="s">
        <v>67</v>
      </c>
    </row>
    <row r="34" spans="1:24" ht="36.6" thickBot="1" x14ac:dyDescent="0.35">
      <c r="A34" s="6" t="s">
        <v>78</v>
      </c>
      <c r="B34" s="7" t="s">
        <v>66</v>
      </c>
      <c r="C34" s="7" t="s">
        <v>67</v>
      </c>
      <c r="D34" s="7" t="s">
        <v>67</v>
      </c>
      <c r="E34" s="7" t="s">
        <v>67</v>
      </c>
      <c r="F34" s="7" t="s">
        <v>69</v>
      </c>
      <c r="G34" s="7" t="s">
        <v>70</v>
      </c>
      <c r="H34" s="7" t="s">
        <v>79</v>
      </c>
      <c r="I34" s="7" t="s">
        <v>72</v>
      </c>
      <c r="J34" s="7" t="s">
        <v>67</v>
      </c>
      <c r="K34" s="7" t="s">
        <v>67</v>
      </c>
      <c r="L34" s="7" t="s">
        <v>80</v>
      </c>
      <c r="M34" s="7" t="s">
        <v>67</v>
      </c>
      <c r="N34" s="7" t="s">
        <v>67</v>
      </c>
      <c r="O34" s="7" t="s">
        <v>67</v>
      </c>
      <c r="P34" s="7" t="s">
        <v>81</v>
      </c>
      <c r="Q34" s="7" t="s">
        <v>67</v>
      </c>
      <c r="R34" s="7" t="s">
        <v>67</v>
      </c>
      <c r="S34" s="7" t="s">
        <v>67</v>
      </c>
      <c r="T34" s="7" t="s">
        <v>67</v>
      </c>
      <c r="U34" s="7" t="s">
        <v>67</v>
      </c>
      <c r="V34" s="7" t="s">
        <v>67</v>
      </c>
      <c r="W34" s="7" t="s">
        <v>67</v>
      </c>
    </row>
    <row r="35" spans="1:24" ht="36.6" thickBot="1" x14ac:dyDescent="0.35">
      <c r="A35" s="6" t="s">
        <v>82</v>
      </c>
      <c r="B35" s="7" t="s">
        <v>66</v>
      </c>
      <c r="C35" s="7" t="s">
        <v>67</v>
      </c>
      <c r="D35" s="7" t="s">
        <v>67</v>
      </c>
      <c r="E35" s="7" t="s">
        <v>67</v>
      </c>
      <c r="F35" s="7" t="s">
        <v>67</v>
      </c>
      <c r="G35" s="7" t="s">
        <v>70</v>
      </c>
      <c r="H35" s="7" t="s">
        <v>79</v>
      </c>
      <c r="I35" s="7" t="s">
        <v>67</v>
      </c>
      <c r="J35" s="7" t="s">
        <v>67</v>
      </c>
      <c r="K35" s="7" t="s">
        <v>67</v>
      </c>
      <c r="L35" s="7" t="s">
        <v>80</v>
      </c>
      <c r="M35" s="7" t="s">
        <v>67</v>
      </c>
      <c r="N35" s="7" t="s">
        <v>67</v>
      </c>
      <c r="O35" s="7" t="s">
        <v>67</v>
      </c>
      <c r="P35" s="7" t="s">
        <v>81</v>
      </c>
      <c r="Q35" s="7" t="s">
        <v>67</v>
      </c>
      <c r="R35" s="7" t="s">
        <v>67</v>
      </c>
      <c r="S35" s="7" t="s">
        <v>67</v>
      </c>
      <c r="T35" s="7" t="s">
        <v>67</v>
      </c>
      <c r="U35" s="7" t="s">
        <v>67</v>
      </c>
      <c r="V35" s="7" t="s">
        <v>67</v>
      </c>
      <c r="W35" s="7" t="s">
        <v>67</v>
      </c>
    </row>
    <row r="36" spans="1:24" ht="36.6" thickBot="1" x14ac:dyDescent="0.35">
      <c r="A36" s="6" t="s">
        <v>83</v>
      </c>
      <c r="B36" s="7" t="s">
        <v>66</v>
      </c>
      <c r="C36" s="7" t="s">
        <v>67</v>
      </c>
      <c r="D36" s="7" t="s">
        <v>67</v>
      </c>
      <c r="E36" s="7" t="s">
        <v>67</v>
      </c>
      <c r="F36" s="7" t="s">
        <v>67</v>
      </c>
      <c r="G36" s="7" t="s">
        <v>70</v>
      </c>
      <c r="H36" s="7" t="s">
        <v>79</v>
      </c>
      <c r="I36" s="7" t="s">
        <v>67</v>
      </c>
      <c r="J36" s="7" t="s">
        <v>67</v>
      </c>
      <c r="K36" s="7" t="s">
        <v>67</v>
      </c>
      <c r="L36" s="7" t="s">
        <v>80</v>
      </c>
      <c r="M36" s="7" t="s">
        <v>67</v>
      </c>
      <c r="N36" s="7" t="s">
        <v>67</v>
      </c>
      <c r="O36" s="7" t="s">
        <v>67</v>
      </c>
      <c r="P36" s="7" t="s">
        <v>81</v>
      </c>
      <c r="Q36" s="7" t="s">
        <v>67</v>
      </c>
      <c r="R36" s="7" t="s">
        <v>67</v>
      </c>
      <c r="S36" s="7" t="s">
        <v>67</v>
      </c>
      <c r="T36" s="7" t="s">
        <v>67</v>
      </c>
      <c r="U36" s="7" t="s">
        <v>67</v>
      </c>
      <c r="V36" s="7" t="s">
        <v>67</v>
      </c>
      <c r="W36" s="7" t="s">
        <v>67</v>
      </c>
    </row>
    <row r="37" spans="1:24" ht="36.6" thickBot="1" x14ac:dyDescent="0.35">
      <c r="A37" s="6" t="s">
        <v>84</v>
      </c>
      <c r="B37" s="7" t="s">
        <v>67</v>
      </c>
      <c r="C37" s="7" t="s">
        <v>67</v>
      </c>
      <c r="D37" s="7" t="s">
        <v>67</v>
      </c>
      <c r="E37" s="7" t="s">
        <v>67</v>
      </c>
      <c r="F37" s="7" t="s">
        <v>67</v>
      </c>
      <c r="G37" s="7" t="s">
        <v>70</v>
      </c>
      <c r="H37" s="7" t="s">
        <v>79</v>
      </c>
      <c r="I37" s="7" t="s">
        <v>67</v>
      </c>
      <c r="J37" s="7" t="s">
        <v>67</v>
      </c>
      <c r="K37" s="7" t="s">
        <v>67</v>
      </c>
      <c r="L37" s="7" t="s">
        <v>80</v>
      </c>
      <c r="M37" s="7" t="s">
        <v>67</v>
      </c>
      <c r="N37" s="7" t="s">
        <v>67</v>
      </c>
      <c r="O37" s="7" t="s">
        <v>67</v>
      </c>
      <c r="P37" s="7" t="s">
        <v>81</v>
      </c>
      <c r="Q37" s="7" t="s">
        <v>67</v>
      </c>
      <c r="R37" s="7" t="s">
        <v>67</v>
      </c>
      <c r="S37" s="7" t="s">
        <v>67</v>
      </c>
      <c r="T37" s="7" t="s">
        <v>67</v>
      </c>
      <c r="U37" s="7" t="s">
        <v>67</v>
      </c>
      <c r="V37" s="7" t="s">
        <v>67</v>
      </c>
      <c r="W37" s="7" t="s">
        <v>67</v>
      </c>
    </row>
    <row r="38" spans="1:24" ht="36.6" thickBot="1" x14ac:dyDescent="0.35">
      <c r="A38" s="6" t="s">
        <v>85</v>
      </c>
      <c r="B38" s="7" t="s">
        <v>67</v>
      </c>
      <c r="C38" s="7" t="s">
        <v>67</v>
      </c>
      <c r="D38" s="7" t="s">
        <v>67</v>
      </c>
      <c r="E38" s="7" t="s">
        <v>67</v>
      </c>
      <c r="F38" s="7" t="s">
        <v>67</v>
      </c>
      <c r="G38" s="7" t="s">
        <v>70</v>
      </c>
      <c r="H38" s="7" t="s">
        <v>79</v>
      </c>
      <c r="I38" s="7" t="s">
        <v>67</v>
      </c>
      <c r="J38" s="7" t="s">
        <v>67</v>
      </c>
      <c r="K38" s="7" t="s">
        <v>67</v>
      </c>
      <c r="L38" s="7" t="s">
        <v>80</v>
      </c>
      <c r="M38" s="7" t="s">
        <v>67</v>
      </c>
      <c r="N38" s="7" t="s">
        <v>67</v>
      </c>
      <c r="O38" s="7" t="s">
        <v>67</v>
      </c>
      <c r="P38" s="7" t="s">
        <v>81</v>
      </c>
      <c r="Q38" s="7" t="s">
        <v>67</v>
      </c>
      <c r="R38" s="7" t="s">
        <v>67</v>
      </c>
      <c r="S38" s="7" t="s">
        <v>67</v>
      </c>
      <c r="T38" s="7" t="s">
        <v>67</v>
      </c>
      <c r="U38" s="7" t="s">
        <v>67</v>
      </c>
      <c r="V38" s="7" t="s">
        <v>67</v>
      </c>
      <c r="W38" s="7" t="s">
        <v>67</v>
      </c>
    </row>
    <row r="39" spans="1:24" ht="36.6" thickBot="1" x14ac:dyDescent="0.35">
      <c r="A39" s="6" t="s">
        <v>86</v>
      </c>
      <c r="B39" s="7" t="s">
        <v>67</v>
      </c>
      <c r="C39" s="7" t="s">
        <v>67</v>
      </c>
      <c r="D39" s="7" t="s">
        <v>67</v>
      </c>
      <c r="E39" s="7" t="s">
        <v>67</v>
      </c>
      <c r="F39" s="7" t="s">
        <v>67</v>
      </c>
      <c r="G39" s="7" t="s">
        <v>70</v>
      </c>
      <c r="H39" s="7" t="s">
        <v>79</v>
      </c>
      <c r="I39" s="7" t="s">
        <v>67</v>
      </c>
      <c r="J39" s="7" t="s">
        <v>67</v>
      </c>
      <c r="K39" s="7" t="s">
        <v>67</v>
      </c>
      <c r="L39" s="7" t="s">
        <v>80</v>
      </c>
      <c r="M39" s="7" t="s">
        <v>67</v>
      </c>
      <c r="N39" s="7" t="s">
        <v>67</v>
      </c>
      <c r="O39" s="7" t="s">
        <v>67</v>
      </c>
      <c r="P39" s="7" t="s">
        <v>67</v>
      </c>
      <c r="Q39" s="7" t="s">
        <v>67</v>
      </c>
      <c r="R39" s="7" t="s">
        <v>67</v>
      </c>
      <c r="S39" s="7" t="s">
        <v>67</v>
      </c>
      <c r="T39" s="7" t="s">
        <v>67</v>
      </c>
      <c r="U39" s="7" t="s">
        <v>67</v>
      </c>
      <c r="V39" s="7" t="s">
        <v>67</v>
      </c>
      <c r="W39" s="7" t="s">
        <v>67</v>
      </c>
    </row>
    <row r="40" spans="1:24" ht="18.600000000000001" thickBot="1" x14ac:dyDescent="0.35">
      <c r="A40" s="6" t="s">
        <v>87</v>
      </c>
      <c r="B40" s="7" t="s">
        <v>67</v>
      </c>
      <c r="C40" s="7" t="s">
        <v>67</v>
      </c>
      <c r="D40" s="7" t="s">
        <v>67</v>
      </c>
      <c r="E40" s="7" t="s">
        <v>67</v>
      </c>
      <c r="F40" s="7" t="s">
        <v>67</v>
      </c>
      <c r="G40" s="7" t="s">
        <v>67</v>
      </c>
      <c r="H40" s="7" t="s">
        <v>67</v>
      </c>
      <c r="I40" s="7" t="s">
        <v>67</v>
      </c>
      <c r="J40" s="7" t="s">
        <v>67</v>
      </c>
      <c r="K40" s="7" t="s">
        <v>67</v>
      </c>
      <c r="L40" s="7" t="s">
        <v>67</v>
      </c>
      <c r="M40" s="7" t="s">
        <v>67</v>
      </c>
      <c r="N40" s="7" t="s">
        <v>67</v>
      </c>
      <c r="O40" s="7" t="s">
        <v>67</v>
      </c>
      <c r="P40" s="7" t="s">
        <v>67</v>
      </c>
      <c r="Q40" s="7" t="s">
        <v>67</v>
      </c>
      <c r="R40" s="7" t="s">
        <v>67</v>
      </c>
      <c r="S40" s="7" t="s">
        <v>67</v>
      </c>
      <c r="T40" s="7" t="s">
        <v>67</v>
      </c>
      <c r="U40" s="7" t="s">
        <v>67</v>
      </c>
      <c r="V40" s="7" t="s">
        <v>67</v>
      </c>
      <c r="W40" s="7" t="s">
        <v>67</v>
      </c>
    </row>
    <row r="41" spans="1:24" ht="18.600000000000001" thickBot="1" x14ac:dyDescent="0.35">
      <c r="A41" s="6" t="s">
        <v>88</v>
      </c>
      <c r="B41" s="7" t="s">
        <v>67</v>
      </c>
      <c r="C41" s="7" t="s">
        <v>67</v>
      </c>
      <c r="D41" s="7" t="s">
        <v>67</v>
      </c>
      <c r="E41" s="7" t="s">
        <v>67</v>
      </c>
      <c r="F41" s="7" t="s">
        <v>67</v>
      </c>
      <c r="G41" s="7" t="s">
        <v>67</v>
      </c>
      <c r="H41" s="7" t="s">
        <v>67</v>
      </c>
      <c r="I41" s="7" t="s">
        <v>67</v>
      </c>
      <c r="J41" s="7" t="s">
        <v>67</v>
      </c>
      <c r="K41" s="7" t="s">
        <v>67</v>
      </c>
      <c r="L41" s="7" t="s">
        <v>67</v>
      </c>
      <c r="M41" s="7" t="s">
        <v>67</v>
      </c>
      <c r="N41" s="7" t="s">
        <v>67</v>
      </c>
      <c r="O41" s="7" t="s">
        <v>67</v>
      </c>
      <c r="P41" s="7" t="s">
        <v>67</v>
      </c>
      <c r="Q41" s="7" t="s">
        <v>67</v>
      </c>
      <c r="R41" s="7" t="s">
        <v>67</v>
      </c>
      <c r="S41" s="7" t="s">
        <v>67</v>
      </c>
      <c r="T41" s="7" t="s">
        <v>67</v>
      </c>
      <c r="U41" s="7" t="s">
        <v>67</v>
      </c>
      <c r="V41" s="7" t="s">
        <v>67</v>
      </c>
      <c r="W41" s="7" t="s">
        <v>67</v>
      </c>
    </row>
    <row r="42" spans="1:24" ht="18.600000000000001" thickBot="1" x14ac:dyDescent="0.35">
      <c r="A42" s="6" t="s">
        <v>89</v>
      </c>
      <c r="B42" s="7" t="s">
        <v>67</v>
      </c>
      <c r="C42" s="7" t="s">
        <v>67</v>
      </c>
      <c r="D42" s="7" t="s">
        <v>67</v>
      </c>
      <c r="E42" s="7" t="s">
        <v>67</v>
      </c>
      <c r="F42" s="7" t="s">
        <v>67</v>
      </c>
      <c r="G42" s="7" t="s">
        <v>67</v>
      </c>
      <c r="H42" s="7" t="s">
        <v>67</v>
      </c>
      <c r="I42" s="7" t="s">
        <v>67</v>
      </c>
      <c r="J42" s="7" t="s">
        <v>67</v>
      </c>
      <c r="K42" s="7" t="s">
        <v>67</v>
      </c>
      <c r="L42" s="7" t="s">
        <v>67</v>
      </c>
      <c r="M42" s="7" t="s">
        <v>67</v>
      </c>
      <c r="N42" s="7" t="s">
        <v>67</v>
      </c>
      <c r="O42" s="7" t="s">
        <v>67</v>
      </c>
      <c r="P42" s="7" t="s">
        <v>67</v>
      </c>
      <c r="Q42" s="7" t="s">
        <v>67</v>
      </c>
      <c r="R42" s="7" t="s">
        <v>67</v>
      </c>
      <c r="S42" s="7" t="s">
        <v>67</v>
      </c>
      <c r="T42" s="7" t="s">
        <v>67</v>
      </c>
      <c r="U42" s="7" t="s">
        <v>67</v>
      </c>
      <c r="V42" s="7" t="s">
        <v>67</v>
      </c>
      <c r="W42" s="7" t="s">
        <v>67</v>
      </c>
    </row>
    <row r="43" spans="1:24" ht="18.600000000000001" thickBot="1" x14ac:dyDescent="0.35">
      <c r="A43" s="2"/>
    </row>
    <row r="44" spans="1:24" ht="15" thickBot="1" x14ac:dyDescent="0.35">
      <c r="A44" s="6" t="s">
        <v>90</v>
      </c>
      <c r="B44" s="6" t="s">
        <v>31</v>
      </c>
      <c r="C44" s="6" t="s">
        <v>32</v>
      </c>
      <c r="D44" s="6" t="s">
        <v>33</v>
      </c>
      <c r="E44" s="6" t="s">
        <v>34</v>
      </c>
      <c r="F44" s="6" t="s">
        <v>35</v>
      </c>
      <c r="G44" s="6" t="s">
        <v>36</v>
      </c>
      <c r="H44" s="6" t="s">
        <v>37</v>
      </c>
      <c r="I44" s="6" t="s">
        <v>38</v>
      </c>
      <c r="J44" s="6" t="s">
        <v>39</v>
      </c>
      <c r="K44" s="6" t="s">
        <v>40</v>
      </c>
      <c r="L44" s="6" t="s">
        <v>41</v>
      </c>
      <c r="M44" s="26" t="s">
        <v>42</v>
      </c>
      <c r="N44" s="26" t="s">
        <v>43</v>
      </c>
      <c r="O44" s="26" t="s">
        <v>44</v>
      </c>
      <c r="P44" s="26" t="s">
        <v>45</v>
      </c>
      <c r="Q44" s="26" t="s">
        <v>46</v>
      </c>
      <c r="R44" s="26" t="s">
        <v>47</v>
      </c>
      <c r="S44" s="26" t="s">
        <v>48</v>
      </c>
      <c r="T44" s="26" t="s">
        <v>49</v>
      </c>
      <c r="U44" s="26" t="s">
        <v>50</v>
      </c>
      <c r="V44" s="26" t="s">
        <v>51</v>
      </c>
      <c r="W44" s="26" t="s">
        <v>52</v>
      </c>
      <c r="X44" s="27" t="s">
        <v>166</v>
      </c>
    </row>
    <row r="45" spans="1:24" ht="15" thickBot="1" x14ac:dyDescent="0.35">
      <c r="A45" s="6" t="s">
        <v>65</v>
      </c>
      <c r="B45" s="7">
        <v>31250000</v>
      </c>
      <c r="C45" s="7">
        <v>0</v>
      </c>
      <c r="D45" s="7">
        <v>69007000</v>
      </c>
      <c r="E45" s="7">
        <v>0</v>
      </c>
      <c r="F45" s="7">
        <v>39000000</v>
      </c>
      <c r="G45" s="7">
        <v>39746500</v>
      </c>
      <c r="H45" s="7">
        <v>422500000</v>
      </c>
      <c r="I45" s="7">
        <v>158253500</v>
      </c>
      <c r="J45" s="7">
        <v>78746500</v>
      </c>
      <c r="K45" s="7">
        <v>8496500</v>
      </c>
      <c r="L45" s="7">
        <v>70250000</v>
      </c>
      <c r="M45" s="7">
        <v>232007000</v>
      </c>
      <c r="N45" s="7">
        <v>0</v>
      </c>
      <c r="O45" s="7">
        <v>0</v>
      </c>
      <c r="P45" s="7">
        <v>63507000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</row>
    <row r="46" spans="1:24" ht="15" thickBot="1" x14ac:dyDescent="0.35">
      <c r="A46" s="6" t="s">
        <v>78</v>
      </c>
      <c r="B46" s="7">
        <v>31250000</v>
      </c>
      <c r="C46" s="7">
        <v>0</v>
      </c>
      <c r="D46" s="7">
        <v>0</v>
      </c>
      <c r="E46" s="7">
        <v>0</v>
      </c>
      <c r="F46" s="7">
        <v>39000000</v>
      </c>
      <c r="G46" s="7">
        <v>39746500</v>
      </c>
      <c r="H46" s="7">
        <v>166750000</v>
      </c>
      <c r="I46" s="7">
        <v>158253500</v>
      </c>
      <c r="J46" s="7">
        <v>0</v>
      </c>
      <c r="K46" s="7">
        <v>0</v>
      </c>
      <c r="L46" s="7">
        <v>6750000</v>
      </c>
      <c r="M46" s="7">
        <v>0</v>
      </c>
      <c r="N46" s="7">
        <v>0</v>
      </c>
      <c r="O46" s="7">
        <v>0</v>
      </c>
      <c r="P46" s="7">
        <v>7000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</row>
    <row r="47" spans="1:24" ht="15" thickBot="1" x14ac:dyDescent="0.35">
      <c r="A47" s="6" t="s">
        <v>82</v>
      </c>
      <c r="B47" s="7">
        <v>31250000</v>
      </c>
      <c r="C47" s="7">
        <v>0</v>
      </c>
      <c r="D47" s="7">
        <v>0</v>
      </c>
      <c r="E47" s="7">
        <v>0</v>
      </c>
      <c r="F47" s="7">
        <v>0</v>
      </c>
      <c r="G47" s="7">
        <v>39746500</v>
      </c>
      <c r="H47" s="7">
        <v>166750000</v>
      </c>
      <c r="I47" s="7">
        <v>0</v>
      </c>
      <c r="J47" s="7">
        <v>0</v>
      </c>
      <c r="K47" s="7">
        <v>0</v>
      </c>
      <c r="L47" s="7">
        <v>6750000</v>
      </c>
      <c r="M47" s="7">
        <v>0</v>
      </c>
      <c r="N47" s="7">
        <v>0</v>
      </c>
      <c r="O47" s="7">
        <v>0</v>
      </c>
      <c r="P47" s="7">
        <v>7000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</row>
    <row r="48" spans="1:24" ht="15" thickBot="1" x14ac:dyDescent="0.35">
      <c r="A48" s="6" t="s">
        <v>83</v>
      </c>
      <c r="B48" s="7">
        <v>31250000</v>
      </c>
      <c r="C48" s="7">
        <v>0</v>
      </c>
      <c r="D48" s="7">
        <v>0</v>
      </c>
      <c r="E48" s="7">
        <v>0</v>
      </c>
      <c r="F48" s="7">
        <v>0</v>
      </c>
      <c r="G48" s="7">
        <v>39746500</v>
      </c>
      <c r="H48" s="7">
        <v>166750000</v>
      </c>
      <c r="I48" s="7">
        <v>0</v>
      </c>
      <c r="J48" s="7">
        <v>0</v>
      </c>
      <c r="K48" s="7">
        <v>0</v>
      </c>
      <c r="L48" s="7">
        <v>6750000</v>
      </c>
      <c r="M48" s="7">
        <v>0</v>
      </c>
      <c r="N48" s="7">
        <v>0</v>
      </c>
      <c r="O48" s="7">
        <v>0</v>
      </c>
      <c r="P48" s="7">
        <v>7000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</row>
    <row r="49" spans="1:27" ht="15" thickBot="1" x14ac:dyDescent="0.35">
      <c r="A49" s="6" t="s">
        <v>84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39746500</v>
      </c>
      <c r="H49" s="7">
        <v>166750000</v>
      </c>
      <c r="I49" s="7">
        <v>0</v>
      </c>
      <c r="J49" s="7">
        <v>0</v>
      </c>
      <c r="K49" s="7">
        <v>0</v>
      </c>
      <c r="L49" s="7">
        <v>6750000</v>
      </c>
      <c r="M49" s="7">
        <v>0</v>
      </c>
      <c r="N49" s="7">
        <v>0</v>
      </c>
      <c r="O49" s="7">
        <v>0</v>
      </c>
      <c r="P49" s="7">
        <v>7000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</row>
    <row r="50" spans="1:27" ht="15" thickBot="1" x14ac:dyDescent="0.35">
      <c r="A50" s="6" t="s">
        <v>85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39746500</v>
      </c>
      <c r="H50" s="7">
        <v>166750000</v>
      </c>
      <c r="I50" s="7">
        <v>0</v>
      </c>
      <c r="J50" s="7">
        <v>0</v>
      </c>
      <c r="K50" s="7">
        <v>0</v>
      </c>
      <c r="L50" s="7">
        <v>6750000</v>
      </c>
      <c r="M50" s="7">
        <v>0</v>
      </c>
      <c r="N50" s="7">
        <v>0</v>
      </c>
      <c r="O50" s="7">
        <v>0</v>
      </c>
      <c r="P50" s="7">
        <v>7000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</row>
    <row r="51" spans="1:27" ht="15" thickBot="1" x14ac:dyDescent="0.35">
      <c r="A51" s="6" t="s">
        <v>86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39746500</v>
      </c>
      <c r="H51" s="7">
        <v>166750000</v>
      </c>
      <c r="I51" s="7">
        <v>0</v>
      </c>
      <c r="J51" s="7">
        <v>0</v>
      </c>
      <c r="K51" s="7">
        <v>0</v>
      </c>
      <c r="L51" s="7">
        <v>6750000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</row>
    <row r="52" spans="1:27" ht="15" thickBot="1" x14ac:dyDescent="0.35">
      <c r="A52" s="6" t="s">
        <v>87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</row>
    <row r="53" spans="1:27" ht="15" thickBot="1" x14ac:dyDescent="0.35">
      <c r="A53" s="6" t="s">
        <v>88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</row>
    <row r="54" spans="1:27" ht="15" thickBot="1" x14ac:dyDescent="0.35">
      <c r="A54" s="6" t="s">
        <v>89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</row>
    <row r="55" spans="1:27" ht="18.600000000000001" thickBot="1" x14ac:dyDescent="0.35">
      <c r="A55" s="2"/>
    </row>
    <row r="56" spans="1:27" ht="15" thickBot="1" x14ac:dyDescent="0.35">
      <c r="A56" s="6" t="s">
        <v>91</v>
      </c>
      <c r="B56" s="6" t="s">
        <v>31</v>
      </c>
      <c r="C56" s="6" t="s">
        <v>32</v>
      </c>
      <c r="D56" s="6" t="s">
        <v>33</v>
      </c>
      <c r="E56" s="6" t="s">
        <v>34</v>
      </c>
      <c r="F56" s="6" t="s">
        <v>35</v>
      </c>
      <c r="G56" s="6" t="s">
        <v>36</v>
      </c>
      <c r="H56" s="6" t="s">
        <v>37</v>
      </c>
      <c r="I56" s="6" t="s">
        <v>38</v>
      </c>
      <c r="J56" s="6" t="s">
        <v>39</v>
      </c>
      <c r="K56" s="6" t="s">
        <v>40</v>
      </c>
      <c r="L56" s="6" t="s">
        <v>41</v>
      </c>
      <c r="M56" s="6" t="s">
        <v>42</v>
      </c>
      <c r="N56" s="6" t="s">
        <v>43</v>
      </c>
      <c r="O56" s="6" t="s">
        <v>44</v>
      </c>
      <c r="P56" s="6" t="s">
        <v>45</v>
      </c>
      <c r="Q56" s="6" t="s">
        <v>46</v>
      </c>
      <c r="R56" s="6" t="s">
        <v>47</v>
      </c>
      <c r="S56" s="6" t="s">
        <v>48</v>
      </c>
      <c r="T56" s="6" t="s">
        <v>49</v>
      </c>
      <c r="U56" s="6" t="s">
        <v>50</v>
      </c>
      <c r="V56" s="6" t="s">
        <v>51</v>
      </c>
      <c r="W56" s="6" t="s">
        <v>52</v>
      </c>
      <c r="X56" s="6" t="s">
        <v>92</v>
      </c>
      <c r="Y56" s="6" t="s">
        <v>93</v>
      </c>
      <c r="Z56" s="6" t="s">
        <v>94</v>
      </c>
      <c r="AA56" s="6" t="s">
        <v>95</v>
      </c>
    </row>
    <row r="57" spans="1:27" ht="15" thickBot="1" x14ac:dyDescent="0.35">
      <c r="A57" s="6" t="s">
        <v>54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7000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7000</v>
      </c>
      <c r="Y57" s="7">
        <v>7000</v>
      </c>
      <c r="Z57" s="7">
        <v>0</v>
      </c>
      <c r="AA57" s="7">
        <v>0</v>
      </c>
    </row>
    <row r="58" spans="1:27" ht="15" thickBot="1" x14ac:dyDescent="0.35">
      <c r="A58" s="6" t="s">
        <v>55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422500000</v>
      </c>
      <c r="I58" s="7">
        <v>0</v>
      </c>
      <c r="J58" s="7">
        <v>78746500</v>
      </c>
      <c r="K58" s="7">
        <v>8496500</v>
      </c>
      <c r="L58" s="7">
        <v>70250000</v>
      </c>
      <c r="M58" s="7">
        <v>232007000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812000000</v>
      </c>
      <c r="Y58" s="7">
        <v>812000000</v>
      </c>
      <c r="Z58" s="7">
        <v>0</v>
      </c>
      <c r="AA58" s="7">
        <v>0</v>
      </c>
    </row>
    <row r="59" spans="1:27" ht="15" thickBot="1" x14ac:dyDescent="0.35">
      <c r="A59" s="6" t="s">
        <v>56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166750000</v>
      </c>
      <c r="I59" s="7">
        <v>0</v>
      </c>
      <c r="J59" s="7">
        <v>0</v>
      </c>
      <c r="K59" s="7">
        <v>0</v>
      </c>
      <c r="L59" s="7">
        <v>6750000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173500000</v>
      </c>
      <c r="Y59" s="7">
        <v>173500000</v>
      </c>
      <c r="Z59" s="7">
        <v>0</v>
      </c>
      <c r="AA59" s="7">
        <v>0</v>
      </c>
    </row>
    <row r="60" spans="1:27" ht="15" thickBot="1" x14ac:dyDescent="0.35">
      <c r="A60" s="6" t="s">
        <v>57</v>
      </c>
      <c r="B60" s="7">
        <v>31250000</v>
      </c>
      <c r="C60" s="7">
        <v>0</v>
      </c>
      <c r="D60" s="7">
        <v>0</v>
      </c>
      <c r="E60" s="7">
        <v>0</v>
      </c>
      <c r="F60" s="7">
        <v>0</v>
      </c>
      <c r="G60" s="7">
        <v>39746500</v>
      </c>
      <c r="H60" s="7">
        <v>0</v>
      </c>
      <c r="I60" s="7">
        <v>0</v>
      </c>
      <c r="J60" s="7">
        <v>78746500</v>
      </c>
      <c r="K60" s="7">
        <v>0</v>
      </c>
      <c r="L60" s="7">
        <v>70250000</v>
      </c>
      <c r="M60" s="7">
        <v>0</v>
      </c>
      <c r="N60" s="7">
        <v>0</v>
      </c>
      <c r="O60" s="7">
        <v>0</v>
      </c>
      <c r="P60" s="7">
        <v>7000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220000000</v>
      </c>
      <c r="Y60" s="7">
        <v>220000000</v>
      </c>
      <c r="Z60" s="7">
        <v>0</v>
      </c>
      <c r="AA60" s="7">
        <v>0</v>
      </c>
    </row>
    <row r="61" spans="1:27" ht="15" thickBot="1" x14ac:dyDescent="0.35">
      <c r="A61" s="6" t="s">
        <v>58</v>
      </c>
      <c r="B61" s="7">
        <v>31250000</v>
      </c>
      <c r="C61" s="7">
        <v>0</v>
      </c>
      <c r="D61" s="7">
        <v>0</v>
      </c>
      <c r="E61" s="7">
        <v>0</v>
      </c>
      <c r="F61" s="7">
        <v>0</v>
      </c>
      <c r="G61" s="7">
        <v>39746500</v>
      </c>
      <c r="H61" s="7">
        <v>166750000</v>
      </c>
      <c r="I61" s="7">
        <v>158253500</v>
      </c>
      <c r="J61" s="7">
        <v>0</v>
      </c>
      <c r="K61" s="7">
        <v>8496500</v>
      </c>
      <c r="L61" s="7">
        <v>6750000</v>
      </c>
      <c r="M61" s="7">
        <v>0</v>
      </c>
      <c r="N61" s="7">
        <v>0</v>
      </c>
      <c r="O61" s="7">
        <v>0</v>
      </c>
      <c r="P61" s="7">
        <v>7000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411253500</v>
      </c>
      <c r="Y61" s="7">
        <v>502000000</v>
      </c>
      <c r="Z61" s="7">
        <v>90746500</v>
      </c>
      <c r="AA61" s="8">
        <v>44791</v>
      </c>
    </row>
    <row r="62" spans="1:27" ht="15" thickBot="1" x14ac:dyDescent="0.35">
      <c r="A62" s="6" t="s">
        <v>59</v>
      </c>
      <c r="B62" s="7">
        <v>31250000</v>
      </c>
      <c r="C62" s="7">
        <v>0</v>
      </c>
      <c r="D62" s="7">
        <v>0</v>
      </c>
      <c r="E62" s="7">
        <v>0</v>
      </c>
      <c r="F62" s="7">
        <v>0</v>
      </c>
      <c r="G62" s="7">
        <v>39746500</v>
      </c>
      <c r="H62" s="7">
        <v>166750000</v>
      </c>
      <c r="I62" s="7">
        <v>0</v>
      </c>
      <c r="J62" s="7">
        <v>0</v>
      </c>
      <c r="K62" s="7">
        <v>8496500</v>
      </c>
      <c r="L62" s="7">
        <v>6750000</v>
      </c>
      <c r="M62" s="7">
        <v>0</v>
      </c>
      <c r="N62" s="7">
        <v>0</v>
      </c>
      <c r="O62" s="7">
        <v>0</v>
      </c>
      <c r="P62" s="7">
        <v>7000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253000000</v>
      </c>
      <c r="Y62" s="7">
        <v>253000000</v>
      </c>
      <c r="Z62" s="7">
        <v>0</v>
      </c>
      <c r="AA62" s="7">
        <v>0</v>
      </c>
    </row>
    <row r="63" spans="1:27" ht="15" thickBot="1" x14ac:dyDescent="0.35">
      <c r="A63" s="6" t="s">
        <v>60</v>
      </c>
      <c r="B63" s="7">
        <v>0</v>
      </c>
      <c r="C63" s="7">
        <v>0</v>
      </c>
      <c r="D63" s="7">
        <v>0</v>
      </c>
      <c r="E63" s="7">
        <v>0</v>
      </c>
      <c r="F63" s="7">
        <v>39000000</v>
      </c>
      <c r="G63" s="7">
        <v>39746500</v>
      </c>
      <c r="H63" s="7">
        <v>166750000</v>
      </c>
      <c r="I63" s="7">
        <v>0</v>
      </c>
      <c r="J63" s="7">
        <v>78746500</v>
      </c>
      <c r="K63" s="7">
        <v>0</v>
      </c>
      <c r="L63" s="7">
        <v>6750000</v>
      </c>
      <c r="M63" s="7">
        <v>0</v>
      </c>
      <c r="N63" s="7">
        <v>0</v>
      </c>
      <c r="O63" s="7">
        <v>0</v>
      </c>
      <c r="P63" s="7">
        <v>7000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331000000</v>
      </c>
      <c r="Y63" s="7">
        <v>331000000</v>
      </c>
      <c r="Z63" s="7">
        <v>0</v>
      </c>
      <c r="AA63" s="7">
        <v>0</v>
      </c>
    </row>
    <row r="64" spans="1:27" ht="15" thickBot="1" x14ac:dyDescent="0.35">
      <c r="A64" s="6" t="s">
        <v>61</v>
      </c>
      <c r="B64" s="7">
        <v>0</v>
      </c>
      <c r="C64" s="7">
        <v>0</v>
      </c>
      <c r="D64" s="7">
        <v>69007000</v>
      </c>
      <c r="E64" s="7">
        <v>0</v>
      </c>
      <c r="F64" s="7">
        <v>39000000</v>
      </c>
      <c r="G64" s="7">
        <v>39746500</v>
      </c>
      <c r="H64" s="7">
        <v>166750000</v>
      </c>
      <c r="I64" s="7">
        <v>0</v>
      </c>
      <c r="J64" s="7">
        <v>78746500</v>
      </c>
      <c r="K64" s="7">
        <v>0</v>
      </c>
      <c r="L64" s="7">
        <v>6750000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400000000</v>
      </c>
      <c r="Y64" s="7">
        <v>400000000</v>
      </c>
      <c r="Z64" s="7">
        <v>0</v>
      </c>
      <c r="AA64" s="7">
        <v>0</v>
      </c>
    </row>
    <row r="65" spans="1:27" ht="15" thickBot="1" x14ac:dyDescent="0.35">
      <c r="A65" s="6" t="s">
        <v>62</v>
      </c>
      <c r="B65" s="7">
        <v>31250000</v>
      </c>
      <c r="C65" s="7">
        <v>0</v>
      </c>
      <c r="D65" s="7">
        <v>0</v>
      </c>
      <c r="E65" s="7">
        <v>0</v>
      </c>
      <c r="F65" s="7">
        <v>0</v>
      </c>
      <c r="G65" s="7">
        <v>39746500</v>
      </c>
      <c r="H65" s="7">
        <v>166750000</v>
      </c>
      <c r="I65" s="7">
        <v>0</v>
      </c>
      <c r="J65" s="7">
        <v>0</v>
      </c>
      <c r="K65" s="7">
        <v>8496500</v>
      </c>
      <c r="L65" s="7">
        <v>70250000</v>
      </c>
      <c r="M65" s="7">
        <v>0</v>
      </c>
      <c r="N65" s="7">
        <v>0</v>
      </c>
      <c r="O65" s="7">
        <v>0</v>
      </c>
      <c r="P65" s="7">
        <v>63507000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380000000</v>
      </c>
      <c r="Y65" s="7">
        <v>380000000</v>
      </c>
      <c r="Z65" s="7">
        <v>0</v>
      </c>
      <c r="AA65" s="7">
        <v>0</v>
      </c>
    </row>
    <row r="66" spans="1:27" ht="15" thickBot="1" x14ac:dyDescent="0.35">
      <c r="A66" s="6" t="s">
        <v>63</v>
      </c>
      <c r="B66" s="7">
        <v>31250000</v>
      </c>
      <c r="C66" s="7">
        <v>0</v>
      </c>
      <c r="D66" s="7">
        <v>0</v>
      </c>
      <c r="E66" s="7">
        <v>0</v>
      </c>
      <c r="F66" s="7">
        <v>0</v>
      </c>
      <c r="G66" s="7">
        <v>39746500</v>
      </c>
      <c r="H66" s="7">
        <v>0</v>
      </c>
      <c r="I66" s="7">
        <v>158253500</v>
      </c>
      <c r="J66" s="7">
        <v>0</v>
      </c>
      <c r="K66" s="7">
        <v>8496500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237746500</v>
      </c>
      <c r="Y66" s="7">
        <v>147000000</v>
      </c>
      <c r="Z66" s="7">
        <v>-90746500</v>
      </c>
      <c r="AA66" s="7" t="s">
        <v>96</v>
      </c>
    </row>
    <row r="67" spans="1:27" ht="15" thickBot="1" x14ac:dyDescent="0.35"/>
    <row r="68" spans="1:27" ht="15" thickBot="1" x14ac:dyDescent="0.35">
      <c r="A68" s="9" t="s">
        <v>97</v>
      </c>
      <c r="B68" s="10">
        <v>1212764000</v>
      </c>
    </row>
    <row r="69" spans="1:27" ht="15" thickBot="1" x14ac:dyDescent="0.35">
      <c r="A69" s="9" t="s">
        <v>98</v>
      </c>
      <c r="B69" s="10">
        <v>0</v>
      </c>
    </row>
    <row r="70" spans="1:27" ht="15" thickBot="1" x14ac:dyDescent="0.35">
      <c r="A70" s="9" t="s">
        <v>99</v>
      </c>
      <c r="B70" s="10">
        <v>3218507000</v>
      </c>
    </row>
    <row r="71" spans="1:27" ht="15" thickBot="1" x14ac:dyDescent="0.35">
      <c r="A71" s="9" t="s">
        <v>100</v>
      </c>
      <c r="B71" s="10">
        <v>3218507000</v>
      </c>
    </row>
    <row r="72" spans="1:27" ht="15" thickBot="1" x14ac:dyDescent="0.35">
      <c r="A72" s="9" t="s">
        <v>101</v>
      </c>
      <c r="B72" s="10">
        <v>0</v>
      </c>
    </row>
    <row r="73" spans="1:27" ht="15" thickBot="1" x14ac:dyDescent="0.35">
      <c r="A73" s="9" t="s">
        <v>102</v>
      </c>
      <c r="B73" s="10"/>
    </row>
    <row r="74" spans="1:27" ht="15" thickBot="1" x14ac:dyDescent="0.35">
      <c r="A74" s="9" t="s">
        <v>103</v>
      </c>
      <c r="B74" s="10"/>
    </row>
    <row r="75" spans="1:27" ht="15" thickBot="1" x14ac:dyDescent="0.35">
      <c r="A75" s="9" t="s">
        <v>104</v>
      </c>
      <c r="B75" s="10">
        <v>0</v>
      </c>
    </row>
    <row r="77" spans="1:27" x14ac:dyDescent="0.3">
      <c r="A77" s="11" t="s">
        <v>105</v>
      </c>
    </row>
    <row r="79" spans="1:27" x14ac:dyDescent="0.3">
      <c r="A79" s="12" t="s">
        <v>106</v>
      </c>
    </row>
    <row r="80" spans="1:27" x14ac:dyDescent="0.3">
      <c r="A80" s="12" t="s">
        <v>107</v>
      </c>
    </row>
  </sheetData>
  <hyperlinks>
    <hyperlink ref="A77" r:id="rId1" display="https://miau.my-x.hu/myx-free/coco/test/950786920220505154247.html" xr:uid="{00000000-0004-0000-01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1"/>
  <sheetViews>
    <sheetView zoomScale="108" zoomScaleNormal="130" workbookViewId="0">
      <selection activeCell="O1" sqref="O1:P11"/>
    </sheetView>
  </sheetViews>
  <sheetFormatPr defaultRowHeight="14.4" x14ac:dyDescent="0.3"/>
  <cols>
    <col min="13" max="13" width="19.33203125" bestFit="1" customWidth="1"/>
    <col min="14" max="14" width="16.109375" bestFit="1" customWidth="1"/>
    <col min="15" max="15" width="15.109375" bestFit="1" customWidth="1"/>
    <col min="16" max="16" width="14.77734375" bestFit="1" customWidth="1"/>
    <col min="24" max="24" width="19.33203125" bestFit="1" customWidth="1"/>
  </cols>
  <sheetData>
    <row r="1" spans="1:24" x14ac:dyDescent="0.3">
      <c r="A1" t="s">
        <v>22</v>
      </c>
      <c r="B1" t="str">
        <f>'nyers adatok'!D1</f>
        <v>1 Mp vagy kevesebb</v>
      </c>
      <c r="C1" t="str">
        <f>'nyers adatok'!E1</f>
        <v>2 Mp</v>
      </c>
      <c r="D1" t="str">
        <f>'nyers adatok'!F1</f>
        <v>3 Mp</v>
      </c>
      <c r="E1" t="str">
        <f>'nyers adatok'!G1</f>
        <v>4 Mp</v>
      </c>
      <c r="F1" t="str">
        <f>'nyers adatok'!H1</f>
        <v>5 vagy több MP</v>
      </c>
      <c r="G1" t="str">
        <f>'nyers adatok'!I1</f>
        <v>Össz snittek száma</v>
      </c>
      <c r="H1" t="str">
        <f>'nyers adatok'!J1</f>
        <v>Nyugodt jelenetek</v>
      </c>
      <c r="I1" t="str">
        <f>'nyers adatok'!K1</f>
        <v>Akció jelenetek</v>
      </c>
      <c r="J1" t="str">
        <f>'nyers adatok'!L1</f>
        <v>Kritikusok véleménye (1-5)</v>
      </c>
      <c r="K1" t="str">
        <f>'nyers adatok'!M1</f>
        <v>Nagyobb francize része-e</v>
      </c>
      <c r="L1" t="str">
        <f>'nyers adatok'!N1</f>
        <v>Budzsé (Dollár)</v>
      </c>
      <c r="M1" t="str">
        <f>X1</f>
        <v>Box Office (Dollár)</v>
      </c>
      <c r="N1" t="str">
        <f>M57</f>
        <v>Becslés</v>
      </c>
      <c r="O1" s="25" t="s">
        <v>164</v>
      </c>
      <c r="P1" s="25" t="s">
        <v>165</v>
      </c>
      <c r="X1" t="str">
        <f>'nyers adatok'!O1</f>
        <v>Box Office (Dollár)</v>
      </c>
    </row>
    <row r="2" spans="1:24" x14ac:dyDescent="0.3">
      <c r="A2" t="str">
        <f>'nyers adatok'!C2</f>
        <v>Contact to Kill</v>
      </c>
      <c r="B2">
        <f>RANK('nyers adatok'!D2,'nyers adatok'!D$2:D$11,0)</f>
        <v>9</v>
      </c>
      <c r="C2">
        <f>RANK('nyers adatok'!E2,'nyers adatok'!E$2:E$11,0)</f>
        <v>10</v>
      </c>
      <c r="D2">
        <f>RANK('nyers adatok'!F2,'nyers adatok'!F$2:F$11,0)</f>
        <v>10</v>
      </c>
      <c r="E2">
        <f>RANK('nyers adatok'!G2,'nyers adatok'!G$2:G$11,0)</f>
        <v>8</v>
      </c>
      <c r="F2">
        <f>RANK('nyers adatok'!H2,'nyers adatok'!H$2:H$11,0)</f>
        <v>9</v>
      </c>
      <c r="G2">
        <f>RANK('nyers adatok'!I2,'nyers adatok'!I$2:I$11,0)</f>
        <v>10</v>
      </c>
      <c r="H2">
        <f>RANK('nyers adatok'!J2,'nyers adatok'!J$2:J$11,0)</f>
        <v>10</v>
      </c>
      <c r="I2">
        <f>RANK('nyers adatok'!K2,'nyers adatok'!K$2:K$11,0)</f>
        <v>7</v>
      </c>
      <c r="J2">
        <f>RANK('nyers adatok'!L2,'nyers adatok'!L$2:L$11,0)</f>
        <v>10</v>
      </c>
      <c r="K2">
        <f>RANK('nyers adatok'!M2,'nyers adatok'!M$2:M$11,0)</f>
        <v>6</v>
      </c>
      <c r="L2">
        <f>RANK('nyers adatok'!N2,'nyers adatok'!N$2:N$11,0)</f>
        <v>10</v>
      </c>
      <c r="M2">
        <f t="shared" ref="M2:M11" si="0">X2</f>
        <v>7000</v>
      </c>
      <c r="N2">
        <f t="shared" ref="N2:N11" si="1">M58</f>
        <v>7000</v>
      </c>
      <c r="O2" s="25" t="str">
        <f>IF(M2=N2,"azonosság","antagonizms")</f>
        <v>azonosság</v>
      </c>
      <c r="P2" s="25" t="str">
        <f>A2</f>
        <v>Contact to Kill</v>
      </c>
      <c r="X2">
        <f>'nyers adatok'!O2</f>
        <v>7000</v>
      </c>
    </row>
    <row r="3" spans="1:24" x14ac:dyDescent="0.3">
      <c r="A3" t="str">
        <f>'nyers adatok'!C3</f>
        <v>Fantastic Beasts</v>
      </c>
      <c r="B3">
        <f>RANK('nyers adatok'!D3,'nyers adatok'!D$2:D$11,0)</f>
        <v>10</v>
      </c>
      <c r="C3">
        <f>RANK('nyers adatok'!E3,'nyers adatok'!E$2:E$11,0)</f>
        <v>4</v>
      </c>
      <c r="D3">
        <f>RANK('nyers adatok'!F3,'nyers adatok'!F$2:F$11,0)</f>
        <v>2</v>
      </c>
      <c r="E3">
        <f>RANK('nyers adatok'!G3,'nyers adatok'!G$2:G$11,0)</f>
        <v>2</v>
      </c>
      <c r="F3">
        <f>RANK('nyers adatok'!H3,'nyers adatok'!H$2:H$11,0)</f>
        <v>3</v>
      </c>
      <c r="G3">
        <f>RANK('nyers adatok'!I3,'nyers adatok'!I$2:I$11,0)</f>
        <v>9</v>
      </c>
      <c r="H3">
        <f>RANK('nyers adatok'!J3,'nyers adatok'!J$2:J$11,0)</f>
        <v>1</v>
      </c>
      <c r="I3">
        <f>RANK('nyers adatok'!K3,'nyers adatok'!K$2:K$11,0)</f>
        <v>10</v>
      </c>
      <c r="J3">
        <f>RANK('nyers adatok'!L3,'nyers adatok'!L$2:L$11,0)</f>
        <v>1</v>
      </c>
      <c r="K3">
        <f>RANK('nyers adatok'!M3,'nyers adatok'!M$2:M$11,0)</f>
        <v>1</v>
      </c>
      <c r="L3">
        <f>RANK('nyers adatok'!N3,'nyers adatok'!N$2:N$11,0)</f>
        <v>1</v>
      </c>
      <c r="M3">
        <f t="shared" si="0"/>
        <v>812000000</v>
      </c>
      <c r="N3">
        <f t="shared" si="1"/>
        <v>812000000</v>
      </c>
      <c r="O3" s="25" t="str">
        <f t="shared" ref="O3:O11" si="2">IF(M3=N3,"azonosság","antagonizms")</f>
        <v>azonosság</v>
      </c>
      <c r="P3" s="25" t="str">
        <f t="shared" ref="P3:P11" si="3">A3</f>
        <v>Fantastic Beasts</v>
      </c>
      <c r="X3">
        <f>'nyers adatok'!O3</f>
        <v>812000000</v>
      </c>
    </row>
    <row r="4" spans="1:24" x14ac:dyDescent="0.3">
      <c r="A4" t="str">
        <f>'nyers adatok'!C4</f>
        <v>Gemini Man</v>
      </c>
      <c r="B4">
        <f>RANK('nyers adatok'!D4,'nyers adatok'!D$2:D$11,0)</f>
        <v>7</v>
      </c>
      <c r="C4">
        <f>RANK('nyers adatok'!E4,'nyers adatok'!E$2:E$11,0)</f>
        <v>9</v>
      </c>
      <c r="D4">
        <f>RANK('nyers adatok'!F4,'nyers adatok'!F$2:F$11,0)</f>
        <v>4</v>
      </c>
      <c r="E4">
        <f>RANK('nyers adatok'!G4,'nyers adatok'!G$2:G$11,0)</f>
        <v>3</v>
      </c>
      <c r="F4">
        <f>RANK('nyers adatok'!H4,'nyers adatok'!H$2:H$11,0)</f>
        <v>6</v>
      </c>
      <c r="G4">
        <f>RANK('nyers adatok'!I4,'nyers adatok'!I$2:I$11,0)</f>
        <v>8</v>
      </c>
      <c r="H4">
        <f>RANK('nyers adatok'!J4,'nyers adatok'!J$2:J$11,0)</f>
        <v>3</v>
      </c>
      <c r="I4">
        <f>RANK('nyers adatok'!K4,'nyers adatok'!K$2:K$11,0)</f>
        <v>9</v>
      </c>
      <c r="J4">
        <f>RANK('nyers adatok'!L4,'nyers adatok'!L$2:L$11,0)</f>
        <v>5</v>
      </c>
      <c r="K4">
        <f>RANK('nyers adatok'!M4,'nyers adatok'!M$2:M$11,0)</f>
        <v>6</v>
      </c>
      <c r="L4">
        <f>RANK('nyers adatok'!N4,'nyers adatok'!N$2:N$11,0)</f>
        <v>5</v>
      </c>
      <c r="M4">
        <f t="shared" si="0"/>
        <v>173500000</v>
      </c>
      <c r="N4">
        <f t="shared" si="1"/>
        <v>173500000</v>
      </c>
      <c r="O4" s="25" t="str">
        <f t="shared" si="2"/>
        <v>azonosság</v>
      </c>
      <c r="P4" s="25" t="str">
        <f t="shared" si="3"/>
        <v>Gemini Man</v>
      </c>
      <c r="X4">
        <f>'nyers adatok'!O4</f>
        <v>173500000</v>
      </c>
    </row>
    <row r="5" spans="1:24" x14ac:dyDescent="0.3">
      <c r="A5" t="str">
        <f>'nyers adatok'!C5</f>
        <v>Jungle Cruise</v>
      </c>
      <c r="B5">
        <f>RANK('nyers adatok'!D5,'nyers adatok'!D$2:D$11,0)</f>
        <v>4</v>
      </c>
      <c r="C5">
        <f>RANK('nyers adatok'!E5,'nyers adatok'!E$2:E$11,0)</f>
        <v>6</v>
      </c>
      <c r="D5">
        <f>RANK('nyers adatok'!F5,'nyers adatok'!F$2:F$11,0)</f>
        <v>4</v>
      </c>
      <c r="E5">
        <f>RANK('nyers adatok'!G5,'nyers adatok'!G$2:G$11,0)</f>
        <v>5</v>
      </c>
      <c r="F5">
        <f>RANK('nyers adatok'!H5,'nyers adatok'!H$2:H$11,0)</f>
        <v>9</v>
      </c>
      <c r="G5">
        <f>RANK('nyers adatok'!I5,'nyers adatok'!I$2:I$11,0)</f>
        <v>7</v>
      </c>
      <c r="H5">
        <f>RANK('nyers adatok'!J5,'nyers adatok'!J$2:J$11,0)</f>
        <v>9</v>
      </c>
      <c r="I5">
        <f>RANK('nyers adatok'!K5,'nyers adatok'!K$2:K$11,0)</f>
        <v>7</v>
      </c>
      <c r="J5">
        <f>RANK('nyers adatok'!L5,'nyers adatok'!L$2:L$11,0)</f>
        <v>1</v>
      </c>
      <c r="K5">
        <f>RANK('nyers adatok'!M5,'nyers adatok'!M$2:M$11,0)</f>
        <v>6</v>
      </c>
      <c r="L5">
        <f>RANK('nyers adatok'!N5,'nyers adatok'!N$2:N$11,0)</f>
        <v>1</v>
      </c>
      <c r="M5">
        <f t="shared" si="0"/>
        <v>220000000</v>
      </c>
      <c r="N5">
        <f t="shared" si="1"/>
        <v>220000000</v>
      </c>
      <c r="O5" s="25" t="str">
        <f t="shared" si="2"/>
        <v>azonosság</v>
      </c>
      <c r="P5" s="25" t="str">
        <f t="shared" si="3"/>
        <v>Jungle Cruise</v>
      </c>
      <c r="X5">
        <f>'nyers adatok'!O5</f>
        <v>220000000</v>
      </c>
    </row>
    <row r="6" spans="1:24" x14ac:dyDescent="0.3">
      <c r="A6" t="str">
        <f>'nyers adatok'!C6</f>
        <v>Venom 2</v>
      </c>
      <c r="B6">
        <f>RANK('nyers adatok'!D6,'nyers adatok'!D$2:D$11,0)</f>
        <v>4</v>
      </c>
      <c r="C6">
        <f>RANK('nyers adatok'!E6,'nyers adatok'!E$2:E$11,0)</f>
        <v>6</v>
      </c>
      <c r="D6">
        <f>RANK('nyers adatok'!F6,'nyers adatok'!F$2:F$11,0)</f>
        <v>4</v>
      </c>
      <c r="E6">
        <f>RANK('nyers adatok'!G6,'nyers adatok'!G$2:G$11,0)</f>
        <v>5</v>
      </c>
      <c r="F6">
        <f>RANK('nyers adatok'!H6,'nyers adatok'!H$2:H$11,0)</f>
        <v>4</v>
      </c>
      <c r="G6">
        <f>RANK('nyers adatok'!I6,'nyers adatok'!I$2:I$11,0)</f>
        <v>6</v>
      </c>
      <c r="H6">
        <f>RANK('nyers adatok'!J6,'nyers adatok'!J$2:J$11,0)</f>
        <v>7</v>
      </c>
      <c r="I6">
        <f>RANK('nyers adatok'!K6,'nyers adatok'!K$2:K$11,0)</f>
        <v>2</v>
      </c>
      <c r="J6">
        <f>RANK('nyers adatok'!L6,'nyers adatok'!L$2:L$11,0)</f>
        <v>5</v>
      </c>
      <c r="K6">
        <f>RANK('nyers adatok'!M6,'nyers adatok'!M$2:M$11,0)</f>
        <v>1</v>
      </c>
      <c r="L6">
        <f>RANK('nyers adatok'!N6,'nyers adatok'!N$2:N$11,0)</f>
        <v>7</v>
      </c>
      <c r="M6">
        <f t="shared" si="0"/>
        <v>502000000</v>
      </c>
      <c r="N6">
        <f t="shared" si="1"/>
        <v>411250000</v>
      </c>
      <c r="O6" s="25" t="str">
        <f t="shared" si="2"/>
        <v>antagonizms</v>
      </c>
      <c r="P6" s="25" t="str">
        <f t="shared" si="3"/>
        <v>Venom 2</v>
      </c>
      <c r="X6">
        <f>'nyers adatok'!O6</f>
        <v>502000000</v>
      </c>
    </row>
    <row r="7" spans="1:24" x14ac:dyDescent="0.3">
      <c r="A7" t="str">
        <f>'nyers adatok'!C7</f>
        <v>Men in Black 4</v>
      </c>
      <c r="B7">
        <f>RANK('nyers adatok'!D7,'nyers adatok'!D$2:D$11,0)</f>
        <v>3</v>
      </c>
      <c r="C7">
        <f>RANK('nyers adatok'!E7,'nyers adatok'!E$2:E$11,0)</f>
        <v>5</v>
      </c>
      <c r="D7">
        <f>RANK('nyers adatok'!F7,'nyers adatok'!F$2:F$11,0)</f>
        <v>8</v>
      </c>
      <c r="E7">
        <f>RANK('nyers adatok'!G7,'nyers adatok'!G$2:G$11,0)</f>
        <v>8</v>
      </c>
      <c r="F7">
        <f>RANK('nyers adatok'!H7,'nyers adatok'!H$2:H$11,0)</f>
        <v>6</v>
      </c>
      <c r="G7">
        <f>RANK('nyers adatok'!I7,'nyers adatok'!I$2:I$11,0)</f>
        <v>5</v>
      </c>
      <c r="H7">
        <f>RANK('nyers adatok'!J7,'nyers adatok'!J$2:J$11,0)</f>
        <v>6</v>
      </c>
      <c r="I7">
        <f>RANK('nyers adatok'!K7,'nyers adatok'!K$2:K$11,0)</f>
        <v>3</v>
      </c>
      <c r="J7">
        <f>RANK('nyers adatok'!L7,'nyers adatok'!L$2:L$11,0)</f>
        <v>5</v>
      </c>
      <c r="K7">
        <f>RANK('nyers adatok'!M7,'nyers adatok'!M$2:M$11,0)</f>
        <v>1</v>
      </c>
      <c r="L7">
        <f>RANK('nyers adatok'!N7,'nyers adatok'!N$2:N$11,0)</f>
        <v>7</v>
      </c>
      <c r="M7">
        <f t="shared" si="0"/>
        <v>253000000</v>
      </c>
      <c r="N7">
        <f t="shared" si="1"/>
        <v>253000000</v>
      </c>
      <c r="O7" s="25" t="str">
        <f t="shared" si="2"/>
        <v>azonosság</v>
      </c>
      <c r="P7" s="25" t="str">
        <f t="shared" si="3"/>
        <v>Men in Black 4</v>
      </c>
      <c r="X7">
        <f>'nyers adatok'!O7</f>
        <v>253000000</v>
      </c>
    </row>
    <row r="8" spans="1:24" x14ac:dyDescent="0.3">
      <c r="A8" t="str">
        <f>'nyers adatok'!C8</f>
        <v>Free Guy</v>
      </c>
      <c r="B8">
        <f>RANK('nyers adatok'!D8,'nyers adatok'!D$2:D$11,0)</f>
        <v>6</v>
      </c>
      <c r="C8">
        <f>RANK('nyers adatok'!E8,'nyers adatok'!E$2:E$11,0)</f>
        <v>3</v>
      </c>
      <c r="D8">
        <f>RANK('nyers adatok'!F8,'nyers adatok'!F$2:F$11,0)</f>
        <v>2</v>
      </c>
      <c r="E8">
        <f>RANK('nyers adatok'!G8,'nyers adatok'!G$2:G$11,0)</f>
        <v>5</v>
      </c>
      <c r="F8">
        <f>RANK('nyers adatok'!H8,'nyers adatok'!H$2:H$11,0)</f>
        <v>2</v>
      </c>
      <c r="G8">
        <f>RANK('nyers adatok'!I8,'nyers adatok'!I$2:I$11,0)</f>
        <v>4</v>
      </c>
      <c r="H8">
        <f>RANK('nyers adatok'!J8,'nyers adatok'!J$2:J$11,0)</f>
        <v>5</v>
      </c>
      <c r="I8">
        <f>RANK('nyers adatok'!K8,'nyers adatok'!K$2:K$11,0)</f>
        <v>5</v>
      </c>
      <c r="J8">
        <f>RANK('nyers adatok'!L8,'nyers adatok'!L$2:L$11,0)</f>
        <v>1</v>
      </c>
      <c r="K8">
        <f>RANK('nyers adatok'!M8,'nyers adatok'!M$2:M$11,0)</f>
        <v>6</v>
      </c>
      <c r="L8">
        <f>RANK('nyers adatok'!N8,'nyers adatok'!N$2:N$11,0)</f>
        <v>6</v>
      </c>
      <c r="M8">
        <f t="shared" si="0"/>
        <v>331000000</v>
      </c>
      <c r="N8">
        <f t="shared" si="1"/>
        <v>331000000</v>
      </c>
      <c r="O8" s="25" t="str">
        <f t="shared" si="2"/>
        <v>azonosság</v>
      </c>
      <c r="P8" s="25" t="str">
        <f t="shared" si="3"/>
        <v>Free Guy</v>
      </c>
      <c r="X8">
        <f>'nyers adatok'!O8</f>
        <v>331000000</v>
      </c>
    </row>
    <row r="9" spans="1:24" x14ac:dyDescent="0.3">
      <c r="A9" t="str">
        <f>'nyers adatok'!C9</f>
        <v>Dune</v>
      </c>
      <c r="B9">
        <f>RANK('nyers adatok'!D9,'nyers adatok'!D$2:D$11,0)</f>
        <v>8</v>
      </c>
      <c r="C9">
        <f>RANK('nyers adatok'!E9,'nyers adatok'!E$2:E$11,0)</f>
        <v>1</v>
      </c>
      <c r="D9">
        <f>RANK('nyers adatok'!F9,'nyers adatok'!F$2:F$11,0)</f>
        <v>1</v>
      </c>
      <c r="E9">
        <f>RANK('nyers adatok'!G9,'nyers adatok'!G$2:G$11,0)</f>
        <v>1</v>
      </c>
      <c r="F9">
        <f>RANK('nyers adatok'!H9,'nyers adatok'!H$2:H$11,0)</f>
        <v>1</v>
      </c>
      <c r="G9">
        <f>RANK('nyers adatok'!I9,'nyers adatok'!I$2:I$11,0)</f>
        <v>3</v>
      </c>
      <c r="H9">
        <f>RANK('nyers adatok'!J9,'nyers adatok'!J$2:J$11,0)</f>
        <v>2</v>
      </c>
      <c r="I9">
        <f>RANK('nyers adatok'!K9,'nyers adatok'!K$2:K$11,0)</f>
        <v>6</v>
      </c>
      <c r="J9">
        <f>RANK('nyers adatok'!L9,'nyers adatok'!L$2:L$11,0)</f>
        <v>1</v>
      </c>
      <c r="K9">
        <f>RANK('nyers adatok'!M9,'nyers adatok'!M$2:M$11,0)</f>
        <v>6</v>
      </c>
      <c r="L9">
        <f>RANK('nyers adatok'!N9,'nyers adatok'!N$2:N$11,0)</f>
        <v>4</v>
      </c>
      <c r="M9">
        <f t="shared" si="0"/>
        <v>400000000</v>
      </c>
      <c r="N9">
        <f t="shared" si="1"/>
        <v>400000000</v>
      </c>
      <c r="O9" s="25" t="str">
        <f t="shared" si="2"/>
        <v>azonosság</v>
      </c>
      <c r="P9" s="25" t="str">
        <f t="shared" si="3"/>
        <v>Dune</v>
      </c>
      <c r="X9">
        <f>'nyers adatok'!O9</f>
        <v>400000000</v>
      </c>
    </row>
    <row r="10" spans="1:24" x14ac:dyDescent="0.3">
      <c r="A10" t="str">
        <f>'nyers adatok'!C10</f>
        <v>Black Widow</v>
      </c>
      <c r="B10">
        <f>RANK('nyers adatok'!D10,'nyers adatok'!D$2:D$11,0)</f>
        <v>2</v>
      </c>
      <c r="C10">
        <f>RANK('nyers adatok'!E10,'nyers adatok'!E$2:E$11,0)</f>
        <v>6</v>
      </c>
      <c r="D10">
        <f>RANK('nyers adatok'!F10,'nyers adatok'!F$2:F$11,0)</f>
        <v>8</v>
      </c>
      <c r="E10">
        <f>RANK('nyers adatok'!G10,'nyers adatok'!G$2:G$11,0)</f>
        <v>10</v>
      </c>
      <c r="F10">
        <f>RANK('nyers adatok'!H10,'nyers adatok'!H$2:H$11,0)</f>
        <v>6</v>
      </c>
      <c r="G10">
        <f>RANK('nyers adatok'!I10,'nyers adatok'!I$2:I$11,0)</f>
        <v>2</v>
      </c>
      <c r="H10">
        <f>RANK('nyers adatok'!J10,'nyers adatok'!J$2:J$11,0)</f>
        <v>3</v>
      </c>
      <c r="I10">
        <f>RANK('nyers adatok'!K10,'nyers adatok'!K$2:K$11,0)</f>
        <v>3</v>
      </c>
      <c r="J10">
        <f>RANK('nyers adatok'!L10,'nyers adatok'!L$2:L$11,0)</f>
        <v>5</v>
      </c>
      <c r="K10">
        <f>RANK('nyers adatok'!M10,'nyers adatok'!M$2:M$11,0)</f>
        <v>1</v>
      </c>
      <c r="L10">
        <f>RANK('nyers adatok'!N10,'nyers adatok'!N$2:N$11,0)</f>
        <v>1</v>
      </c>
      <c r="M10">
        <f t="shared" si="0"/>
        <v>380000000</v>
      </c>
      <c r="N10">
        <f t="shared" si="1"/>
        <v>380000000</v>
      </c>
      <c r="O10" s="25" t="str">
        <f t="shared" si="2"/>
        <v>azonosság</v>
      </c>
      <c r="P10" s="25" t="str">
        <f t="shared" si="3"/>
        <v>Black Widow</v>
      </c>
      <c r="X10">
        <f>'nyers adatok'!O10</f>
        <v>380000000</v>
      </c>
    </row>
    <row r="11" spans="1:24" x14ac:dyDescent="0.3">
      <c r="A11" t="str">
        <f>'nyers adatok'!C11</f>
        <v>Morbius</v>
      </c>
      <c r="B11">
        <f>RANK('nyers adatok'!D11,'nyers adatok'!D$2:D$11,0)</f>
        <v>1</v>
      </c>
      <c r="C11">
        <f>RANK('nyers adatok'!E11,'nyers adatok'!E$2:E$11,0)</f>
        <v>1</v>
      </c>
      <c r="D11">
        <f>RANK('nyers adatok'!F11,'nyers adatok'!F$2:F$11,0)</f>
        <v>4</v>
      </c>
      <c r="E11">
        <f>RANK('nyers adatok'!G11,'nyers adatok'!G$2:G$11,0)</f>
        <v>3</v>
      </c>
      <c r="F11">
        <f>RANK('nyers adatok'!H11,'nyers adatok'!H$2:H$11,0)</f>
        <v>4</v>
      </c>
      <c r="G11">
        <f>RANK('nyers adatok'!I11,'nyers adatok'!I$2:I$11,0)</f>
        <v>1</v>
      </c>
      <c r="H11">
        <f>RANK('nyers adatok'!J11,'nyers adatok'!J$2:J$11,0)</f>
        <v>8</v>
      </c>
      <c r="I11">
        <f>RANK('nyers adatok'!K11,'nyers adatok'!K$2:K$11,0)</f>
        <v>1</v>
      </c>
      <c r="J11">
        <f>RANK('nyers adatok'!L11,'nyers adatok'!L$2:L$11,0)</f>
        <v>5</v>
      </c>
      <c r="K11">
        <f>RANK('nyers adatok'!M11,'nyers adatok'!M$2:M$11,0)</f>
        <v>1</v>
      </c>
      <c r="L11">
        <f>RANK('nyers adatok'!N11,'nyers adatok'!N$2:N$11,0)</f>
        <v>9</v>
      </c>
      <c r="M11">
        <f t="shared" si="0"/>
        <v>147000000</v>
      </c>
      <c r="N11">
        <f t="shared" si="1"/>
        <v>237750000</v>
      </c>
      <c r="O11" s="25" t="str">
        <f t="shared" si="2"/>
        <v>antagonizms</v>
      </c>
      <c r="P11" s="25" t="str">
        <f t="shared" si="3"/>
        <v>Morbius</v>
      </c>
      <c r="X11">
        <f>'nyers adatok'!O11</f>
        <v>147000000</v>
      </c>
    </row>
    <row r="15" spans="1:24" ht="18" x14ac:dyDescent="0.3">
      <c r="A15" s="2"/>
    </row>
    <row r="16" spans="1:24" x14ac:dyDescent="0.3">
      <c r="A16" s="3"/>
    </row>
    <row r="19" spans="1:13" ht="30.6" x14ac:dyDescent="0.3">
      <c r="A19" s="4" t="s">
        <v>23</v>
      </c>
      <c r="B19" s="5">
        <v>6290584</v>
      </c>
      <c r="C19" s="4" t="s">
        <v>24</v>
      </c>
      <c r="D19" s="5">
        <v>10</v>
      </c>
      <c r="E19" s="4" t="s">
        <v>25</v>
      </c>
      <c r="F19" s="5">
        <v>11</v>
      </c>
      <c r="G19" s="4" t="s">
        <v>26</v>
      </c>
      <c r="H19" s="5">
        <v>10</v>
      </c>
      <c r="I19" s="4" t="s">
        <v>27</v>
      </c>
      <c r="J19" s="5">
        <v>0</v>
      </c>
      <c r="K19" s="4" t="s">
        <v>28</v>
      </c>
      <c r="L19" s="5" t="s">
        <v>108</v>
      </c>
    </row>
    <row r="20" spans="1:13" ht="18.600000000000001" thickBot="1" x14ac:dyDescent="0.35">
      <c r="A20" s="2"/>
    </row>
    <row r="21" spans="1:13" ht="15" thickBot="1" x14ac:dyDescent="0.35">
      <c r="A21" s="6" t="s">
        <v>30</v>
      </c>
      <c r="B21" s="6" t="s">
        <v>31</v>
      </c>
      <c r="C21" s="6" t="s">
        <v>32</v>
      </c>
      <c r="D21" s="6" t="s">
        <v>33</v>
      </c>
      <c r="E21" s="6" t="s">
        <v>34</v>
      </c>
      <c r="F21" s="6" t="s">
        <v>35</v>
      </c>
      <c r="G21" s="6" t="s">
        <v>36</v>
      </c>
      <c r="H21" s="6" t="s">
        <v>37</v>
      </c>
      <c r="I21" s="6" t="s">
        <v>38</v>
      </c>
      <c r="J21" s="6" t="s">
        <v>39</v>
      </c>
      <c r="K21" s="6" t="s">
        <v>40</v>
      </c>
      <c r="L21" s="6" t="s">
        <v>41</v>
      </c>
      <c r="M21" s="6" t="s">
        <v>109</v>
      </c>
    </row>
    <row r="22" spans="1:13" ht="15" thickBot="1" x14ac:dyDescent="0.35">
      <c r="A22" s="6" t="s">
        <v>54</v>
      </c>
      <c r="B22" s="7">
        <v>9</v>
      </c>
      <c r="C22" s="7">
        <v>10</v>
      </c>
      <c r="D22" s="7">
        <v>10</v>
      </c>
      <c r="E22" s="7">
        <v>8</v>
      </c>
      <c r="F22" s="7">
        <v>9</v>
      </c>
      <c r="G22" s="7">
        <v>10</v>
      </c>
      <c r="H22" s="7">
        <v>10</v>
      </c>
      <c r="I22" s="7">
        <v>7</v>
      </c>
      <c r="J22" s="7">
        <v>10</v>
      </c>
      <c r="K22" s="7">
        <v>6</v>
      </c>
      <c r="L22" s="7">
        <v>10</v>
      </c>
      <c r="M22" s="7">
        <v>7000</v>
      </c>
    </row>
    <row r="23" spans="1:13" ht="15" thickBot="1" x14ac:dyDescent="0.35">
      <c r="A23" s="6" t="s">
        <v>55</v>
      </c>
      <c r="B23" s="7">
        <v>10</v>
      </c>
      <c r="C23" s="7">
        <v>4</v>
      </c>
      <c r="D23" s="7">
        <v>2</v>
      </c>
      <c r="E23" s="7">
        <v>2</v>
      </c>
      <c r="F23" s="7">
        <v>3</v>
      </c>
      <c r="G23" s="7">
        <v>9</v>
      </c>
      <c r="H23" s="7">
        <v>1</v>
      </c>
      <c r="I23" s="7">
        <v>10</v>
      </c>
      <c r="J23" s="7">
        <v>1</v>
      </c>
      <c r="K23" s="7">
        <v>1</v>
      </c>
      <c r="L23" s="7">
        <v>1</v>
      </c>
      <c r="M23" s="7">
        <v>812000000</v>
      </c>
    </row>
    <row r="24" spans="1:13" ht="15" thickBot="1" x14ac:dyDescent="0.35">
      <c r="A24" s="6" t="s">
        <v>56</v>
      </c>
      <c r="B24" s="7">
        <v>7</v>
      </c>
      <c r="C24" s="7">
        <v>9</v>
      </c>
      <c r="D24" s="7">
        <v>4</v>
      </c>
      <c r="E24" s="7">
        <v>3</v>
      </c>
      <c r="F24" s="7">
        <v>6</v>
      </c>
      <c r="G24" s="7">
        <v>8</v>
      </c>
      <c r="H24" s="7">
        <v>3</v>
      </c>
      <c r="I24" s="7">
        <v>9</v>
      </c>
      <c r="J24" s="7">
        <v>5</v>
      </c>
      <c r="K24" s="7">
        <v>6</v>
      </c>
      <c r="L24" s="7">
        <v>5</v>
      </c>
      <c r="M24" s="7">
        <v>173500000</v>
      </c>
    </row>
    <row r="25" spans="1:13" ht="15" thickBot="1" x14ac:dyDescent="0.35">
      <c r="A25" s="6" t="s">
        <v>57</v>
      </c>
      <c r="B25" s="7">
        <v>4</v>
      </c>
      <c r="C25" s="7">
        <v>6</v>
      </c>
      <c r="D25" s="7">
        <v>4</v>
      </c>
      <c r="E25" s="7">
        <v>5</v>
      </c>
      <c r="F25" s="7">
        <v>9</v>
      </c>
      <c r="G25" s="7">
        <v>7</v>
      </c>
      <c r="H25" s="7">
        <v>9</v>
      </c>
      <c r="I25" s="7">
        <v>7</v>
      </c>
      <c r="J25" s="7">
        <v>1</v>
      </c>
      <c r="K25" s="7">
        <v>6</v>
      </c>
      <c r="L25" s="7">
        <v>1</v>
      </c>
      <c r="M25" s="7">
        <v>220000000</v>
      </c>
    </row>
    <row r="26" spans="1:13" ht="15" thickBot="1" x14ac:dyDescent="0.35">
      <c r="A26" s="6" t="s">
        <v>58</v>
      </c>
      <c r="B26" s="7">
        <v>4</v>
      </c>
      <c r="C26" s="7">
        <v>6</v>
      </c>
      <c r="D26" s="7">
        <v>4</v>
      </c>
      <c r="E26" s="7">
        <v>5</v>
      </c>
      <c r="F26" s="7">
        <v>4</v>
      </c>
      <c r="G26" s="7">
        <v>6</v>
      </c>
      <c r="H26" s="7">
        <v>7</v>
      </c>
      <c r="I26" s="7">
        <v>2</v>
      </c>
      <c r="J26" s="7">
        <v>5</v>
      </c>
      <c r="K26" s="7">
        <v>1</v>
      </c>
      <c r="L26" s="7">
        <v>7</v>
      </c>
      <c r="M26" s="7">
        <v>502000000</v>
      </c>
    </row>
    <row r="27" spans="1:13" ht="15" thickBot="1" x14ac:dyDescent="0.35">
      <c r="A27" s="6" t="s">
        <v>59</v>
      </c>
      <c r="B27" s="7">
        <v>3</v>
      </c>
      <c r="C27" s="7">
        <v>5</v>
      </c>
      <c r="D27" s="7">
        <v>8</v>
      </c>
      <c r="E27" s="7">
        <v>8</v>
      </c>
      <c r="F27" s="7">
        <v>6</v>
      </c>
      <c r="G27" s="7">
        <v>5</v>
      </c>
      <c r="H27" s="7">
        <v>6</v>
      </c>
      <c r="I27" s="7">
        <v>3</v>
      </c>
      <c r="J27" s="7">
        <v>5</v>
      </c>
      <c r="K27" s="7">
        <v>1</v>
      </c>
      <c r="L27" s="7">
        <v>7</v>
      </c>
      <c r="M27" s="7">
        <v>253000000</v>
      </c>
    </row>
    <row r="28" spans="1:13" ht="15" thickBot="1" x14ac:dyDescent="0.35">
      <c r="A28" s="6" t="s">
        <v>60</v>
      </c>
      <c r="B28" s="7">
        <v>6</v>
      </c>
      <c r="C28" s="7">
        <v>3</v>
      </c>
      <c r="D28" s="7">
        <v>2</v>
      </c>
      <c r="E28" s="7">
        <v>5</v>
      </c>
      <c r="F28" s="7">
        <v>2</v>
      </c>
      <c r="G28" s="7">
        <v>4</v>
      </c>
      <c r="H28" s="7">
        <v>5</v>
      </c>
      <c r="I28" s="7">
        <v>5</v>
      </c>
      <c r="J28" s="7">
        <v>1</v>
      </c>
      <c r="K28" s="7">
        <v>6</v>
      </c>
      <c r="L28" s="7">
        <v>6</v>
      </c>
      <c r="M28" s="7">
        <v>331000000</v>
      </c>
    </row>
    <row r="29" spans="1:13" ht="15" thickBot="1" x14ac:dyDescent="0.35">
      <c r="A29" s="6" t="s">
        <v>61</v>
      </c>
      <c r="B29" s="7">
        <v>8</v>
      </c>
      <c r="C29" s="7">
        <v>1</v>
      </c>
      <c r="D29" s="7">
        <v>1</v>
      </c>
      <c r="E29" s="7">
        <v>1</v>
      </c>
      <c r="F29" s="7">
        <v>1</v>
      </c>
      <c r="G29" s="7">
        <v>3</v>
      </c>
      <c r="H29" s="7">
        <v>2</v>
      </c>
      <c r="I29" s="7">
        <v>6</v>
      </c>
      <c r="J29" s="7">
        <v>1</v>
      </c>
      <c r="K29" s="7">
        <v>6</v>
      </c>
      <c r="L29" s="7">
        <v>4</v>
      </c>
      <c r="M29" s="7">
        <v>400000000</v>
      </c>
    </row>
    <row r="30" spans="1:13" ht="15" thickBot="1" x14ac:dyDescent="0.35">
      <c r="A30" s="6" t="s">
        <v>62</v>
      </c>
      <c r="B30" s="7">
        <v>2</v>
      </c>
      <c r="C30" s="7">
        <v>6</v>
      </c>
      <c r="D30" s="7">
        <v>8</v>
      </c>
      <c r="E30" s="7">
        <v>10</v>
      </c>
      <c r="F30" s="7">
        <v>6</v>
      </c>
      <c r="G30" s="7">
        <v>2</v>
      </c>
      <c r="H30" s="7">
        <v>3</v>
      </c>
      <c r="I30" s="7">
        <v>3</v>
      </c>
      <c r="J30" s="7">
        <v>5</v>
      </c>
      <c r="K30" s="7">
        <v>1</v>
      </c>
      <c r="L30" s="7">
        <v>1</v>
      </c>
      <c r="M30" s="7">
        <v>380000000</v>
      </c>
    </row>
    <row r="31" spans="1:13" ht="15" thickBot="1" x14ac:dyDescent="0.35">
      <c r="A31" s="6" t="s">
        <v>63</v>
      </c>
      <c r="B31" s="7">
        <v>1</v>
      </c>
      <c r="C31" s="7">
        <v>1</v>
      </c>
      <c r="D31" s="7">
        <v>4</v>
      </c>
      <c r="E31" s="7">
        <v>3</v>
      </c>
      <c r="F31" s="7">
        <v>4</v>
      </c>
      <c r="G31" s="7">
        <v>1</v>
      </c>
      <c r="H31" s="7">
        <v>8</v>
      </c>
      <c r="I31" s="7">
        <v>1</v>
      </c>
      <c r="J31" s="7">
        <v>5</v>
      </c>
      <c r="K31" s="7">
        <v>1</v>
      </c>
      <c r="L31" s="7">
        <v>9</v>
      </c>
      <c r="M31" s="7">
        <v>147000000</v>
      </c>
    </row>
    <row r="32" spans="1:13" ht="18.600000000000001" thickBot="1" x14ac:dyDescent="0.35">
      <c r="A32" s="2"/>
    </row>
    <row r="33" spans="1:12" ht="18.600000000000001" thickBot="1" x14ac:dyDescent="0.35">
      <c r="A33" s="6" t="s">
        <v>64</v>
      </c>
      <c r="B33" s="6" t="s">
        <v>31</v>
      </c>
      <c r="C33" s="6" t="s">
        <v>32</v>
      </c>
      <c r="D33" s="6" t="s">
        <v>33</v>
      </c>
      <c r="E33" s="6" t="s">
        <v>34</v>
      </c>
      <c r="F33" s="6" t="s">
        <v>35</v>
      </c>
      <c r="G33" s="6" t="s">
        <v>36</v>
      </c>
      <c r="H33" s="6" t="s">
        <v>37</v>
      </c>
      <c r="I33" s="6" t="s">
        <v>38</v>
      </c>
      <c r="J33" s="6" t="s">
        <v>39</v>
      </c>
      <c r="K33" s="6" t="s">
        <v>40</v>
      </c>
      <c r="L33" s="6" t="s">
        <v>41</v>
      </c>
    </row>
    <row r="34" spans="1:12" ht="36.6" thickBot="1" x14ac:dyDescent="0.35">
      <c r="A34" s="6" t="s">
        <v>65</v>
      </c>
      <c r="B34" s="7" t="s">
        <v>67</v>
      </c>
      <c r="C34" s="7" t="s">
        <v>67</v>
      </c>
      <c r="D34" s="7" t="s">
        <v>110</v>
      </c>
      <c r="E34" s="7" t="s">
        <v>67</v>
      </c>
      <c r="F34" s="7" t="s">
        <v>69</v>
      </c>
      <c r="G34" s="7" t="s">
        <v>70</v>
      </c>
      <c r="H34" s="7" t="s">
        <v>111</v>
      </c>
      <c r="I34" s="7" t="s">
        <v>112</v>
      </c>
      <c r="J34" s="7" t="s">
        <v>67</v>
      </c>
      <c r="K34" s="7" t="s">
        <v>113</v>
      </c>
      <c r="L34" s="7" t="s">
        <v>114</v>
      </c>
    </row>
    <row r="35" spans="1:12" ht="36.6" thickBot="1" x14ac:dyDescent="0.35">
      <c r="A35" s="6" t="s">
        <v>78</v>
      </c>
      <c r="B35" s="7" t="s">
        <v>67</v>
      </c>
      <c r="C35" s="7" t="s">
        <v>67</v>
      </c>
      <c r="D35" s="7" t="s">
        <v>73</v>
      </c>
      <c r="E35" s="7" t="s">
        <v>67</v>
      </c>
      <c r="F35" s="7" t="s">
        <v>69</v>
      </c>
      <c r="G35" s="7" t="s">
        <v>70</v>
      </c>
      <c r="H35" s="7" t="s">
        <v>115</v>
      </c>
      <c r="I35" s="7" t="s">
        <v>112</v>
      </c>
      <c r="J35" s="7" t="s">
        <v>67</v>
      </c>
      <c r="K35" s="7" t="s">
        <v>67</v>
      </c>
      <c r="L35" s="7" t="s">
        <v>116</v>
      </c>
    </row>
    <row r="36" spans="1:12" ht="36.6" thickBot="1" x14ac:dyDescent="0.35">
      <c r="A36" s="6" t="s">
        <v>82</v>
      </c>
      <c r="B36" s="7" t="s">
        <v>67</v>
      </c>
      <c r="C36" s="7" t="s">
        <v>67</v>
      </c>
      <c r="D36" s="7" t="s">
        <v>67</v>
      </c>
      <c r="E36" s="7" t="s">
        <v>67</v>
      </c>
      <c r="F36" s="7" t="s">
        <v>67</v>
      </c>
      <c r="G36" s="7" t="s">
        <v>70</v>
      </c>
      <c r="H36" s="7" t="s">
        <v>117</v>
      </c>
      <c r="I36" s="7" t="s">
        <v>81</v>
      </c>
      <c r="J36" s="7" t="s">
        <v>67</v>
      </c>
      <c r="K36" s="7" t="s">
        <v>67</v>
      </c>
      <c r="L36" s="7" t="s">
        <v>116</v>
      </c>
    </row>
    <row r="37" spans="1:12" ht="36.6" thickBot="1" x14ac:dyDescent="0.35">
      <c r="A37" s="6" t="s">
        <v>83</v>
      </c>
      <c r="B37" s="7" t="s">
        <v>67</v>
      </c>
      <c r="C37" s="7" t="s">
        <v>67</v>
      </c>
      <c r="D37" s="7" t="s">
        <v>67</v>
      </c>
      <c r="E37" s="7" t="s">
        <v>67</v>
      </c>
      <c r="F37" s="7" t="s">
        <v>67</v>
      </c>
      <c r="G37" s="7" t="s">
        <v>70</v>
      </c>
      <c r="H37" s="7" t="s">
        <v>117</v>
      </c>
      <c r="I37" s="7" t="s">
        <v>81</v>
      </c>
      <c r="J37" s="7" t="s">
        <v>67</v>
      </c>
      <c r="K37" s="7" t="s">
        <v>67</v>
      </c>
      <c r="L37" s="7" t="s">
        <v>116</v>
      </c>
    </row>
    <row r="38" spans="1:12" ht="36.6" thickBot="1" x14ac:dyDescent="0.35">
      <c r="A38" s="6" t="s">
        <v>84</v>
      </c>
      <c r="B38" s="7" t="s">
        <v>67</v>
      </c>
      <c r="C38" s="7" t="s">
        <v>67</v>
      </c>
      <c r="D38" s="7" t="s">
        <v>67</v>
      </c>
      <c r="E38" s="7" t="s">
        <v>67</v>
      </c>
      <c r="F38" s="7" t="s">
        <v>67</v>
      </c>
      <c r="G38" s="7" t="s">
        <v>70</v>
      </c>
      <c r="H38" s="7" t="s">
        <v>117</v>
      </c>
      <c r="I38" s="7" t="s">
        <v>81</v>
      </c>
      <c r="J38" s="7" t="s">
        <v>67</v>
      </c>
      <c r="K38" s="7" t="s">
        <v>67</v>
      </c>
      <c r="L38" s="7" t="s">
        <v>116</v>
      </c>
    </row>
    <row r="39" spans="1:12" ht="36.6" thickBot="1" x14ac:dyDescent="0.35">
      <c r="A39" s="6" t="s">
        <v>85</v>
      </c>
      <c r="B39" s="7" t="s">
        <v>67</v>
      </c>
      <c r="C39" s="7" t="s">
        <v>67</v>
      </c>
      <c r="D39" s="7" t="s">
        <v>67</v>
      </c>
      <c r="E39" s="7" t="s">
        <v>67</v>
      </c>
      <c r="F39" s="7" t="s">
        <v>67</v>
      </c>
      <c r="G39" s="7" t="s">
        <v>70</v>
      </c>
      <c r="H39" s="7" t="s">
        <v>117</v>
      </c>
      <c r="I39" s="7" t="s">
        <v>81</v>
      </c>
      <c r="J39" s="7" t="s">
        <v>67</v>
      </c>
      <c r="K39" s="7" t="s">
        <v>67</v>
      </c>
      <c r="L39" s="7" t="s">
        <v>116</v>
      </c>
    </row>
    <row r="40" spans="1:12" ht="36.6" thickBot="1" x14ac:dyDescent="0.35">
      <c r="A40" s="6" t="s">
        <v>86</v>
      </c>
      <c r="B40" s="7" t="s">
        <v>67</v>
      </c>
      <c r="C40" s="7" t="s">
        <v>67</v>
      </c>
      <c r="D40" s="7" t="s">
        <v>67</v>
      </c>
      <c r="E40" s="7" t="s">
        <v>67</v>
      </c>
      <c r="F40" s="7" t="s">
        <v>67</v>
      </c>
      <c r="G40" s="7" t="s">
        <v>70</v>
      </c>
      <c r="H40" s="7" t="s">
        <v>117</v>
      </c>
      <c r="I40" s="7" t="s">
        <v>81</v>
      </c>
      <c r="J40" s="7" t="s">
        <v>67</v>
      </c>
      <c r="K40" s="7" t="s">
        <v>67</v>
      </c>
      <c r="L40" s="7" t="s">
        <v>116</v>
      </c>
    </row>
    <row r="41" spans="1:12" ht="18.600000000000001" thickBot="1" x14ac:dyDescent="0.35">
      <c r="A41" s="6" t="s">
        <v>87</v>
      </c>
      <c r="B41" s="7" t="s">
        <v>67</v>
      </c>
      <c r="C41" s="7" t="s">
        <v>67</v>
      </c>
      <c r="D41" s="7" t="s">
        <v>67</v>
      </c>
      <c r="E41" s="7" t="s">
        <v>67</v>
      </c>
      <c r="F41" s="7" t="s">
        <v>67</v>
      </c>
      <c r="G41" s="7" t="s">
        <v>67</v>
      </c>
      <c r="H41" s="7" t="s">
        <v>67</v>
      </c>
      <c r="I41" s="7" t="s">
        <v>67</v>
      </c>
      <c r="J41" s="7" t="s">
        <v>67</v>
      </c>
      <c r="K41" s="7" t="s">
        <v>67</v>
      </c>
      <c r="L41" s="7" t="s">
        <v>67</v>
      </c>
    </row>
    <row r="42" spans="1:12" ht="18.600000000000001" thickBot="1" x14ac:dyDescent="0.35">
      <c r="A42" s="6" t="s">
        <v>88</v>
      </c>
      <c r="B42" s="7" t="s">
        <v>67</v>
      </c>
      <c r="C42" s="7" t="s">
        <v>67</v>
      </c>
      <c r="D42" s="7" t="s">
        <v>67</v>
      </c>
      <c r="E42" s="7" t="s">
        <v>67</v>
      </c>
      <c r="F42" s="7" t="s">
        <v>67</v>
      </c>
      <c r="G42" s="7" t="s">
        <v>67</v>
      </c>
      <c r="H42" s="7" t="s">
        <v>67</v>
      </c>
      <c r="I42" s="7" t="s">
        <v>67</v>
      </c>
      <c r="J42" s="7" t="s">
        <v>67</v>
      </c>
      <c r="K42" s="7" t="s">
        <v>67</v>
      </c>
      <c r="L42" s="7" t="s">
        <v>67</v>
      </c>
    </row>
    <row r="43" spans="1:12" ht="18.600000000000001" thickBot="1" x14ac:dyDescent="0.35">
      <c r="A43" s="6" t="s">
        <v>89</v>
      </c>
      <c r="B43" s="7" t="s">
        <v>67</v>
      </c>
      <c r="C43" s="7" t="s">
        <v>67</v>
      </c>
      <c r="D43" s="7" t="s">
        <v>67</v>
      </c>
      <c r="E43" s="7" t="s">
        <v>67</v>
      </c>
      <c r="F43" s="7" t="s">
        <v>67</v>
      </c>
      <c r="G43" s="7" t="s">
        <v>67</v>
      </c>
      <c r="H43" s="7" t="s">
        <v>67</v>
      </c>
      <c r="I43" s="7" t="s">
        <v>67</v>
      </c>
      <c r="J43" s="7" t="s">
        <v>67</v>
      </c>
      <c r="K43" s="7" t="s">
        <v>67</v>
      </c>
      <c r="L43" s="7" t="s">
        <v>67</v>
      </c>
    </row>
    <row r="44" spans="1:12" ht="18.600000000000001" thickBot="1" x14ac:dyDescent="0.35">
      <c r="A44" s="2"/>
    </row>
    <row r="45" spans="1:12" ht="18.600000000000001" thickBot="1" x14ac:dyDescent="0.35">
      <c r="A45" s="6" t="s">
        <v>90</v>
      </c>
      <c r="B45" s="6" t="s">
        <v>31</v>
      </c>
      <c r="C45" s="6" t="s">
        <v>32</v>
      </c>
      <c r="D45" s="6" t="s">
        <v>33</v>
      </c>
      <c r="E45" s="6" t="s">
        <v>34</v>
      </c>
      <c r="F45" s="6" t="s">
        <v>35</v>
      </c>
      <c r="G45" s="6" t="s">
        <v>36</v>
      </c>
      <c r="H45" s="6" t="s">
        <v>37</v>
      </c>
      <c r="I45" s="6" t="s">
        <v>38</v>
      </c>
      <c r="J45" s="6" t="s">
        <v>39</v>
      </c>
      <c r="K45" s="6" t="s">
        <v>40</v>
      </c>
      <c r="L45" s="6" t="s">
        <v>41</v>
      </c>
    </row>
    <row r="46" spans="1:12" ht="15" thickBot="1" x14ac:dyDescent="0.35">
      <c r="A46" s="6" t="s">
        <v>65</v>
      </c>
      <c r="B46" s="7">
        <v>0</v>
      </c>
      <c r="C46" s="7">
        <v>0</v>
      </c>
      <c r="D46" s="7">
        <v>113246500</v>
      </c>
      <c r="E46" s="7">
        <v>0</v>
      </c>
      <c r="F46" s="7">
        <v>39000000</v>
      </c>
      <c r="G46" s="7">
        <v>39746500</v>
      </c>
      <c r="H46" s="7">
        <v>513260500</v>
      </c>
      <c r="I46" s="7">
        <v>158257000</v>
      </c>
      <c r="J46" s="7">
        <v>0</v>
      </c>
      <c r="K46" s="7">
        <v>39746500</v>
      </c>
      <c r="L46" s="7">
        <v>180246500</v>
      </c>
    </row>
    <row r="47" spans="1:12" ht="15" thickBot="1" x14ac:dyDescent="0.35">
      <c r="A47" s="6" t="s">
        <v>78</v>
      </c>
      <c r="B47" s="7">
        <v>0</v>
      </c>
      <c r="C47" s="7">
        <v>0</v>
      </c>
      <c r="D47" s="7">
        <v>78746500</v>
      </c>
      <c r="E47" s="7">
        <v>0</v>
      </c>
      <c r="F47" s="7">
        <v>39000000</v>
      </c>
      <c r="G47" s="7">
        <v>39746500</v>
      </c>
      <c r="H47" s="7">
        <v>154753500</v>
      </c>
      <c r="I47" s="7">
        <v>158257000</v>
      </c>
      <c r="J47" s="7">
        <v>0</v>
      </c>
      <c r="K47" s="7">
        <v>0</v>
      </c>
      <c r="L47" s="7">
        <v>53246500</v>
      </c>
    </row>
    <row r="48" spans="1:12" ht="15" thickBot="1" x14ac:dyDescent="0.35">
      <c r="A48" s="6" t="s">
        <v>82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39746500</v>
      </c>
      <c r="H48" s="7">
        <v>120253500</v>
      </c>
      <c r="I48" s="7">
        <v>7000</v>
      </c>
      <c r="J48" s="7">
        <v>0</v>
      </c>
      <c r="K48" s="7">
        <v>0</v>
      </c>
      <c r="L48" s="7">
        <v>53246500</v>
      </c>
    </row>
    <row r="49" spans="1:17" ht="15" thickBot="1" x14ac:dyDescent="0.35">
      <c r="A49" s="6" t="s">
        <v>83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39746500</v>
      </c>
      <c r="H49" s="7">
        <v>120253500</v>
      </c>
      <c r="I49" s="7">
        <v>7000</v>
      </c>
      <c r="J49" s="7">
        <v>0</v>
      </c>
      <c r="K49" s="7">
        <v>0</v>
      </c>
      <c r="L49" s="7">
        <v>53246500</v>
      </c>
    </row>
    <row r="50" spans="1:17" ht="15" thickBot="1" x14ac:dyDescent="0.35">
      <c r="A50" s="6" t="s">
        <v>84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39746500</v>
      </c>
      <c r="H50" s="7">
        <v>120253500</v>
      </c>
      <c r="I50" s="7">
        <v>7000</v>
      </c>
      <c r="J50" s="7">
        <v>0</v>
      </c>
      <c r="K50" s="7">
        <v>0</v>
      </c>
      <c r="L50" s="7">
        <v>53246500</v>
      </c>
    </row>
    <row r="51" spans="1:17" ht="15" thickBot="1" x14ac:dyDescent="0.35">
      <c r="A51" s="6" t="s">
        <v>85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39746500</v>
      </c>
      <c r="H51" s="7">
        <v>120253500</v>
      </c>
      <c r="I51" s="7">
        <v>7000</v>
      </c>
      <c r="J51" s="7">
        <v>0</v>
      </c>
      <c r="K51" s="7">
        <v>0</v>
      </c>
      <c r="L51" s="7">
        <v>53246500</v>
      </c>
    </row>
    <row r="52" spans="1:17" ht="15" thickBot="1" x14ac:dyDescent="0.35">
      <c r="A52" s="6" t="s">
        <v>86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39746500</v>
      </c>
      <c r="H52" s="7">
        <v>120253500</v>
      </c>
      <c r="I52" s="7">
        <v>7000</v>
      </c>
      <c r="J52" s="7">
        <v>0</v>
      </c>
      <c r="K52" s="7">
        <v>0</v>
      </c>
      <c r="L52" s="7">
        <v>53246500</v>
      </c>
    </row>
    <row r="53" spans="1:17" ht="15" thickBot="1" x14ac:dyDescent="0.35">
      <c r="A53" s="6" t="s">
        <v>87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</row>
    <row r="54" spans="1:17" ht="15" thickBot="1" x14ac:dyDescent="0.35">
      <c r="A54" s="6" t="s">
        <v>88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</row>
    <row r="55" spans="1:17" ht="15" thickBot="1" x14ac:dyDescent="0.35">
      <c r="A55" s="6" t="s">
        <v>89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</row>
    <row r="56" spans="1:17" ht="18.600000000000001" thickBot="1" x14ac:dyDescent="0.35">
      <c r="A56" s="2"/>
    </row>
    <row r="57" spans="1:17" ht="18.600000000000001" thickBot="1" x14ac:dyDescent="0.35">
      <c r="A57" s="6" t="s">
        <v>91</v>
      </c>
      <c r="B57" s="6" t="s">
        <v>31</v>
      </c>
      <c r="C57" s="6" t="s">
        <v>32</v>
      </c>
      <c r="D57" s="6" t="s">
        <v>33</v>
      </c>
      <c r="E57" s="6" t="s">
        <v>34</v>
      </c>
      <c r="F57" s="6" t="s">
        <v>35</v>
      </c>
      <c r="G57" s="6" t="s">
        <v>36</v>
      </c>
      <c r="H57" s="6" t="s">
        <v>37</v>
      </c>
      <c r="I57" s="6" t="s">
        <v>38</v>
      </c>
      <c r="J57" s="6" t="s">
        <v>39</v>
      </c>
      <c r="K57" s="6" t="s">
        <v>40</v>
      </c>
      <c r="L57" s="6" t="s">
        <v>41</v>
      </c>
      <c r="M57" s="6" t="s">
        <v>92</v>
      </c>
      <c r="N57" s="6" t="s">
        <v>93</v>
      </c>
      <c r="O57" s="6" t="s">
        <v>94</v>
      </c>
      <c r="P57" s="6" t="s">
        <v>95</v>
      </c>
      <c r="Q57" t="str">
        <f>A1</f>
        <v>OAM</v>
      </c>
    </row>
    <row r="58" spans="1:17" ht="15" thickBot="1" x14ac:dyDescent="0.35">
      <c r="A58" s="6" t="s">
        <v>54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7000</v>
      </c>
      <c r="J58" s="7">
        <v>0</v>
      </c>
      <c r="K58" s="7">
        <v>0</v>
      </c>
      <c r="L58" s="7">
        <v>0</v>
      </c>
      <c r="M58" s="7">
        <v>7000</v>
      </c>
      <c r="N58" s="7">
        <v>7000</v>
      </c>
      <c r="O58" s="7">
        <v>0</v>
      </c>
      <c r="P58" s="7">
        <v>0</v>
      </c>
      <c r="Q58" t="str">
        <f t="shared" ref="Q58:Q67" si="4">A2</f>
        <v>Contact to Kill</v>
      </c>
    </row>
    <row r="59" spans="1:17" ht="15" thickBot="1" x14ac:dyDescent="0.35">
      <c r="A59" s="6" t="s">
        <v>55</v>
      </c>
      <c r="B59" s="7">
        <v>0</v>
      </c>
      <c r="C59" s="7">
        <v>0</v>
      </c>
      <c r="D59" s="7">
        <v>78746500</v>
      </c>
      <c r="E59" s="7">
        <v>0</v>
      </c>
      <c r="F59" s="7">
        <v>0</v>
      </c>
      <c r="G59" s="7">
        <v>0</v>
      </c>
      <c r="H59" s="7">
        <v>513260500</v>
      </c>
      <c r="I59" s="7">
        <v>0</v>
      </c>
      <c r="J59" s="7">
        <v>0</v>
      </c>
      <c r="K59" s="7">
        <v>39746500</v>
      </c>
      <c r="L59" s="7">
        <v>180246500</v>
      </c>
      <c r="M59" s="7">
        <v>812000000</v>
      </c>
      <c r="N59" s="7">
        <v>812000000</v>
      </c>
      <c r="O59" s="7">
        <v>0</v>
      </c>
      <c r="P59" s="7">
        <v>0</v>
      </c>
      <c r="Q59" t="str">
        <f t="shared" si="4"/>
        <v>Fantastic Beasts</v>
      </c>
    </row>
    <row r="60" spans="1:17" ht="15" thickBot="1" x14ac:dyDescent="0.35">
      <c r="A60" s="6" t="s">
        <v>56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120253500</v>
      </c>
      <c r="I60" s="7">
        <v>0</v>
      </c>
      <c r="J60" s="7">
        <v>0</v>
      </c>
      <c r="K60" s="7">
        <v>0</v>
      </c>
      <c r="L60" s="7">
        <v>53246500</v>
      </c>
      <c r="M60" s="7">
        <v>173500000</v>
      </c>
      <c r="N60" s="7">
        <v>173500000</v>
      </c>
      <c r="O60" s="7">
        <v>0</v>
      </c>
      <c r="P60" s="7">
        <v>0</v>
      </c>
      <c r="Q60" t="str">
        <f t="shared" si="4"/>
        <v>Gemini Man</v>
      </c>
    </row>
    <row r="61" spans="1:17" ht="15" thickBot="1" x14ac:dyDescent="0.35">
      <c r="A61" s="6" t="s">
        <v>57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39746500</v>
      </c>
      <c r="H61" s="7">
        <v>0</v>
      </c>
      <c r="I61" s="7">
        <v>7000</v>
      </c>
      <c r="J61" s="7">
        <v>0</v>
      </c>
      <c r="K61" s="7">
        <v>0</v>
      </c>
      <c r="L61" s="7">
        <v>180246500</v>
      </c>
      <c r="M61" s="7">
        <v>220000000</v>
      </c>
      <c r="N61" s="7">
        <v>220000000</v>
      </c>
      <c r="O61" s="7">
        <v>0</v>
      </c>
      <c r="P61" s="7">
        <v>0</v>
      </c>
      <c r="Q61" t="str">
        <f t="shared" si="4"/>
        <v>Jungle Cruise</v>
      </c>
    </row>
    <row r="62" spans="1:17" ht="15" thickBot="1" x14ac:dyDescent="0.35">
      <c r="A62" s="6" t="s">
        <v>58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39746500</v>
      </c>
      <c r="H62" s="7">
        <v>120253500</v>
      </c>
      <c r="I62" s="7">
        <v>158257000</v>
      </c>
      <c r="J62" s="7">
        <v>0</v>
      </c>
      <c r="K62" s="7">
        <v>39746500</v>
      </c>
      <c r="L62" s="7">
        <v>53246500</v>
      </c>
      <c r="M62" s="7">
        <v>411250000</v>
      </c>
      <c r="N62" s="7">
        <v>502000000</v>
      </c>
      <c r="O62" s="13">
        <v>90750000</v>
      </c>
      <c r="P62" s="8">
        <v>44791</v>
      </c>
      <c r="Q62" t="str">
        <f t="shared" si="4"/>
        <v>Venom 2</v>
      </c>
    </row>
    <row r="63" spans="1:17" ht="15" thickBot="1" x14ac:dyDescent="0.35">
      <c r="A63" s="6" t="s">
        <v>59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39746500</v>
      </c>
      <c r="H63" s="7">
        <v>120253500</v>
      </c>
      <c r="I63" s="7">
        <v>7000</v>
      </c>
      <c r="J63" s="7">
        <v>0</v>
      </c>
      <c r="K63" s="7">
        <v>39746500</v>
      </c>
      <c r="L63" s="7">
        <v>53246500</v>
      </c>
      <c r="M63" s="7">
        <v>253000000</v>
      </c>
      <c r="N63" s="7">
        <v>253000000</v>
      </c>
      <c r="O63" s="7">
        <v>0</v>
      </c>
      <c r="P63" s="7">
        <v>0</v>
      </c>
      <c r="Q63" t="str">
        <f t="shared" si="4"/>
        <v>Men in Black 4</v>
      </c>
    </row>
    <row r="64" spans="1:17" ht="15" thickBot="1" x14ac:dyDescent="0.35">
      <c r="A64" s="6" t="s">
        <v>60</v>
      </c>
      <c r="B64" s="7">
        <v>0</v>
      </c>
      <c r="C64" s="7">
        <v>0</v>
      </c>
      <c r="D64" s="7">
        <v>78746500</v>
      </c>
      <c r="E64" s="7">
        <v>0</v>
      </c>
      <c r="F64" s="7">
        <v>39000000</v>
      </c>
      <c r="G64" s="7">
        <v>39746500</v>
      </c>
      <c r="H64" s="7">
        <v>120253500</v>
      </c>
      <c r="I64" s="7">
        <v>7000</v>
      </c>
      <c r="J64" s="7">
        <v>0</v>
      </c>
      <c r="K64" s="7">
        <v>0</v>
      </c>
      <c r="L64" s="7">
        <v>53246500</v>
      </c>
      <c r="M64" s="7">
        <v>331000000</v>
      </c>
      <c r="N64" s="7">
        <v>331000000</v>
      </c>
      <c r="O64" s="7">
        <v>0</v>
      </c>
      <c r="P64" s="7">
        <v>0</v>
      </c>
      <c r="Q64" t="str">
        <f t="shared" si="4"/>
        <v>Free Guy</v>
      </c>
    </row>
    <row r="65" spans="1:17" ht="15" thickBot="1" x14ac:dyDescent="0.35">
      <c r="A65" s="6" t="s">
        <v>61</v>
      </c>
      <c r="B65" s="7">
        <v>0</v>
      </c>
      <c r="C65" s="7">
        <v>0</v>
      </c>
      <c r="D65" s="7">
        <v>113246500</v>
      </c>
      <c r="E65" s="7">
        <v>0</v>
      </c>
      <c r="F65" s="7">
        <v>39000000</v>
      </c>
      <c r="G65" s="7">
        <v>39746500</v>
      </c>
      <c r="H65" s="7">
        <v>154753500</v>
      </c>
      <c r="I65" s="7">
        <v>7000</v>
      </c>
      <c r="J65" s="7">
        <v>0</v>
      </c>
      <c r="K65" s="7">
        <v>0</v>
      </c>
      <c r="L65" s="7">
        <v>53246500</v>
      </c>
      <c r="M65" s="7">
        <v>400000000</v>
      </c>
      <c r="N65" s="7">
        <v>400000000</v>
      </c>
      <c r="O65" s="7">
        <v>0</v>
      </c>
      <c r="P65" s="7">
        <v>0</v>
      </c>
      <c r="Q65" t="str">
        <f t="shared" si="4"/>
        <v>Dune</v>
      </c>
    </row>
    <row r="66" spans="1:17" ht="15" thickBot="1" x14ac:dyDescent="0.35">
      <c r="A66" s="6" t="s">
        <v>62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39746500</v>
      </c>
      <c r="H66" s="7">
        <v>120253500</v>
      </c>
      <c r="I66" s="7">
        <v>7000</v>
      </c>
      <c r="J66" s="7">
        <v>0</v>
      </c>
      <c r="K66" s="7">
        <v>39746500</v>
      </c>
      <c r="L66" s="7">
        <v>180246500</v>
      </c>
      <c r="M66" s="7">
        <v>380000000</v>
      </c>
      <c r="N66" s="7">
        <v>380000000</v>
      </c>
      <c r="O66" s="7">
        <v>0</v>
      </c>
      <c r="P66" s="7">
        <v>0</v>
      </c>
      <c r="Q66" t="str">
        <f t="shared" si="4"/>
        <v>Black Widow</v>
      </c>
    </row>
    <row r="67" spans="1:17" ht="15" thickBot="1" x14ac:dyDescent="0.35">
      <c r="A67" s="6" t="s">
        <v>63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39746500</v>
      </c>
      <c r="H67" s="7">
        <v>0</v>
      </c>
      <c r="I67" s="7">
        <v>158257000</v>
      </c>
      <c r="J67" s="7">
        <v>0</v>
      </c>
      <c r="K67" s="7">
        <v>39746500</v>
      </c>
      <c r="L67" s="7">
        <v>0</v>
      </c>
      <c r="M67" s="13">
        <v>237750000</v>
      </c>
      <c r="N67" s="13">
        <v>147000000</v>
      </c>
      <c r="O67" s="14">
        <v>-90750000</v>
      </c>
      <c r="P67" s="7" t="s">
        <v>96</v>
      </c>
      <c r="Q67" t="str">
        <f t="shared" si="4"/>
        <v>Morbius</v>
      </c>
    </row>
    <row r="68" spans="1:17" ht="15" thickBot="1" x14ac:dyDescent="0.35"/>
    <row r="69" spans="1:17" ht="18.600000000000001" thickBot="1" x14ac:dyDescent="0.35">
      <c r="A69" s="9" t="s">
        <v>97</v>
      </c>
      <c r="B69" s="10">
        <v>1083503500</v>
      </c>
    </row>
    <row r="70" spans="1:17" ht="18.600000000000001" thickBot="1" x14ac:dyDescent="0.35">
      <c r="A70" s="9" t="s">
        <v>98</v>
      </c>
      <c r="B70" s="10">
        <v>0</v>
      </c>
    </row>
    <row r="71" spans="1:17" ht="18.600000000000001" thickBot="1" x14ac:dyDescent="0.35">
      <c r="A71" s="9" t="s">
        <v>99</v>
      </c>
      <c r="B71" s="10">
        <v>3218507000</v>
      </c>
    </row>
    <row r="72" spans="1:17" ht="18.600000000000001" thickBot="1" x14ac:dyDescent="0.35">
      <c r="A72" s="9" t="s">
        <v>100</v>
      </c>
      <c r="B72" s="10">
        <v>3218507000</v>
      </c>
    </row>
    <row r="73" spans="1:17" ht="27.6" thickBot="1" x14ac:dyDescent="0.35">
      <c r="A73" s="9" t="s">
        <v>101</v>
      </c>
      <c r="B73" s="10">
        <v>0</v>
      </c>
    </row>
    <row r="74" spans="1:17" ht="27.6" thickBot="1" x14ac:dyDescent="0.35">
      <c r="A74" s="9" t="s">
        <v>102</v>
      </c>
      <c r="B74" s="10"/>
    </row>
    <row r="75" spans="1:17" ht="27.6" thickBot="1" x14ac:dyDescent="0.35">
      <c r="A75" s="9" t="s">
        <v>103</v>
      </c>
      <c r="B75" s="10"/>
    </row>
    <row r="76" spans="1:17" ht="18.600000000000001" thickBot="1" x14ac:dyDescent="0.35">
      <c r="A76" s="9" t="s">
        <v>104</v>
      </c>
      <c r="B76" s="10">
        <v>0</v>
      </c>
    </row>
    <row r="78" spans="1:17" x14ac:dyDescent="0.3">
      <c r="A78" s="11" t="s">
        <v>105</v>
      </c>
    </row>
    <row r="80" spans="1:17" x14ac:dyDescent="0.3">
      <c r="A80" s="12" t="s">
        <v>118</v>
      </c>
    </row>
    <row r="81" spans="1:1" x14ac:dyDescent="0.3">
      <c r="A81" s="12" t="s">
        <v>107</v>
      </c>
    </row>
  </sheetData>
  <hyperlinks>
    <hyperlink ref="A78" r:id="rId1" display="https://miau.my-x.hu/myx-free/coco/test/629058420220505154447.html" xr:uid="{00000000-0004-0000-0200-00000000000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42032-E030-441F-B9E4-D81883CB1DF8}">
  <dimension ref="A1:R93"/>
  <sheetViews>
    <sheetView zoomScale="30" zoomScaleNormal="30" workbookViewId="0">
      <selection activeCell="Q25" sqref="Q25:R28"/>
    </sheetView>
  </sheetViews>
  <sheetFormatPr defaultRowHeight="14.4" x14ac:dyDescent="0.3"/>
  <cols>
    <col min="1" max="1" width="8.5546875" bestFit="1" customWidth="1"/>
    <col min="2" max="2" width="5.109375" bestFit="1" customWidth="1"/>
    <col min="3" max="3" width="10" bestFit="1" customWidth="1"/>
    <col min="4" max="4" width="9.109375" bestFit="1" customWidth="1"/>
    <col min="5" max="5" width="14.21875" bestFit="1" customWidth="1"/>
    <col min="6" max="6" width="17.44140625" bestFit="1" customWidth="1"/>
    <col min="7" max="9" width="5.109375" bestFit="1" customWidth="1"/>
    <col min="10" max="10" width="13.5546875" bestFit="1" customWidth="1"/>
    <col min="11" max="11" width="16.21875" bestFit="1" customWidth="1"/>
    <col min="12" max="12" width="15.88671875" bestFit="1" customWidth="1"/>
    <col min="13" max="13" width="13.44140625" bestFit="1" customWidth="1"/>
    <col min="14" max="14" width="22.6640625" bestFit="1" customWidth="1"/>
    <col min="15" max="15" width="21.77734375" bestFit="1" customWidth="1"/>
    <col min="16" max="16" width="13.21875" bestFit="1" customWidth="1"/>
    <col min="17" max="17" width="16.109375" bestFit="1" customWidth="1"/>
    <col min="18" max="18" width="10.33203125" bestFit="1" customWidth="1"/>
  </cols>
  <sheetData>
    <row r="1" spans="1:18" x14ac:dyDescent="0.3">
      <c r="A1" t="str">
        <f>'nyers adatok'!B1</f>
        <v>Hossz</v>
      </c>
      <c r="B1" t="s">
        <v>141</v>
      </c>
      <c r="C1" t="s">
        <v>142</v>
      </c>
      <c r="D1" t="s">
        <v>143</v>
      </c>
      <c r="F1" t="str">
        <f>'nyers adatok'!D1</f>
        <v>1 Mp vagy kevesebb</v>
      </c>
      <c r="G1" t="str">
        <f>'nyers adatok'!E1</f>
        <v>2 Mp</v>
      </c>
      <c r="H1" t="str">
        <f>'nyers adatok'!F1</f>
        <v>3 Mp</v>
      </c>
      <c r="I1" t="str">
        <f>'nyers adatok'!G1</f>
        <v>4 Mp</v>
      </c>
      <c r="J1" t="str">
        <f>'nyers adatok'!H1</f>
        <v>5 vagy több MP</v>
      </c>
      <c r="K1" t="str">
        <f>'nyers adatok'!I1</f>
        <v>Össz snittek száma</v>
      </c>
      <c r="L1" t="str">
        <f>'nyers adatok'!J1</f>
        <v>Nyugodt jelenetek</v>
      </c>
      <c r="M1" t="str">
        <f>'nyers adatok'!K1</f>
        <v>Akció jelenetek</v>
      </c>
      <c r="N1" t="str">
        <f>'nyers adatok'!L1</f>
        <v>Kritikusok véleménye (1-5)</v>
      </c>
      <c r="O1" t="str">
        <f>'nyers adatok'!M1</f>
        <v>Nagyobb francize része-e</v>
      </c>
      <c r="P1" t="str">
        <f>'nyers adatok'!N1</f>
        <v>Budzsé (Dollár)</v>
      </c>
      <c r="Q1" t="str">
        <f>'nyers adatok'!O1</f>
        <v>Box Office (Dollár)</v>
      </c>
    </row>
    <row r="2" spans="1:18" x14ac:dyDescent="0.3">
      <c r="A2" t="str">
        <f>'nyers adatok'!B2</f>
        <v>1:56 perc</v>
      </c>
      <c r="B2" s="17">
        <f>VALUE(LEFT(A2,1))</f>
        <v>1</v>
      </c>
      <c r="C2">
        <v>56</v>
      </c>
      <c r="D2">
        <f>B2*60+C2</f>
        <v>116</v>
      </c>
      <c r="E2" t="str">
        <f>'nyers adatok'!C2</f>
        <v>Contact to Kill</v>
      </c>
      <c r="F2" s="16">
        <f>'nyers adatok'!D2/relativ_modell_szimpla!$D2</f>
        <v>0.66379310344827591</v>
      </c>
      <c r="G2" s="16">
        <f>'nyers adatok'!E2/relativ_modell_szimpla!$D2</f>
        <v>5.1724137931034482E-2</v>
      </c>
      <c r="H2" s="16">
        <f>'nyers adatok'!F2/relativ_modell_szimpla!$D2</f>
        <v>2.5862068965517241E-2</v>
      </c>
      <c r="I2" s="16">
        <f>'nyers adatok'!G2/relativ_modell_szimpla!$D2</f>
        <v>1.7241379310344827E-2</v>
      </c>
      <c r="J2" s="16">
        <f>'nyers adatok'!H2/relativ_modell_szimpla!$D2</f>
        <v>0</v>
      </c>
      <c r="K2" s="16">
        <f>'nyers adatok'!I2/relativ_modell_szimpla!$D2</f>
        <v>0.75862068965517238</v>
      </c>
      <c r="L2" s="16">
        <f>'nyers adatok'!J2/relativ_modell_szimpla!$D2</f>
        <v>0.31034482758620691</v>
      </c>
      <c r="M2" s="16">
        <f>'nyers adatok'!K2/relativ_modell_szimpla!$D2</f>
        <v>0.44827586206896552</v>
      </c>
      <c r="N2" s="16">
        <f>'nyers adatok'!L2/relativ_modell_szimpla!$D2</f>
        <v>1.7241379310344827E-2</v>
      </c>
      <c r="O2" s="16">
        <f>'nyers adatok'!M2/relativ_modell_szimpla!$D2</f>
        <v>0</v>
      </c>
      <c r="P2">
        <f>'nyers adatok'!N2</f>
        <v>5000000</v>
      </c>
      <c r="Q2">
        <f>'nyers adatok'!O2</f>
        <v>7000</v>
      </c>
    </row>
    <row r="3" spans="1:18" x14ac:dyDescent="0.3">
      <c r="A3" t="str">
        <f>'nyers adatok'!B3</f>
        <v>2:20 perc</v>
      </c>
      <c r="B3" s="17">
        <f t="shared" ref="B3:B11" si="0">VALUE(LEFT(A3,1))</f>
        <v>2</v>
      </c>
      <c r="C3">
        <v>20</v>
      </c>
      <c r="D3">
        <f t="shared" ref="D3:D11" si="1">B3*60+C3</f>
        <v>140</v>
      </c>
      <c r="E3" t="str">
        <f>'nyers adatok'!C3</f>
        <v>Fantastic Beasts</v>
      </c>
      <c r="F3" s="16">
        <f>'nyers adatok'!D3/relativ_modell_szimpla!$D3</f>
        <v>0.5</v>
      </c>
      <c r="G3" s="16">
        <f>'nyers adatok'!E3/relativ_modell_szimpla!$D3</f>
        <v>7.1428571428571425E-2</v>
      </c>
      <c r="H3" s="16">
        <f>'nyers adatok'!F3/relativ_modell_szimpla!$D3</f>
        <v>5.7142857142857141E-2</v>
      </c>
      <c r="I3" s="16">
        <f>'nyers adatok'!G3/relativ_modell_szimpla!$D3</f>
        <v>3.5714285714285712E-2</v>
      </c>
      <c r="J3" s="16">
        <f>'nyers adatok'!H3/relativ_modell_szimpla!$D3</f>
        <v>2.1428571428571429E-2</v>
      </c>
      <c r="K3" s="16">
        <f>'nyers adatok'!I3/relativ_modell_szimpla!$D3</f>
        <v>0.69285714285714284</v>
      </c>
      <c r="L3" s="16">
        <f>'nyers adatok'!J3/relativ_modell_szimpla!$D3</f>
        <v>0.51428571428571423</v>
      </c>
      <c r="M3" s="16">
        <f>'nyers adatok'!K3/relativ_modell_szimpla!$D3</f>
        <v>0.2</v>
      </c>
      <c r="N3" s="16">
        <f>'nyers adatok'!L3/relativ_modell_szimpla!$D3</f>
        <v>2.8571428571428571E-2</v>
      </c>
      <c r="O3" s="16">
        <f>'nyers adatok'!M3/relativ_modell_szimpla!$D3</f>
        <v>7.1428571428571426E-3</v>
      </c>
      <c r="P3">
        <f>'nyers adatok'!N3</f>
        <v>200000000</v>
      </c>
      <c r="Q3">
        <f>'nyers adatok'!O3</f>
        <v>812000000</v>
      </c>
    </row>
    <row r="4" spans="1:18" x14ac:dyDescent="0.3">
      <c r="A4" t="str">
        <f>'nyers adatok'!B4</f>
        <v>2:02 perc</v>
      </c>
      <c r="B4" s="17">
        <f t="shared" si="0"/>
        <v>2</v>
      </c>
      <c r="C4">
        <v>2</v>
      </c>
      <c r="D4">
        <f t="shared" si="1"/>
        <v>122</v>
      </c>
      <c r="E4" t="str">
        <f>'nyers adatok'!C4</f>
        <v>Gemini Man</v>
      </c>
      <c r="F4" s="16">
        <f>'nyers adatok'!D4/relativ_modell_szimpla!$D4</f>
        <v>0.66393442622950816</v>
      </c>
      <c r="G4" s="16">
        <f>'nyers adatok'!E4/relativ_modell_szimpla!$D4</f>
        <v>5.737704918032787E-2</v>
      </c>
      <c r="H4" s="16">
        <f>'nyers adatok'!F4/relativ_modell_szimpla!$D4</f>
        <v>4.0983606557377046E-2</v>
      </c>
      <c r="I4" s="16">
        <f>'nyers adatok'!G4/relativ_modell_szimpla!$D4</f>
        <v>3.2786885245901641E-2</v>
      </c>
      <c r="J4" s="16">
        <f>'nyers adatok'!H4/relativ_modell_szimpla!$D4</f>
        <v>8.1967213114754103E-3</v>
      </c>
      <c r="K4" s="16">
        <f>'nyers adatok'!I4/relativ_modell_szimpla!$D4</f>
        <v>0.80327868852459017</v>
      </c>
      <c r="L4" s="16">
        <f>'nyers adatok'!J4/relativ_modell_szimpla!$D4</f>
        <v>0.47540983606557374</v>
      </c>
      <c r="M4" s="16">
        <f>'nyers adatok'!K4/relativ_modell_szimpla!$D4</f>
        <v>0.32786885245901637</v>
      </c>
      <c r="N4" s="16">
        <f>'nyers adatok'!L4/relativ_modell_szimpla!$D4</f>
        <v>2.4590163934426229E-2</v>
      </c>
      <c r="O4" s="16">
        <f>'nyers adatok'!M4/relativ_modell_szimpla!$D4</f>
        <v>0</v>
      </c>
      <c r="P4">
        <f>'nyers adatok'!N4</f>
        <v>138000000</v>
      </c>
      <c r="Q4">
        <f>'nyers adatok'!O4</f>
        <v>173500000</v>
      </c>
    </row>
    <row r="5" spans="1:18" x14ac:dyDescent="0.3">
      <c r="A5" t="str">
        <f>'nyers adatok'!B5</f>
        <v>1:59 perc</v>
      </c>
      <c r="B5" s="17">
        <f t="shared" si="0"/>
        <v>1</v>
      </c>
      <c r="C5">
        <v>59</v>
      </c>
      <c r="D5">
        <f t="shared" si="1"/>
        <v>119</v>
      </c>
      <c r="E5" t="str">
        <f>'nyers adatok'!C5</f>
        <v>Jungle Cruise</v>
      </c>
      <c r="F5" s="16">
        <f>'nyers adatok'!D5/relativ_modell_szimpla!$D5</f>
        <v>0.76470588235294112</v>
      </c>
      <c r="G5" s="16">
        <f>'nyers adatok'!E5/relativ_modell_szimpla!$D5</f>
        <v>6.7226890756302518E-2</v>
      </c>
      <c r="H5" s="16">
        <f>'nyers adatok'!F5/relativ_modell_szimpla!$D5</f>
        <v>4.2016806722689079E-2</v>
      </c>
      <c r="I5" s="16">
        <f>'nyers adatok'!G5/relativ_modell_szimpla!$D5</f>
        <v>2.5210084033613446E-2</v>
      </c>
      <c r="J5" s="16">
        <f>'nyers adatok'!H5/relativ_modell_szimpla!$D5</f>
        <v>0</v>
      </c>
      <c r="K5" s="16">
        <f>'nyers adatok'!I5/relativ_modell_szimpla!$D5</f>
        <v>0.84033613445378152</v>
      </c>
      <c r="L5" s="16">
        <f>'nyers adatok'!J5/relativ_modell_szimpla!$D5</f>
        <v>0.33613445378151263</v>
      </c>
      <c r="M5" s="16">
        <f>'nyers adatok'!K5/relativ_modell_szimpla!$D5</f>
        <v>0.43697478991596639</v>
      </c>
      <c r="N5" s="16">
        <f>'nyers adatok'!L5/relativ_modell_szimpla!$D5</f>
        <v>3.3613445378151259E-2</v>
      </c>
      <c r="O5" s="16">
        <f>'nyers adatok'!M5/relativ_modell_szimpla!$D5</f>
        <v>0</v>
      </c>
      <c r="P5">
        <f>'nyers adatok'!N5</f>
        <v>200000000</v>
      </c>
      <c r="Q5">
        <f>'nyers adatok'!O5</f>
        <v>220000000</v>
      </c>
    </row>
    <row r="6" spans="1:18" x14ac:dyDescent="0.3">
      <c r="A6" t="str">
        <f>'nyers adatok'!B6</f>
        <v>2:41 perc</v>
      </c>
      <c r="B6" s="17">
        <f t="shared" si="0"/>
        <v>2</v>
      </c>
      <c r="C6">
        <v>41</v>
      </c>
      <c r="D6">
        <f t="shared" si="1"/>
        <v>161</v>
      </c>
      <c r="E6" t="str">
        <f>'nyers adatok'!C6</f>
        <v>Venom 2</v>
      </c>
      <c r="F6" s="16">
        <f>'nyers adatok'!D6/relativ_modell_szimpla!$D6</f>
        <v>0.56521739130434778</v>
      </c>
      <c r="G6" s="16">
        <f>'nyers adatok'!E6/relativ_modell_szimpla!$D6</f>
        <v>4.9689440993788817E-2</v>
      </c>
      <c r="H6" s="16">
        <f>'nyers adatok'!F6/relativ_modell_szimpla!$D6</f>
        <v>3.1055900621118012E-2</v>
      </c>
      <c r="I6" s="16">
        <f>'nyers adatok'!G6/relativ_modell_szimpla!$D6</f>
        <v>1.8633540372670808E-2</v>
      </c>
      <c r="J6" s="16">
        <f>'nyers adatok'!H6/relativ_modell_szimpla!$D6</f>
        <v>1.2422360248447204E-2</v>
      </c>
      <c r="K6" s="16">
        <f>'nyers adatok'!I6/relativ_modell_szimpla!$D6</f>
        <v>0.67701863354037262</v>
      </c>
      <c r="L6" s="16">
        <f>'nyers adatok'!J6/relativ_modell_szimpla!$D6</f>
        <v>0.2608695652173913</v>
      </c>
      <c r="M6" s="16">
        <f>'nyers adatok'!K6/relativ_modell_szimpla!$D6</f>
        <v>0.39751552795031053</v>
      </c>
      <c r="N6" s="16">
        <f>'nyers adatok'!L6/relativ_modell_szimpla!$D6</f>
        <v>1.8633540372670808E-2</v>
      </c>
      <c r="O6" s="16">
        <f>'nyers adatok'!M6/relativ_modell_szimpla!$D6</f>
        <v>6.2111801242236021E-3</v>
      </c>
      <c r="P6">
        <f>'nyers adatok'!N6</f>
        <v>110000000</v>
      </c>
      <c r="Q6">
        <f>'nyers adatok'!O6</f>
        <v>502000000</v>
      </c>
    </row>
    <row r="7" spans="1:18" x14ac:dyDescent="0.3">
      <c r="A7" t="str">
        <f>'nyers adatok'!B7</f>
        <v>2:46 perc</v>
      </c>
      <c r="B7" s="17">
        <f t="shared" si="0"/>
        <v>2</v>
      </c>
      <c r="C7">
        <v>46</v>
      </c>
      <c r="D7">
        <f t="shared" si="1"/>
        <v>166</v>
      </c>
      <c r="E7" t="str">
        <f>'nyers adatok'!C7</f>
        <v>Men in Black 4</v>
      </c>
      <c r="F7" s="16">
        <f>'nyers adatok'!D7/relativ_modell_szimpla!$D7</f>
        <v>0.57228915662650603</v>
      </c>
      <c r="G7" s="16">
        <f>'nyers adatok'!E7/relativ_modell_szimpla!$D7</f>
        <v>5.4216867469879519E-2</v>
      </c>
      <c r="H7" s="16">
        <f>'nyers adatok'!F7/relativ_modell_szimpla!$D7</f>
        <v>2.4096385542168676E-2</v>
      </c>
      <c r="I7" s="16">
        <f>'nyers adatok'!G7/relativ_modell_szimpla!$D7</f>
        <v>1.2048192771084338E-2</v>
      </c>
      <c r="J7" s="16">
        <f>'nyers adatok'!H7/relativ_modell_szimpla!$D7</f>
        <v>6.024096385542169E-3</v>
      </c>
      <c r="K7" s="16">
        <f>'nyers adatok'!I7/relativ_modell_szimpla!$D7</f>
        <v>0.66867469879518071</v>
      </c>
      <c r="L7" s="16">
        <f>'nyers adatok'!J7/relativ_modell_szimpla!$D7</f>
        <v>0.28915662650602408</v>
      </c>
      <c r="M7" s="16">
        <f>'nyers adatok'!K7/relativ_modell_szimpla!$D7</f>
        <v>0.37951807228915663</v>
      </c>
      <c r="N7" s="16">
        <f>'nyers adatok'!L7/relativ_modell_szimpla!$D7</f>
        <v>1.8072289156626505E-2</v>
      </c>
      <c r="O7" s="16">
        <f>'nyers adatok'!M7/relativ_modell_szimpla!$D7</f>
        <v>6.024096385542169E-3</v>
      </c>
      <c r="P7">
        <f>'nyers adatok'!N7</f>
        <v>110000000</v>
      </c>
      <c r="Q7">
        <f>'nyers adatok'!O7</f>
        <v>253000000</v>
      </c>
    </row>
    <row r="8" spans="1:18" x14ac:dyDescent="0.3">
      <c r="A8" t="str">
        <f>'nyers adatok'!B8</f>
        <v>3:03 perc</v>
      </c>
      <c r="B8" s="17">
        <f t="shared" si="0"/>
        <v>3</v>
      </c>
      <c r="C8">
        <v>3</v>
      </c>
      <c r="D8">
        <f t="shared" si="1"/>
        <v>183</v>
      </c>
      <c r="E8" t="str">
        <f>'nyers adatok'!C8</f>
        <v>Free Guy</v>
      </c>
      <c r="F8" s="16">
        <f>'nyers adatok'!D8/relativ_modell_szimpla!$D8</f>
        <v>0.46448087431693991</v>
      </c>
      <c r="G8" s="16">
        <f>'nyers adatok'!E8/relativ_modell_szimpla!$D8</f>
        <v>6.5573770491803282E-2</v>
      </c>
      <c r="H8" s="16">
        <f>'nyers adatok'!F8/relativ_modell_szimpla!$D8</f>
        <v>4.3715846994535519E-2</v>
      </c>
      <c r="I8" s="16">
        <f>'nyers adatok'!G8/relativ_modell_szimpla!$D8</f>
        <v>1.6393442622950821E-2</v>
      </c>
      <c r="J8" s="16">
        <f>'nyers adatok'!H8/relativ_modell_szimpla!$D8</f>
        <v>2.7322404371584699E-2</v>
      </c>
      <c r="K8" s="16">
        <f>'nyers adatok'!I8/relativ_modell_szimpla!$D8</f>
        <v>0.62295081967213117</v>
      </c>
      <c r="L8" s="16">
        <f>'nyers adatok'!J8/relativ_modell_szimpla!$D8</f>
        <v>0.28415300546448086</v>
      </c>
      <c r="M8" s="16">
        <f>'nyers adatok'!K8/relativ_modell_szimpla!$D8</f>
        <v>0.33879781420765026</v>
      </c>
      <c r="N8" s="16">
        <f>'nyers adatok'!L8/relativ_modell_szimpla!$D8</f>
        <v>2.185792349726776E-2</v>
      </c>
      <c r="O8" s="16">
        <f>'nyers adatok'!M8/relativ_modell_szimpla!$D8</f>
        <v>0</v>
      </c>
      <c r="P8">
        <f>'nyers adatok'!N8</f>
        <v>120000000</v>
      </c>
      <c r="Q8">
        <f>'nyers adatok'!O8</f>
        <v>331000000</v>
      </c>
    </row>
    <row r="9" spans="1:18" x14ac:dyDescent="0.3">
      <c r="A9" t="str">
        <f>'nyers adatok'!B9</f>
        <v>3:27 perc</v>
      </c>
      <c r="B9" s="17">
        <f t="shared" si="0"/>
        <v>3</v>
      </c>
      <c r="C9">
        <v>27</v>
      </c>
      <c r="D9">
        <f t="shared" si="1"/>
        <v>207</v>
      </c>
      <c r="E9" t="str">
        <f>'nyers adatok'!C9</f>
        <v>Dune</v>
      </c>
      <c r="F9" s="16">
        <f>'nyers adatok'!D9/relativ_modell_szimpla!$D9</f>
        <v>0.37681159420289856</v>
      </c>
      <c r="G9" s="16">
        <f>'nyers adatok'!E9/relativ_modell_szimpla!$D9</f>
        <v>6.7632850241545889E-2</v>
      </c>
      <c r="H9" s="16">
        <f>'nyers adatok'!F9/relativ_modell_szimpla!$D9</f>
        <v>4.8309178743961352E-2</v>
      </c>
      <c r="I9" s="16">
        <f>'nyers adatok'!G9/relativ_modell_szimpla!$D9</f>
        <v>3.3816425120772944E-2</v>
      </c>
      <c r="J9" s="16">
        <f>'nyers adatok'!H9/relativ_modell_szimpla!$D9</f>
        <v>2.8985507246376812E-2</v>
      </c>
      <c r="K9" s="16">
        <f>'nyers adatok'!I9/relativ_modell_szimpla!$D9</f>
        <v>0.55555555555555558</v>
      </c>
      <c r="L9" s="16">
        <f>'nyers adatok'!J9/relativ_modell_szimpla!$D9</f>
        <v>0.28502415458937197</v>
      </c>
      <c r="M9" s="16">
        <f>'nyers adatok'!K9/relativ_modell_szimpla!$D9</f>
        <v>0.27053140096618356</v>
      </c>
      <c r="N9" s="16">
        <f>'nyers adatok'!L9/relativ_modell_szimpla!$D9</f>
        <v>1.932367149758454E-2</v>
      </c>
      <c r="O9" s="16">
        <f>'nyers adatok'!M9/relativ_modell_szimpla!$D9</f>
        <v>0</v>
      </c>
      <c r="P9">
        <f>'nyers adatok'!N9</f>
        <v>165000000</v>
      </c>
      <c r="Q9">
        <f>'nyers adatok'!O9</f>
        <v>400000000</v>
      </c>
    </row>
    <row r="10" spans="1:18" x14ac:dyDescent="0.3">
      <c r="A10" t="str">
        <f>'nyers adatok'!B10</f>
        <v>2:25 perc</v>
      </c>
      <c r="B10" s="17">
        <f t="shared" si="0"/>
        <v>2</v>
      </c>
      <c r="C10">
        <v>25</v>
      </c>
      <c r="D10">
        <f t="shared" si="1"/>
        <v>145</v>
      </c>
      <c r="E10" t="str">
        <f>'nyers adatok'!C10</f>
        <v>Black Widow</v>
      </c>
      <c r="F10" s="16">
        <f>'nyers adatok'!D10/relativ_modell_szimpla!$D10</f>
        <v>0.70344827586206893</v>
      </c>
      <c r="G10" s="16">
        <f>'nyers adatok'!E10/relativ_modell_szimpla!$D10</f>
        <v>5.5172413793103448E-2</v>
      </c>
      <c r="H10" s="16">
        <f>'nyers adatok'!F10/relativ_modell_szimpla!$D10</f>
        <v>2.7586206896551724E-2</v>
      </c>
      <c r="I10" s="16">
        <f>'nyers adatok'!G10/relativ_modell_szimpla!$D10</f>
        <v>0</v>
      </c>
      <c r="J10" s="16">
        <f>'nyers adatok'!H10/relativ_modell_szimpla!$D10</f>
        <v>6.8965517241379309E-3</v>
      </c>
      <c r="K10" s="16">
        <f>'nyers adatok'!I10/relativ_modell_szimpla!$D10</f>
        <v>0.83448275862068966</v>
      </c>
      <c r="L10" s="16">
        <f>'nyers adatok'!J10/relativ_modell_szimpla!$D10</f>
        <v>0.4</v>
      </c>
      <c r="M10" s="16">
        <f>'nyers adatok'!K10/relativ_modell_szimpla!$D10</f>
        <v>0.43448275862068964</v>
      </c>
      <c r="N10" s="16">
        <f>'nyers adatok'!L10/relativ_modell_szimpla!$D10</f>
        <v>2.0689655172413793E-2</v>
      </c>
      <c r="O10" s="16">
        <f>'nyers adatok'!M10/relativ_modell_szimpla!$D10</f>
        <v>6.8965517241379309E-3</v>
      </c>
      <c r="P10">
        <f>'nyers adatok'!N10</f>
        <v>200000000</v>
      </c>
      <c r="Q10">
        <f>'nyers adatok'!O10</f>
        <v>380000000</v>
      </c>
    </row>
    <row r="11" spans="1:18" x14ac:dyDescent="0.3">
      <c r="A11" t="str">
        <f>'nyers adatok'!B11</f>
        <v>3:05 perc</v>
      </c>
      <c r="B11" s="17">
        <f t="shared" si="0"/>
        <v>3</v>
      </c>
      <c r="C11">
        <v>5</v>
      </c>
      <c r="D11">
        <f t="shared" si="1"/>
        <v>185</v>
      </c>
      <c r="E11" t="str">
        <f>'nyers adatok'!C11</f>
        <v>Morbius</v>
      </c>
      <c r="F11" s="16">
        <f>'nyers adatok'!D11/relativ_modell_szimpla!$D11</f>
        <v>0.58378378378378382</v>
      </c>
      <c r="G11" s="16">
        <f>'nyers adatok'!E11/relativ_modell_szimpla!$D11</f>
        <v>7.567567567567568E-2</v>
      </c>
      <c r="H11" s="16">
        <f>'nyers adatok'!F11/relativ_modell_szimpla!$D11</f>
        <v>2.7027027027027029E-2</v>
      </c>
      <c r="I11" s="16">
        <f>'nyers adatok'!G11/relativ_modell_szimpla!$D11</f>
        <v>2.1621621621621623E-2</v>
      </c>
      <c r="J11" s="16">
        <f>'nyers adatok'!H11/relativ_modell_szimpla!$D11</f>
        <v>1.0810810810810811E-2</v>
      </c>
      <c r="K11" s="16">
        <f>'nyers adatok'!I11/relativ_modell_szimpla!$D11</f>
        <v>0.7189189189189189</v>
      </c>
      <c r="L11" s="16">
        <f>'nyers adatok'!J11/relativ_modell_szimpla!$D11</f>
        <v>0.22162162162162163</v>
      </c>
      <c r="M11" s="16">
        <f>'nyers adatok'!K11/relativ_modell_szimpla!$D11</f>
        <v>0.49729729729729732</v>
      </c>
      <c r="N11" s="16">
        <f>'nyers adatok'!L11/relativ_modell_szimpla!$D11</f>
        <v>1.6216216216216217E-2</v>
      </c>
      <c r="O11" s="16">
        <f>'nyers adatok'!M11/relativ_modell_szimpla!$D11</f>
        <v>5.4054054054054057E-3</v>
      </c>
      <c r="P11">
        <f>'nyers adatok'!N11</f>
        <v>80000000</v>
      </c>
      <c r="Q11">
        <f>'nyers adatok'!O11</f>
        <v>147000000</v>
      </c>
    </row>
    <row r="13" spans="1:18" x14ac:dyDescent="0.3">
      <c r="Q13" t="str">
        <f>Q1</f>
        <v>Box Office (Dollár)</v>
      </c>
      <c r="R13" t="str">
        <f>M69</f>
        <v>Becslés</v>
      </c>
    </row>
    <row r="14" spans="1:18" x14ac:dyDescent="0.3">
      <c r="E14" t="str">
        <f>E2</f>
        <v>Contact to Kill</v>
      </c>
      <c r="F14">
        <f>RANK(F2,F$2:F$11)</f>
        <v>4</v>
      </c>
      <c r="G14">
        <f t="shared" ref="G14:P14" si="2">RANK(G2,G$2:G$11)</f>
        <v>9</v>
      </c>
      <c r="H14">
        <f t="shared" si="2"/>
        <v>9</v>
      </c>
      <c r="I14">
        <f t="shared" si="2"/>
        <v>7</v>
      </c>
      <c r="J14">
        <f t="shared" si="2"/>
        <v>9</v>
      </c>
      <c r="K14">
        <f t="shared" si="2"/>
        <v>4</v>
      </c>
      <c r="L14">
        <f t="shared" si="2"/>
        <v>5</v>
      </c>
      <c r="M14">
        <f t="shared" si="2"/>
        <v>2</v>
      </c>
      <c r="N14">
        <f t="shared" si="2"/>
        <v>9</v>
      </c>
      <c r="O14">
        <f t="shared" si="2"/>
        <v>6</v>
      </c>
      <c r="P14">
        <f t="shared" si="2"/>
        <v>10</v>
      </c>
      <c r="Q14">
        <f>Q2</f>
        <v>7000</v>
      </c>
      <c r="R14">
        <f t="shared" ref="R14:R23" si="3">M70</f>
        <v>7000</v>
      </c>
    </row>
    <row r="15" spans="1:18" x14ac:dyDescent="0.3">
      <c r="E15" t="str">
        <f t="shared" ref="E15:E23" si="4">E3</f>
        <v>Fantastic Beasts</v>
      </c>
      <c r="F15">
        <f t="shared" ref="F15:P23" si="5">RANK(F3,F$2:F$11)</f>
        <v>8</v>
      </c>
      <c r="G15">
        <f t="shared" si="5"/>
        <v>2</v>
      </c>
      <c r="H15">
        <f t="shared" si="5"/>
        <v>1</v>
      </c>
      <c r="I15">
        <f t="shared" si="5"/>
        <v>1</v>
      </c>
      <c r="J15">
        <f t="shared" si="5"/>
        <v>3</v>
      </c>
      <c r="K15">
        <f t="shared" si="5"/>
        <v>6</v>
      </c>
      <c r="L15">
        <f t="shared" si="5"/>
        <v>1</v>
      </c>
      <c r="M15">
        <f t="shared" si="5"/>
        <v>10</v>
      </c>
      <c r="N15">
        <f t="shared" si="5"/>
        <v>2</v>
      </c>
      <c r="O15">
        <f t="shared" si="5"/>
        <v>1</v>
      </c>
      <c r="P15">
        <f t="shared" si="5"/>
        <v>1</v>
      </c>
      <c r="Q15">
        <f t="shared" ref="Q15:Q23" si="6">Q3</f>
        <v>812000000</v>
      </c>
      <c r="R15">
        <f t="shared" si="3"/>
        <v>812000000</v>
      </c>
    </row>
    <row r="16" spans="1:18" x14ac:dyDescent="0.3">
      <c r="E16" t="str">
        <f t="shared" si="4"/>
        <v>Gemini Man</v>
      </c>
      <c r="F16">
        <f t="shared" si="5"/>
        <v>3</v>
      </c>
      <c r="G16">
        <f t="shared" si="5"/>
        <v>6</v>
      </c>
      <c r="H16">
        <f t="shared" si="5"/>
        <v>5</v>
      </c>
      <c r="I16">
        <f t="shared" si="5"/>
        <v>3</v>
      </c>
      <c r="J16">
        <f t="shared" si="5"/>
        <v>6</v>
      </c>
      <c r="K16">
        <f t="shared" si="5"/>
        <v>3</v>
      </c>
      <c r="L16">
        <f t="shared" si="5"/>
        <v>2</v>
      </c>
      <c r="M16">
        <f t="shared" si="5"/>
        <v>8</v>
      </c>
      <c r="N16">
        <f t="shared" si="5"/>
        <v>3</v>
      </c>
      <c r="O16">
        <f t="shared" si="5"/>
        <v>6</v>
      </c>
      <c r="P16">
        <f t="shared" si="5"/>
        <v>5</v>
      </c>
      <c r="Q16">
        <f t="shared" si="6"/>
        <v>173500000</v>
      </c>
      <c r="R16">
        <f t="shared" si="3"/>
        <v>173500000</v>
      </c>
    </row>
    <row r="17" spans="1:18" x14ac:dyDescent="0.3">
      <c r="E17" t="str">
        <f t="shared" si="4"/>
        <v>Jungle Cruise</v>
      </c>
      <c r="F17">
        <f t="shared" si="5"/>
        <v>1</v>
      </c>
      <c r="G17">
        <f t="shared" si="5"/>
        <v>4</v>
      </c>
      <c r="H17">
        <f t="shared" si="5"/>
        <v>4</v>
      </c>
      <c r="I17">
        <f t="shared" si="5"/>
        <v>4</v>
      </c>
      <c r="J17">
        <f t="shared" si="5"/>
        <v>9</v>
      </c>
      <c r="K17">
        <f t="shared" si="5"/>
        <v>1</v>
      </c>
      <c r="L17">
        <f t="shared" si="5"/>
        <v>4</v>
      </c>
      <c r="M17">
        <f t="shared" si="5"/>
        <v>3</v>
      </c>
      <c r="N17">
        <f t="shared" si="5"/>
        <v>1</v>
      </c>
      <c r="O17">
        <f t="shared" si="5"/>
        <v>6</v>
      </c>
      <c r="P17">
        <f t="shared" si="5"/>
        <v>1</v>
      </c>
      <c r="Q17">
        <f t="shared" si="6"/>
        <v>220000000</v>
      </c>
      <c r="R17">
        <f t="shared" si="3"/>
        <v>220000000</v>
      </c>
    </row>
    <row r="18" spans="1:18" x14ac:dyDescent="0.3">
      <c r="E18" t="str">
        <f t="shared" si="4"/>
        <v>Venom 2</v>
      </c>
      <c r="F18">
        <f t="shared" si="5"/>
        <v>7</v>
      </c>
      <c r="G18">
        <f t="shared" si="5"/>
        <v>10</v>
      </c>
      <c r="H18">
        <f t="shared" si="5"/>
        <v>6</v>
      </c>
      <c r="I18">
        <f t="shared" si="5"/>
        <v>6</v>
      </c>
      <c r="J18">
        <f t="shared" si="5"/>
        <v>4</v>
      </c>
      <c r="K18">
        <f t="shared" si="5"/>
        <v>7</v>
      </c>
      <c r="L18">
        <f t="shared" si="5"/>
        <v>9</v>
      </c>
      <c r="M18">
        <f t="shared" si="5"/>
        <v>5</v>
      </c>
      <c r="N18">
        <f t="shared" si="5"/>
        <v>7</v>
      </c>
      <c r="O18">
        <f t="shared" si="5"/>
        <v>3</v>
      </c>
      <c r="P18">
        <f t="shared" si="5"/>
        <v>7</v>
      </c>
      <c r="Q18">
        <f t="shared" si="6"/>
        <v>502000000</v>
      </c>
      <c r="R18">
        <f t="shared" si="3"/>
        <v>502000000</v>
      </c>
    </row>
    <row r="19" spans="1:18" x14ac:dyDescent="0.3">
      <c r="E19" t="str">
        <f t="shared" si="4"/>
        <v>Men in Black 4</v>
      </c>
      <c r="F19">
        <f t="shared" si="5"/>
        <v>6</v>
      </c>
      <c r="G19">
        <f t="shared" si="5"/>
        <v>8</v>
      </c>
      <c r="H19">
        <f t="shared" si="5"/>
        <v>10</v>
      </c>
      <c r="I19">
        <f t="shared" si="5"/>
        <v>9</v>
      </c>
      <c r="J19">
        <f t="shared" si="5"/>
        <v>8</v>
      </c>
      <c r="K19">
        <f t="shared" si="5"/>
        <v>8</v>
      </c>
      <c r="L19">
        <f t="shared" si="5"/>
        <v>6</v>
      </c>
      <c r="M19">
        <f t="shared" si="5"/>
        <v>6</v>
      </c>
      <c r="N19">
        <f t="shared" si="5"/>
        <v>8</v>
      </c>
      <c r="O19">
        <f t="shared" si="5"/>
        <v>4</v>
      </c>
      <c r="P19">
        <f t="shared" si="5"/>
        <v>7</v>
      </c>
      <c r="Q19">
        <f t="shared" si="6"/>
        <v>253000000</v>
      </c>
      <c r="R19">
        <f t="shared" si="3"/>
        <v>253000000</v>
      </c>
    </row>
    <row r="20" spans="1:18" x14ac:dyDescent="0.3">
      <c r="E20" t="str">
        <f t="shared" si="4"/>
        <v>Free Guy</v>
      </c>
      <c r="F20">
        <f t="shared" si="5"/>
        <v>9</v>
      </c>
      <c r="G20">
        <f t="shared" si="5"/>
        <v>5</v>
      </c>
      <c r="H20">
        <f t="shared" si="5"/>
        <v>3</v>
      </c>
      <c r="I20">
        <f t="shared" si="5"/>
        <v>8</v>
      </c>
      <c r="J20">
        <f t="shared" si="5"/>
        <v>2</v>
      </c>
      <c r="K20">
        <f t="shared" si="5"/>
        <v>9</v>
      </c>
      <c r="L20">
        <f t="shared" si="5"/>
        <v>8</v>
      </c>
      <c r="M20">
        <f t="shared" si="5"/>
        <v>7</v>
      </c>
      <c r="N20">
        <f t="shared" si="5"/>
        <v>4</v>
      </c>
      <c r="O20">
        <f t="shared" si="5"/>
        <v>6</v>
      </c>
      <c r="P20">
        <f t="shared" si="5"/>
        <v>6</v>
      </c>
      <c r="Q20">
        <f t="shared" si="6"/>
        <v>331000000</v>
      </c>
      <c r="R20">
        <f t="shared" si="3"/>
        <v>331000000</v>
      </c>
    </row>
    <row r="21" spans="1:18" x14ac:dyDescent="0.3">
      <c r="E21" t="str">
        <f t="shared" si="4"/>
        <v>Dune</v>
      </c>
      <c r="F21">
        <f t="shared" si="5"/>
        <v>10</v>
      </c>
      <c r="G21">
        <f t="shared" si="5"/>
        <v>3</v>
      </c>
      <c r="H21">
        <f t="shared" si="5"/>
        <v>2</v>
      </c>
      <c r="I21">
        <f t="shared" si="5"/>
        <v>2</v>
      </c>
      <c r="J21">
        <f t="shared" si="5"/>
        <v>1</v>
      </c>
      <c r="K21">
        <f t="shared" si="5"/>
        <v>10</v>
      </c>
      <c r="L21">
        <f t="shared" si="5"/>
        <v>7</v>
      </c>
      <c r="M21">
        <f t="shared" si="5"/>
        <v>9</v>
      </c>
      <c r="N21">
        <f t="shared" si="5"/>
        <v>6</v>
      </c>
      <c r="O21">
        <f t="shared" si="5"/>
        <v>6</v>
      </c>
      <c r="P21">
        <f t="shared" si="5"/>
        <v>4</v>
      </c>
      <c r="Q21">
        <f t="shared" si="6"/>
        <v>400000000</v>
      </c>
      <c r="R21">
        <f t="shared" si="3"/>
        <v>400000000</v>
      </c>
    </row>
    <row r="22" spans="1:18" x14ac:dyDescent="0.3">
      <c r="E22" t="str">
        <f t="shared" si="4"/>
        <v>Black Widow</v>
      </c>
      <c r="F22">
        <f t="shared" si="5"/>
        <v>2</v>
      </c>
      <c r="G22">
        <f t="shared" si="5"/>
        <v>7</v>
      </c>
      <c r="H22">
        <f t="shared" si="5"/>
        <v>7</v>
      </c>
      <c r="I22">
        <f t="shared" si="5"/>
        <v>10</v>
      </c>
      <c r="J22">
        <f t="shared" si="5"/>
        <v>7</v>
      </c>
      <c r="K22">
        <f t="shared" si="5"/>
        <v>2</v>
      </c>
      <c r="L22">
        <f t="shared" si="5"/>
        <v>3</v>
      </c>
      <c r="M22">
        <f t="shared" si="5"/>
        <v>4</v>
      </c>
      <c r="N22">
        <f t="shared" si="5"/>
        <v>5</v>
      </c>
      <c r="O22">
        <f t="shared" si="5"/>
        <v>2</v>
      </c>
      <c r="P22">
        <f t="shared" si="5"/>
        <v>1</v>
      </c>
      <c r="Q22">
        <f t="shared" si="6"/>
        <v>380000000</v>
      </c>
      <c r="R22">
        <f t="shared" si="3"/>
        <v>380000000</v>
      </c>
    </row>
    <row r="23" spans="1:18" x14ac:dyDescent="0.3">
      <c r="E23" t="str">
        <f t="shared" si="4"/>
        <v>Morbius</v>
      </c>
      <c r="F23">
        <f t="shared" si="5"/>
        <v>5</v>
      </c>
      <c r="G23">
        <f t="shared" si="5"/>
        <v>1</v>
      </c>
      <c r="H23">
        <f t="shared" si="5"/>
        <v>8</v>
      </c>
      <c r="I23">
        <f t="shared" si="5"/>
        <v>5</v>
      </c>
      <c r="J23">
        <f t="shared" si="5"/>
        <v>5</v>
      </c>
      <c r="K23">
        <f t="shared" si="5"/>
        <v>5</v>
      </c>
      <c r="L23">
        <f t="shared" si="5"/>
        <v>10</v>
      </c>
      <c r="M23">
        <f t="shared" si="5"/>
        <v>1</v>
      </c>
      <c r="N23">
        <f t="shared" si="5"/>
        <v>10</v>
      </c>
      <c r="O23">
        <f t="shared" si="5"/>
        <v>5</v>
      </c>
      <c r="P23">
        <f t="shared" si="5"/>
        <v>9</v>
      </c>
      <c r="Q23">
        <f t="shared" si="6"/>
        <v>147000000</v>
      </c>
      <c r="R23">
        <f t="shared" si="3"/>
        <v>147000000</v>
      </c>
    </row>
    <row r="25" spans="1:18" x14ac:dyDescent="0.3">
      <c r="Q25" s="30" t="s">
        <v>163</v>
      </c>
      <c r="R25" s="30"/>
    </row>
    <row r="26" spans="1:18" x14ac:dyDescent="0.3">
      <c r="Q26" s="30"/>
      <c r="R26" s="30"/>
    </row>
    <row r="27" spans="1:18" ht="18" x14ac:dyDescent="0.3">
      <c r="A27" s="2"/>
      <c r="Q27" s="30"/>
      <c r="R27" s="30"/>
    </row>
    <row r="28" spans="1:18" x14ac:dyDescent="0.3">
      <c r="A28" s="3"/>
      <c r="Q28" s="30"/>
      <c r="R28" s="30"/>
    </row>
    <row r="31" spans="1:18" ht="18" x14ac:dyDescent="0.3">
      <c r="A31" s="18" t="s">
        <v>23</v>
      </c>
      <c r="B31" s="19">
        <v>3762801</v>
      </c>
      <c r="C31" s="18" t="s">
        <v>24</v>
      </c>
      <c r="D31" s="19">
        <v>10</v>
      </c>
      <c r="E31" s="18" t="s">
        <v>25</v>
      </c>
      <c r="F31" s="19">
        <v>11</v>
      </c>
      <c r="G31" s="18" t="s">
        <v>26</v>
      </c>
      <c r="H31" s="19">
        <v>10</v>
      </c>
      <c r="I31" s="18" t="s">
        <v>27</v>
      </c>
      <c r="J31" s="19">
        <v>0</v>
      </c>
      <c r="K31" s="18" t="s">
        <v>28</v>
      </c>
      <c r="L31" s="19" t="s">
        <v>144</v>
      </c>
    </row>
    <row r="32" spans="1:18" ht="18.600000000000001" thickBot="1" x14ac:dyDescent="0.35">
      <c r="A32" s="2"/>
    </row>
    <row r="33" spans="1:13" ht="15" thickBot="1" x14ac:dyDescent="0.35">
      <c r="A33" s="20" t="s">
        <v>30</v>
      </c>
      <c r="B33" s="20" t="s">
        <v>31</v>
      </c>
      <c r="C33" s="20" t="s">
        <v>32</v>
      </c>
      <c r="D33" s="20" t="s">
        <v>33</v>
      </c>
      <c r="E33" s="20" t="s">
        <v>34</v>
      </c>
      <c r="F33" s="20" t="s">
        <v>35</v>
      </c>
      <c r="G33" s="20" t="s">
        <v>36</v>
      </c>
      <c r="H33" s="20" t="s">
        <v>37</v>
      </c>
      <c r="I33" s="20" t="s">
        <v>38</v>
      </c>
      <c r="J33" s="20" t="s">
        <v>39</v>
      </c>
      <c r="K33" s="20" t="s">
        <v>40</v>
      </c>
      <c r="L33" s="20" t="s">
        <v>41</v>
      </c>
      <c r="M33" s="20" t="s">
        <v>109</v>
      </c>
    </row>
    <row r="34" spans="1:13" ht="15" thickBot="1" x14ac:dyDescent="0.35">
      <c r="A34" s="20" t="s">
        <v>54</v>
      </c>
      <c r="B34" s="21">
        <v>4</v>
      </c>
      <c r="C34" s="21">
        <v>9</v>
      </c>
      <c r="D34" s="21">
        <v>9</v>
      </c>
      <c r="E34" s="21">
        <v>7</v>
      </c>
      <c r="F34" s="21">
        <v>9</v>
      </c>
      <c r="G34" s="21">
        <v>4</v>
      </c>
      <c r="H34" s="21">
        <v>5</v>
      </c>
      <c r="I34" s="21">
        <v>2</v>
      </c>
      <c r="J34" s="21">
        <v>9</v>
      </c>
      <c r="K34" s="21">
        <v>6</v>
      </c>
      <c r="L34" s="21">
        <v>10</v>
      </c>
      <c r="M34" s="21">
        <v>7000</v>
      </c>
    </row>
    <row r="35" spans="1:13" ht="15" thickBot="1" x14ac:dyDescent="0.35">
      <c r="A35" s="20" t="s">
        <v>55</v>
      </c>
      <c r="B35" s="21">
        <v>8</v>
      </c>
      <c r="C35" s="21">
        <v>2</v>
      </c>
      <c r="D35" s="21">
        <v>1</v>
      </c>
      <c r="E35" s="21">
        <v>1</v>
      </c>
      <c r="F35" s="21">
        <v>3</v>
      </c>
      <c r="G35" s="21">
        <v>6</v>
      </c>
      <c r="H35" s="21">
        <v>1</v>
      </c>
      <c r="I35" s="21">
        <v>10</v>
      </c>
      <c r="J35" s="21">
        <v>2</v>
      </c>
      <c r="K35" s="21">
        <v>1</v>
      </c>
      <c r="L35" s="21">
        <v>1</v>
      </c>
      <c r="M35" s="21">
        <v>812000000</v>
      </c>
    </row>
    <row r="36" spans="1:13" ht="15" thickBot="1" x14ac:dyDescent="0.35">
      <c r="A36" s="20" t="s">
        <v>56</v>
      </c>
      <c r="B36" s="21">
        <v>3</v>
      </c>
      <c r="C36" s="21">
        <v>6</v>
      </c>
      <c r="D36" s="21">
        <v>5</v>
      </c>
      <c r="E36" s="21">
        <v>3</v>
      </c>
      <c r="F36" s="21">
        <v>6</v>
      </c>
      <c r="G36" s="21">
        <v>3</v>
      </c>
      <c r="H36" s="21">
        <v>2</v>
      </c>
      <c r="I36" s="21">
        <v>8</v>
      </c>
      <c r="J36" s="21">
        <v>3</v>
      </c>
      <c r="K36" s="21">
        <v>6</v>
      </c>
      <c r="L36" s="21">
        <v>5</v>
      </c>
      <c r="M36" s="21">
        <v>173500000</v>
      </c>
    </row>
    <row r="37" spans="1:13" ht="15" thickBot="1" x14ac:dyDescent="0.35">
      <c r="A37" s="20" t="s">
        <v>57</v>
      </c>
      <c r="B37" s="21">
        <v>1</v>
      </c>
      <c r="C37" s="21">
        <v>4</v>
      </c>
      <c r="D37" s="21">
        <v>4</v>
      </c>
      <c r="E37" s="21">
        <v>4</v>
      </c>
      <c r="F37" s="21">
        <v>9</v>
      </c>
      <c r="G37" s="21">
        <v>1</v>
      </c>
      <c r="H37" s="21">
        <v>4</v>
      </c>
      <c r="I37" s="21">
        <v>3</v>
      </c>
      <c r="J37" s="21">
        <v>1</v>
      </c>
      <c r="K37" s="21">
        <v>6</v>
      </c>
      <c r="L37" s="21">
        <v>1</v>
      </c>
      <c r="M37" s="21">
        <v>220000000</v>
      </c>
    </row>
    <row r="38" spans="1:13" ht="15" thickBot="1" x14ac:dyDescent="0.35">
      <c r="A38" s="20" t="s">
        <v>58</v>
      </c>
      <c r="B38" s="21">
        <v>7</v>
      </c>
      <c r="C38" s="21">
        <v>10</v>
      </c>
      <c r="D38" s="21">
        <v>6</v>
      </c>
      <c r="E38" s="21">
        <v>6</v>
      </c>
      <c r="F38" s="21">
        <v>4</v>
      </c>
      <c r="G38" s="21">
        <v>7</v>
      </c>
      <c r="H38" s="21">
        <v>9</v>
      </c>
      <c r="I38" s="21">
        <v>5</v>
      </c>
      <c r="J38" s="21">
        <v>7</v>
      </c>
      <c r="K38" s="21">
        <v>3</v>
      </c>
      <c r="L38" s="21">
        <v>7</v>
      </c>
      <c r="M38" s="21">
        <v>502000000</v>
      </c>
    </row>
    <row r="39" spans="1:13" ht="15" thickBot="1" x14ac:dyDescent="0.35">
      <c r="A39" s="20" t="s">
        <v>59</v>
      </c>
      <c r="B39" s="21">
        <v>6</v>
      </c>
      <c r="C39" s="21">
        <v>8</v>
      </c>
      <c r="D39" s="21">
        <v>10</v>
      </c>
      <c r="E39" s="21">
        <v>9</v>
      </c>
      <c r="F39" s="21">
        <v>8</v>
      </c>
      <c r="G39" s="21">
        <v>8</v>
      </c>
      <c r="H39" s="21">
        <v>6</v>
      </c>
      <c r="I39" s="21">
        <v>6</v>
      </c>
      <c r="J39" s="21">
        <v>8</v>
      </c>
      <c r="K39" s="21">
        <v>4</v>
      </c>
      <c r="L39" s="21">
        <v>7</v>
      </c>
      <c r="M39" s="21">
        <v>253000000</v>
      </c>
    </row>
    <row r="40" spans="1:13" ht="15" thickBot="1" x14ac:dyDescent="0.35">
      <c r="A40" s="20" t="s">
        <v>60</v>
      </c>
      <c r="B40" s="21">
        <v>9</v>
      </c>
      <c r="C40" s="21">
        <v>5</v>
      </c>
      <c r="D40" s="21">
        <v>3</v>
      </c>
      <c r="E40" s="21">
        <v>8</v>
      </c>
      <c r="F40" s="21">
        <v>2</v>
      </c>
      <c r="G40" s="21">
        <v>9</v>
      </c>
      <c r="H40" s="21">
        <v>8</v>
      </c>
      <c r="I40" s="21">
        <v>7</v>
      </c>
      <c r="J40" s="21">
        <v>4</v>
      </c>
      <c r="K40" s="21">
        <v>6</v>
      </c>
      <c r="L40" s="21">
        <v>6</v>
      </c>
      <c r="M40" s="21">
        <v>331000000</v>
      </c>
    </row>
    <row r="41" spans="1:13" ht="15" thickBot="1" x14ac:dyDescent="0.35">
      <c r="A41" s="20" t="s">
        <v>61</v>
      </c>
      <c r="B41" s="21">
        <v>10</v>
      </c>
      <c r="C41" s="21">
        <v>3</v>
      </c>
      <c r="D41" s="21">
        <v>2</v>
      </c>
      <c r="E41" s="21">
        <v>2</v>
      </c>
      <c r="F41" s="21">
        <v>1</v>
      </c>
      <c r="G41" s="21">
        <v>10</v>
      </c>
      <c r="H41" s="21">
        <v>7</v>
      </c>
      <c r="I41" s="21">
        <v>9</v>
      </c>
      <c r="J41" s="21">
        <v>6</v>
      </c>
      <c r="K41" s="21">
        <v>6</v>
      </c>
      <c r="L41" s="21">
        <v>4</v>
      </c>
      <c r="M41" s="21">
        <v>400000000</v>
      </c>
    </row>
    <row r="42" spans="1:13" ht="15" thickBot="1" x14ac:dyDescent="0.35">
      <c r="A42" s="20" t="s">
        <v>62</v>
      </c>
      <c r="B42" s="21">
        <v>2</v>
      </c>
      <c r="C42" s="21">
        <v>7</v>
      </c>
      <c r="D42" s="21">
        <v>7</v>
      </c>
      <c r="E42" s="21">
        <v>10</v>
      </c>
      <c r="F42" s="21">
        <v>7</v>
      </c>
      <c r="G42" s="21">
        <v>2</v>
      </c>
      <c r="H42" s="21">
        <v>3</v>
      </c>
      <c r="I42" s="21">
        <v>4</v>
      </c>
      <c r="J42" s="21">
        <v>5</v>
      </c>
      <c r="K42" s="21">
        <v>2</v>
      </c>
      <c r="L42" s="21">
        <v>1</v>
      </c>
      <c r="M42" s="21">
        <v>380000000</v>
      </c>
    </row>
    <row r="43" spans="1:13" ht="15" thickBot="1" x14ac:dyDescent="0.35">
      <c r="A43" s="20" t="s">
        <v>63</v>
      </c>
      <c r="B43" s="21">
        <v>5</v>
      </c>
      <c r="C43" s="21">
        <v>1</v>
      </c>
      <c r="D43" s="21">
        <v>8</v>
      </c>
      <c r="E43" s="21">
        <v>5</v>
      </c>
      <c r="F43" s="21">
        <v>5</v>
      </c>
      <c r="G43" s="21">
        <v>5</v>
      </c>
      <c r="H43" s="21">
        <v>10</v>
      </c>
      <c r="I43" s="21">
        <v>1</v>
      </c>
      <c r="J43" s="21">
        <v>10</v>
      </c>
      <c r="K43" s="21">
        <v>5</v>
      </c>
      <c r="L43" s="21">
        <v>9</v>
      </c>
      <c r="M43" s="21">
        <v>147000000</v>
      </c>
    </row>
    <row r="44" spans="1:13" ht="18.600000000000001" thickBot="1" x14ac:dyDescent="0.35">
      <c r="A44" s="2"/>
    </row>
    <row r="45" spans="1:13" ht="15" thickBot="1" x14ac:dyDescent="0.35">
      <c r="A45" s="20" t="s">
        <v>64</v>
      </c>
      <c r="B45" s="20" t="s">
        <v>31</v>
      </c>
      <c r="C45" s="20" t="s">
        <v>32</v>
      </c>
      <c r="D45" s="20" t="s">
        <v>33</v>
      </c>
      <c r="E45" s="20" t="s">
        <v>34</v>
      </c>
      <c r="F45" s="20" t="s">
        <v>35</v>
      </c>
      <c r="G45" s="20" t="s">
        <v>36</v>
      </c>
      <c r="H45" s="20" t="s">
        <v>37</v>
      </c>
      <c r="I45" s="20" t="s">
        <v>38</v>
      </c>
      <c r="J45" s="20" t="s">
        <v>39</v>
      </c>
      <c r="K45" s="20" t="s">
        <v>40</v>
      </c>
      <c r="L45" s="20" t="s">
        <v>41</v>
      </c>
    </row>
    <row r="46" spans="1:13" ht="33.6" thickBot="1" x14ac:dyDescent="0.35">
      <c r="A46" s="20" t="s">
        <v>65</v>
      </c>
      <c r="B46" s="21" t="s">
        <v>145</v>
      </c>
      <c r="C46" s="21" t="s">
        <v>146</v>
      </c>
      <c r="D46" s="21" t="s">
        <v>147</v>
      </c>
      <c r="E46" s="21" t="s">
        <v>148</v>
      </c>
      <c r="F46" s="21" t="s">
        <v>149</v>
      </c>
      <c r="G46" s="21" t="s">
        <v>67</v>
      </c>
      <c r="H46" s="21" t="s">
        <v>67</v>
      </c>
      <c r="I46" s="21" t="s">
        <v>150</v>
      </c>
      <c r="J46" s="21" t="s">
        <v>151</v>
      </c>
      <c r="K46" s="21" t="s">
        <v>152</v>
      </c>
      <c r="L46" s="21" t="s">
        <v>153</v>
      </c>
    </row>
    <row r="47" spans="1:13" ht="20.399999999999999" thickBot="1" x14ac:dyDescent="0.35">
      <c r="A47" s="20" t="s">
        <v>78</v>
      </c>
      <c r="B47" s="21" t="s">
        <v>67</v>
      </c>
      <c r="C47" s="21" t="s">
        <v>67</v>
      </c>
      <c r="D47" s="21" t="s">
        <v>67</v>
      </c>
      <c r="E47" s="21" t="s">
        <v>148</v>
      </c>
      <c r="F47" s="21" t="s">
        <v>149</v>
      </c>
      <c r="G47" s="21" t="s">
        <v>67</v>
      </c>
      <c r="H47" s="21" t="s">
        <v>67</v>
      </c>
      <c r="I47" s="21" t="s">
        <v>150</v>
      </c>
      <c r="J47" s="21" t="s">
        <v>151</v>
      </c>
      <c r="K47" s="21" t="s">
        <v>154</v>
      </c>
      <c r="L47" s="21" t="s">
        <v>155</v>
      </c>
    </row>
    <row r="48" spans="1:13" ht="15" thickBot="1" x14ac:dyDescent="0.35">
      <c r="A48" s="20" t="s">
        <v>82</v>
      </c>
      <c r="B48" s="21" t="s">
        <v>67</v>
      </c>
      <c r="C48" s="21" t="s">
        <v>67</v>
      </c>
      <c r="D48" s="21" t="s">
        <v>67</v>
      </c>
      <c r="E48" s="21" t="s">
        <v>148</v>
      </c>
      <c r="F48" s="21" t="s">
        <v>156</v>
      </c>
      <c r="G48" s="21" t="s">
        <v>67</v>
      </c>
      <c r="H48" s="21" t="s">
        <v>67</v>
      </c>
      <c r="I48" s="21" t="s">
        <v>67</v>
      </c>
      <c r="J48" s="21" t="s">
        <v>151</v>
      </c>
      <c r="K48" s="21" t="s">
        <v>154</v>
      </c>
      <c r="L48" s="21" t="s">
        <v>155</v>
      </c>
    </row>
    <row r="49" spans="1:12" ht="15" thickBot="1" x14ac:dyDescent="0.35">
      <c r="A49" s="20" t="s">
        <v>83</v>
      </c>
      <c r="B49" s="21" t="s">
        <v>67</v>
      </c>
      <c r="C49" s="21" t="s">
        <v>67</v>
      </c>
      <c r="D49" s="21" t="s">
        <v>67</v>
      </c>
      <c r="E49" s="21" t="s">
        <v>148</v>
      </c>
      <c r="F49" s="21" t="s">
        <v>156</v>
      </c>
      <c r="G49" s="21" t="s">
        <v>67</v>
      </c>
      <c r="H49" s="21" t="s">
        <v>67</v>
      </c>
      <c r="I49" s="21" t="s">
        <v>67</v>
      </c>
      <c r="J49" s="21" t="s">
        <v>151</v>
      </c>
      <c r="K49" s="21" t="s">
        <v>157</v>
      </c>
      <c r="L49" s="21" t="s">
        <v>155</v>
      </c>
    </row>
    <row r="50" spans="1:12" ht="15" thickBot="1" x14ac:dyDescent="0.35">
      <c r="A50" s="20" t="s">
        <v>84</v>
      </c>
      <c r="B50" s="21" t="s">
        <v>67</v>
      </c>
      <c r="C50" s="21" t="s">
        <v>67</v>
      </c>
      <c r="D50" s="21" t="s">
        <v>67</v>
      </c>
      <c r="E50" s="21" t="s">
        <v>148</v>
      </c>
      <c r="F50" s="21" t="s">
        <v>67</v>
      </c>
      <c r="G50" s="21" t="s">
        <v>67</v>
      </c>
      <c r="H50" s="21" t="s">
        <v>67</v>
      </c>
      <c r="I50" s="21" t="s">
        <v>67</v>
      </c>
      <c r="J50" s="21" t="s">
        <v>67</v>
      </c>
      <c r="K50" s="21" t="s">
        <v>158</v>
      </c>
      <c r="L50" s="21" t="s">
        <v>155</v>
      </c>
    </row>
    <row r="51" spans="1:12" ht="15" thickBot="1" x14ac:dyDescent="0.35">
      <c r="A51" s="20" t="s">
        <v>85</v>
      </c>
      <c r="B51" s="21" t="s">
        <v>67</v>
      </c>
      <c r="C51" s="21" t="s">
        <v>67</v>
      </c>
      <c r="D51" s="21" t="s">
        <v>67</v>
      </c>
      <c r="E51" s="21" t="s">
        <v>148</v>
      </c>
      <c r="F51" s="21" t="s">
        <v>67</v>
      </c>
      <c r="G51" s="21" t="s">
        <v>67</v>
      </c>
      <c r="H51" s="21" t="s">
        <v>67</v>
      </c>
      <c r="I51" s="21" t="s">
        <v>67</v>
      </c>
      <c r="J51" s="21" t="s">
        <v>67</v>
      </c>
      <c r="K51" s="21" t="s">
        <v>159</v>
      </c>
      <c r="L51" s="21" t="s">
        <v>160</v>
      </c>
    </row>
    <row r="52" spans="1:12" ht="15" thickBot="1" x14ac:dyDescent="0.35">
      <c r="A52" s="20" t="s">
        <v>86</v>
      </c>
      <c r="B52" s="21" t="s">
        <v>67</v>
      </c>
      <c r="C52" s="21" t="s">
        <v>67</v>
      </c>
      <c r="D52" s="21" t="s">
        <v>67</v>
      </c>
      <c r="E52" s="21" t="s">
        <v>67</v>
      </c>
      <c r="F52" s="21" t="s">
        <v>67</v>
      </c>
      <c r="G52" s="21" t="s">
        <v>67</v>
      </c>
      <c r="H52" s="21" t="s">
        <v>67</v>
      </c>
      <c r="I52" s="21" t="s">
        <v>67</v>
      </c>
      <c r="J52" s="21" t="s">
        <v>67</v>
      </c>
      <c r="K52" s="21" t="s">
        <v>67</v>
      </c>
      <c r="L52" s="21" t="s">
        <v>160</v>
      </c>
    </row>
    <row r="53" spans="1:12" ht="15" thickBot="1" x14ac:dyDescent="0.35">
      <c r="A53" s="20" t="s">
        <v>87</v>
      </c>
      <c r="B53" s="21" t="s">
        <v>67</v>
      </c>
      <c r="C53" s="21" t="s">
        <v>67</v>
      </c>
      <c r="D53" s="21" t="s">
        <v>67</v>
      </c>
      <c r="E53" s="21" t="s">
        <v>67</v>
      </c>
      <c r="F53" s="21" t="s">
        <v>67</v>
      </c>
      <c r="G53" s="21" t="s">
        <v>67</v>
      </c>
      <c r="H53" s="21" t="s">
        <v>67</v>
      </c>
      <c r="I53" s="21" t="s">
        <v>67</v>
      </c>
      <c r="J53" s="21" t="s">
        <v>67</v>
      </c>
      <c r="K53" s="21" t="s">
        <v>67</v>
      </c>
      <c r="L53" s="21" t="s">
        <v>67</v>
      </c>
    </row>
    <row r="54" spans="1:12" ht="15" thickBot="1" x14ac:dyDescent="0.35">
      <c r="A54" s="20" t="s">
        <v>88</v>
      </c>
      <c r="B54" s="21" t="s">
        <v>67</v>
      </c>
      <c r="C54" s="21" t="s">
        <v>67</v>
      </c>
      <c r="D54" s="21" t="s">
        <v>67</v>
      </c>
      <c r="E54" s="21" t="s">
        <v>67</v>
      </c>
      <c r="F54" s="21" t="s">
        <v>67</v>
      </c>
      <c r="G54" s="21" t="s">
        <v>67</v>
      </c>
      <c r="H54" s="21" t="s">
        <v>67</v>
      </c>
      <c r="I54" s="21" t="s">
        <v>67</v>
      </c>
      <c r="J54" s="21" t="s">
        <v>67</v>
      </c>
      <c r="K54" s="21" t="s">
        <v>67</v>
      </c>
      <c r="L54" s="21" t="s">
        <v>67</v>
      </c>
    </row>
    <row r="55" spans="1:12" ht="15" thickBot="1" x14ac:dyDescent="0.35">
      <c r="A55" s="20" t="s">
        <v>89</v>
      </c>
      <c r="B55" s="21" t="s">
        <v>67</v>
      </c>
      <c r="C55" s="21" t="s">
        <v>67</v>
      </c>
      <c r="D55" s="21" t="s">
        <v>67</v>
      </c>
      <c r="E55" s="21" t="s">
        <v>67</v>
      </c>
      <c r="F55" s="21" t="s">
        <v>67</v>
      </c>
      <c r="G55" s="21" t="s">
        <v>67</v>
      </c>
      <c r="H55" s="21" t="s">
        <v>67</v>
      </c>
      <c r="I55" s="21" t="s">
        <v>67</v>
      </c>
      <c r="J55" s="21" t="s">
        <v>67</v>
      </c>
      <c r="K55" s="21" t="s">
        <v>67</v>
      </c>
      <c r="L55" s="21" t="s">
        <v>67</v>
      </c>
    </row>
    <row r="56" spans="1:12" ht="18.600000000000001" thickBot="1" x14ac:dyDescent="0.35">
      <c r="A56" s="2"/>
    </row>
    <row r="57" spans="1:12" ht="27" thickBot="1" x14ac:dyDescent="0.35">
      <c r="A57" s="20" t="s">
        <v>90</v>
      </c>
      <c r="B57" s="20" t="str">
        <f>F1</f>
        <v>1 Mp vagy kevesebb</v>
      </c>
      <c r="C57" s="20" t="str">
        <f t="shared" ref="C57:L57" si="7">G1</f>
        <v>2 Mp</v>
      </c>
      <c r="D57" s="20" t="str">
        <f t="shared" si="7"/>
        <v>3 Mp</v>
      </c>
      <c r="E57" s="20" t="str">
        <f t="shared" si="7"/>
        <v>4 Mp</v>
      </c>
      <c r="F57" s="20" t="str">
        <f t="shared" si="7"/>
        <v>5 vagy több MP</v>
      </c>
      <c r="G57" s="20" t="str">
        <f t="shared" si="7"/>
        <v>Össz snittek száma</v>
      </c>
      <c r="H57" s="20" t="str">
        <f t="shared" si="7"/>
        <v>Nyugodt jelenetek</v>
      </c>
      <c r="I57" s="20" t="str">
        <f t="shared" si="7"/>
        <v>Akció jelenetek</v>
      </c>
      <c r="J57" s="20" t="str">
        <f t="shared" si="7"/>
        <v>Kritikusok véleménye (1-5)</v>
      </c>
      <c r="K57" s="20" t="str">
        <f t="shared" si="7"/>
        <v>Nagyobb francize része-e</v>
      </c>
      <c r="L57" s="20" t="str">
        <f t="shared" si="7"/>
        <v>Budzsé (Dollár)</v>
      </c>
    </row>
    <row r="58" spans="1:12" ht="15" thickBot="1" x14ac:dyDescent="0.35">
      <c r="A58" s="20" t="s">
        <v>65</v>
      </c>
      <c r="B58" s="21">
        <v>28750000</v>
      </c>
      <c r="C58" s="21">
        <v>12871500</v>
      </c>
      <c r="D58" s="21">
        <v>128875000</v>
      </c>
      <c r="E58" s="21">
        <v>60625000</v>
      </c>
      <c r="F58" s="21">
        <v>252625000</v>
      </c>
      <c r="G58" s="21">
        <v>0</v>
      </c>
      <c r="H58" s="21">
        <v>0</v>
      </c>
      <c r="I58" s="21">
        <v>3500</v>
      </c>
      <c r="J58" s="21">
        <v>26125000</v>
      </c>
      <c r="K58" s="21">
        <v>378253500</v>
      </c>
      <c r="L58" s="21">
        <v>104496500</v>
      </c>
    </row>
    <row r="59" spans="1:12" ht="15" thickBot="1" x14ac:dyDescent="0.35">
      <c r="A59" s="20" t="s">
        <v>78</v>
      </c>
      <c r="B59" s="21">
        <v>0</v>
      </c>
      <c r="C59" s="21">
        <v>0</v>
      </c>
      <c r="D59" s="21">
        <v>0</v>
      </c>
      <c r="E59" s="21">
        <v>60625000</v>
      </c>
      <c r="F59" s="21">
        <v>252625000</v>
      </c>
      <c r="G59" s="21">
        <v>0</v>
      </c>
      <c r="H59" s="21">
        <v>0</v>
      </c>
      <c r="I59" s="21">
        <v>3500</v>
      </c>
      <c r="J59" s="21">
        <v>26125000</v>
      </c>
      <c r="K59" s="21">
        <v>275503500</v>
      </c>
      <c r="L59" s="21">
        <v>86746500</v>
      </c>
    </row>
    <row r="60" spans="1:12" ht="15" thickBot="1" x14ac:dyDescent="0.35">
      <c r="A60" s="20" t="s">
        <v>82</v>
      </c>
      <c r="B60" s="21">
        <v>0</v>
      </c>
      <c r="C60" s="21">
        <v>0</v>
      </c>
      <c r="D60" s="21">
        <v>0</v>
      </c>
      <c r="E60" s="21">
        <v>60625000</v>
      </c>
      <c r="F60" s="21">
        <v>113625000</v>
      </c>
      <c r="G60" s="21">
        <v>0</v>
      </c>
      <c r="H60" s="21">
        <v>0</v>
      </c>
      <c r="I60" s="21">
        <v>0</v>
      </c>
      <c r="J60" s="21">
        <v>26125000</v>
      </c>
      <c r="K60" s="21">
        <v>275503500</v>
      </c>
      <c r="L60" s="21">
        <v>86746500</v>
      </c>
    </row>
    <row r="61" spans="1:12" ht="15" thickBot="1" x14ac:dyDescent="0.35">
      <c r="A61" s="20" t="s">
        <v>83</v>
      </c>
      <c r="B61" s="21">
        <v>0</v>
      </c>
      <c r="C61" s="21">
        <v>0</v>
      </c>
      <c r="D61" s="21">
        <v>0</v>
      </c>
      <c r="E61" s="21">
        <v>60625000</v>
      </c>
      <c r="F61" s="21">
        <v>113625000</v>
      </c>
      <c r="G61" s="21">
        <v>0</v>
      </c>
      <c r="H61" s="21">
        <v>0</v>
      </c>
      <c r="I61" s="21">
        <v>0</v>
      </c>
      <c r="J61" s="21">
        <v>26125000</v>
      </c>
      <c r="K61" s="21">
        <v>200753500</v>
      </c>
      <c r="L61" s="21">
        <v>86746500</v>
      </c>
    </row>
    <row r="62" spans="1:12" ht="15" thickBot="1" x14ac:dyDescent="0.35">
      <c r="A62" s="20" t="s">
        <v>84</v>
      </c>
      <c r="B62" s="21">
        <v>0</v>
      </c>
      <c r="C62" s="21">
        <v>0</v>
      </c>
      <c r="D62" s="21">
        <v>0</v>
      </c>
      <c r="E62" s="21">
        <v>60625000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73500000</v>
      </c>
      <c r="L62" s="21">
        <v>86746500</v>
      </c>
    </row>
    <row r="63" spans="1:12" ht="15" thickBot="1" x14ac:dyDescent="0.35">
      <c r="A63" s="20" t="s">
        <v>85</v>
      </c>
      <c r="B63" s="21">
        <v>0</v>
      </c>
      <c r="C63" s="21">
        <v>0</v>
      </c>
      <c r="D63" s="21">
        <v>0</v>
      </c>
      <c r="E63" s="21">
        <v>60625000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3500</v>
      </c>
      <c r="L63" s="21">
        <v>52246500</v>
      </c>
    </row>
    <row r="64" spans="1:12" ht="15" thickBot="1" x14ac:dyDescent="0.35">
      <c r="A64" s="20" t="s">
        <v>86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52246500</v>
      </c>
    </row>
    <row r="65" spans="1:16" ht="15" thickBot="1" x14ac:dyDescent="0.35">
      <c r="A65" s="20" t="s">
        <v>87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</row>
    <row r="66" spans="1:16" ht="15" thickBot="1" x14ac:dyDescent="0.35">
      <c r="A66" s="20" t="s">
        <v>88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</row>
    <row r="67" spans="1:16" ht="15" thickBot="1" x14ac:dyDescent="0.35">
      <c r="A67" s="20" t="s">
        <v>89</v>
      </c>
      <c r="B67" s="21">
        <v>0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</row>
    <row r="68" spans="1:16" ht="36.6" thickBot="1" x14ac:dyDescent="0.35">
      <c r="A68" s="28" t="s">
        <v>167</v>
      </c>
      <c r="B68" s="29">
        <f>SUM(B70:B79)/SUM($M$70:$M$79)</f>
        <v>8.932713211436235E-3</v>
      </c>
      <c r="C68" s="29">
        <f t="shared" ref="C68:N68" si="8">SUM(C70:C79)/SUM($M$70:$M$79)</f>
        <v>3.99921454264353E-3</v>
      </c>
      <c r="D68" s="29">
        <f t="shared" si="8"/>
        <v>4.0041857917351119E-2</v>
      </c>
      <c r="E68" s="29">
        <f t="shared" si="8"/>
        <v>0.11301824106643235</v>
      </c>
      <c r="F68" s="29">
        <f t="shared" si="8"/>
        <v>0.22758999747398406</v>
      </c>
      <c r="G68" s="29">
        <f t="shared" si="8"/>
        <v>0</v>
      </c>
      <c r="H68" s="29">
        <f t="shared" si="8"/>
        <v>0</v>
      </c>
      <c r="I68" s="29">
        <f t="shared" si="8"/>
        <v>2.1749214775670831E-6</v>
      </c>
      <c r="J68" s="29">
        <f t="shared" si="8"/>
        <v>3.2468470629394314E-2</v>
      </c>
      <c r="K68" s="29">
        <f t="shared" si="8"/>
        <v>0.37394092975407539</v>
      </c>
      <c r="L68" s="29">
        <f t="shared" si="8"/>
        <v>0.20000640048320542</v>
      </c>
      <c r="M68" s="29">
        <f t="shared" si="8"/>
        <v>1</v>
      </c>
      <c r="N68" s="29">
        <f t="shared" si="8"/>
        <v>1</v>
      </c>
    </row>
    <row r="69" spans="1:16" ht="15" thickBot="1" x14ac:dyDescent="0.35">
      <c r="A69" s="20" t="s">
        <v>91</v>
      </c>
      <c r="B69" s="20" t="s">
        <v>31</v>
      </c>
      <c r="C69" s="20" t="s">
        <v>32</v>
      </c>
      <c r="D69" s="20" t="s">
        <v>33</v>
      </c>
      <c r="E69" s="20" t="s">
        <v>34</v>
      </c>
      <c r="F69" s="20" t="s">
        <v>35</v>
      </c>
      <c r="G69" s="20" t="s">
        <v>36</v>
      </c>
      <c r="H69" s="20" t="s">
        <v>37</v>
      </c>
      <c r="I69" s="20" t="s">
        <v>38</v>
      </c>
      <c r="J69" s="20" t="s">
        <v>39</v>
      </c>
      <c r="K69" s="20" t="s">
        <v>40</v>
      </c>
      <c r="L69" s="20" t="s">
        <v>41</v>
      </c>
      <c r="M69" s="20" t="s">
        <v>92</v>
      </c>
      <c r="N69" s="20" t="s">
        <v>93</v>
      </c>
      <c r="O69" s="20" t="s">
        <v>94</v>
      </c>
      <c r="P69" s="20" t="s">
        <v>95</v>
      </c>
    </row>
    <row r="70" spans="1:16" ht="15" thickBot="1" x14ac:dyDescent="0.35">
      <c r="A70" s="20" t="s">
        <v>54</v>
      </c>
      <c r="B70" s="21">
        <v>0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3500</v>
      </c>
      <c r="J70" s="21">
        <v>0</v>
      </c>
      <c r="K70" s="21">
        <v>3500</v>
      </c>
      <c r="L70" s="21">
        <v>0</v>
      </c>
      <c r="M70" s="21">
        <v>7000</v>
      </c>
      <c r="N70" s="21">
        <v>7000</v>
      </c>
      <c r="O70" s="21">
        <v>0</v>
      </c>
      <c r="P70" s="21">
        <v>0</v>
      </c>
    </row>
    <row r="71" spans="1:16" ht="15" thickBot="1" x14ac:dyDescent="0.35">
      <c r="A71" s="20" t="s">
        <v>55</v>
      </c>
      <c r="B71" s="21">
        <v>0</v>
      </c>
      <c r="C71" s="21">
        <v>0</v>
      </c>
      <c r="D71" s="21">
        <v>128875000</v>
      </c>
      <c r="E71" s="21">
        <v>60625000</v>
      </c>
      <c r="F71" s="21">
        <v>113625000</v>
      </c>
      <c r="G71" s="21">
        <v>0</v>
      </c>
      <c r="H71" s="21">
        <v>0</v>
      </c>
      <c r="I71" s="21">
        <v>0</v>
      </c>
      <c r="J71" s="21">
        <v>26125000</v>
      </c>
      <c r="K71" s="21">
        <v>378253500</v>
      </c>
      <c r="L71" s="21">
        <v>104496500</v>
      </c>
      <c r="M71" s="21">
        <v>812000000</v>
      </c>
      <c r="N71" s="21">
        <v>812000000</v>
      </c>
      <c r="O71" s="21">
        <v>0</v>
      </c>
      <c r="P71" s="21">
        <v>0</v>
      </c>
    </row>
    <row r="72" spans="1:16" ht="15" thickBot="1" x14ac:dyDescent="0.35">
      <c r="A72" s="20" t="s">
        <v>56</v>
      </c>
      <c r="B72" s="21">
        <v>0</v>
      </c>
      <c r="C72" s="21">
        <v>0</v>
      </c>
      <c r="D72" s="21">
        <v>0</v>
      </c>
      <c r="E72" s="21">
        <v>60625000</v>
      </c>
      <c r="F72" s="21">
        <v>0</v>
      </c>
      <c r="G72" s="21">
        <v>0</v>
      </c>
      <c r="H72" s="21">
        <v>0</v>
      </c>
      <c r="I72" s="21">
        <v>0</v>
      </c>
      <c r="J72" s="21">
        <v>26125000</v>
      </c>
      <c r="K72" s="21">
        <v>3500</v>
      </c>
      <c r="L72" s="21">
        <v>86746500</v>
      </c>
      <c r="M72" s="21">
        <v>173500000</v>
      </c>
      <c r="N72" s="21">
        <v>173500000</v>
      </c>
      <c r="O72" s="21">
        <v>0</v>
      </c>
      <c r="P72" s="21">
        <v>0</v>
      </c>
    </row>
    <row r="73" spans="1:16" ht="15" thickBot="1" x14ac:dyDescent="0.35">
      <c r="A73" s="20" t="s">
        <v>57</v>
      </c>
      <c r="B73" s="21">
        <v>28750000</v>
      </c>
      <c r="C73" s="21">
        <v>0</v>
      </c>
      <c r="D73" s="21">
        <v>0</v>
      </c>
      <c r="E73" s="21">
        <v>60625000</v>
      </c>
      <c r="F73" s="21">
        <v>0</v>
      </c>
      <c r="G73" s="21">
        <v>0</v>
      </c>
      <c r="H73" s="21">
        <v>0</v>
      </c>
      <c r="I73" s="21">
        <v>0</v>
      </c>
      <c r="J73" s="21">
        <v>26125000</v>
      </c>
      <c r="K73" s="21">
        <v>3500</v>
      </c>
      <c r="L73" s="21">
        <v>104496500</v>
      </c>
      <c r="M73" s="21">
        <v>220000000</v>
      </c>
      <c r="N73" s="21">
        <v>220000000</v>
      </c>
      <c r="O73" s="21">
        <v>0</v>
      </c>
      <c r="P73" s="21">
        <v>0</v>
      </c>
    </row>
    <row r="74" spans="1:16" ht="15" thickBot="1" x14ac:dyDescent="0.35">
      <c r="A74" s="20" t="s">
        <v>58</v>
      </c>
      <c r="B74" s="21">
        <v>0</v>
      </c>
      <c r="C74" s="21">
        <v>0</v>
      </c>
      <c r="D74" s="21">
        <v>0</v>
      </c>
      <c r="E74" s="21">
        <v>60625000</v>
      </c>
      <c r="F74" s="21">
        <v>113625000</v>
      </c>
      <c r="G74" s="21">
        <v>0</v>
      </c>
      <c r="H74" s="21">
        <v>0</v>
      </c>
      <c r="I74" s="21">
        <v>0</v>
      </c>
      <c r="J74" s="21">
        <v>0</v>
      </c>
      <c r="K74" s="21">
        <v>275503500</v>
      </c>
      <c r="L74" s="21">
        <v>52246500</v>
      </c>
      <c r="M74" s="21">
        <v>502000000</v>
      </c>
      <c r="N74" s="21">
        <v>502000000</v>
      </c>
      <c r="O74" s="21">
        <v>0</v>
      </c>
      <c r="P74" s="21">
        <v>0</v>
      </c>
    </row>
    <row r="75" spans="1:16" ht="15" thickBot="1" x14ac:dyDescent="0.35">
      <c r="A75" s="20" t="s">
        <v>59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200753500</v>
      </c>
      <c r="L75" s="21">
        <v>52246500</v>
      </c>
      <c r="M75" s="21">
        <v>253000000</v>
      </c>
      <c r="N75" s="21">
        <v>253000000</v>
      </c>
      <c r="O75" s="21">
        <v>0</v>
      </c>
      <c r="P75" s="21">
        <v>0</v>
      </c>
    </row>
    <row r="76" spans="1:16" ht="15" thickBot="1" x14ac:dyDescent="0.35">
      <c r="A76" s="20" t="s">
        <v>60</v>
      </c>
      <c r="B76" s="21">
        <v>0</v>
      </c>
      <c r="C76" s="21">
        <v>0</v>
      </c>
      <c r="D76" s="21">
        <v>0</v>
      </c>
      <c r="E76" s="21">
        <v>0</v>
      </c>
      <c r="F76" s="21">
        <v>252625000</v>
      </c>
      <c r="G76" s="21">
        <v>0</v>
      </c>
      <c r="H76" s="21">
        <v>0</v>
      </c>
      <c r="I76" s="21">
        <v>0</v>
      </c>
      <c r="J76" s="21">
        <v>26125000</v>
      </c>
      <c r="K76" s="21">
        <v>3500</v>
      </c>
      <c r="L76" s="21">
        <v>52246500</v>
      </c>
      <c r="M76" s="21">
        <v>331000000</v>
      </c>
      <c r="N76" s="21">
        <v>331000000</v>
      </c>
      <c r="O76" s="21">
        <v>0</v>
      </c>
      <c r="P76" s="21">
        <v>0</v>
      </c>
    </row>
    <row r="77" spans="1:16" ht="15" thickBot="1" x14ac:dyDescent="0.35">
      <c r="A77" s="20" t="s">
        <v>61</v>
      </c>
      <c r="B77" s="21">
        <v>0</v>
      </c>
      <c r="C77" s="21">
        <v>0</v>
      </c>
      <c r="D77" s="21">
        <v>0</v>
      </c>
      <c r="E77" s="21">
        <v>60625000</v>
      </c>
      <c r="F77" s="21">
        <v>252625000</v>
      </c>
      <c r="G77" s="21">
        <v>0</v>
      </c>
      <c r="H77" s="21">
        <v>0</v>
      </c>
      <c r="I77" s="21">
        <v>0</v>
      </c>
      <c r="J77" s="21">
        <v>0</v>
      </c>
      <c r="K77" s="21">
        <v>3500</v>
      </c>
      <c r="L77" s="21">
        <v>86746500</v>
      </c>
      <c r="M77" s="21">
        <v>400000000</v>
      </c>
      <c r="N77" s="21">
        <v>400000000</v>
      </c>
      <c r="O77" s="21">
        <v>0</v>
      </c>
      <c r="P77" s="21">
        <v>0</v>
      </c>
    </row>
    <row r="78" spans="1:16" ht="15" thickBot="1" x14ac:dyDescent="0.35">
      <c r="A78" s="20" t="s">
        <v>62</v>
      </c>
      <c r="B78" s="21">
        <v>0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275503500</v>
      </c>
      <c r="L78" s="21">
        <v>104496500</v>
      </c>
      <c r="M78" s="21">
        <v>380000000</v>
      </c>
      <c r="N78" s="21">
        <v>380000000</v>
      </c>
      <c r="O78" s="21">
        <v>0</v>
      </c>
      <c r="P78" s="21">
        <v>0</v>
      </c>
    </row>
    <row r="79" spans="1:16" ht="15" thickBot="1" x14ac:dyDescent="0.35">
      <c r="A79" s="20" t="s">
        <v>63</v>
      </c>
      <c r="B79" s="21">
        <v>0</v>
      </c>
      <c r="C79" s="21">
        <v>12871500</v>
      </c>
      <c r="D79" s="21">
        <v>0</v>
      </c>
      <c r="E79" s="21">
        <v>60625000</v>
      </c>
      <c r="F79" s="21">
        <v>0</v>
      </c>
      <c r="G79" s="21">
        <v>0</v>
      </c>
      <c r="H79" s="21">
        <v>0</v>
      </c>
      <c r="I79" s="21">
        <v>3500</v>
      </c>
      <c r="J79" s="21">
        <v>0</v>
      </c>
      <c r="K79" s="21">
        <v>73500000</v>
      </c>
      <c r="L79" s="21">
        <v>0</v>
      </c>
      <c r="M79" s="21">
        <v>147000000</v>
      </c>
      <c r="N79" s="21">
        <v>147000000</v>
      </c>
      <c r="O79" s="21">
        <v>0</v>
      </c>
      <c r="P79" s="21">
        <v>0</v>
      </c>
    </row>
    <row r="80" spans="1:16" ht="15" thickBot="1" x14ac:dyDescent="0.35"/>
    <row r="81" spans="1:2" ht="15" thickBot="1" x14ac:dyDescent="0.35">
      <c r="A81" s="22" t="s">
        <v>97</v>
      </c>
      <c r="B81" s="23">
        <v>992625000</v>
      </c>
    </row>
    <row r="82" spans="1:2" ht="15" thickBot="1" x14ac:dyDescent="0.35">
      <c r="A82" s="22" t="s">
        <v>98</v>
      </c>
      <c r="B82" s="23">
        <v>0</v>
      </c>
    </row>
    <row r="83" spans="1:2" ht="15" thickBot="1" x14ac:dyDescent="0.35">
      <c r="A83" s="22" t="s">
        <v>99</v>
      </c>
      <c r="B83" s="23">
        <v>3218507000</v>
      </c>
    </row>
    <row r="84" spans="1:2" ht="15" thickBot="1" x14ac:dyDescent="0.35">
      <c r="A84" s="22" t="s">
        <v>100</v>
      </c>
      <c r="B84" s="23">
        <v>3218507000</v>
      </c>
    </row>
    <row r="85" spans="1:2" ht="15" thickBot="1" x14ac:dyDescent="0.35">
      <c r="A85" s="22" t="s">
        <v>101</v>
      </c>
      <c r="B85" s="23">
        <v>0</v>
      </c>
    </row>
    <row r="86" spans="1:2" ht="20.399999999999999" thickBot="1" x14ac:dyDescent="0.35">
      <c r="A86" s="22" t="s">
        <v>102</v>
      </c>
      <c r="B86" s="23"/>
    </row>
    <row r="87" spans="1:2" ht="20.399999999999999" thickBot="1" x14ac:dyDescent="0.35">
      <c r="A87" s="22" t="s">
        <v>103</v>
      </c>
      <c r="B87" s="23"/>
    </row>
    <row r="88" spans="1:2" ht="15" thickBot="1" x14ac:dyDescent="0.35">
      <c r="A88" s="22" t="s">
        <v>104</v>
      </c>
      <c r="B88" s="23">
        <v>0</v>
      </c>
    </row>
    <row r="90" spans="1:2" x14ac:dyDescent="0.3">
      <c r="A90" s="11" t="s">
        <v>105</v>
      </c>
    </row>
    <row r="92" spans="1:2" x14ac:dyDescent="0.3">
      <c r="A92" s="24" t="s">
        <v>161</v>
      </c>
    </row>
    <row r="93" spans="1:2" x14ac:dyDescent="0.3">
      <c r="A93" s="24" t="s">
        <v>162</v>
      </c>
    </row>
  </sheetData>
  <mergeCells count="1">
    <mergeCell ref="Q25:R28"/>
  </mergeCells>
  <hyperlinks>
    <hyperlink ref="A90" r:id="rId1" display="https://miau.my-x.hu/myx-free/coco/test/376280120220505210839.html" xr:uid="{CAA40883-63B3-4BCA-8535-36DB46D94D6B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nyers adatok (2)</vt:lpstr>
      <vt:lpstr>nyers adatok</vt:lpstr>
      <vt:lpstr>diagram</vt:lpstr>
      <vt:lpstr>dupla_modell_abszolut</vt:lpstr>
      <vt:lpstr>szimpla_modell_abszolut</vt:lpstr>
      <vt:lpstr>relativ_modell_szimpla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</dc:creator>
  <cp:lastModifiedBy>Lttd</cp:lastModifiedBy>
  <dcterms:created xsi:type="dcterms:W3CDTF">2022-04-20T15:22:38Z</dcterms:created>
  <dcterms:modified xsi:type="dcterms:W3CDTF">2022-05-13T03:54:31Z</dcterms:modified>
</cp:coreProperties>
</file>