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4736\var\www\miau\data\miau\285\"/>
    </mc:Choice>
  </mc:AlternateContent>
  <xr:revisionPtr revIDLastSave="0" documentId="13_ncr:1_{A8496C93-3B05-4CBC-887B-2C251AB9E116}" xr6:coauthVersionLast="47" xr6:coauthVersionMax="47" xr10:uidLastSave="{00000000-0000-0000-0000-000000000000}"/>
  <bookViews>
    <workbookView xWindow="-108" yWindow="-108" windowWidth="23256" windowHeight="12720" tabRatio="662" firstSheet="9" activeTab="14" xr2:uid="{112E7F0C-0C4A-D843-9423-F770D764F874}"/>
  </bookViews>
  <sheets>
    <sheet name="2csoport" sheetId="11" r:id="rId1"/>
    <sheet name="1csoport" sheetId="10" r:id="rId2"/>
    <sheet name="nyers2" sheetId="9" r:id="rId3"/>
    <sheet name="nyers" sheetId="1" r:id="rId4"/>
    <sheet name="Y0" sheetId="4" r:id="rId5"/>
    <sheet name="ellenorzes" sheetId="2" r:id="rId6"/>
    <sheet name="OAM1" sheetId="3" r:id="rId7"/>
    <sheet name="OAM_STD_dupla" sheetId="5" r:id="rId8"/>
    <sheet name="covid_kockázat_szimulátor" sheetId="6" r:id="rId9"/>
    <sheet name="hatasok1&amp;2" sheetId="7" r:id="rId10"/>
    <sheet name="osszefuggesek" sheetId="8" r:id="rId11"/>
    <sheet name="OAM_STD_dupla (2)" sheetId="12" r:id="rId12"/>
    <sheet name="csoport_klasszifikátor" sheetId="13" r:id="rId13"/>
    <sheet name="osszefuggesek(2)" sheetId="14" r:id="rId14"/>
    <sheet name="info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calcPr calcId="191029"/>
  <pivotCaches>
    <pivotCache cacheId="0" r:id="rId46"/>
    <pivotCache cacheId="1" r:id="rId4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" i="5" l="1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" i="5"/>
  <c r="J21" i="8"/>
  <c r="J21" i="14"/>
  <c r="D27" i="14"/>
  <c r="D28" i="14"/>
  <c r="D29" i="14"/>
  <c r="D30" i="14"/>
  <c r="D26" i="14"/>
  <c r="J17" i="14"/>
  <c r="J13" i="14"/>
  <c r="J9" i="14"/>
  <c r="J5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5" i="14"/>
  <c r="F2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AG70" i="13"/>
  <c r="AF70" i="13"/>
  <c r="AE70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B71" i="13"/>
  <c r="AI4" i="12"/>
  <c r="AI5" i="12"/>
  <c r="AI6" i="12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" i="12"/>
  <c r="AI2" i="12"/>
  <c r="Q32" i="12"/>
  <c r="AG32" i="12" s="1"/>
  <c r="P32" i="12"/>
  <c r="AF32" i="12" s="1"/>
  <c r="O32" i="12"/>
  <c r="AE32" i="12" s="1"/>
  <c r="N32" i="12"/>
  <c r="AD32" i="12" s="1"/>
  <c r="M32" i="12"/>
  <c r="AC32" i="12" s="1"/>
  <c r="L32" i="12"/>
  <c r="AB32" i="12" s="1"/>
  <c r="K32" i="12"/>
  <c r="AA32" i="12" s="1"/>
  <c r="J32" i="12"/>
  <c r="Z32" i="12" s="1"/>
  <c r="I32" i="12"/>
  <c r="Y32" i="12" s="1"/>
  <c r="H32" i="12"/>
  <c r="X32" i="12" s="1"/>
  <c r="G32" i="12"/>
  <c r="W32" i="12" s="1"/>
  <c r="F32" i="12"/>
  <c r="V32" i="12" s="1"/>
  <c r="E32" i="12"/>
  <c r="U32" i="12" s="1"/>
  <c r="D32" i="12"/>
  <c r="T32" i="12" s="1"/>
  <c r="C32" i="12"/>
  <c r="S32" i="12" s="1"/>
  <c r="B32" i="12"/>
  <c r="R32" i="12" s="1"/>
  <c r="A32" i="12"/>
  <c r="Q31" i="12"/>
  <c r="AG31" i="12" s="1"/>
  <c r="P31" i="12"/>
  <c r="AF31" i="12" s="1"/>
  <c r="O31" i="12"/>
  <c r="AE31" i="12" s="1"/>
  <c r="N31" i="12"/>
  <c r="AD31" i="12" s="1"/>
  <c r="M31" i="12"/>
  <c r="AC31" i="12" s="1"/>
  <c r="L31" i="12"/>
  <c r="AB31" i="12" s="1"/>
  <c r="K31" i="12"/>
  <c r="AA31" i="12" s="1"/>
  <c r="J31" i="12"/>
  <c r="Z31" i="12" s="1"/>
  <c r="I31" i="12"/>
  <c r="Y31" i="12" s="1"/>
  <c r="H31" i="12"/>
  <c r="X31" i="12" s="1"/>
  <c r="G31" i="12"/>
  <c r="W31" i="12" s="1"/>
  <c r="F31" i="12"/>
  <c r="V31" i="12" s="1"/>
  <c r="E31" i="12"/>
  <c r="U31" i="12" s="1"/>
  <c r="D31" i="12"/>
  <c r="T31" i="12" s="1"/>
  <c r="C31" i="12"/>
  <c r="S31" i="12" s="1"/>
  <c r="B31" i="12"/>
  <c r="R31" i="12" s="1"/>
  <c r="A31" i="12"/>
  <c r="Q30" i="12"/>
  <c r="AG30" i="12" s="1"/>
  <c r="P30" i="12"/>
  <c r="AF30" i="12" s="1"/>
  <c r="O30" i="12"/>
  <c r="AE30" i="12" s="1"/>
  <c r="N30" i="12"/>
  <c r="AD30" i="12" s="1"/>
  <c r="M30" i="12"/>
  <c r="AC30" i="12" s="1"/>
  <c r="L30" i="12"/>
  <c r="AB30" i="12" s="1"/>
  <c r="K30" i="12"/>
  <c r="AA30" i="12" s="1"/>
  <c r="J30" i="12"/>
  <c r="Z30" i="12" s="1"/>
  <c r="I30" i="12"/>
  <c r="Y30" i="12" s="1"/>
  <c r="H30" i="12"/>
  <c r="X30" i="12" s="1"/>
  <c r="G30" i="12"/>
  <c r="W30" i="12" s="1"/>
  <c r="F30" i="12"/>
  <c r="V30" i="12" s="1"/>
  <c r="E30" i="12"/>
  <c r="U30" i="12" s="1"/>
  <c r="D30" i="12"/>
  <c r="T30" i="12" s="1"/>
  <c r="C30" i="12"/>
  <c r="S30" i="12" s="1"/>
  <c r="B30" i="12"/>
  <c r="R30" i="12" s="1"/>
  <c r="A30" i="12"/>
  <c r="Q29" i="12"/>
  <c r="AG29" i="12" s="1"/>
  <c r="P29" i="12"/>
  <c r="AF29" i="12" s="1"/>
  <c r="O29" i="12"/>
  <c r="AE29" i="12" s="1"/>
  <c r="N29" i="12"/>
  <c r="AD29" i="12" s="1"/>
  <c r="M29" i="12"/>
  <c r="AC29" i="12" s="1"/>
  <c r="L29" i="12"/>
  <c r="AB29" i="12" s="1"/>
  <c r="K29" i="12"/>
  <c r="AA29" i="12" s="1"/>
  <c r="J29" i="12"/>
  <c r="Z29" i="12" s="1"/>
  <c r="I29" i="12"/>
  <c r="Y29" i="12" s="1"/>
  <c r="H29" i="12"/>
  <c r="X29" i="12" s="1"/>
  <c r="G29" i="12"/>
  <c r="W29" i="12" s="1"/>
  <c r="F29" i="12"/>
  <c r="V29" i="12" s="1"/>
  <c r="E29" i="12"/>
  <c r="U29" i="12" s="1"/>
  <c r="D29" i="12"/>
  <c r="T29" i="12" s="1"/>
  <c r="C29" i="12"/>
  <c r="S29" i="12" s="1"/>
  <c r="B29" i="12"/>
  <c r="R29" i="12" s="1"/>
  <c r="A29" i="12"/>
  <c r="Q28" i="12"/>
  <c r="AG28" i="12" s="1"/>
  <c r="P28" i="12"/>
  <c r="AF28" i="12" s="1"/>
  <c r="O28" i="12"/>
  <c r="AE28" i="12" s="1"/>
  <c r="N28" i="12"/>
  <c r="AD28" i="12" s="1"/>
  <c r="M28" i="12"/>
  <c r="AC28" i="12" s="1"/>
  <c r="L28" i="12"/>
  <c r="AB28" i="12" s="1"/>
  <c r="K28" i="12"/>
  <c r="AA28" i="12" s="1"/>
  <c r="J28" i="12"/>
  <c r="Z28" i="12" s="1"/>
  <c r="I28" i="12"/>
  <c r="Y28" i="12" s="1"/>
  <c r="H28" i="12"/>
  <c r="X28" i="12" s="1"/>
  <c r="G28" i="12"/>
  <c r="W28" i="12" s="1"/>
  <c r="F28" i="12"/>
  <c r="V28" i="12" s="1"/>
  <c r="E28" i="12"/>
  <c r="U28" i="12" s="1"/>
  <c r="D28" i="12"/>
  <c r="T28" i="12" s="1"/>
  <c r="C28" i="12"/>
  <c r="S28" i="12" s="1"/>
  <c r="B28" i="12"/>
  <c r="R28" i="12" s="1"/>
  <c r="A28" i="12"/>
  <c r="Q27" i="12"/>
  <c r="AG27" i="12" s="1"/>
  <c r="P27" i="12"/>
  <c r="AF27" i="12" s="1"/>
  <c r="O27" i="12"/>
  <c r="AE27" i="12" s="1"/>
  <c r="N27" i="12"/>
  <c r="AD27" i="12" s="1"/>
  <c r="M27" i="12"/>
  <c r="AC27" i="12" s="1"/>
  <c r="L27" i="12"/>
  <c r="AB27" i="12" s="1"/>
  <c r="K27" i="12"/>
  <c r="AA27" i="12" s="1"/>
  <c r="J27" i="12"/>
  <c r="Z27" i="12" s="1"/>
  <c r="I27" i="12"/>
  <c r="Y27" i="12" s="1"/>
  <c r="H27" i="12"/>
  <c r="X27" i="12" s="1"/>
  <c r="G27" i="12"/>
  <c r="W27" i="12" s="1"/>
  <c r="F27" i="12"/>
  <c r="V27" i="12" s="1"/>
  <c r="E27" i="12"/>
  <c r="U27" i="12" s="1"/>
  <c r="D27" i="12"/>
  <c r="T27" i="12" s="1"/>
  <c r="C27" i="12"/>
  <c r="S27" i="12" s="1"/>
  <c r="B27" i="12"/>
  <c r="R27" i="12" s="1"/>
  <c r="A27" i="12"/>
  <c r="Q26" i="12"/>
  <c r="AG26" i="12" s="1"/>
  <c r="P26" i="12"/>
  <c r="AF26" i="12" s="1"/>
  <c r="O26" i="12"/>
  <c r="AE26" i="12" s="1"/>
  <c r="N26" i="12"/>
  <c r="AD26" i="12" s="1"/>
  <c r="M26" i="12"/>
  <c r="AC26" i="12" s="1"/>
  <c r="L26" i="12"/>
  <c r="AB26" i="12" s="1"/>
  <c r="K26" i="12"/>
  <c r="AA26" i="12" s="1"/>
  <c r="J26" i="12"/>
  <c r="Z26" i="12" s="1"/>
  <c r="I26" i="12"/>
  <c r="Y26" i="12" s="1"/>
  <c r="H26" i="12"/>
  <c r="X26" i="12" s="1"/>
  <c r="G26" i="12"/>
  <c r="W26" i="12" s="1"/>
  <c r="F26" i="12"/>
  <c r="V26" i="12" s="1"/>
  <c r="E26" i="12"/>
  <c r="U26" i="12" s="1"/>
  <c r="D26" i="12"/>
  <c r="T26" i="12" s="1"/>
  <c r="C26" i="12"/>
  <c r="S26" i="12" s="1"/>
  <c r="B26" i="12"/>
  <c r="R26" i="12" s="1"/>
  <c r="A26" i="12"/>
  <c r="Q25" i="12"/>
  <c r="AG25" i="12" s="1"/>
  <c r="P25" i="12"/>
  <c r="AF25" i="12" s="1"/>
  <c r="O25" i="12"/>
  <c r="AE25" i="12" s="1"/>
  <c r="N25" i="12"/>
  <c r="AD25" i="12" s="1"/>
  <c r="M25" i="12"/>
  <c r="AC25" i="12" s="1"/>
  <c r="L25" i="12"/>
  <c r="AB25" i="12" s="1"/>
  <c r="K25" i="12"/>
  <c r="AA25" i="12" s="1"/>
  <c r="J25" i="12"/>
  <c r="Z25" i="12" s="1"/>
  <c r="I25" i="12"/>
  <c r="Y25" i="12" s="1"/>
  <c r="H25" i="12"/>
  <c r="X25" i="12" s="1"/>
  <c r="G25" i="12"/>
  <c r="W25" i="12" s="1"/>
  <c r="F25" i="12"/>
  <c r="V25" i="12" s="1"/>
  <c r="E25" i="12"/>
  <c r="U25" i="12" s="1"/>
  <c r="D25" i="12"/>
  <c r="T25" i="12" s="1"/>
  <c r="C25" i="12"/>
  <c r="S25" i="12" s="1"/>
  <c r="B25" i="12"/>
  <c r="R25" i="12" s="1"/>
  <c r="A25" i="12"/>
  <c r="Q24" i="12"/>
  <c r="AG24" i="12" s="1"/>
  <c r="P24" i="12"/>
  <c r="AF24" i="12" s="1"/>
  <c r="O24" i="12"/>
  <c r="AE24" i="12" s="1"/>
  <c r="N24" i="12"/>
  <c r="AD24" i="12" s="1"/>
  <c r="M24" i="12"/>
  <c r="AC24" i="12" s="1"/>
  <c r="L24" i="12"/>
  <c r="AB24" i="12" s="1"/>
  <c r="K24" i="12"/>
  <c r="AA24" i="12" s="1"/>
  <c r="J24" i="12"/>
  <c r="Z24" i="12" s="1"/>
  <c r="I24" i="12"/>
  <c r="Y24" i="12" s="1"/>
  <c r="H24" i="12"/>
  <c r="X24" i="12" s="1"/>
  <c r="G24" i="12"/>
  <c r="W24" i="12" s="1"/>
  <c r="F24" i="12"/>
  <c r="V24" i="12" s="1"/>
  <c r="E24" i="12"/>
  <c r="U24" i="12" s="1"/>
  <c r="D24" i="12"/>
  <c r="T24" i="12" s="1"/>
  <c r="C24" i="12"/>
  <c r="S24" i="12" s="1"/>
  <c r="B24" i="12"/>
  <c r="R24" i="12" s="1"/>
  <c r="A24" i="12"/>
  <c r="Q23" i="12"/>
  <c r="AG23" i="12" s="1"/>
  <c r="P23" i="12"/>
  <c r="AF23" i="12" s="1"/>
  <c r="O23" i="12"/>
  <c r="AE23" i="12" s="1"/>
  <c r="N23" i="12"/>
  <c r="AD23" i="12" s="1"/>
  <c r="M23" i="12"/>
  <c r="AC23" i="12" s="1"/>
  <c r="L23" i="12"/>
  <c r="AB23" i="12" s="1"/>
  <c r="K23" i="12"/>
  <c r="AA23" i="12" s="1"/>
  <c r="J23" i="12"/>
  <c r="Z23" i="12" s="1"/>
  <c r="I23" i="12"/>
  <c r="Y23" i="12" s="1"/>
  <c r="H23" i="12"/>
  <c r="X23" i="12" s="1"/>
  <c r="G23" i="12"/>
  <c r="W23" i="12" s="1"/>
  <c r="F23" i="12"/>
  <c r="V23" i="12" s="1"/>
  <c r="E23" i="12"/>
  <c r="U23" i="12" s="1"/>
  <c r="D23" i="12"/>
  <c r="T23" i="12" s="1"/>
  <c r="C23" i="12"/>
  <c r="S23" i="12" s="1"/>
  <c r="B23" i="12"/>
  <c r="R23" i="12" s="1"/>
  <c r="A23" i="12"/>
  <c r="Q22" i="12"/>
  <c r="AG22" i="12" s="1"/>
  <c r="P22" i="12"/>
  <c r="AF22" i="12" s="1"/>
  <c r="O22" i="12"/>
  <c r="AE22" i="12" s="1"/>
  <c r="N22" i="12"/>
  <c r="AD22" i="12" s="1"/>
  <c r="M22" i="12"/>
  <c r="AC22" i="12" s="1"/>
  <c r="L22" i="12"/>
  <c r="AB22" i="12" s="1"/>
  <c r="K22" i="12"/>
  <c r="AA22" i="12" s="1"/>
  <c r="J22" i="12"/>
  <c r="Z22" i="12" s="1"/>
  <c r="I22" i="12"/>
  <c r="Y22" i="12" s="1"/>
  <c r="H22" i="12"/>
  <c r="X22" i="12" s="1"/>
  <c r="G22" i="12"/>
  <c r="W22" i="12" s="1"/>
  <c r="F22" i="12"/>
  <c r="V22" i="12" s="1"/>
  <c r="E22" i="12"/>
  <c r="U22" i="12" s="1"/>
  <c r="D22" i="12"/>
  <c r="T22" i="12" s="1"/>
  <c r="C22" i="12"/>
  <c r="S22" i="12" s="1"/>
  <c r="B22" i="12"/>
  <c r="R22" i="12" s="1"/>
  <c r="A22" i="12"/>
  <c r="Q21" i="12"/>
  <c r="AG21" i="12" s="1"/>
  <c r="P21" i="12"/>
  <c r="AF21" i="12" s="1"/>
  <c r="O21" i="12"/>
  <c r="AE21" i="12" s="1"/>
  <c r="N21" i="12"/>
  <c r="AD21" i="12" s="1"/>
  <c r="M21" i="12"/>
  <c r="AC21" i="12" s="1"/>
  <c r="L21" i="12"/>
  <c r="AB21" i="12" s="1"/>
  <c r="K21" i="12"/>
  <c r="AA21" i="12" s="1"/>
  <c r="J21" i="12"/>
  <c r="Z21" i="12" s="1"/>
  <c r="I21" i="12"/>
  <c r="Y21" i="12" s="1"/>
  <c r="H21" i="12"/>
  <c r="X21" i="12" s="1"/>
  <c r="G21" i="12"/>
  <c r="W21" i="12" s="1"/>
  <c r="F21" i="12"/>
  <c r="V21" i="12" s="1"/>
  <c r="E21" i="12"/>
  <c r="U21" i="12" s="1"/>
  <c r="D21" i="12"/>
  <c r="T21" i="12" s="1"/>
  <c r="C21" i="12"/>
  <c r="S21" i="12" s="1"/>
  <c r="B21" i="12"/>
  <c r="R21" i="12" s="1"/>
  <c r="A21" i="12"/>
  <c r="Q20" i="12"/>
  <c r="AG20" i="12" s="1"/>
  <c r="P20" i="12"/>
  <c r="AF20" i="12" s="1"/>
  <c r="O20" i="12"/>
  <c r="AE20" i="12" s="1"/>
  <c r="N20" i="12"/>
  <c r="AD20" i="12" s="1"/>
  <c r="M20" i="12"/>
  <c r="AC20" i="12" s="1"/>
  <c r="L20" i="12"/>
  <c r="AB20" i="12" s="1"/>
  <c r="K20" i="12"/>
  <c r="AA20" i="12" s="1"/>
  <c r="J20" i="12"/>
  <c r="Z20" i="12" s="1"/>
  <c r="I20" i="12"/>
  <c r="Y20" i="12" s="1"/>
  <c r="H20" i="12"/>
  <c r="X20" i="12" s="1"/>
  <c r="G20" i="12"/>
  <c r="W20" i="12" s="1"/>
  <c r="F20" i="12"/>
  <c r="V20" i="12" s="1"/>
  <c r="E20" i="12"/>
  <c r="U20" i="12" s="1"/>
  <c r="D20" i="12"/>
  <c r="T20" i="12" s="1"/>
  <c r="C20" i="12"/>
  <c r="S20" i="12" s="1"/>
  <c r="B20" i="12"/>
  <c r="R20" i="12" s="1"/>
  <c r="A20" i="12"/>
  <c r="Q19" i="12"/>
  <c r="AG19" i="12" s="1"/>
  <c r="P19" i="12"/>
  <c r="AF19" i="12" s="1"/>
  <c r="O19" i="12"/>
  <c r="AE19" i="12" s="1"/>
  <c r="N19" i="12"/>
  <c r="AD19" i="12" s="1"/>
  <c r="M19" i="12"/>
  <c r="AC19" i="12" s="1"/>
  <c r="L19" i="12"/>
  <c r="AB19" i="12" s="1"/>
  <c r="K19" i="12"/>
  <c r="AA19" i="12" s="1"/>
  <c r="J19" i="12"/>
  <c r="Z19" i="12" s="1"/>
  <c r="I19" i="12"/>
  <c r="Y19" i="12" s="1"/>
  <c r="H19" i="12"/>
  <c r="X19" i="12" s="1"/>
  <c r="G19" i="12"/>
  <c r="W19" i="12" s="1"/>
  <c r="F19" i="12"/>
  <c r="V19" i="12" s="1"/>
  <c r="E19" i="12"/>
  <c r="U19" i="12" s="1"/>
  <c r="D19" i="12"/>
  <c r="T19" i="12" s="1"/>
  <c r="C19" i="12"/>
  <c r="S19" i="12" s="1"/>
  <c r="B19" i="12"/>
  <c r="R19" i="12" s="1"/>
  <c r="A19" i="12"/>
  <c r="Q18" i="12"/>
  <c r="AG18" i="12" s="1"/>
  <c r="P18" i="12"/>
  <c r="AF18" i="12" s="1"/>
  <c r="O18" i="12"/>
  <c r="AE18" i="12" s="1"/>
  <c r="N18" i="12"/>
  <c r="AD18" i="12" s="1"/>
  <c r="M18" i="12"/>
  <c r="AC18" i="12" s="1"/>
  <c r="L18" i="12"/>
  <c r="AB18" i="12" s="1"/>
  <c r="K18" i="12"/>
  <c r="AA18" i="12" s="1"/>
  <c r="J18" i="12"/>
  <c r="Z18" i="12" s="1"/>
  <c r="I18" i="12"/>
  <c r="Y18" i="12" s="1"/>
  <c r="H18" i="12"/>
  <c r="X18" i="12" s="1"/>
  <c r="G18" i="12"/>
  <c r="W18" i="12" s="1"/>
  <c r="F18" i="12"/>
  <c r="V18" i="12" s="1"/>
  <c r="E18" i="12"/>
  <c r="U18" i="12" s="1"/>
  <c r="D18" i="12"/>
  <c r="T18" i="12" s="1"/>
  <c r="C18" i="12"/>
  <c r="S18" i="12" s="1"/>
  <c r="B18" i="12"/>
  <c r="R18" i="12" s="1"/>
  <c r="A18" i="12"/>
  <c r="Q17" i="12"/>
  <c r="AG17" i="12" s="1"/>
  <c r="P17" i="12"/>
  <c r="AF17" i="12" s="1"/>
  <c r="O17" i="12"/>
  <c r="AE17" i="12" s="1"/>
  <c r="N17" i="12"/>
  <c r="AD17" i="12" s="1"/>
  <c r="M17" i="12"/>
  <c r="AC17" i="12" s="1"/>
  <c r="L17" i="12"/>
  <c r="AB17" i="12" s="1"/>
  <c r="K17" i="12"/>
  <c r="AA17" i="12" s="1"/>
  <c r="J17" i="12"/>
  <c r="Z17" i="12" s="1"/>
  <c r="I17" i="12"/>
  <c r="Y17" i="12" s="1"/>
  <c r="H17" i="12"/>
  <c r="X17" i="12" s="1"/>
  <c r="G17" i="12"/>
  <c r="W17" i="12" s="1"/>
  <c r="F17" i="12"/>
  <c r="V17" i="12" s="1"/>
  <c r="E17" i="12"/>
  <c r="U17" i="12" s="1"/>
  <c r="D17" i="12"/>
  <c r="T17" i="12" s="1"/>
  <c r="C17" i="12"/>
  <c r="S17" i="12" s="1"/>
  <c r="B17" i="12"/>
  <c r="R17" i="12" s="1"/>
  <c r="A17" i="12"/>
  <c r="Q16" i="12"/>
  <c r="AG16" i="12" s="1"/>
  <c r="P16" i="12"/>
  <c r="AF16" i="12" s="1"/>
  <c r="O16" i="12"/>
  <c r="AE16" i="12" s="1"/>
  <c r="N16" i="12"/>
  <c r="AD16" i="12" s="1"/>
  <c r="M16" i="12"/>
  <c r="AC16" i="12" s="1"/>
  <c r="L16" i="12"/>
  <c r="AB16" i="12" s="1"/>
  <c r="K16" i="12"/>
  <c r="AA16" i="12" s="1"/>
  <c r="J16" i="12"/>
  <c r="Z16" i="12" s="1"/>
  <c r="I16" i="12"/>
  <c r="Y16" i="12" s="1"/>
  <c r="H16" i="12"/>
  <c r="X16" i="12" s="1"/>
  <c r="G16" i="12"/>
  <c r="W16" i="12" s="1"/>
  <c r="F16" i="12"/>
  <c r="V16" i="12" s="1"/>
  <c r="E16" i="12"/>
  <c r="U16" i="12" s="1"/>
  <c r="D16" i="12"/>
  <c r="T16" i="12" s="1"/>
  <c r="C16" i="12"/>
  <c r="S16" i="12" s="1"/>
  <c r="B16" i="12"/>
  <c r="R16" i="12" s="1"/>
  <c r="A16" i="12"/>
  <c r="Q15" i="12"/>
  <c r="AG15" i="12" s="1"/>
  <c r="P15" i="12"/>
  <c r="AF15" i="12" s="1"/>
  <c r="O15" i="12"/>
  <c r="AE15" i="12" s="1"/>
  <c r="N15" i="12"/>
  <c r="AD15" i="12" s="1"/>
  <c r="M15" i="12"/>
  <c r="AC15" i="12" s="1"/>
  <c r="L15" i="12"/>
  <c r="AB15" i="12" s="1"/>
  <c r="K15" i="12"/>
  <c r="AA15" i="12" s="1"/>
  <c r="J15" i="12"/>
  <c r="Z15" i="12" s="1"/>
  <c r="I15" i="12"/>
  <c r="Y15" i="12" s="1"/>
  <c r="H15" i="12"/>
  <c r="X15" i="12" s="1"/>
  <c r="G15" i="12"/>
  <c r="W15" i="12" s="1"/>
  <c r="F15" i="12"/>
  <c r="V15" i="12" s="1"/>
  <c r="E15" i="12"/>
  <c r="U15" i="12" s="1"/>
  <c r="D15" i="12"/>
  <c r="T15" i="12" s="1"/>
  <c r="C15" i="12"/>
  <c r="S15" i="12" s="1"/>
  <c r="B15" i="12"/>
  <c r="R15" i="12" s="1"/>
  <c r="A15" i="12"/>
  <c r="Q14" i="12"/>
  <c r="AG14" i="12" s="1"/>
  <c r="P14" i="12"/>
  <c r="AF14" i="12" s="1"/>
  <c r="O14" i="12"/>
  <c r="AE14" i="12" s="1"/>
  <c r="N14" i="12"/>
  <c r="AD14" i="12" s="1"/>
  <c r="M14" i="12"/>
  <c r="AC14" i="12" s="1"/>
  <c r="L14" i="12"/>
  <c r="AB14" i="12" s="1"/>
  <c r="K14" i="12"/>
  <c r="AA14" i="12" s="1"/>
  <c r="J14" i="12"/>
  <c r="Z14" i="12" s="1"/>
  <c r="I14" i="12"/>
  <c r="Y14" i="12" s="1"/>
  <c r="H14" i="12"/>
  <c r="X14" i="12" s="1"/>
  <c r="G14" i="12"/>
  <c r="W14" i="12" s="1"/>
  <c r="F14" i="12"/>
  <c r="V14" i="12" s="1"/>
  <c r="E14" i="12"/>
  <c r="U14" i="12" s="1"/>
  <c r="D14" i="12"/>
  <c r="T14" i="12" s="1"/>
  <c r="C14" i="12"/>
  <c r="S14" i="12" s="1"/>
  <c r="B14" i="12"/>
  <c r="R14" i="12" s="1"/>
  <c r="A14" i="12"/>
  <c r="Q13" i="12"/>
  <c r="AG13" i="12" s="1"/>
  <c r="P13" i="12"/>
  <c r="AF13" i="12" s="1"/>
  <c r="O13" i="12"/>
  <c r="AE13" i="12" s="1"/>
  <c r="N13" i="12"/>
  <c r="AD13" i="12" s="1"/>
  <c r="M13" i="12"/>
  <c r="AC13" i="12" s="1"/>
  <c r="L13" i="12"/>
  <c r="AB13" i="12" s="1"/>
  <c r="K13" i="12"/>
  <c r="AA13" i="12" s="1"/>
  <c r="J13" i="12"/>
  <c r="Z13" i="12" s="1"/>
  <c r="I13" i="12"/>
  <c r="Y13" i="12" s="1"/>
  <c r="H13" i="12"/>
  <c r="X13" i="12" s="1"/>
  <c r="G13" i="12"/>
  <c r="W13" i="12" s="1"/>
  <c r="F13" i="12"/>
  <c r="V13" i="12" s="1"/>
  <c r="E13" i="12"/>
  <c r="U13" i="12" s="1"/>
  <c r="D13" i="12"/>
  <c r="T13" i="12" s="1"/>
  <c r="C13" i="12"/>
  <c r="S13" i="12" s="1"/>
  <c r="B13" i="12"/>
  <c r="R13" i="12" s="1"/>
  <c r="A13" i="12"/>
  <c r="Q12" i="12"/>
  <c r="AG12" i="12" s="1"/>
  <c r="P12" i="12"/>
  <c r="AF12" i="12" s="1"/>
  <c r="O12" i="12"/>
  <c r="AE12" i="12" s="1"/>
  <c r="N12" i="12"/>
  <c r="AD12" i="12" s="1"/>
  <c r="M12" i="12"/>
  <c r="AC12" i="12" s="1"/>
  <c r="L12" i="12"/>
  <c r="AB12" i="12" s="1"/>
  <c r="K12" i="12"/>
  <c r="AA12" i="12" s="1"/>
  <c r="J12" i="12"/>
  <c r="Z12" i="12" s="1"/>
  <c r="I12" i="12"/>
  <c r="Y12" i="12" s="1"/>
  <c r="H12" i="12"/>
  <c r="X12" i="12" s="1"/>
  <c r="G12" i="12"/>
  <c r="W12" i="12" s="1"/>
  <c r="F12" i="12"/>
  <c r="V12" i="12" s="1"/>
  <c r="E12" i="12"/>
  <c r="U12" i="12" s="1"/>
  <c r="D12" i="12"/>
  <c r="T12" i="12" s="1"/>
  <c r="C12" i="12"/>
  <c r="S12" i="12" s="1"/>
  <c r="B12" i="12"/>
  <c r="R12" i="12" s="1"/>
  <c r="A12" i="12"/>
  <c r="Q11" i="12"/>
  <c r="AG11" i="12" s="1"/>
  <c r="P11" i="12"/>
  <c r="AF11" i="12" s="1"/>
  <c r="O11" i="12"/>
  <c r="AE11" i="12" s="1"/>
  <c r="N11" i="12"/>
  <c r="AD11" i="12" s="1"/>
  <c r="M11" i="12"/>
  <c r="AC11" i="12" s="1"/>
  <c r="L11" i="12"/>
  <c r="AB11" i="12" s="1"/>
  <c r="K11" i="12"/>
  <c r="AA11" i="12" s="1"/>
  <c r="J11" i="12"/>
  <c r="Z11" i="12" s="1"/>
  <c r="I11" i="12"/>
  <c r="Y11" i="12" s="1"/>
  <c r="H11" i="12"/>
  <c r="X11" i="12" s="1"/>
  <c r="G11" i="12"/>
  <c r="W11" i="12" s="1"/>
  <c r="F11" i="12"/>
  <c r="V11" i="12" s="1"/>
  <c r="E11" i="12"/>
  <c r="U11" i="12" s="1"/>
  <c r="D11" i="12"/>
  <c r="T11" i="12" s="1"/>
  <c r="C11" i="12"/>
  <c r="S11" i="12" s="1"/>
  <c r="B11" i="12"/>
  <c r="R11" i="12" s="1"/>
  <c r="A11" i="12"/>
  <c r="Q10" i="12"/>
  <c r="AG10" i="12" s="1"/>
  <c r="P10" i="12"/>
  <c r="AF10" i="12" s="1"/>
  <c r="O10" i="12"/>
  <c r="AE10" i="12" s="1"/>
  <c r="N10" i="12"/>
  <c r="AD10" i="12" s="1"/>
  <c r="M10" i="12"/>
  <c r="AC10" i="12" s="1"/>
  <c r="L10" i="12"/>
  <c r="AB10" i="12" s="1"/>
  <c r="K10" i="12"/>
  <c r="AA10" i="12" s="1"/>
  <c r="J10" i="12"/>
  <c r="Z10" i="12" s="1"/>
  <c r="I10" i="12"/>
  <c r="Y10" i="12" s="1"/>
  <c r="H10" i="12"/>
  <c r="X10" i="12" s="1"/>
  <c r="G10" i="12"/>
  <c r="W10" i="12" s="1"/>
  <c r="F10" i="12"/>
  <c r="V10" i="12" s="1"/>
  <c r="E10" i="12"/>
  <c r="U10" i="12" s="1"/>
  <c r="D10" i="12"/>
  <c r="T10" i="12" s="1"/>
  <c r="C10" i="12"/>
  <c r="S10" i="12" s="1"/>
  <c r="B10" i="12"/>
  <c r="R10" i="12" s="1"/>
  <c r="A10" i="12"/>
  <c r="Q9" i="12"/>
  <c r="AG9" i="12" s="1"/>
  <c r="P9" i="12"/>
  <c r="AF9" i="12" s="1"/>
  <c r="O9" i="12"/>
  <c r="AE9" i="12" s="1"/>
  <c r="N9" i="12"/>
  <c r="AD9" i="12" s="1"/>
  <c r="M9" i="12"/>
  <c r="AC9" i="12" s="1"/>
  <c r="L9" i="12"/>
  <c r="AB9" i="12" s="1"/>
  <c r="K9" i="12"/>
  <c r="AA9" i="12" s="1"/>
  <c r="J9" i="12"/>
  <c r="Z9" i="12" s="1"/>
  <c r="I9" i="12"/>
  <c r="Y9" i="12" s="1"/>
  <c r="H9" i="12"/>
  <c r="X9" i="12" s="1"/>
  <c r="G9" i="12"/>
  <c r="W9" i="12" s="1"/>
  <c r="F9" i="12"/>
  <c r="V9" i="12" s="1"/>
  <c r="E9" i="12"/>
  <c r="U9" i="12" s="1"/>
  <c r="D9" i="12"/>
  <c r="T9" i="12" s="1"/>
  <c r="C9" i="12"/>
  <c r="S9" i="12" s="1"/>
  <c r="B9" i="12"/>
  <c r="R9" i="12" s="1"/>
  <c r="A9" i="12"/>
  <c r="Q8" i="12"/>
  <c r="AG8" i="12" s="1"/>
  <c r="P8" i="12"/>
  <c r="AF8" i="12" s="1"/>
  <c r="O8" i="12"/>
  <c r="AE8" i="12" s="1"/>
  <c r="N8" i="12"/>
  <c r="AD8" i="12" s="1"/>
  <c r="M8" i="12"/>
  <c r="AC8" i="12" s="1"/>
  <c r="L8" i="12"/>
  <c r="AB8" i="12" s="1"/>
  <c r="K8" i="12"/>
  <c r="AA8" i="12" s="1"/>
  <c r="J8" i="12"/>
  <c r="Z8" i="12" s="1"/>
  <c r="I8" i="12"/>
  <c r="Y8" i="12" s="1"/>
  <c r="H8" i="12"/>
  <c r="X8" i="12" s="1"/>
  <c r="G8" i="12"/>
  <c r="W8" i="12" s="1"/>
  <c r="F8" i="12"/>
  <c r="V8" i="12" s="1"/>
  <c r="E8" i="12"/>
  <c r="U8" i="12" s="1"/>
  <c r="D8" i="12"/>
  <c r="T8" i="12" s="1"/>
  <c r="C8" i="12"/>
  <c r="S8" i="12" s="1"/>
  <c r="B8" i="12"/>
  <c r="R8" i="12" s="1"/>
  <c r="A8" i="12"/>
  <c r="Q7" i="12"/>
  <c r="AG7" i="12" s="1"/>
  <c r="P7" i="12"/>
  <c r="AF7" i="12" s="1"/>
  <c r="O7" i="12"/>
  <c r="AE7" i="12" s="1"/>
  <c r="N7" i="12"/>
  <c r="AD7" i="12" s="1"/>
  <c r="M7" i="12"/>
  <c r="AC7" i="12" s="1"/>
  <c r="L7" i="12"/>
  <c r="AB7" i="12" s="1"/>
  <c r="K7" i="12"/>
  <c r="AA7" i="12" s="1"/>
  <c r="J7" i="12"/>
  <c r="Z7" i="12" s="1"/>
  <c r="I7" i="12"/>
  <c r="Y7" i="12" s="1"/>
  <c r="H7" i="12"/>
  <c r="X7" i="12" s="1"/>
  <c r="G7" i="12"/>
  <c r="W7" i="12" s="1"/>
  <c r="F7" i="12"/>
  <c r="V7" i="12" s="1"/>
  <c r="E7" i="12"/>
  <c r="U7" i="12" s="1"/>
  <c r="D7" i="12"/>
  <c r="T7" i="12" s="1"/>
  <c r="C7" i="12"/>
  <c r="S7" i="12" s="1"/>
  <c r="B7" i="12"/>
  <c r="R7" i="12" s="1"/>
  <c r="A7" i="12"/>
  <c r="Q6" i="12"/>
  <c r="AG6" i="12" s="1"/>
  <c r="P6" i="12"/>
  <c r="AF6" i="12" s="1"/>
  <c r="O6" i="12"/>
  <c r="AE6" i="12" s="1"/>
  <c r="N6" i="12"/>
  <c r="AD6" i="12" s="1"/>
  <c r="M6" i="12"/>
  <c r="AC6" i="12" s="1"/>
  <c r="L6" i="12"/>
  <c r="AB6" i="12" s="1"/>
  <c r="K6" i="12"/>
  <c r="AA6" i="12" s="1"/>
  <c r="J6" i="12"/>
  <c r="Z6" i="12" s="1"/>
  <c r="I6" i="12"/>
  <c r="Y6" i="12" s="1"/>
  <c r="H6" i="12"/>
  <c r="X6" i="12" s="1"/>
  <c r="G6" i="12"/>
  <c r="W6" i="12" s="1"/>
  <c r="F6" i="12"/>
  <c r="V6" i="12" s="1"/>
  <c r="E6" i="12"/>
  <c r="U6" i="12" s="1"/>
  <c r="D6" i="12"/>
  <c r="T6" i="12" s="1"/>
  <c r="C6" i="12"/>
  <c r="S6" i="12" s="1"/>
  <c r="B6" i="12"/>
  <c r="R6" i="12" s="1"/>
  <c r="A6" i="12"/>
  <c r="Q5" i="12"/>
  <c r="AG5" i="12" s="1"/>
  <c r="P5" i="12"/>
  <c r="AF5" i="12" s="1"/>
  <c r="O5" i="12"/>
  <c r="AE5" i="12" s="1"/>
  <c r="N5" i="12"/>
  <c r="AD5" i="12" s="1"/>
  <c r="M5" i="12"/>
  <c r="AC5" i="12" s="1"/>
  <c r="L5" i="12"/>
  <c r="AB5" i="12" s="1"/>
  <c r="K5" i="12"/>
  <c r="AA5" i="12" s="1"/>
  <c r="J5" i="12"/>
  <c r="Z5" i="12" s="1"/>
  <c r="I5" i="12"/>
  <c r="Y5" i="12" s="1"/>
  <c r="H5" i="12"/>
  <c r="X5" i="12" s="1"/>
  <c r="G5" i="12"/>
  <c r="W5" i="12" s="1"/>
  <c r="F5" i="12"/>
  <c r="V5" i="12" s="1"/>
  <c r="E5" i="12"/>
  <c r="U5" i="12" s="1"/>
  <c r="D5" i="12"/>
  <c r="T5" i="12" s="1"/>
  <c r="C5" i="12"/>
  <c r="S5" i="12" s="1"/>
  <c r="B5" i="12"/>
  <c r="R5" i="12" s="1"/>
  <c r="A5" i="12"/>
  <c r="Q4" i="12"/>
  <c r="AG4" i="12" s="1"/>
  <c r="P4" i="12"/>
  <c r="AF4" i="12" s="1"/>
  <c r="O4" i="12"/>
  <c r="AE4" i="12" s="1"/>
  <c r="N4" i="12"/>
  <c r="AD4" i="12" s="1"/>
  <c r="M4" i="12"/>
  <c r="AC4" i="12" s="1"/>
  <c r="L4" i="12"/>
  <c r="AB4" i="12" s="1"/>
  <c r="K4" i="12"/>
  <c r="AA4" i="12" s="1"/>
  <c r="J4" i="12"/>
  <c r="Z4" i="12" s="1"/>
  <c r="I4" i="12"/>
  <c r="Y4" i="12" s="1"/>
  <c r="H4" i="12"/>
  <c r="X4" i="12" s="1"/>
  <c r="G4" i="12"/>
  <c r="W4" i="12" s="1"/>
  <c r="F4" i="12"/>
  <c r="V4" i="12" s="1"/>
  <c r="E4" i="12"/>
  <c r="U4" i="12" s="1"/>
  <c r="D4" i="12"/>
  <c r="T4" i="12" s="1"/>
  <c r="C4" i="12"/>
  <c r="S4" i="12" s="1"/>
  <c r="B4" i="12"/>
  <c r="R4" i="12" s="1"/>
  <c r="A4" i="12"/>
  <c r="Q3" i="12"/>
  <c r="AG3" i="12" s="1"/>
  <c r="P3" i="12"/>
  <c r="AF3" i="12" s="1"/>
  <c r="O3" i="12"/>
  <c r="AE3" i="12" s="1"/>
  <c r="N3" i="12"/>
  <c r="AD3" i="12" s="1"/>
  <c r="M3" i="12"/>
  <c r="AC3" i="12" s="1"/>
  <c r="L3" i="12"/>
  <c r="AB3" i="12" s="1"/>
  <c r="K3" i="12"/>
  <c r="AA3" i="12" s="1"/>
  <c r="J3" i="12"/>
  <c r="Z3" i="12" s="1"/>
  <c r="I3" i="12"/>
  <c r="Y3" i="12" s="1"/>
  <c r="H3" i="12"/>
  <c r="X3" i="12" s="1"/>
  <c r="G3" i="12"/>
  <c r="W3" i="12" s="1"/>
  <c r="F3" i="12"/>
  <c r="V3" i="12" s="1"/>
  <c r="E3" i="12"/>
  <c r="U3" i="12" s="1"/>
  <c r="D3" i="12"/>
  <c r="T3" i="12" s="1"/>
  <c r="C3" i="12"/>
  <c r="S3" i="12" s="1"/>
  <c r="B3" i="12"/>
  <c r="R3" i="12" s="1"/>
  <c r="A3" i="12"/>
  <c r="AH2" i="12"/>
  <c r="Q2" i="12"/>
  <c r="AG2" i="12" s="1"/>
  <c r="P2" i="12"/>
  <c r="AF2" i="12" s="1"/>
  <c r="O2" i="12"/>
  <c r="AE2" i="12" s="1"/>
  <c r="N2" i="12"/>
  <c r="AD2" i="12" s="1"/>
  <c r="M2" i="12"/>
  <c r="AC2" i="12" s="1"/>
  <c r="L2" i="12"/>
  <c r="AB2" i="12" s="1"/>
  <c r="K2" i="12"/>
  <c r="AA2" i="12" s="1"/>
  <c r="J2" i="12"/>
  <c r="Z2" i="12" s="1"/>
  <c r="I2" i="12"/>
  <c r="Y2" i="12" s="1"/>
  <c r="H2" i="12"/>
  <c r="X2" i="12" s="1"/>
  <c r="G2" i="12"/>
  <c r="W2" i="12" s="1"/>
  <c r="F2" i="12"/>
  <c r="V2" i="12" s="1"/>
  <c r="E2" i="12"/>
  <c r="U2" i="12" s="1"/>
  <c r="D2" i="12"/>
  <c r="T2" i="12" s="1"/>
  <c r="C2" i="12"/>
  <c r="S2" i="12" s="1"/>
  <c r="B2" i="12"/>
  <c r="R2" i="12" s="1"/>
  <c r="A2" i="12"/>
  <c r="Q1" i="12"/>
  <c r="AG1" i="12" s="1"/>
  <c r="P1" i="12"/>
  <c r="AF1" i="12" s="1"/>
  <c r="O1" i="12"/>
  <c r="AE1" i="12" s="1"/>
  <c r="N1" i="12"/>
  <c r="AD1" i="12" s="1"/>
  <c r="M1" i="12"/>
  <c r="AC1" i="12" s="1"/>
  <c r="L1" i="12"/>
  <c r="AB1" i="12" s="1"/>
  <c r="K1" i="12"/>
  <c r="AA1" i="12" s="1"/>
  <c r="J1" i="12"/>
  <c r="Z1" i="12" s="1"/>
  <c r="I1" i="12"/>
  <c r="Y1" i="12" s="1"/>
  <c r="H1" i="12"/>
  <c r="X1" i="12" s="1"/>
  <c r="G1" i="12"/>
  <c r="W1" i="12" s="1"/>
  <c r="F1" i="12"/>
  <c r="V1" i="12" s="1"/>
  <c r="E1" i="12"/>
  <c r="U1" i="12" s="1"/>
  <c r="D1" i="12"/>
  <c r="T1" i="12" s="1"/>
  <c r="C1" i="12"/>
  <c r="S1" i="12" s="1"/>
  <c r="B1" i="12"/>
  <c r="R1" i="12" s="1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" i="3"/>
  <c r="W32" i="3"/>
  <c r="Y32" i="3" s="1"/>
  <c r="AH32" i="12" s="1"/>
  <c r="AJ32" i="12" s="1"/>
  <c r="AK32" i="12" s="1"/>
  <c r="W31" i="3"/>
  <c r="Y31" i="3" s="1"/>
  <c r="AH31" i="12" s="1"/>
  <c r="AJ31" i="12" s="1"/>
  <c r="AK31" i="12" s="1"/>
  <c r="W30" i="3"/>
  <c r="Y30" i="3" s="1"/>
  <c r="AH30" i="12" s="1"/>
  <c r="AJ30" i="12" s="1"/>
  <c r="AK30" i="12" s="1"/>
  <c r="W29" i="3"/>
  <c r="Y29" i="3" s="1"/>
  <c r="AH29" i="12" s="1"/>
  <c r="AJ29" i="12" s="1"/>
  <c r="AK29" i="12" s="1"/>
  <c r="W28" i="3"/>
  <c r="Y28" i="3" s="1"/>
  <c r="AH28" i="12" s="1"/>
  <c r="AJ28" i="12" s="1"/>
  <c r="AK28" i="12" s="1"/>
  <c r="W27" i="3"/>
  <c r="Y27" i="3" s="1"/>
  <c r="AH27" i="12" s="1"/>
  <c r="AJ27" i="12" s="1"/>
  <c r="AK27" i="12" s="1"/>
  <c r="W26" i="3"/>
  <c r="Y26" i="3" s="1"/>
  <c r="AH26" i="12" s="1"/>
  <c r="AJ26" i="12" s="1"/>
  <c r="AK26" i="12" s="1"/>
  <c r="W25" i="3"/>
  <c r="Y25" i="3" s="1"/>
  <c r="AH25" i="12" s="1"/>
  <c r="AJ25" i="12" s="1"/>
  <c r="AK25" i="12" s="1"/>
  <c r="W24" i="3"/>
  <c r="Y24" i="3" s="1"/>
  <c r="AH24" i="12" s="1"/>
  <c r="AJ24" i="12" s="1"/>
  <c r="AK24" i="12" s="1"/>
  <c r="W23" i="3"/>
  <c r="Y23" i="3" s="1"/>
  <c r="AH23" i="12" s="1"/>
  <c r="AJ23" i="12" s="1"/>
  <c r="AK23" i="12" s="1"/>
  <c r="W22" i="3"/>
  <c r="Y22" i="3" s="1"/>
  <c r="AH22" i="12" s="1"/>
  <c r="AJ22" i="12" s="1"/>
  <c r="AK22" i="12" s="1"/>
  <c r="W21" i="3"/>
  <c r="Y21" i="3" s="1"/>
  <c r="AH21" i="12" s="1"/>
  <c r="AJ21" i="12" s="1"/>
  <c r="AK21" i="12" s="1"/>
  <c r="W20" i="3"/>
  <c r="Y20" i="3" s="1"/>
  <c r="AH20" i="12" s="1"/>
  <c r="AJ20" i="12" s="1"/>
  <c r="AK20" i="12" s="1"/>
  <c r="W19" i="3"/>
  <c r="Y19" i="3" s="1"/>
  <c r="AH19" i="12" s="1"/>
  <c r="AJ19" i="12" s="1"/>
  <c r="AK19" i="12" s="1"/>
  <c r="W18" i="3"/>
  <c r="Y18" i="3" s="1"/>
  <c r="AH18" i="12" s="1"/>
  <c r="AJ18" i="12" s="1"/>
  <c r="AK18" i="12" s="1"/>
  <c r="W17" i="3"/>
  <c r="Y17" i="3" s="1"/>
  <c r="AH17" i="12" s="1"/>
  <c r="AJ17" i="12" s="1"/>
  <c r="AK17" i="12" s="1"/>
  <c r="W16" i="3"/>
  <c r="Y16" i="3" s="1"/>
  <c r="AH16" i="12" s="1"/>
  <c r="AJ16" i="12" s="1"/>
  <c r="AK16" i="12" s="1"/>
  <c r="W15" i="3"/>
  <c r="Y15" i="3" s="1"/>
  <c r="AH15" i="12" s="1"/>
  <c r="AJ15" i="12" s="1"/>
  <c r="AK15" i="12" s="1"/>
  <c r="W14" i="3"/>
  <c r="Y14" i="3" s="1"/>
  <c r="AH14" i="12" s="1"/>
  <c r="AJ14" i="12" s="1"/>
  <c r="AK14" i="12" s="1"/>
  <c r="W13" i="3"/>
  <c r="Y13" i="3" s="1"/>
  <c r="AH13" i="12" s="1"/>
  <c r="AJ13" i="12" s="1"/>
  <c r="AK13" i="12" s="1"/>
  <c r="W12" i="3"/>
  <c r="Y12" i="3" s="1"/>
  <c r="AH12" i="12" s="1"/>
  <c r="AJ12" i="12" s="1"/>
  <c r="AK12" i="12" s="1"/>
  <c r="W11" i="3"/>
  <c r="Y11" i="3" s="1"/>
  <c r="AH11" i="12" s="1"/>
  <c r="AJ11" i="12" s="1"/>
  <c r="AK11" i="12" s="1"/>
  <c r="W10" i="3"/>
  <c r="Y10" i="3" s="1"/>
  <c r="AH10" i="12" s="1"/>
  <c r="AJ10" i="12" s="1"/>
  <c r="AK10" i="12" s="1"/>
  <c r="W9" i="3"/>
  <c r="Y9" i="3" s="1"/>
  <c r="AH9" i="12" s="1"/>
  <c r="AJ9" i="12" s="1"/>
  <c r="AK9" i="12" s="1"/>
  <c r="W8" i="3"/>
  <c r="Y8" i="3" s="1"/>
  <c r="AH8" i="12" s="1"/>
  <c r="AJ8" i="12" s="1"/>
  <c r="AK8" i="12" s="1"/>
  <c r="W7" i="3"/>
  <c r="Y7" i="3" s="1"/>
  <c r="AH7" i="12" s="1"/>
  <c r="AJ7" i="12" s="1"/>
  <c r="AK7" i="12" s="1"/>
  <c r="W6" i="3"/>
  <c r="Y6" i="3" s="1"/>
  <c r="AH6" i="12" s="1"/>
  <c r="AJ6" i="12" s="1"/>
  <c r="AK6" i="12" s="1"/>
  <c r="W5" i="3"/>
  <c r="Y5" i="3" s="1"/>
  <c r="AH5" i="12" s="1"/>
  <c r="AJ5" i="12" s="1"/>
  <c r="AK5" i="12" s="1"/>
  <c r="W4" i="3"/>
  <c r="Y4" i="3" s="1"/>
  <c r="AH4" i="12" s="1"/>
  <c r="AJ4" i="12" s="1"/>
  <c r="AK4" i="12" s="1"/>
  <c r="W3" i="3"/>
  <c r="Y3" i="3" s="1"/>
  <c r="AH3" i="12" s="1"/>
  <c r="AJ3" i="12" s="1"/>
  <c r="AK3" i="12" s="1"/>
  <c r="J44" i="11"/>
  <c r="I44" i="11"/>
  <c r="H44" i="11"/>
  <c r="G44" i="11"/>
  <c r="F44" i="11"/>
  <c r="J42" i="11"/>
  <c r="I42" i="11"/>
  <c r="H42" i="11"/>
  <c r="G42" i="11"/>
  <c r="F42" i="11"/>
  <c r="J41" i="11"/>
  <c r="I41" i="11"/>
  <c r="H41" i="11"/>
  <c r="G41" i="11"/>
  <c r="F41" i="11"/>
  <c r="T40" i="11"/>
  <c r="R40" i="11"/>
  <c r="P40" i="11"/>
  <c r="N40" i="11"/>
  <c r="L40" i="11"/>
  <c r="J40" i="11"/>
  <c r="I40" i="11"/>
  <c r="H40" i="11"/>
  <c r="G40" i="11"/>
  <c r="F40" i="11"/>
  <c r="C40" i="11"/>
  <c r="T39" i="11"/>
  <c r="R39" i="11"/>
  <c r="P39" i="11"/>
  <c r="N39" i="11"/>
  <c r="L39" i="11"/>
  <c r="J39" i="11"/>
  <c r="I39" i="11"/>
  <c r="H39" i="11"/>
  <c r="G39" i="11"/>
  <c r="F39" i="11"/>
  <c r="C39" i="11"/>
  <c r="J22" i="11"/>
  <c r="I22" i="11"/>
  <c r="H22" i="11"/>
  <c r="G22" i="11"/>
  <c r="F22" i="11"/>
  <c r="J21" i="11"/>
  <c r="I21" i="11"/>
  <c r="H21" i="11"/>
  <c r="G21" i="11"/>
  <c r="F21" i="11"/>
  <c r="T20" i="11"/>
  <c r="R20" i="11"/>
  <c r="P20" i="11"/>
  <c r="N20" i="11"/>
  <c r="L20" i="11"/>
  <c r="J20" i="11"/>
  <c r="I20" i="11"/>
  <c r="H20" i="11"/>
  <c r="G20" i="11"/>
  <c r="F20" i="11"/>
  <c r="C20" i="11"/>
  <c r="T19" i="11"/>
  <c r="R19" i="11"/>
  <c r="P19" i="11"/>
  <c r="N19" i="11"/>
  <c r="L19" i="11"/>
  <c r="J19" i="11"/>
  <c r="I19" i="11"/>
  <c r="H19" i="11"/>
  <c r="G19" i="11"/>
  <c r="F19" i="11"/>
  <c r="C19" i="11"/>
  <c r="R36" i="10"/>
  <c r="Q36" i="10"/>
  <c r="P36" i="10"/>
  <c r="O36" i="10"/>
  <c r="N36" i="10"/>
  <c r="R35" i="10"/>
  <c r="Q35" i="10"/>
  <c r="P35" i="10"/>
  <c r="O35" i="10"/>
  <c r="N35" i="10"/>
  <c r="T34" i="10"/>
  <c r="R34" i="10"/>
  <c r="Q34" i="10"/>
  <c r="P34" i="10"/>
  <c r="O34" i="10"/>
  <c r="N34" i="10"/>
  <c r="M34" i="10"/>
  <c r="K34" i="10"/>
  <c r="I34" i="10"/>
  <c r="G34" i="10"/>
  <c r="C34" i="10"/>
  <c r="T33" i="10"/>
  <c r="R33" i="10"/>
  <c r="Q33" i="10"/>
  <c r="P33" i="10"/>
  <c r="O33" i="10"/>
  <c r="N33" i="10"/>
  <c r="M33" i="10"/>
  <c r="K33" i="10"/>
  <c r="I33" i="10"/>
  <c r="G33" i="10"/>
  <c r="C33" i="10"/>
  <c r="P37" i="9"/>
  <c r="O37" i="9"/>
  <c r="N37" i="9"/>
  <c r="M37" i="9"/>
  <c r="L37" i="9"/>
  <c r="P36" i="9"/>
  <c r="O36" i="9"/>
  <c r="N36" i="9"/>
  <c r="M36" i="9"/>
  <c r="L36" i="9"/>
  <c r="R35" i="9"/>
  <c r="P35" i="9"/>
  <c r="O35" i="9"/>
  <c r="N35" i="9"/>
  <c r="M35" i="9"/>
  <c r="L35" i="9"/>
  <c r="K35" i="9"/>
  <c r="I35" i="9"/>
  <c r="C35" i="9"/>
  <c r="R34" i="9"/>
  <c r="P34" i="9"/>
  <c r="O34" i="9"/>
  <c r="N34" i="9"/>
  <c r="M34" i="9"/>
  <c r="L34" i="9"/>
  <c r="K34" i="9"/>
  <c r="I34" i="9"/>
  <c r="C34" i="9"/>
  <c r="AK1" i="12" l="1"/>
  <c r="AI1" i="12"/>
  <c r="E44" i="11"/>
  <c r="E19" i="11"/>
  <c r="E39" i="11"/>
  <c r="E40" i="11"/>
  <c r="E20" i="11"/>
  <c r="E22" i="11"/>
  <c r="E21" i="11"/>
  <c r="E42" i="11"/>
  <c r="E33" i="10"/>
  <c r="E41" i="11"/>
  <c r="E34" i="10"/>
  <c r="E34" i="9"/>
  <c r="E36" i="10"/>
  <c r="E35" i="9"/>
  <c r="E35" i="10"/>
  <c r="E37" i="9"/>
  <c r="E36" i="9"/>
  <c r="J17" i="8"/>
  <c r="J13" i="8"/>
  <c r="J9" i="8"/>
  <c r="J5" i="8"/>
  <c r="D30" i="8"/>
  <c r="D29" i="8"/>
  <c r="D28" i="8"/>
  <c r="D27" i="8"/>
  <c r="D26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5" i="8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19" i="7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I1" i="5"/>
  <c r="AI3" i="5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AB2" i="5"/>
  <c r="AA2" i="5"/>
  <c r="Z2" i="5"/>
  <c r="T2" i="5"/>
  <c r="S2" i="5"/>
  <c r="R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  <c r="AH3" i="5"/>
  <c r="AH2" i="5"/>
  <c r="Q2" i="5"/>
  <c r="AG2" i="5" s="1"/>
  <c r="P2" i="5"/>
  <c r="AF2" i="5" s="1"/>
  <c r="O2" i="5"/>
  <c r="AE2" i="5" s="1"/>
  <c r="N2" i="5"/>
  <c r="AD2" i="5" s="1"/>
  <c r="M2" i="5"/>
  <c r="AC2" i="5" s="1"/>
  <c r="L2" i="5"/>
  <c r="K2" i="5"/>
  <c r="J2" i="5"/>
  <c r="I2" i="5"/>
  <c r="Y2" i="5" s="1"/>
  <c r="H2" i="5"/>
  <c r="X2" i="5" s="1"/>
  <c r="G2" i="5"/>
  <c r="W2" i="5" s="1"/>
  <c r="F2" i="5"/>
  <c r="V2" i="5" s="1"/>
  <c r="E2" i="5"/>
  <c r="U2" i="5" s="1"/>
  <c r="D2" i="5"/>
  <c r="C2" i="5"/>
  <c r="B2" i="5"/>
  <c r="Q1" i="5"/>
  <c r="AG1" i="5" s="1"/>
  <c r="P1" i="5"/>
  <c r="AF1" i="5" s="1"/>
  <c r="O1" i="5"/>
  <c r="AE1" i="5" s="1"/>
  <c r="N1" i="5"/>
  <c r="AD1" i="5" s="1"/>
  <c r="M1" i="5"/>
  <c r="AC1" i="5" s="1"/>
  <c r="L1" i="5"/>
  <c r="AB1" i="5" s="1"/>
  <c r="K1" i="5"/>
  <c r="AA1" i="5" s="1"/>
  <c r="J1" i="5"/>
  <c r="Z1" i="5" s="1"/>
  <c r="I1" i="5"/>
  <c r="Y1" i="5" s="1"/>
  <c r="H1" i="5"/>
  <c r="X1" i="5" s="1"/>
  <c r="G1" i="5"/>
  <c r="W1" i="5" s="1"/>
  <c r="F1" i="5"/>
  <c r="V1" i="5" s="1"/>
  <c r="E1" i="5"/>
  <c r="U1" i="5" s="1"/>
  <c r="D1" i="5"/>
  <c r="T1" i="5" s="1"/>
  <c r="C1" i="5"/>
  <c r="S1" i="5" s="1"/>
  <c r="B1" i="5"/>
  <c r="R1" i="5" s="1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U7" i="3"/>
  <c r="N7" i="3"/>
  <c r="M7" i="3"/>
  <c r="J7" i="3"/>
  <c r="I7" i="3"/>
  <c r="F7" i="3"/>
  <c r="E7" i="3"/>
  <c r="C7" i="3"/>
  <c r="B7" i="3"/>
  <c r="U6" i="3"/>
  <c r="Q6" i="3"/>
  <c r="M6" i="3"/>
  <c r="K6" i="3"/>
  <c r="J6" i="3"/>
  <c r="I6" i="3"/>
  <c r="H6" i="3"/>
  <c r="F6" i="3"/>
  <c r="B6" i="3"/>
  <c r="E6" i="3"/>
  <c r="U5" i="3"/>
  <c r="Q5" i="3"/>
  <c r="N5" i="3"/>
  <c r="M5" i="3"/>
  <c r="J5" i="3"/>
  <c r="I5" i="3"/>
  <c r="F5" i="3"/>
  <c r="E5" i="3"/>
  <c r="D5" i="3"/>
  <c r="C5" i="3"/>
  <c r="B5" i="3"/>
  <c r="U4" i="3"/>
  <c r="Q4" i="3"/>
  <c r="M4" i="3"/>
  <c r="L4" i="3"/>
  <c r="I4" i="3"/>
  <c r="F4" i="3"/>
  <c r="E4" i="3"/>
  <c r="D4" i="3"/>
  <c r="C4" i="3"/>
  <c r="B4" i="3"/>
  <c r="N3" i="3"/>
  <c r="M3" i="3"/>
  <c r="J3" i="3"/>
  <c r="I3" i="3"/>
  <c r="G3" i="3"/>
  <c r="F3" i="3"/>
  <c r="E3" i="3"/>
  <c r="B3" i="3"/>
  <c r="T7" i="3"/>
  <c r="S7" i="3"/>
  <c r="R7" i="3"/>
  <c r="Q7" i="3"/>
  <c r="P7" i="3"/>
  <c r="O7" i="3"/>
  <c r="L7" i="3"/>
  <c r="K7" i="3"/>
  <c r="H7" i="3"/>
  <c r="G7" i="3"/>
  <c r="D7" i="3"/>
  <c r="P6" i="3"/>
  <c r="C6" i="3"/>
  <c r="T6" i="3"/>
  <c r="S6" i="3"/>
  <c r="R6" i="3"/>
  <c r="O6" i="3"/>
  <c r="N6" i="3"/>
  <c r="L6" i="3"/>
  <c r="G6" i="3"/>
  <c r="D6" i="3"/>
  <c r="T5" i="3"/>
  <c r="S5" i="3"/>
  <c r="R5" i="3"/>
  <c r="P5" i="3"/>
  <c r="O5" i="3"/>
  <c r="L5" i="3"/>
  <c r="K5" i="3"/>
  <c r="H5" i="3"/>
  <c r="G5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" i="3"/>
  <c r="T4" i="3"/>
  <c r="S4" i="3"/>
  <c r="R4" i="3"/>
  <c r="P4" i="3"/>
  <c r="O4" i="3"/>
  <c r="N4" i="3"/>
  <c r="K4" i="3"/>
  <c r="J4" i="3"/>
  <c r="H4" i="3"/>
  <c r="G4" i="3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" i="4"/>
  <c r="I71" i="4"/>
  <c r="H71" i="4"/>
  <c r="G71" i="4"/>
  <c r="I70" i="4"/>
  <c r="H70" i="4"/>
  <c r="G70" i="4"/>
  <c r="I69" i="4"/>
  <c r="H69" i="4"/>
  <c r="G69" i="4"/>
  <c r="I68" i="4"/>
  <c r="H68" i="4"/>
  <c r="G68" i="4"/>
  <c r="I67" i="4"/>
  <c r="H67" i="4"/>
  <c r="G67" i="4"/>
  <c r="I66" i="4"/>
  <c r="H66" i="4"/>
  <c r="G66" i="4"/>
  <c r="I65" i="4"/>
  <c r="H65" i="4"/>
  <c r="G65" i="4"/>
  <c r="I64" i="4"/>
  <c r="H64" i="4"/>
  <c r="G64" i="4"/>
  <c r="I63" i="4"/>
  <c r="H63" i="4"/>
  <c r="G63" i="4"/>
  <c r="I62" i="4"/>
  <c r="H62" i="4"/>
  <c r="G62" i="4"/>
  <c r="I61" i="4"/>
  <c r="H61" i="4"/>
  <c r="G61" i="4"/>
  <c r="I60" i="4"/>
  <c r="H60" i="4"/>
  <c r="G60" i="4"/>
  <c r="I59" i="4"/>
  <c r="H59" i="4"/>
  <c r="G59" i="4"/>
  <c r="I58" i="4"/>
  <c r="H58" i="4"/>
  <c r="G58" i="4"/>
  <c r="I57" i="4"/>
  <c r="H57" i="4"/>
  <c r="G57" i="4"/>
  <c r="I56" i="4"/>
  <c r="H56" i="4"/>
  <c r="G56" i="4"/>
  <c r="I55" i="4"/>
  <c r="H55" i="4"/>
  <c r="G55" i="4"/>
  <c r="I54" i="4"/>
  <c r="H54" i="4"/>
  <c r="G54" i="4"/>
  <c r="I53" i="4"/>
  <c r="H53" i="4"/>
  <c r="G53" i="4"/>
  <c r="I52" i="4"/>
  <c r="H52" i="4"/>
  <c r="G52" i="4"/>
  <c r="I51" i="4"/>
  <c r="H51" i="4"/>
  <c r="G51" i="4"/>
  <c r="I50" i="4"/>
  <c r="H50" i="4"/>
  <c r="G50" i="4"/>
  <c r="I49" i="4"/>
  <c r="H49" i="4"/>
  <c r="G49" i="4"/>
  <c r="I48" i="4"/>
  <c r="H48" i="4"/>
  <c r="G48" i="4"/>
  <c r="I47" i="4"/>
  <c r="H47" i="4"/>
  <c r="G47" i="4"/>
  <c r="I46" i="4"/>
  <c r="H46" i="4"/>
  <c r="G46" i="4"/>
  <c r="I45" i="4"/>
  <c r="H45" i="4"/>
  <c r="G45" i="4"/>
  <c r="I44" i="4"/>
  <c r="H44" i="4"/>
  <c r="G44" i="4"/>
  <c r="I43" i="4"/>
  <c r="H43" i="4"/>
  <c r="G43" i="4"/>
  <c r="I42" i="4"/>
  <c r="H42" i="4"/>
  <c r="G4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2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5" i="4"/>
  <c r="K5" i="4"/>
  <c r="J5" i="4"/>
  <c r="L4" i="4"/>
  <c r="K4" i="4"/>
  <c r="J4" i="4"/>
  <c r="L3" i="4"/>
  <c r="K3" i="4"/>
  <c r="J3" i="4"/>
  <c r="L2" i="4"/>
  <c r="K2" i="4"/>
  <c r="J2" i="4"/>
  <c r="H32" i="4"/>
  <c r="G32" i="4"/>
  <c r="F32" i="4"/>
  <c r="H31" i="4"/>
  <c r="G31" i="4"/>
  <c r="F31" i="4"/>
  <c r="H30" i="4"/>
  <c r="G30" i="4"/>
  <c r="F30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9" i="4"/>
  <c r="G9" i="4"/>
  <c r="F9" i="4"/>
  <c r="H8" i="4"/>
  <c r="G8" i="4"/>
  <c r="F8" i="4"/>
  <c r="H7" i="4"/>
  <c r="G7" i="4"/>
  <c r="F7" i="4"/>
  <c r="H6" i="4"/>
  <c r="G6" i="4"/>
  <c r="F6" i="4"/>
  <c r="H5" i="4"/>
  <c r="G5" i="4"/>
  <c r="F5" i="4"/>
  <c r="H4" i="4"/>
  <c r="G4" i="4"/>
  <c r="F4" i="4"/>
  <c r="H3" i="4"/>
  <c r="G3" i="4"/>
  <c r="F3" i="4"/>
  <c r="D1" i="4"/>
  <c r="C1" i="4"/>
  <c r="B1" i="4"/>
  <c r="G2" i="4"/>
  <c r="F2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D2" i="4"/>
  <c r="H2" i="4" s="1"/>
  <c r="C2" i="4"/>
  <c r="B2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U3" i="3"/>
  <c r="T3" i="3"/>
  <c r="S3" i="3"/>
  <c r="R3" i="3"/>
  <c r="Q3" i="3"/>
  <c r="P3" i="3"/>
  <c r="O3" i="3"/>
  <c r="L3" i="3"/>
  <c r="K3" i="3"/>
  <c r="H3" i="3"/>
  <c r="D3" i="3"/>
  <c r="C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D24" i="2"/>
  <c r="D53" i="2"/>
  <c r="F17" i="2"/>
  <c r="F22" i="2"/>
  <c r="F25" i="2"/>
  <c r="F46" i="2"/>
  <c r="D16" i="2"/>
  <c r="D38" i="2"/>
  <c r="D54" i="2"/>
  <c r="F45" i="2"/>
  <c r="F37" i="2"/>
  <c r="F29" i="2"/>
  <c r="F21" i="2"/>
  <c r="F12" i="2"/>
  <c r="F11" i="2"/>
  <c r="F10" i="2"/>
  <c r="F18" i="2"/>
  <c r="F19" i="2"/>
  <c r="F20" i="2"/>
  <c r="F26" i="2"/>
  <c r="F27" i="2"/>
  <c r="F28" i="2"/>
  <c r="F30" i="2"/>
  <c r="F33" i="2"/>
  <c r="F34" i="2"/>
  <c r="F35" i="2"/>
  <c r="F36" i="2"/>
  <c r="F38" i="2"/>
  <c r="F41" i="2"/>
  <c r="F42" i="2"/>
  <c r="F43" i="2"/>
  <c r="F44" i="2"/>
  <c r="F49" i="2"/>
  <c r="F50" i="2"/>
  <c r="F51" i="2"/>
  <c r="F52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D41" i="2" l="1"/>
  <c r="D22" i="2"/>
  <c r="D9" i="2"/>
  <c r="D40" i="2"/>
  <c r="D17" i="2"/>
  <c r="D33" i="2"/>
  <c r="D50" i="2"/>
  <c r="D32" i="2"/>
  <c r="D10" i="2"/>
  <c r="D14" i="2"/>
  <c r="D49" i="2"/>
  <c r="D30" i="2"/>
  <c r="D48" i="2"/>
  <c r="D25" i="2"/>
  <c r="D46" i="2"/>
  <c r="F9" i="2"/>
  <c r="D55" i="2"/>
  <c r="D47" i="2"/>
  <c r="D39" i="2"/>
  <c r="D31" i="2"/>
  <c r="D23" i="2"/>
  <c r="D15" i="2"/>
  <c r="D45" i="2"/>
  <c r="D37" i="2"/>
  <c r="D29" i="2"/>
  <c r="D21" i="2"/>
  <c r="D13" i="2"/>
  <c r="D52" i="2"/>
  <c r="D44" i="2"/>
  <c r="D36" i="2"/>
  <c r="D28" i="2"/>
  <c r="D20" i="2"/>
  <c r="D12" i="2"/>
  <c r="D51" i="2"/>
  <c r="D43" i="2"/>
  <c r="D35" i="2"/>
  <c r="D27" i="2"/>
  <c r="D19" i="2"/>
  <c r="D11" i="2"/>
  <c r="D42" i="2"/>
  <c r="D34" i="2"/>
  <c r="D26" i="2"/>
  <c r="D18" i="2"/>
  <c r="F48" i="2"/>
  <c r="F40" i="2"/>
  <c r="F32" i="2"/>
  <c r="F24" i="2"/>
  <c r="F16" i="2"/>
  <c r="F47" i="2"/>
  <c r="F39" i="2"/>
  <c r="F31" i="2"/>
  <c r="F23" i="2"/>
  <c r="F15" i="2"/>
  <c r="F14" i="2"/>
  <c r="F13" i="2"/>
</calcChain>
</file>

<file path=xl/sharedStrings.xml><?xml version="1.0" encoding="utf-8"?>
<sst xmlns="http://schemas.openxmlformats.org/spreadsheetml/2006/main" count="4641" uniqueCount="807">
  <si>
    <t>férfi</t>
  </si>
  <si>
    <t>dátum</t>
  </si>
  <si>
    <t>fájl</t>
  </si>
  <si>
    <t>2021-11-28 22:46:59 muse 1:15</t>
  </si>
  <si>
    <t>nem</t>
  </si>
  <si>
    <t>szül</t>
  </si>
  <si>
    <t>gyógyszerek</t>
  </si>
  <si>
    <t>gyógyszerérzékenység</t>
  </si>
  <si>
    <t>nincs</t>
  </si>
  <si>
    <t>Covid 19 oltás</t>
  </si>
  <si>
    <t>Covid 19 teszt</t>
  </si>
  <si>
    <t>pozitív</t>
  </si>
  <si>
    <t>testhőmérséklet</t>
  </si>
  <si>
    <t>RR</t>
  </si>
  <si>
    <t>128/90</t>
  </si>
  <si>
    <t>pulzus</t>
  </si>
  <si>
    <t>SpO2</t>
  </si>
  <si>
    <t>állapot</t>
  </si>
  <si>
    <t>2022-01-10 11:19:49 muse 1:29</t>
  </si>
  <si>
    <t>nő</t>
  </si>
  <si>
    <t>vas, C vitamin</t>
  </si>
  <si>
    <t>Sumetrolim, Coderit</t>
  </si>
  <si>
    <t>tünetek</t>
  </si>
  <si>
    <t>köhögés, szemfájdalom, izomfájdalom</t>
  </si>
  <si>
    <t>124/73</t>
  </si>
  <si>
    <t>nem súlyos</t>
  </si>
  <si>
    <t>2022-01-10 11:46:20 muse 1:19</t>
  </si>
  <si>
    <t>nem szed</t>
  </si>
  <si>
    <t>36,7</t>
  </si>
  <si>
    <t>36,8</t>
  </si>
  <si>
    <t>145/100</t>
  </si>
  <si>
    <t>102</t>
  </si>
  <si>
    <t>94%</t>
  </si>
  <si>
    <t>98%</t>
  </si>
  <si>
    <t>2022.01.10</t>
  </si>
  <si>
    <t>95%</t>
  </si>
  <si>
    <t>fejfájás, torokfájás, köhögés</t>
  </si>
  <si>
    <t>2022-01-10 17:05:08 muse 1:26</t>
  </si>
  <si>
    <t>Sumetrolim</t>
  </si>
  <si>
    <t>pfizer 2</t>
  </si>
  <si>
    <t>szputnyik 2</t>
  </si>
  <si>
    <t>37,2</t>
  </si>
  <si>
    <t>131/76</t>
  </si>
  <si>
    <t>91</t>
  </si>
  <si>
    <t>izomfájdalom, hátfájdalom</t>
  </si>
  <si>
    <t>2022-01-10 17:38:04 muse 1:27</t>
  </si>
  <si>
    <t>37,5</t>
  </si>
  <si>
    <t>130/86</t>
  </si>
  <si>
    <t>121</t>
  </si>
  <si>
    <t>96%</t>
  </si>
  <si>
    <t>izomfájdalom, izületi fájdalom</t>
  </si>
  <si>
    <t>2022.01.14</t>
  </si>
  <si>
    <t>2022-01-14 10:10:49 muse 1:23</t>
  </si>
  <si>
    <t>36,0</t>
  </si>
  <si>
    <t>148/105</t>
  </si>
  <si>
    <t>93</t>
  </si>
  <si>
    <t>97%</t>
  </si>
  <si>
    <t>2022-01-14 11:35:08 muse 1:44</t>
  </si>
  <si>
    <t>36,1</t>
  </si>
  <si>
    <t>163/103</t>
  </si>
  <si>
    <t>123</t>
  </si>
  <si>
    <t>2022-01-07 09:47:04 muse 1:27</t>
  </si>
  <si>
    <t>Coverex, Nebivolol</t>
  </si>
  <si>
    <t>pfizer 3</t>
  </si>
  <si>
    <t>negatív</t>
  </si>
  <si>
    <t>34,4</t>
  </si>
  <si>
    <t>124/70</t>
  </si>
  <si>
    <t>90</t>
  </si>
  <si>
    <t>láz, köhögés, mellkasi fájdalom</t>
  </si>
  <si>
    <t>2022-01-03 13:33:18 muse 1:24</t>
  </si>
  <si>
    <t>38,2</t>
  </si>
  <si>
    <t>133/93</t>
  </si>
  <si>
    <t>119</t>
  </si>
  <si>
    <t>nem súlyos, hazaengedhető</t>
  </si>
  <si>
    <t>2022.01.03</t>
  </si>
  <si>
    <t>2022.01.07</t>
  </si>
  <si>
    <t>2022-01-03 13:38:59 muse 1:08</t>
  </si>
  <si>
    <t>Tanydon</t>
  </si>
  <si>
    <t>astra-zeneca 2</t>
  </si>
  <si>
    <t>98/71</t>
  </si>
  <si>
    <t>láz, köhögés, fulladás, derékfájdalom</t>
  </si>
  <si>
    <t>2022-01-03 13:53:13 muse 1:15</t>
  </si>
  <si>
    <t>36,4</t>
  </si>
  <si>
    <t>149/112</t>
  </si>
  <si>
    <t>118</t>
  </si>
  <si>
    <t>hőemelkedés, köhögés, torokfájás, fejfájás hányinger, láz</t>
  </si>
  <si>
    <t>2022-01-03 14:46:40 muse 1:21</t>
  </si>
  <si>
    <t>Meforal</t>
  </si>
  <si>
    <t>35,9</t>
  </si>
  <si>
    <t>142/105</t>
  </si>
  <si>
    <t>95</t>
  </si>
  <si>
    <t>2021.12.31</t>
  </si>
  <si>
    <t>2021-12-31 11:32:07 muse 1:33</t>
  </si>
  <si>
    <t>Lamolep, Covarex, Nebilet</t>
  </si>
  <si>
    <t>141/82</t>
  </si>
  <si>
    <t>74</t>
  </si>
  <si>
    <t>láz, felső légúti infectio, mellkasi fájdalom</t>
  </si>
  <si>
    <t>hasmenés, hasfájdalom, mellkasi fájdalom, alsó háti dyscomfort, nem érez szagokat, ízeket</t>
  </si>
  <si>
    <t>hányás, gyengeség,izomfájdalom izületi fájdalom, köhögés, láz</t>
  </si>
  <si>
    <t>2021-12-31 11:26:25 muse</t>
  </si>
  <si>
    <t>37,0</t>
  </si>
  <si>
    <t>138/89</t>
  </si>
  <si>
    <t>106</t>
  </si>
  <si>
    <t>enyhe köhögés, hátfájdalom, étvágytalanság, gyengeség</t>
  </si>
  <si>
    <t>2021.12.28</t>
  </si>
  <si>
    <t>2021-12-28 11:26:12 muse 1:27</t>
  </si>
  <si>
    <t>36</t>
  </si>
  <si>
    <t>118/87</t>
  </si>
  <si>
    <t>89</t>
  </si>
  <si>
    <t>88-92%</t>
  </si>
  <si>
    <t>nehézlégzés, köhögés, hasmenés, mellkasi fájdalom, láz</t>
  </si>
  <si>
    <t>2021-12-28 15:01:40 muse 1:28</t>
  </si>
  <si>
    <t>129/90</t>
  </si>
  <si>
    <t>láz, köhögés, fulladás, nyomó mellkasi fájdalom, izületi fájdalom</t>
  </si>
  <si>
    <t>2021.12.22</t>
  </si>
  <si>
    <t>2021-12-22 13:38:19 muse 1:19</t>
  </si>
  <si>
    <t>36,5</t>
  </si>
  <si>
    <t>132/92</t>
  </si>
  <si>
    <t>73</t>
  </si>
  <si>
    <t>fejfájdalom, szemfájdalom, zöldes,pirosas majd barnás köpet</t>
  </si>
  <si>
    <t>2021.12.21</t>
  </si>
  <si>
    <t>2021-12-21 15:41:10 muse 1:27</t>
  </si>
  <si>
    <t>nem szed, sz.e.Symbicort</t>
  </si>
  <si>
    <t>162/101</t>
  </si>
  <si>
    <t>133</t>
  </si>
  <si>
    <t>láz, fejfájdalom, köhögés, enyhe nyomó fájdalom a jobb alsó bordaívek mentén</t>
  </si>
  <si>
    <t>2021-12-21 14:30:18 muse 1:27</t>
  </si>
  <si>
    <t>37,6</t>
  </si>
  <si>
    <t>132/100</t>
  </si>
  <si>
    <t>99%</t>
  </si>
  <si>
    <t xml:space="preserve"> köhögés, haemoptoe</t>
  </si>
  <si>
    <t>2021-12-21 14:17:32 muse 1:11</t>
  </si>
  <si>
    <t>38,5</t>
  </si>
  <si>
    <t>183/86</t>
  </si>
  <si>
    <t>98</t>
  </si>
  <si>
    <t>77%</t>
  </si>
  <si>
    <t>osztályos ellátást igényel</t>
  </si>
  <si>
    <t xml:space="preserve">köhögés, fehér, habos köpet, </t>
  </si>
  <si>
    <t>2021-12-21 15:48:06 muse 1:19</t>
  </si>
  <si>
    <t>36,6</t>
  </si>
  <si>
    <t>150/101</t>
  </si>
  <si>
    <t>104</t>
  </si>
  <si>
    <t>köhögés, gyengeség, szúró hátfájdalom, ízérzészavar</t>
  </si>
  <si>
    <t>2021.12.16.</t>
  </si>
  <si>
    <t>2021-12-16 13:53:20 muse 1:13</t>
  </si>
  <si>
    <t>130/84</t>
  </si>
  <si>
    <t>köhögés, láz, szagokat,ízeket nem érzi, fulladás, észlelpecsételő vérzés hüvelyéből, nehézség vizelésnél, hasmenés</t>
  </si>
  <si>
    <t>2021-12-16 13:37:25 muse 1:16</t>
  </si>
  <si>
    <t>Amlodipin</t>
  </si>
  <si>
    <t>113/73</t>
  </si>
  <si>
    <t>82</t>
  </si>
  <si>
    <t>köhögés, orrváladék néha véres</t>
  </si>
  <si>
    <t>2021.12.16</t>
  </si>
  <si>
    <t>2021-12-16 13:27:20 muse 1:23</t>
  </si>
  <si>
    <t>38,0</t>
  </si>
  <si>
    <t>133/100</t>
  </si>
  <si>
    <t>107</t>
  </si>
  <si>
    <r>
      <t xml:space="preserve">láz, köhögés, </t>
    </r>
    <r>
      <rPr>
        <sz val="12"/>
        <color theme="1"/>
        <rFont val="Calibri (Szövegtörzs)"/>
        <charset val="238"/>
      </rPr>
      <t>sárga köpet</t>
    </r>
  </si>
  <si>
    <r>
      <t xml:space="preserve">láz, köhögés, </t>
    </r>
    <r>
      <rPr>
        <sz val="12"/>
        <color theme="1"/>
        <rFont val="Calibri (Szövegtörzs)"/>
        <charset val="238"/>
      </rPr>
      <t>gyengeség, zöld köpet</t>
    </r>
  </si>
  <si>
    <t>végtagjai remegnek, láz, mellkasi fájdalom, enyhe köhögés,izületi fájdalom, izomfájdalom</t>
  </si>
  <si>
    <t>2021-12-16 14:18:18 muse 1:35</t>
  </si>
  <si>
    <t>L-Thyroxin, Copaxon</t>
  </si>
  <si>
    <t>185/118</t>
  </si>
  <si>
    <t>103</t>
  </si>
  <si>
    <t>láz, köhögés, hátfájdalom, mellkasi fájdalom, gyengébb ízérzékelés,</t>
  </si>
  <si>
    <t>2021-12-16 15:25:33 muse 1:24</t>
  </si>
  <si>
    <t>Algopyrin</t>
  </si>
  <si>
    <t>pfizer</t>
  </si>
  <si>
    <t>124/86</t>
  </si>
  <si>
    <t>2021.12.15</t>
  </si>
  <si>
    <t>láz, nehézlégzés, köhögés, hasmenés</t>
  </si>
  <si>
    <t>2021-11-29 19:35:32 muse 1:11</t>
  </si>
  <si>
    <t>35,8</t>
  </si>
  <si>
    <t>145/88</t>
  </si>
  <si>
    <t>79</t>
  </si>
  <si>
    <t>vizes hasmenés, hányás, láz, epigastrialis fájdalom</t>
  </si>
  <si>
    <t>2021-12-15 14:28:33 muse 1:17</t>
  </si>
  <si>
    <t>vérnyomáscsökkentő</t>
  </si>
  <si>
    <t>124/92</t>
  </si>
  <si>
    <t>79%</t>
  </si>
  <si>
    <t>köhögés, fehér köpet, hasmenés, hányinger</t>
  </si>
  <si>
    <t>2021-12-15 13:42:57 muse 1:19</t>
  </si>
  <si>
    <t>Rexetin</t>
  </si>
  <si>
    <t>janssen</t>
  </si>
  <si>
    <t>97/82</t>
  </si>
  <si>
    <t>71</t>
  </si>
  <si>
    <t>izületi fájdalom, izomfájdalom, köhögés, hátfájdalom, nem érez ízeket,</t>
  </si>
  <si>
    <t>2021-12-15 15:00:15 muse 1:23</t>
  </si>
  <si>
    <t>Gelbra</t>
  </si>
  <si>
    <t>sinopharm 2</t>
  </si>
  <si>
    <t>133/87</t>
  </si>
  <si>
    <t>96</t>
  </si>
  <si>
    <t>89%</t>
  </si>
  <si>
    <t>hidegrázás, láz, köhögés, nem érez szagokat, ízeket, gyengeség</t>
  </si>
  <si>
    <t>2021.12.14.</t>
  </si>
  <si>
    <t>Tegretol, Nebivolol,Eliquis, Ripedon</t>
  </si>
  <si>
    <t>87</t>
  </si>
  <si>
    <t>94-95%</t>
  </si>
  <si>
    <t>végtagfájdalom, láz, szédülés, torokfájdalom, köhögés, hányinger</t>
  </si>
  <si>
    <t>GYT+</t>
  </si>
  <si>
    <t>26,56</t>
  </si>
  <si>
    <t>PCR gén N</t>
  </si>
  <si>
    <t>PCR gén E</t>
  </si>
  <si>
    <t>26,57</t>
  </si>
  <si>
    <t>35,68</t>
  </si>
  <si>
    <t>26,15</t>
  </si>
  <si>
    <t>PCR gén IC</t>
  </si>
  <si>
    <t>minél nagyobb, annál gyanúsabb</t>
  </si>
  <si>
    <t>&lt;nem covid</t>
  </si>
  <si>
    <t>semmi = adat</t>
  </si>
  <si>
    <t>y0=f(p,qr)</t>
  </si>
  <si>
    <t>y0=y=f(eeg) és f(minden más)</t>
  </si>
  <si>
    <t>hogyan lehet 2 csoportra bontani automatikusan úgy a halmazt, hogy semmilyen attribútum mentén ne legyen "szignifikáns" különbség</t>
  </si>
  <si>
    <t/>
  </si>
  <si>
    <t>_Volume_in_drive_C_has_no_label.</t>
  </si>
  <si>
    <t>_Volume_Serial_Number_is_5430-FA2A</t>
  </si>
  <si>
    <t>_Directory_of_C:\Users\Latitude\Downloads\eeg</t>
  </si>
  <si>
    <t>2022._05._25.__11:40____&lt;DIR&gt;__________.</t>
  </si>
  <si>
    <t>2022._05._25.__11:40____&lt;DIR&gt;__________..</t>
  </si>
  <si>
    <t>2022._01._28.__09:43___________199˙082_12.21.csv</t>
  </si>
  <si>
    <t>2022._01._28.__09:42_________2˙300˙084_2021-10-23_21_49_43.csv</t>
  </si>
  <si>
    <t>2021-10-23_21_49_43</t>
  </si>
  <si>
    <t>2022._01._28.__09:43_________4˙653˙093_2021-11-16_20_42_35.csv</t>
  </si>
  <si>
    <t>2021-11-16_20_42_35</t>
  </si>
  <si>
    <t>2022._01._28.__09:43_________1˙326˙309_2021-11-17_13_17_52.csv</t>
  </si>
  <si>
    <t>2021-11-17_13_17_52</t>
  </si>
  <si>
    <t>2022._01._28.__09:43________11˙491˙048_2021-11-18_11_38_10.csv</t>
  </si>
  <si>
    <t>2021-11-18_11_38_10</t>
  </si>
  <si>
    <t>2022._01._28.__09:43_________9˙348˙971_2021-11-18_11_58_36.csv</t>
  </si>
  <si>
    <t>2021-11-18_11_58_36</t>
  </si>
  <si>
    <t>2022._01._28.__09:43_________4˙489˙761_2021-11-19_11_02_21.csv</t>
  </si>
  <si>
    <t>2021-11-19_11_02_21</t>
  </si>
  <si>
    <t>2022._01._28.__09:43_________7˙859˙409_2021-11-19_13_54_42.csv</t>
  </si>
  <si>
    <t>2021-11-19_13_54_42</t>
  </si>
  <si>
    <t>2022._01._28.__09:43_________6˙294˙077_2021-11-20_10_35_10.csv</t>
  </si>
  <si>
    <t>2021-11-20_10_35_10</t>
  </si>
  <si>
    <t>2022._01._28.__09:43_________6˙844˙788_2021-11-20_10_41_33.csv</t>
  </si>
  <si>
    <t>2021-11-20_10_41_33</t>
  </si>
  <si>
    <t>2022._01._28.__09:43________10˙258˙705_2021-11-21_09_44_54.csv</t>
  </si>
  <si>
    <t>2021-11-21_09_44_54</t>
  </si>
  <si>
    <t>2022._01._28.__09:43_________7˙950˙782_2021-11-21_12_21_26.csv</t>
  </si>
  <si>
    <t>2021-11-21_12_21_26</t>
  </si>
  <si>
    <t>2022._01._28.__09:43_________2˙295˙377_2021-11-22_11_25_53.csv</t>
  </si>
  <si>
    <t>2021-11-22_11_25_53</t>
  </si>
  <si>
    <t>2022._01._28.__09:43_________2˙316˙270_2021-11-22_11_40_12.csv</t>
  </si>
  <si>
    <t>2021-11-22_11_40_12</t>
  </si>
  <si>
    <t>2022._01._28.__09:43_________8˙447˙823_2021-11-23_11_37_01.csv</t>
  </si>
  <si>
    <t>2021-11-23_11_37_01</t>
  </si>
  <si>
    <t>2022._01._28.__09:43_________8˙119˙541_2021-11-24_08_16_22.csv</t>
  </si>
  <si>
    <t>2021-11-24_08_16_22</t>
  </si>
  <si>
    <t>2022._01._28.__09:43_________4˙263˙171_2021-11-24_12_13_35.csv</t>
  </si>
  <si>
    <t>2021-11-24_12_13_35</t>
  </si>
  <si>
    <t>2022._01._28.__09:43_________5˙568˙366_2021-11-28_22_46_59.csv</t>
  </si>
  <si>
    <t>2021-11-28_22_46_59</t>
  </si>
  <si>
    <t>2022._01._28.__09:43_________5˙266˙703_2021-11-29_19_35_32.csv</t>
  </si>
  <si>
    <t>2021-11-29_19_35_32</t>
  </si>
  <si>
    <t>2022._01._28.__09:43_________5˙704˙293_2021-12-15_13_42_57.csv</t>
  </si>
  <si>
    <t>2021-12-15_13_42_57</t>
  </si>
  <si>
    <t>2022._01._28.__09:43_________5˙702˙332_2021-12-15_14_28_33.csv</t>
  </si>
  <si>
    <t>2021-12-15_14_28_33</t>
  </si>
  <si>
    <t>2022._01._28.__09:43_________6˙164˙403_2021-12-15_15_00_15.csv</t>
  </si>
  <si>
    <t>2021-12-15_15_00_15</t>
  </si>
  <si>
    <t>2022._01._28.__09:43_________6˙124˙810_2021-12-16_13_27_20.csv</t>
  </si>
  <si>
    <t>2021-12-16_13_27_20</t>
  </si>
  <si>
    <t>2022._01._28.__09:43_________5˙700˙908_2021-12-16_13_37_25.csv</t>
  </si>
  <si>
    <t>2021-12-16_13_37_25</t>
  </si>
  <si>
    <t>2022._01._28.__09:43_________5˙359˙783_2021-12-16_13_53_20.csv</t>
  </si>
  <si>
    <t>2021-12-16_13_53_20</t>
  </si>
  <si>
    <t>2022._01._28.__09:43_________7˙058˙902_2021-12-16_14_18_18.csv</t>
  </si>
  <si>
    <t>2021-12-16_14_18_18</t>
  </si>
  <si>
    <t>2022._01._28.__09:43_________6˙085˙988_2021-12-16_15_25_33.csv</t>
  </si>
  <si>
    <t>2021-12-16_15_25_33</t>
  </si>
  <si>
    <t>2022._01._28.__09:43_________5˙242˙548_2021-12-21_14_17_32.csv</t>
  </si>
  <si>
    <t>2021-12-21_14_17_32</t>
  </si>
  <si>
    <t>2022._01._28.__09:43_________5˙973˙635_2021-12-21_14_30_18.csv</t>
  </si>
  <si>
    <t>2021-12-21_14_30_18</t>
  </si>
  <si>
    <t>2022._01._28.__09:43_________6˙418˙865_2021-12-21_15_41_10.csv</t>
  </si>
  <si>
    <t>2021-12-21_15_41_10</t>
  </si>
  <si>
    <t>2022._01._28.__09:43_________5˙834˙990_2021-12-21_15_48_06.csv</t>
  </si>
  <si>
    <t>2021-12-21_15_48_06</t>
  </si>
  <si>
    <t>2022._01._28.__09:43_________5˙822˙178_2021-12-22_13_38_19.csv</t>
  </si>
  <si>
    <t>2021-12-22_13_38_19</t>
  </si>
  <si>
    <t>2022._01._28.__09:43_________6˙396˙145_2021-12-28_11_26_12.csv</t>
  </si>
  <si>
    <t>2021-12-28_11_26_12</t>
  </si>
  <si>
    <t>2022._01._28.__09:43_________6˙579˙956_2021-12-28_15_01_40.csv</t>
  </si>
  <si>
    <t>2021-12-28_15_01_40</t>
  </si>
  <si>
    <t>2022._01._28.__09:43_________6˙840˙059_2021-12-28_15_27_46.csv</t>
  </si>
  <si>
    <t>2021-12-28_15_27_46</t>
  </si>
  <si>
    <t>2022._01._28.__09:43_________6˙236˙661_2021-12-31_11_26_25.csv</t>
  </si>
  <si>
    <t>2021-12-31_11_26_25</t>
  </si>
  <si>
    <t>2022._01._28.__09:43_________6˙626˙675_2021-12-31_11_32_07.csv</t>
  </si>
  <si>
    <t>2021-12-31_11_32_07</t>
  </si>
  <si>
    <t>2022._01._28.__09:43_________6˙220˙327_2022-01-03_13_33_18.csv</t>
  </si>
  <si>
    <t>2022-01-03_13_33_18</t>
  </si>
  <si>
    <t>2022._01._28.__09:43_________4˙311˙134_2022-01-03_13_38_59.csv</t>
  </si>
  <si>
    <t>2022-01-03_13_38_59</t>
  </si>
  <si>
    <t>2022._01._28.__09:43_________5˙572˙289_2022-01-03_13_53_15.csv</t>
  </si>
  <si>
    <t>2022-01-03_13_53_15</t>
  </si>
  <si>
    <t>2022._01._28.__09:43_________5˙975˙605_2022-01-03_14_46_40.csv</t>
  </si>
  <si>
    <t>2022-01-03_14_46_40</t>
  </si>
  <si>
    <t>2022._01._28.__09:43_________6˙459˙809_2022-01-07_09_47_04.csv</t>
  </si>
  <si>
    <t>2022-01-07_09_47_04</t>
  </si>
  <si>
    <t>2022._01._28.__09:43_________6˙610˙260_2022-01-10_11_19_49.csv</t>
  </si>
  <si>
    <t>2022-01-10_11_19_49</t>
  </si>
  <si>
    <t>2022._01._28.__09:43_________5˙847˙456_2022-01-10_11_46_20.csv</t>
  </si>
  <si>
    <t>2022-01-10_11_46_20</t>
  </si>
  <si>
    <t>2022._01._28.__09:43_________6˙361˙597_2022-01-10_17_05_08.csv</t>
  </si>
  <si>
    <t>2022-01-10_17_05_08</t>
  </si>
  <si>
    <t>2022._01._28.__09:43_________6˙438˙271_2022-01-10_17_38_04.csv</t>
  </si>
  <si>
    <t>2022-01-10_17_38_04</t>
  </si>
  <si>
    <t>2022._01._28.__09:43_________5˙723˙024_2022-01-14_10_10_49.csv</t>
  </si>
  <si>
    <t>2022-01-14_10_10_49</t>
  </si>
  <si>
    <t>2022._01._28.__09:43_________7˙697˙951_2022-01-14_11_35_08.csv</t>
  </si>
  <si>
    <t>2022-01-14_11_35_08</t>
  </si>
  <si>
    <t>2022._05._25.__11:40_________________0_eegfiles</t>
  </si>
  <si>
    <t>______________49_File(s)____286˙384˙214_bytes</t>
  </si>
  <si>
    <t>_______________2_Dir(s)___6˙861˙778˙944_bytes_free</t>
  </si>
  <si>
    <t>2022-01-03_13_53_13</t>
  </si>
  <si>
    <t>check</t>
  </si>
  <si>
    <t>dir</t>
  </si>
  <si>
    <t>xls</t>
  </si>
  <si>
    <t>check2</t>
  </si>
  <si>
    <t>xls_raw</t>
  </si>
  <si>
    <t>id</t>
  </si>
  <si>
    <t>szórás</t>
  </si>
  <si>
    <t>max</t>
  </si>
  <si>
    <t>átlag</t>
  </si>
  <si>
    <t>nulla%</t>
  </si>
  <si>
    <t>alpha_1</t>
  </si>
  <si>
    <t>alpha_2</t>
  </si>
  <si>
    <t>alpha_3</t>
  </si>
  <si>
    <t>alpha_4</t>
  </si>
  <si>
    <t>beta_1</t>
  </si>
  <si>
    <t>beta_2</t>
  </si>
  <si>
    <t>beta_3</t>
  </si>
  <si>
    <t>beta_4</t>
  </si>
  <si>
    <t>gamma_1</t>
  </si>
  <si>
    <t>gamma_2</t>
  </si>
  <si>
    <t>gamma_3</t>
  </si>
  <si>
    <t>gamma_4</t>
  </si>
  <si>
    <t>delta_1</t>
  </si>
  <si>
    <t>delta_2</t>
  </si>
  <si>
    <t>delta_3</t>
  </si>
  <si>
    <t>delta_4</t>
  </si>
  <si>
    <t>theta_1</t>
  </si>
  <si>
    <t>theta_2</t>
  </si>
  <si>
    <t>theta_3</t>
  </si>
  <si>
    <t>theta_4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</si>
  <si>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</si>
  <si>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</si>
  <si>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</si>
  <si>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</si>
  <si>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</si>
  <si>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</si>
  <si>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</si>
  <si>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5306078</t>
  </si>
  <si>
    <t>Rangsor</t>
  </si>
  <si>
    <t>X(A1)</t>
  </si>
  <si>
    <t>X(A2)</t>
  </si>
  <si>
    <t>X(A3)</t>
  </si>
  <si>
    <t>Y(A4)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</si>
  <si>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</si>
  <si>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</si>
  <si>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</si>
  <si>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</si>
  <si>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</si>
  <si>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</si>
  <si>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</si>
  <si>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</si>
  <si>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</si>
  <si>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</si>
  <si>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</si>
  <si>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</si>
  <si>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</si>
  <si>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</si>
  <si>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</si>
  <si>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</si>
  <si>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</si>
  <si>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</si>
  <si>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</si>
  <si>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</si>
  <si>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</si>
  <si>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</si>
  <si>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</si>
  <si>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</si>
  <si>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</si>
  <si>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</si>
  <si>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</si>
  <si>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</si>
  <si>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</si>
  <si>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</si>
  <si>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Lépcsôk(1)</t>
  </si>
  <si>
    <t>S1</t>
  </si>
  <si>
    <t>(39.4+28.6)/(2)=34</t>
  </si>
  <si>
    <t>(936.5+28.6)/(2)=482.55</t>
  </si>
  <si>
    <t>(35.5+999.6)/(2)=517.55</t>
  </si>
  <si>
    <t>S2</t>
  </si>
  <si>
    <t>(38.4+27.6)/(2)=33</t>
  </si>
  <si>
    <t>(935.5+27.6)/(2)=481.55</t>
  </si>
  <si>
    <t>(27.6+998.6)/(2)=513.1</t>
  </si>
  <si>
    <t>S3</t>
  </si>
  <si>
    <t>(37.5+26.6)/(2)=32.05</t>
  </si>
  <si>
    <t>(934.5+26.6)/(2)=480.55</t>
  </si>
  <si>
    <t>(26.6+997.6)/(2)=512.1</t>
  </si>
  <si>
    <t>S4</t>
  </si>
  <si>
    <t>(36.5+25.6)/(2)=31.05</t>
  </si>
  <si>
    <t>(933.5+25.6)/(2)=479.6</t>
  </si>
  <si>
    <t>(25.6+996.6)/(2)=511.15</t>
  </si>
  <si>
    <t>S5</t>
  </si>
  <si>
    <t>(35.5+24.6)/(2)=30.05</t>
  </si>
  <si>
    <t>(932.6+24.6)/(2)=478.6</t>
  </si>
  <si>
    <t>(24.6+995.6)/(2)=510.15</t>
  </si>
  <si>
    <t>S6</t>
  </si>
  <si>
    <t>(34.5+23.7)/(2)=29.1</t>
  </si>
  <si>
    <t>(931.6+23.7)/(2)=477.6</t>
  </si>
  <si>
    <t>(23.7+994.7)/(2)=509.15</t>
  </si>
  <si>
    <t>S7</t>
  </si>
  <si>
    <t>(33.5+22.7)/(2)=28.1</t>
  </si>
  <si>
    <t>(930.6+22.7)/(2)=476.65</t>
  </si>
  <si>
    <t>(22.7+993.7)/(2)=508.15</t>
  </si>
  <si>
    <t>S8</t>
  </si>
  <si>
    <t>(21.7+21.7)/(2)=21.7</t>
  </si>
  <si>
    <t>(929.6+21.7)/(2)=475.65</t>
  </si>
  <si>
    <t>(21.7+992.7)/(2)=507.2</t>
  </si>
  <si>
    <t>S9</t>
  </si>
  <si>
    <t>(20.7+20.7)/(2)=20.7</t>
  </si>
  <si>
    <t>(928.6+20.7)/(2)=474.65</t>
  </si>
  <si>
    <t>(20.7+991.7)/(2)=506.2</t>
  </si>
  <si>
    <t>S10</t>
  </si>
  <si>
    <t>(19.7+19.7)/(2)=19.7</t>
  </si>
  <si>
    <t>(927.6+19.7)/(2)=473.65</t>
  </si>
  <si>
    <t>(19.7+990.7)/(2)=505.2</t>
  </si>
  <si>
    <t>S11</t>
  </si>
  <si>
    <t>(18.7+18.7)/(2)=18.75</t>
  </si>
  <si>
    <t>(926.6+18.7)/(2)=472.7</t>
  </si>
  <si>
    <t>(18.7+989.7)/(2)=504.25</t>
  </si>
  <si>
    <t>S12</t>
  </si>
  <si>
    <t>(17.7+17.7)/(2)=17.75</t>
  </si>
  <si>
    <t>(925.7+17.7)/(2)=471.7</t>
  </si>
  <si>
    <t>(17.7+988.7)/(2)=503.25</t>
  </si>
  <si>
    <t>S13</t>
  </si>
  <si>
    <t>(16.8+16.8)/(2)=16.75</t>
  </si>
  <si>
    <t>(924.7+16.8)/(2)=470.7</t>
  </si>
  <si>
    <t>(16.8+987.8)/(2)=502.25</t>
  </si>
  <si>
    <t>S14</t>
  </si>
  <si>
    <t>(15.8+15.8)/(2)=15.75</t>
  </si>
  <si>
    <t>(923.7+15.8)/(2)=469.75</t>
  </si>
  <si>
    <t>(15.8+986.8)/(2)=501.25</t>
  </si>
  <si>
    <t>S15</t>
  </si>
  <si>
    <t>(14.8+14.8)/(2)=14.8</t>
  </si>
  <si>
    <t>(922.7+14.8)/(2)=468.75</t>
  </si>
  <si>
    <t>(14.8+985.8)/(2)=500.3</t>
  </si>
  <si>
    <t>S16</t>
  </si>
  <si>
    <t>(13.8+13.8)/(2)=13.8</t>
  </si>
  <si>
    <t>(921.7+13.8)/(2)=467.75</t>
  </si>
  <si>
    <t>(13.8+984.8)/(2)=499.3</t>
  </si>
  <si>
    <t>S17</t>
  </si>
  <si>
    <t>(12.8+12.8)/(2)=12.8</t>
  </si>
  <si>
    <t>(920.7+12.8)/(2)=466.75</t>
  </si>
  <si>
    <t>(12.8+983.8)/(2)=498.3</t>
  </si>
  <si>
    <t>S18</t>
  </si>
  <si>
    <t>(11.8+11.8)/(2)=11.85</t>
  </si>
  <si>
    <t>(919.7+11.8)/(2)=465.8</t>
  </si>
  <si>
    <t>(11.8+982.8)/(2)=497.35</t>
  </si>
  <si>
    <t>S19</t>
  </si>
  <si>
    <t>(10.8+10.8)/(2)=10.85</t>
  </si>
  <si>
    <t>(918.7+10.8)/(2)=464.8</t>
  </si>
  <si>
    <t>(10.8+981.8)/(2)=496.35</t>
  </si>
  <si>
    <t>S20</t>
  </si>
  <si>
    <t>(9.9+9.9)/(2)=9.85</t>
  </si>
  <si>
    <t>(917.8+9.9)/(2)=463.8</t>
  </si>
  <si>
    <t>S21</t>
  </si>
  <si>
    <t>(8.9+8.9)/(2)=8.85</t>
  </si>
  <si>
    <t>(916.8+8.9)/(2)=462.85</t>
  </si>
  <si>
    <t>S22</t>
  </si>
  <si>
    <t>(7.9+7.9)/(2)=7.9</t>
  </si>
  <si>
    <t>(915.8+7.9)/(2)=461.85</t>
  </si>
  <si>
    <t>S23</t>
  </si>
  <si>
    <t>(6.9+6.9)/(2)=6.9</t>
  </si>
  <si>
    <t>(914.8+6.9)/(2)=460.85</t>
  </si>
  <si>
    <t>S24</t>
  </si>
  <si>
    <t>(5.9+5.9)/(2)=5.9</t>
  </si>
  <si>
    <t>(913.8+5.9)/(2)=459.85</t>
  </si>
  <si>
    <t>S25</t>
  </si>
  <si>
    <t>(4.9+4.9)/(2)=4.95</t>
  </si>
  <si>
    <t>(912.8+4.9)/(2)=458.9</t>
  </si>
  <si>
    <t>S26</t>
  </si>
  <si>
    <t>(3.9+3.9)/(2)=3.95</t>
  </si>
  <si>
    <t>(911.8+3.9)/(2)=457.9</t>
  </si>
  <si>
    <t>S27</t>
  </si>
  <si>
    <t>(3+3)/(2)=2.95</t>
  </si>
  <si>
    <t>(910.9+3)/(2)=456.9</t>
  </si>
  <si>
    <t>S28</t>
  </si>
  <si>
    <t>(2+2)/(2)=1.95</t>
  </si>
  <si>
    <t>(909.9+2)/(2)=455.9</t>
  </si>
  <si>
    <t>S29</t>
  </si>
  <si>
    <t>(1+1)/(2)=1</t>
  </si>
  <si>
    <t>S30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</si>
  <si>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</si>
  <si>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</si>
  <si>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</si>
  <si>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</si>
  <si>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</si>
  <si>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</si>
  <si>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</si>
  <si>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</si>
  <si>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S30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</si>
  <si>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</si>
  <si>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</si>
  <si>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</si>
  <si>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</si>
  <si>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</si>
  <si>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</si>
  <si>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</si>
  <si>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</si>
  <si>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</si>
  <si>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Y0: 5037738</t>
  </si>
  <si>
    <t>(971.2+40.6)/(2)=505.9</t>
  </si>
  <si>
    <t>(29.4+1017.9)/(2)=523.65</t>
  </si>
  <si>
    <t>(29.4+36.5)/(2)=33</t>
  </si>
  <si>
    <t>(970.2+39.6)/(2)=504.9</t>
  </si>
  <si>
    <t>(28.4+1016.9)/(2)=522.65</t>
  </si>
  <si>
    <t>(28.4+35.5)/(2)=31.95</t>
  </si>
  <si>
    <t>(969.2+38.6)/(2)=503.85</t>
  </si>
  <si>
    <t>(27.4+1015.9)/(2)=521.65</t>
  </si>
  <si>
    <t>(27.4+34.5)/(2)=30.95</t>
  </si>
  <si>
    <t>(968.2+37.5)/(2)=502.85</t>
  </si>
  <si>
    <t>(26.4+1014.9)/(2)=520.6</t>
  </si>
  <si>
    <t>(26.4+33.5)/(2)=29.95</t>
  </si>
  <si>
    <t>(967.2+36.5)/(2)=501.85</t>
  </si>
  <si>
    <t>(25.4+1013.8)/(2)=519.6</t>
  </si>
  <si>
    <t>(25.4+32.5)/(2)=28.9</t>
  </si>
  <si>
    <t>(966.1+35.5)/(2)=500.85</t>
  </si>
  <si>
    <t>(24.4+1012.8)/(2)=518.6</t>
  </si>
  <si>
    <t>(24.4+31.5)/(2)=27.9</t>
  </si>
  <si>
    <t>(965.1+34.5)/(2)=499.8</t>
  </si>
  <si>
    <t>(23.3+1011.8)/(2)=517.55</t>
  </si>
  <si>
    <t>(23.3+30.4)/(2)=26.9</t>
  </si>
  <si>
    <t>(964.1+33.5)/(2)=498.8</t>
  </si>
  <si>
    <t>(22.3+1010.8)/(2)=516.55</t>
  </si>
  <si>
    <t>(22.3+29.4)/(2)=25.9</t>
  </si>
  <si>
    <t>(963.1+32.5)/(2)=497.8</t>
  </si>
  <si>
    <t>(21.3+1009.8)/(2)=515.55</t>
  </si>
  <si>
    <t>(21.3+28.4)/(2)=24.85</t>
  </si>
  <si>
    <t>(962.1+31.5)/(2)=496.75</t>
  </si>
  <si>
    <t>(20.3+1008.8)/(2)=514.55</t>
  </si>
  <si>
    <t>(20.3+27.4)/(2)=23.85</t>
  </si>
  <si>
    <t>(961.1+30.4)/(2)=495.75</t>
  </si>
  <si>
    <t>(19.3+1007.7)/(2)=513.5</t>
  </si>
  <si>
    <t>(19.3+26.4)/(2)=22.85</t>
  </si>
  <si>
    <t>(960+29.4)/(2)=494.75</t>
  </si>
  <si>
    <t>(18.3+1006.7)/(2)=512.5</t>
  </si>
  <si>
    <t>(18.3+25.4)/(2)=21.8</t>
  </si>
  <si>
    <t>(959+28.4)/(2)=493.7</t>
  </si>
  <si>
    <t>(17.3+1005.7)/(2)=511.5</t>
  </si>
  <si>
    <t>(17.3+24.4)/(2)=20.8</t>
  </si>
  <si>
    <t>(958+27.4)/(2)=492.7</t>
  </si>
  <si>
    <t>(16.2+1004.7)/(2)=510.45</t>
  </si>
  <si>
    <t>(16.2+23.3)/(2)=19.8</t>
  </si>
  <si>
    <t>(957+26.4)/(2)=491.7</t>
  </si>
  <si>
    <t>(15.2+1003.7)/(2)=509.45</t>
  </si>
  <si>
    <t>(15.2+22.3)/(2)=18.75</t>
  </si>
  <si>
    <t>(956+25.4)/(2)=490.7</t>
  </si>
  <si>
    <t>(14.2+1002.7)/(2)=508.45</t>
  </si>
  <si>
    <t>(14.2+21.3)/(2)=17.75</t>
  </si>
  <si>
    <t>(955+24.4)/(2)=489.65</t>
  </si>
  <si>
    <t>(13.2+1001.7)/(2)=507.45</t>
  </si>
  <si>
    <t>(13.2+20.3)/(2)=16.75</t>
  </si>
  <si>
    <t>(954+23.3)/(2)=488.65</t>
  </si>
  <si>
    <t>(12.2+1000.6)/(2)=506.4</t>
  </si>
  <si>
    <t>(12.2+19.3)/(2)=15.75</t>
  </si>
  <si>
    <t>(952.9+22.3)/(2)=487.65</t>
  </si>
  <si>
    <t>(11.2+999.6)/(2)=505.4</t>
  </si>
  <si>
    <t>(11.2+18.3)/(2)=14.7</t>
  </si>
  <si>
    <t>(951.9+21.3)/(2)=486.6</t>
  </si>
  <si>
    <t>(10.1+998.6)/(2)=504.4</t>
  </si>
  <si>
    <t>(10.1+17.3)/(2)=13.7</t>
  </si>
  <si>
    <t>(950.9+20.3)/(2)=485.6</t>
  </si>
  <si>
    <t>(9.1+997.6)/(2)=503.35</t>
  </si>
  <si>
    <t>(9.1+16.2)/(2)=12.7</t>
  </si>
  <si>
    <t>(949.9+19.3)/(2)=484.6</t>
  </si>
  <si>
    <t>(8.1+996.6)/(2)=502.35</t>
  </si>
  <si>
    <t>(8.1+15.2)/(2)=11.65</t>
  </si>
  <si>
    <t>(948.9+18.3)/(2)=483.6</t>
  </si>
  <si>
    <t>(7.1+995.6)/(2)=501.35</t>
  </si>
  <si>
    <t>(7.1+14.2)/(2)=10.65</t>
  </si>
  <si>
    <t>(947.9+6.1)/(2)=477</t>
  </si>
  <si>
    <t>(6.1+994.6)/(2)=500.3</t>
  </si>
  <si>
    <t>(6.1+13.2)/(2)=9.65</t>
  </si>
  <si>
    <t>(946.9+5.1)/(2)=475.95</t>
  </si>
  <si>
    <t>(5.1+993.5)/(2)=499.3</t>
  </si>
  <si>
    <t>(5.1+12.2)/(2)=8.65</t>
  </si>
  <si>
    <t>(945.8+4.1)/(2)=474.95</t>
  </si>
  <si>
    <t>(4.1+992.5)/(2)=498.3</t>
  </si>
  <si>
    <t>(4.1+11.2)/(2)=7.6</t>
  </si>
  <si>
    <t>(944.8+3)/(2)=473.95</t>
  </si>
  <si>
    <t>(3+991.5)/(2)=497.3</t>
  </si>
  <si>
    <t>(3+10.1)/(2)=6.6</t>
  </si>
  <si>
    <t>(943.8+2)/(2)=472.9</t>
  </si>
  <si>
    <t>(2+990.5)/(2)=496.25</t>
  </si>
  <si>
    <t>(2+9.1)/(2)=5.6</t>
  </si>
  <si>
    <t>(942.8+1)/(2)=471.9</t>
  </si>
  <si>
    <t>(1+989.5)/(2)=495.25</t>
  </si>
  <si>
    <t>(1+8.1)/(2)=4.55</t>
  </si>
  <si>
    <t>(941.8+0)/(2)=470.9</t>
  </si>
  <si>
    <t>(0+988.5)/(2)=494.25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</si>
  <si>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</si>
  <si>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valid</t>
  </si>
  <si>
    <t>Y</t>
  </si>
  <si>
    <t>COCO STD: 7589106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</si>
  <si>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</si>
  <si>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</si>
  <si>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</si>
  <si>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</si>
  <si>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</si>
  <si>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</si>
  <si>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</si>
  <si>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</si>
  <si>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</si>
  <si>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</si>
  <si>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</si>
  <si>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</si>
  <si>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</si>
  <si>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</si>
  <si>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</si>
  <si>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</si>
  <si>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</si>
  <si>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</si>
  <si>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</si>
  <si>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</si>
  <si>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</si>
  <si>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</si>
  <si>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</si>
  <si>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</si>
  <si>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</si>
  <si>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</si>
  <si>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</si>
  <si>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X(A31)</t>
  </si>
  <si>
    <t>X(A32)</t>
  </si>
  <si>
    <t>Y(A33)</t>
  </si>
  <si>
    <t>(0+572825.9)/(2)=286412.95</t>
  </si>
  <si>
    <t>(208190+117467)/(2)=162828.45</t>
  </si>
  <si>
    <t>(61050+96421)/(2)=78735.5</t>
  </si>
  <si>
    <t>(451029.9+11093)/(2)=231061.45</t>
  </si>
  <si>
    <t>(0+107058)/(2)=53529</t>
  </si>
  <si>
    <t>(446529.9+772074.9)/(2)=609302.4</t>
  </si>
  <si>
    <t>(864109.9+901841.8)/(2)=882975.85</t>
  </si>
  <si>
    <t>(419029.9+40314)/(2)=229671.95</t>
  </si>
  <si>
    <t>(397179.9+186395)/(2)=291787.45</t>
  </si>
  <si>
    <t>(789859.9+0)/(2)=394929.95</t>
  </si>
  <si>
    <t>(361829.9+326808.9)/(2)=344319.45</t>
  </si>
  <si>
    <t>(305839.9+0)/(2)=152919.95</t>
  </si>
  <si>
    <t>(201040+789881.9)/(2)=495460.9</t>
  </si>
  <si>
    <t>(355929.9+81291)/(2)=218610.45</t>
  </si>
  <si>
    <t>(673369.9+356700.9)/(2)=515035.4</t>
  </si>
  <si>
    <t>(413129.9+747936.9)/(2)=580533.4</t>
  </si>
  <si>
    <t>(8200+576668.9)/(2)=292434.45</t>
  </si>
  <si>
    <t>(185440+0)/(2)=92720</t>
  </si>
  <si>
    <t>(0+186395)/(2)=93197.5</t>
  </si>
  <si>
    <t>(195040+196203)/(2)=195621.45</t>
  </si>
  <si>
    <t>(598769.9+12116)/(2)=305442.95</t>
  </si>
  <si>
    <t>(0+11661)/(2)=5830.5</t>
  </si>
  <si>
    <t>(0+37392)/(2)=18696</t>
  </si>
  <si>
    <t>(0+145058)/(2)=72529</t>
  </si>
  <si>
    <t>(0+96421)/(2)=48210.5</t>
  </si>
  <si>
    <t>(14100+40314)/(2)=27207</t>
  </si>
  <si>
    <t>(144790+0)/(2)=72395</t>
  </si>
  <si>
    <t>(0+81291)/(2)=40645.5</t>
  </si>
  <si>
    <t>(15600+460165.9)/(2)=237882.95</t>
  </si>
  <si>
    <t>(0+572632.9)/(2)=286316.45</t>
  </si>
  <si>
    <t>(201040+233787)/(2)=217413.45</t>
  </si>
  <si>
    <t>(197090+0)/(2)=98545</t>
  </si>
  <si>
    <t>(8200+334082.9)/(2)=171141.45</t>
  </si>
  <si>
    <t>(0+129321)/(2)=64660.5</t>
  </si>
  <si>
    <t>(0+10638)/(2)=5319</t>
  </si>
  <si>
    <t>(15600+82806)/(2)=49203</t>
  </si>
  <si>
    <t>(195040+154311)/(2)=174675.45</t>
  </si>
  <si>
    <t>(397179.9+0)/(2)=198589.95</t>
  </si>
  <si>
    <t>(0+124004)/(2)=62002</t>
  </si>
  <si>
    <t>(218090+0)/(2)=109045</t>
  </si>
  <si>
    <t>(13500+0)/(2)=6750</t>
  </si>
  <si>
    <t>(598769.9+0)/(2)=299384.95</t>
  </si>
  <si>
    <t>(451029.9+0)/(2)=225514.95</t>
  </si>
  <si>
    <t>(393629.9+0)/(2)=196814.95</t>
  </si>
  <si>
    <t>(15600+0)/(2)=7800</t>
  </si>
  <si>
    <t>(4500+0)/(2)=2250</t>
  </si>
  <si>
    <t>(358929.9+0)/(2)=179464.95</t>
  </si>
  <si>
    <t>(194040+0)/(2)=97020</t>
  </si>
  <si>
    <t>(180140+0)/(2)=90070</t>
  </si>
  <si>
    <t>COCO:STD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</si>
  <si>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</si>
  <si>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0.58 mp (0.01 p)</t>
    </r>
  </si>
  <si>
    <t>KORREL</t>
  </si>
  <si>
    <t>hatásmérték</t>
  </si>
  <si>
    <t>A(i)</t>
  </si>
  <si>
    <t>A1</t>
  </si>
  <si>
    <t>A3</t>
  </si>
  <si>
    <t>A4</t>
  </si>
  <si>
    <t>A2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</si>
  <si>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</si>
  <si>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</si>
  <si>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</si>
  <si>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</si>
  <si>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</si>
  <si>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</si>
  <si>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</si>
  <si>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</si>
  <si>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</si>
  <si>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</si>
  <si>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</si>
  <si>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</si>
  <si>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hullam</t>
  </si>
  <si>
    <t>jelleg</t>
  </si>
  <si>
    <t>típus</t>
  </si>
  <si>
    <t>direkt</t>
  </si>
  <si>
    <t>inverz</t>
  </si>
  <si>
    <t>Sorcímkék</t>
  </si>
  <si>
    <t>Végösszeg</t>
  </si>
  <si>
    <t>Oszlopcímkék</t>
  </si>
  <si>
    <t>Összeg / hatásmérték</t>
  </si>
  <si>
    <t>eredő</t>
  </si>
  <si>
    <t>csoport</t>
  </si>
  <si>
    <t>AZON</t>
  </si>
  <si>
    <t>életkor</t>
  </si>
  <si>
    <t>sys</t>
  </si>
  <si>
    <t>dia</t>
  </si>
  <si>
    <t>1</t>
  </si>
  <si>
    <t>oltott</t>
  </si>
  <si>
    <t>PCR pozitív</t>
  </si>
  <si>
    <t>nem oltott</t>
  </si>
  <si>
    <t>PCR negatív</t>
  </si>
  <si>
    <t>súlyos</t>
  </si>
  <si>
    <t>min</t>
  </si>
  <si>
    <t>gyógyszert szed</t>
  </si>
  <si>
    <t>gyógyszerérzékeny</t>
  </si>
  <si>
    <t>nem szed gyógyszert</t>
  </si>
  <si>
    <t>nem győgyszerérzékeny</t>
  </si>
  <si>
    <t>Y2</t>
  </si>
  <si>
    <t>Y2_A</t>
  </si>
  <si>
    <t>Y2_B</t>
  </si>
  <si>
    <t>COCO STD: 1323023</t>
  </si>
  <si>
    <t>(222+357)/(2)=289.45</t>
  </si>
  <si>
    <t>(333+475.9)/(2)=404.45</t>
  </si>
  <si>
    <t>(1221.9+785.9)/(2)=1003.9</t>
  </si>
  <si>
    <t>(111+119)/(2)=115</t>
  </si>
  <si>
    <t>(333+429)/(2)=380.95</t>
  </si>
  <si>
    <t>(0+333)/(2)=166.5</t>
  </si>
  <si>
    <t>(222+71)/(2)=146.5</t>
  </si>
  <si>
    <t>(555.9+713.9)/(2)=634.95</t>
  </si>
  <si>
    <t>(666.9+310)/(2)=488.45</t>
  </si>
  <si>
    <t>(222+214)/(2)=218</t>
  </si>
  <si>
    <t>(1221.9+1213.9)/(2)=1217.85</t>
  </si>
  <si>
    <t>(0+95)/(2)=47.5</t>
  </si>
  <si>
    <t>(666.9+666.9)/(2)=666.9</t>
  </si>
  <si>
    <t>(555.9+405)/(2)=480.45</t>
  </si>
  <si>
    <t>(222+310)/(2)=265.95</t>
  </si>
  <si>
    <t>(0+143)/(2)=71.5</t>
  </si>
  <si>
    <t>(222+262)/(2)=241.95</t>
  </si>
  <si>
    <t>(1221.9+975.9)/(2)=1098.9</t>
  </si>
  <si>
    <t>(333+119)/(2)=225.95</t>
  </si>
  <si>
    <t>(111+0)/(2)=55.5</t>
  </si>
  <si>
    <t>(222+238)/(2)=229.95</t>
  </si>
  <si>
    <t>(333+167)/(2)=249.95</t>
  </si>
  <si>
    <t>(0+119)/(2)=59.5</t>
  </si>
  <si>
    <t>(0+24)/(2)=12</t>
  </si>
  <si>
    <t>(0+357)/(2)=178.5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</si>
  <si>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</si>
  <si>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0.77 mp (0.01 p)</t>
    </r>
  </si>
  <si>
    <t>Y_orig</t>
  </si>
  <si>
    <t>delta</t>
  </si>
  <si>
    <t>hiba</t>
  </si>
  <si>
    <t>korrel</t>
  </si>
  <si>
    <t>Munkalap</t>
  </si>
  <si>
    <t>Értelmezés</t>
  </si>
  <si>
    <t>2csoport</t>
  </si>
  <si>
    <t>1csoport</t>
  </si>
  <si>
    <t>nyers2</t>
  </si>
  <si>
    <t>nyers</t>
  </si>
  <si>
    <t>ellenorzes</t>
  </si>
  <si>
    <t>OAM1</t>
  </si>
  <si>
    <t>OAM_STD_dupla</t>
  </si>
  <si>
    <t>covid-kockazat-szimulator</t>
  </si>
  <si>
    <t>hatasok1&amp;2</t>
  </si>
  <si>
    <t>osszefuggesek</t>
  </si>
  <si>
    <t>OAM_STD_dupla(2)</t>
  </si>
  <si>
    <t>csoport_klasszifikator</t>
  </si>
  <si>
    <t>osszefuggesek(2)</t>
  </si>
  <si>
    <t>14:16 arányban szétosztásra került szakértői szinten a 30 fős csoport úgy, hogy a vizsgálható attribútumok kapcsán szignifikáns különbség egyetlen egy tényező eseténsem volt felismerhető.</t>
  </si>
  <si>
    <t>csoportbontás nélküli adatok</t>
  </si>
  <si>
    <t>nyersadatok kommentárokkal</t>
  </si>
  <si>
    <t>Az aggregált covid-kockázat numerikus inputadatai adathiányok pótlása után.</t>
  </si>
  <si>
    <t>eeg-adatokat tartalmazó csv-állományok neveinek és az objektum (alany) azonosítóknak az összevetése</t>
  </si>
  <si>
    <t>az alanyonként háttér xls-állományokra utaló hivatkozások alapján átvett adatok, ahol az eeg-adatok csv állományai alapján a rendelkezésre álló rekordok átlaga, szórása, maximuma, adathiányaránya került kiszámításra minden egyes eeg-hullámtartományra</t>
  </si>
  <si>
    <t>az OAM1 direkt (minél nagyobb, annál kockázatosabb) és inverz rangsorai</t>
  </si>
  <si>
    <t>az OAM_STD_dupla rangsor-adatok alapján előállt hibátlan kockázat-termelési függvény határmértékekkel, ahol Y = az Y0 modell becslései, Xi=az eeg-jelek direkt és inverz rangsorai</t>
  </si>
  <si>
    <t>az aggregált covid-kockázat hatásmértékei és a csoportképző-modell hatásmértékei az összefüggések1&amp;2 riportok alapjaként</t>
  </si>
  <si>
    <t>a hatasok1&amp;2 zöld tartományának kimutatásvarázslással levezetett statisztikái</t>
  </si>
  <si>
    <t>a hatasok1&amp;2 kék tartományának kimutatásvarázslással levezetett statisztikái</t>
  </si>
  <si>
    <t>az egymástól szignifikánsan nem különböző csoportokba tartozás esélyét elemző modell (kék) inputja, mely azonos a zöld modell (Y0-alapú covid-kockázat-index) inputjával az Xi tekintetében</t>
  </si>
  <si>
    <t>a csoportba sorolás termelési függvénye</t>
  </si>
  <si>
    <t>Szerzők:</t>
  </si>
  <si>
    <t>Pitlik László, Rikk János, Kóródi Gyula (MY-X team)</t>
  </si>
  <si>
    <t>Cím:</t>
  </si>
  <si>
    <t>Kiavány</t>
  </si>
  <si>
    <t>MIAÚ Nr. 285.</t>
  </si>
  <si>
    <t>EEG-alapú COVID-kockázatok becslése hasonlóságelemzéssel (Estimation of COVID-risk-index based on similarity analysis and EEG-patterns)</t>
  </si>
  <si>
    <t>nyersadatok, keletkezésük szerint (teljesen anonimizált)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</si>
</sst>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%"/>
  </numFmts>
  <fonts count="15">
    <font>
      <sz val="12"/>
      <color theme="1"/>
      <name val="Calibri"/>
      <family val="2"/>
      <charset val="238"/>
      <scheme val="minor"/>
    </font>
    <font>
      <sz val="12"/>
      <color theme="1"/>
      <name val="Calibri (Szövegtörzs)"/>
      <charset val="238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0" xfId="2"/>
    <xf numFmtId="0" fontId="11" fillId="0" borderId="0" xfId="0" applyFont="1"/>
    <xf numFmtId="164" fontId="0" fillId="0" borderId="0" xfId="0" applyNumberFormat="1"/>
    <xf numFmtId="9" fontId="0" fillId="0" borderId="0" xfId="1" applyFont="1"/>
    <xf numFmtId="165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0" fontId="13" fillId="5" borderId="0" xfId="0" applyFont="1" applyFill="1"/>
    <xf numFmtId="164" fontId="4" fillId="2" borderId="0" xfId="0" applyNumberFormat="1" applyFont="1" applyFill="1"/>
    <xf numFmtId="0" fontId="8" fillId="5" borderId="1" xfId="0" applyFont="1" applyFill="1" applyBorder="1" applyAlignment="1">
      <alignment horizontal="center" vertical="center" wrapText="1"/>
    </xf>
    <xf numFmtId="9" fontId="0" fillId="5" borderId="0" xfId="1" applyFont="1" applyFill="1"/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8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 wrapText="1"/>
    </xf>
    <xf numFmtId="9" fontId="0" fillId="8" borderId="0" xfId="1" applyFont="1" applyFill="1"/>
    <xf numFmtId="0" fontId="13" fillId="8" borderId="0" xfId="0" applyFont="1" applyFill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3">
    <cellStyle name="Hivatkozás" xfId="2" builtinId="8"/>
    <cellStyle name="Normál" xfId="0" builtinId="0"/>
    <cellStyle name="Százalék" xfId="1" builtinId="5"/>
  </cellStyles>
  <dxfs count="6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pivotCacheDefinition" Target="pivotCache/pivotCacheDefinition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pivotCacheDefinition" Target="pivotCache/pivotCacheDefinition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1905000</xdr:colOff>
      <xdr:row>36</xdr:row>
      <xdr:rowOff>190500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7F43529-F135-2D87-A563-13C5065C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6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1905000</xdr:colOff>
      <xdr:row>185</xdr:row>
      <xdr:rowOff>190500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2E4E998-2825-9C99-0CA8-19662EA6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82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1897380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6FD5EF0-5081-9942-9F4F-3BBD5BE0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1893916</xdr:colOff>
      <xdr:row>2</xdr:row>
      <xdr:rowOff>190500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A4416AA-EF67-2C84-036A-12C03F9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1-28%2022_46_59_kes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10%2011_19_49_kes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10%2011_46_20_kes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10%2017_05_08_kes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10%2017_38_04_kes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14%2010_10_4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14%2011_35_08_kesz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07%2009_47_04_kesz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03%2013_33_18_kesz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03%2013_38_59_kesz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03%2013_53_15_kesz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2-01-03%2014_46_40_kesz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31%2011_32_07_kesz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31%2011_26_25_kesz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28%2011_26_12_kesz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28%2015_01_40_kesz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22%2013_38_19_kesz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21%2015_41_10_kesz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21%2014_30_18_kesz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21%2014_17_32_kesz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21%2015_48_06_kesz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16%2013_53_20_kesz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16%2013_37_25_kesz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16%2013_27_20_kesz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16%2014_18_18_kesz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16%2015_25_33_kesz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1-29%2019_35_32_kesz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15%2014_28_33_kesz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15%2013_42_57_kesz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eeg/2021-12-15%2015_00_15_kes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1-28 22_46_59_kesz"/>
    </sheetNames>
    <sheetDataSet>
      <sheetData sheetId="0">
        <row r="1">
          <cell r="K1">
            <v>0.27413897465847437</v>
          </cell>
          <cell r="L1">
            <v>1.4257010000000001</v>
          </cell>
          <cell r="M1">
            <v>0.85247015245058222</v>
          </cell>
          <cell r="N1">
            <v>3.3395368072787431E-2</v>
          </cell>
          <cell r="O1">
            <v>0.25243838636054278</v>
          </cell>
          <cell r="P1">
            <v>1.40604</v>
          </cell>
          <cell r="Q1">
            <v>0.76466583064551119</v>
          </cell>
          <cell r="R1">
            <v>3.3395368072787431E-2</v>
          </cell>
          <cell r="S1">
            <v>0.28785918479486244</v>
          </cell>
          <cell r="T1">
            <v>1.517299</v>
          </cell>
          <cell r="U1">
            <v>0.88156792364543624</v>
          </cell>
          <cell r="V1">
            <v>3.3395368072787431E-2</v>
          </cell>
          <cell r="W1">
            <v>0.37313744013974659</v>
          </cell>
          <cell r="X1">
            <v>1.869062</v>
          </cell>
          <cell r="Y1">
            <v>1.1025528108716309</v>
          </cell>
          <cell r="Z1">
            <v>3.3395368072787431E-2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10 11_19_49_kesz"/>
    </sheetNames>
    <sheetDataSet>
      <sheetData sheetId="0">
        <row r="1">
          <cell r="K1">
            <v>0.31512501678868649</v>
          </cell>
          <cell r="L1">
            <v>1.291423</v>
          </cell>
          <cell r="M1">
            <v>0.59446076856721741</v>
          </cell>
          <cell r="N1">
            <v>3.0653354352776316E-4</v>
          </cell>
          <cell r="O1">
            <v>0.23310901817169524</v>
          </cell>
          <cell r="P1">
            <v>1.200256</v>
          </cell>
          <cell r="Q1">
            <v>0.44655821843794297</v>
          </cell>
          <cell r="R1">
            <v>3.0653354352776316E-4</v>
          </cell>
          <cell r="S1">
            <v>0.22597757837035087</v>
          </cell>
          <cell r="T1">
            <v>0.95214500000000002</v>
          </cell>
          <cell r="U1">
            <v>7.3393269486776033E-2</v>
          </cell>
          <cell r="V1">
            <v>3.0653354352776316E-4</v>
          </cell>
          <cell r="W1">
            <v>0.60975652393602242</v>
          </cell>
          <cell r="X1">
            <v>2.5888529999999998</v>
          </cell>
          <cell r="Y1">
            <v>1.2649919421087721</v>
          </cell>
          <cell r="Z1">
            <v>3.0653354352776316E-4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10 11_46_20_kesz"/>
    </sheetNames>
    <sheetDataSet>
      <sheetData sheetId="0">
        <row r="1">
          <cell r="K1">
            <v>2.181532340888118</v>
          </cell>
          <cell r="L1">
            <v>1.2293959999999999</v>
          </cell>
          <cell r="M1">
            <v>-0.54582975421568225</v>
          </cell>
          <cell r="N1">
            <v>1.3978494623655914E-2</v>
          </cell>
          <cell r="O1">
            <v>2.0732285543708815</v>
          </cell>
          <cell r="P1">
            <v>1.255857</v>
          </cell>
          <cell r="Q1">
            <v>-0.66601499715283985</v>
          </cell>
          <cell r="R1">
            <v>1.3978494623655914E-2</v>
          </cell>
          <cell r="S1">
            <v>1.9790952098534607</v>
          </cell>
          <cell r="T1">
            <v>1.2491049999999999</v>
          </cell>
          <cell r="U1">
            <v>-1.046127956890992</v>
          </cell>
          <cell r="V1">
            <v>1.3978494623655914E-2</v>
          </cell>
          <cell r="W1">
            <v>2.2814753378570369</v>
          </cell>
          <cell r="X1">
            <v>1.8590089999999999</v>
          </cell>
          <cell r="Y1">
            <v>-0.41259184472109645</v>
          </cell>
          <cell r="Z1">
            <v>1.3978494623655914E-2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10 17_05_08_kesz"/>
    </sheetNames>
    <sheetDataSet>
      <sheetData sheetId="0">
        <row r="1">
          <cell r="K1">
            <v>0.42812095917031673</v>
          </cell>
          <cell r="L1">
            <v>1.479803</v>
          </cell>
          <cell r="M1">
            <v>0.43101694937419616</v>
          </cell>
          <cell r="N1">
            <v>0.20614154013015185</v>
          </cell>
          <cell r="O1">
            <v>0.2999410561628677</v>
          </cell>
          <cell r="P1">
            <v>1.1885110000000001</v>
          </cell>
          <cell r="Q1">
            <v>0.45583363465953786</v>
          </cell>
          <cell r="R1">
            <v>0.20614154013015185</v>
          </cell>
          <cell r="S1">
            <v>0.25420853422878736</v>
          </cell>
          <cell r="T1">
            <v>1.1834560000000001</v>
          </cell>
          <cell r="U1">
            <v>0.26564370217595268</v>
          </cell>
          <cell r="V1">
            <v>0.20614154013015185</v>
          </cell>
          <cell r="W1">
            <v>0.62444580903637636</v>
          </cell>
          <cell r="X1">
            <v>1.8651930000000001</v>
          </cell>
          <cell r="Y1">
            <v>0.72445113843302678</v>
          </cell>
          <cell r="Z1">
            <v>0.20614154013015185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10 17_38_04_kesz"/>
    </sheetNames>
    <sheetDataSet>
      <sheetData sheetId="0">
        <row r="1">
          <cell r="K1">
            <v>0.39670197631703302</v>
          </cell>
          <cell r="L1">
            <v>1.2457549999999999</v>
          </cell>
          <cell r="M1">
            <v>0.44700821944074393</v>
          </cell>
          <cell r="N1">
            <v>0.22820855614973262</v>
          </cell>
          <cell r="O1">
            <v>0.30534649579784512</v>
          </cell>
          <cell r="P1">
            <v>1.06233</v>
          </cell>
          <cell r="Q1">
            <v>0.39850785784319886</v>
          </cell>
          <cell r="R1">
            <v>0.22820855614973262</v>
          </cell>
          <cell r="S1">
            <v>0.35161737685520744</v>
          </cell>
          <cell r="T1">
            <v>1.3022020000000001</v>
          </cell>
          <cell r="U1">
            <v>0.3135032280414683</v>
          </cell>
          <cell r="V1">
            <v>0.22820855614973262</v>
          </cell>
          <cell r="W1">
            <v>0.63672499873735744</v>
          </cell>
          <cell r="X1">
            <v>2.3678379999999999</v>
          </cell>
          <cell r="Y1">
            <v>0.7704037375779148</v>
          </cell>
          <cell r="Z1">
            <v>0.22820855614973262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14 10_10_49"/>
    </sheetNames>
    <sheetDataSet>
      <sheetData sheetId="0">
        <row r="1">
          <cell r="K1">
            <v>0.36657766000000003</v>
          </cell>
          <cell r="L1">
            <v>1.2588349999999999</v>
          </cell>
          <cell r="M1">
            <v>0.42562613300000002</v>
          </cell>
          <cell r="N1">
            <v>0.248477538</v>
          </cell>
          <cell r="O1">
            <v>0.41171709299999998</v>
          </cell>
          <cell r="P1">
            <v>1.4134450000000001</v>
          </cell>
          <cell r="Q1">
            <v>0.50356298799999999</v>
          </cell>
          <cell r="R1">
            <v>0.248477538</v>
          </cell>
          <cell r="S1">
            <v>0.47790023700000001</v>
          </cell>
          <cell r="T1">
            <v>1.6177600000000001</v>
          </cell>
          <cell r="U1">
            <v>0.44421184800000002</v>
          </cell>
          <cell r="V1">
            <v>0.248477538</v>
          </cell>
          <cell r="W1">
            <v>0.72055621000000003</v>
          </cell>
          <cell r="X1">
            <v>2.1962009999999998</v>
          </cell>
          <cell r="Y1">
            <v>0.96165663700000004</v>
          </cell>
          <cell r="Z1">
            <v>0.248477538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14 11_35_08_kesz"/>
    </sheetNames>
    <sheetDataSet>
      <sheetData sheetId="0">
        <row r="1">
          <cell r="K1">
            <v>0.33285906432886686</v>
          </cell>
          <cell r="L1">
            <v>1.40726</v>
          </cell>
          <cell r="M1">
            <v>0.53365032159706394</v>
          </cell>
          <cell r="N1">
            <v>3.0417041030248577E-2</v>
          </cell>
          <cell r="O1">
            <v>0.30487886969700123</v>
          </cell>
          <cell r="P1">
            <v>1.506192</v>
          </cell>
          <cell r="Q1">
            <v>0.30134907876610778</v>
          </cell>
          <cell r="R1">
            <v>3.0417041030248577E-2</v>
          </cell>
          <cell r="S1">
            <v>0.33423136784498664</v>
          </cell>
          <cell r="T1">
            <v>1.1379189999999999</v>
          </cell>
          <cell r="U1">
            <v>1.582641397125047E-2</v>
          </cell>
          <cell r="V1">
            <v>3.0417041030248577E-2</v>
          </cell>
          <cell r="W1">
            <v>0.5659520258170484</v>
          </cell>
          <cell r="X1">
            <v>2.5414349999999999</v>
          </cell>
          <cell r="Y1">
            <v>1.1225458815325799</v>
          </cell>
          <cell r="Z1">
            <v>3.0417041030248577E-2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07 09_47_04_kesz"/>
    </sheetNames>
    <sheetDataSet>
      <sheetData sheetId="0">
        <row r="1">
          <cell r="K1">
            <v>0.36040300095857941</v>
          </cell>
          <cell r="L1">
            <v>1.3342860000000001</v>
          </cell>
          <cell r="M1">
            <v>0.69658352113451061</v>
          </cell>
          <cell r="N1">
            <v>0.12446552645644041</v>
          </cell>
          <cell r="O1">
            <v>0.29560101520454252</v>
          </cell>
          <cell r="P1">
            <v>1.2204619999999999</v>
          </cell>
          <cell r="Q1">
            <v>0.63297299949888319</v>
          </cell>
          <cell r="R1">
            <v>0.12446552645644041</v>
          </cell>
          <cell r="S1">
            <v>0.26640809728545539</v>
          </cell>
          <cell r="T1">
            <v>1.0848310000000001</v>
          </cell>
          <cell r="U1">
            <v>0.4526288760911748</v>
          </cell>
          <cell r="V1">
            <v>0.12446552645644041</v>
          </cell>
          <cell r="W1">
            <v>0.57442512553983871</v>
          </cell>
          <cell r="X1">
            <v>2.218801</v>
          </cell>
          <cell r="Y1">
            <v>1.2287719536688497</v>
          </cell>
          <cell r="Z1">
            <v>0.12446552645644041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03 13_33_18_kesz"/>
    </sheetNames>
    <sheetDataSet>
      <sheetData sheetId="0">
        <row r="1">
          <cell r="K1">
            <v>0.30926340892793813</v>
          </cell>
          <cell r="L1">
            <v>1.395392</v>
          </cell>
          <cell r="M1">
            <v>0.62061039485127789</v>
          </cell>
          <cell r="N1">
            <v>2.2762987613237196E-2</v>
          </cell>
          <cell r="O1">
            <v>0.40649892186059211</v>
          </cell>
          <cell r="P1">
            <v>1.578694</v>
          </cell>
          <cell r="Q1">
            <v>0.85139242350700706</v>
          </cell>
          <cell r="R1">
            <v>2.2762987613237196E-2</v>
          </cell>
          <cell r="S1">
            <v>0.50076627196054591</v>
          </cell>
          <cell r="T1">
            <v>1.844938</v>
          </cell>
          <cell r="U1">
            <v>0.8182985007161947</v>
          </cell>
          <cell r="V1">
            <v>2.2762987613237196E-2</v>
          </cell>
          <cell r="W1">
            <v>0.52769264516376202</v>
          </cell>
          <cell r="X1">
            <v>1.9783459999999999</v>
          </cell>
          <cell r="Y1">
            <v>0.81063459322437248</v>
          </cell>
          <cell r="Z1">
            <v>2.2762987613237196E-2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03 13_38_59_kesz"/>
    </sheetNames>
    <sheetDataSet>
      <sheetData sheetId="0">
        <row r="1">
          <cell r="K1">
            <v>1.1378930472047815</v>
          </cell>
          <cell r="L1">
            <v>0.98466799999999999</v>
          </cell>
          <cell r="M1">
            <v>1.4107341832825329E-3</v>
          </cell>
          <cell r="N1">
            <v>0.43293072597137017</v>
          </cell>
          <cell r="O1">
            <v>1.2184587579788249</v>
          </cell>
          <cell r="P1">
            <v>1.231131</v>
          </cell>
          <cell r="Q1">
            <v>8.0098033390849768E-2</v>
          </cell>
          <cell r="R1">
            <v>0.43293072597137017</v>
          </cell>
          <cell r="S1">
            <v>1.2146209197094833</v>
          </cell>
          <cell r="T1">
            <v>1.44126</v>
          </cell>
          <cell r="U1">
            <v>9.8182485301630453E-3</v>
          </cell>
          <cell r="V1">
            <v>0.43293072597137017</v>
          </cell>
          <cell r="W1">
            <v>1.4229158337496683</v>
          </cell>
          <cell r="X1">
            <v>1.7803359999999999</v>
          </cell>
          <cell r="Y1">
            <v>0.1616736945616073</v>
          </cell>
          <cell r="Z1">
            <v>0.43293072597137017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03 13_53_15_kesz"/>
    </sheetNames>
    <sheetDataSet>
      <sheetData sheetId="0">
        <row r="1">
          <cell r="K1">
            <v>0.46541716481724688</v>
          </cell>
          <cell r="L1">
            <v>1.6800930000000001</v>
          </cell>
          <cell r="M1">
            <v>0.82743209586196598</v>
          </cell>
          <cell r="N1">
            <v>7.1558536078186727E-2</v>
          </cell>
          <cell r="O1">
            <v>0.32253716087381934</v>
          </cell>
          <cell r="P1">
            <v>1.1864300000000001</v>
          </cell>
          <cell r="Q1">
            <v>0.4485243602749488</v>
          </cell>
          <cell r="R1">
            <v>7.1558536078186727E-2</v>
          </cell>
          <cell r="S1">
            <v>0.28779421888317952</v>
          </cell>
          <cell r="T1">
            <v>0.80799900000000002</v>
          </cell>
          <cell r="U1">
            <v>5.6193542407466344E-2</v>
          </cell>
          <cell r="V1">
            <v>7.1558536078186727E-2</v>
          </cell>
          <cell r="W1">
            <v>0.69064752145642172</v>
          </cell>
          <cell r="X1">
            <v>2.1720640000000002</v>
          </cell>
          <cell r="Y1">
            <v>0.88796235919614386</v>
          </cell>
          <cell r="Z1">
            <v>7.1558536078186727E-2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01-03 14_46_40_kesz"/>
    </sheetNames>
    <sheetDataSet>
      <sheetData sheetId="0">
        <row r="1">
          <cell r="K1">
            <v>0.35512482887155133</v>
          </cell>
          <cell r="L1">
            <v>1.3304020000000001</v>
          </cell>
          <cell r="M1">
            <v>0.53837166584979579</v>
          </cell>
          <cell r="N1">
            <v>5.2864282968089198E-4</v>
          </cell>
          <cell r="O1">
            <v>0.36241241200456609</v>
          </cell>
          <cell r="P1">
            <v>1.5528329999999999</v>
          </cell>
          <cell r="Q1">
            <v>0.83193757662940493</v>
          </cell>
          <cell r="R1">
            <v>5.2864282968089198E-4</v>
          </cell>
          <cell r="S1">
            <v>0.44097911211478424</v>
          </cell>
          <cell r="T1">
            <v>1.604673</v>
          </cell>
          <cell r="U1">
            <v>0.70941561034212319</v>
          </cell>
          <cell r="V1">
            <v>5.2864282968089198E-4</v>
          </cell>
          <cell r="W1">
            <v>0.63596997231203656</v>
          </cell>
          <cell r="X1">
            <v>2.1421869999999998</v>
          </cell>
          <cell r="Y1">
            <v>0.8751181979526349</v>
          </cell>
          <cell r="Z1">
            <v>5.2864282968089198E-4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31 11_32_07_kesz"/>
    </sheetNames>
    <sheetDataSet>
      <sheetData sheetId="0">
        <row r="1">
          <cell r="K1">
            <v>0.68060599110918818</v>
          </cell>
          <cell r="L1">
            <v>1.3720060000000001</v>
          </cell>
          <cell r="M1">
            <v>0.49096123706571082</v>
          </cell>
          <cell r="N1">
            <v>0.16051946962067809</v>
          </cell>
          <cell r="O1">
            <v>0.73060208848925634</v>
          </cell>
          <cell r="P1">
            <v>1.1479870000000001</v>
          </cell>
          <cell r="Q1">
            <v>0.47870142490133538</v>
          </cell>
          <cell r="R1">
            <v>0.16051946962067809</v>
          </cell>
          <cell r="S1">
            <v>0.71369101176233563</v>
          </cell>
          <cell r="T1">
            <v>0.95638999999999996</v>
          </cell>
          <cell r="U1">
            <v>0.21310624259398944</v>
          </cell>
          <cell r="V1">
            <v>0.16051946962067809</v>
          </cell>
          <cell r="W1">
            <v>0.94142096054346192</v>
          </cell>
          <cell r="X1">
            <v>2.4921660000000001</v>
          </cell>
          <cell r="Y1">
            <v>0.69152495602554809</v>
          </cell>
          <cell r="Z1">
            <v>0.16051946962067809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31 11_26_25_kesz"/>
    </sheetNames>
    <sheetDataSet>
      <sheetData sheetId="0">
        <row r="1">
          <cell r="K1">
            <v>0.37336670541701772</v>
          </cell>
          <cell r="L1">
            <v>1.3384290000000001</v>
          </cell>
          <cell r="M1">
            <v>0.51012096127791773</v>
          </cell>
          <cell r="N1">
            <v>0.31437488971236988</v>
          </cell>
          <cell r="O1">
            <v>0.55975617603241057</v>
          </cell>
          <cell r="P1">
            <v>1.49556</v>
          </cell>
          <cell r="Q1">
            <v>0.80492313802486415</v>
          </cell>
          <cell r="R1">
            <v>0.31437488971236988</v>
          </cell>
          <cell r="S1">
            <v>0.61502173827038031</v>
          </cell>
          <cell r="T1">
            <v>1.7560610000000001</v>
          </cell>
          <cell r="U1">
            <v>0.82511974859925352</v>
          </cell>
          <cell r="V1">
            <v>0.31437488971236988</v>
          </cell>
          <cell r="W1">
            <v>0.78110181102914178</v>
          </cell>
          <cell r="X1">
            <v>2.6588829999999999</v>
          </cell>
          <cell r="Y1">
            <v>0.95085856551074233</v>
          </cell>
          <cell r="Z1">
            <v>0.31437488971236988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28 11_26_12_kesz"/>
    </sheetNames>
    <sheetDataSet>
      <sheetData sheetId="0">
        <row r="1">
          <cell r="K1">
            <v>0.32843668411739302</v>
          </cell>
          <cell r="L1">
            <v>1.394334</v>
          </cell>
          <cell r="M1">
            <v>0.8360186512320088</v>
          </cell>
          <cell r="N1">
            <v>9.3437052932761083E-2</v>
          </cell>
          <cell r="O1">
            <v>0.3456021645178684</v>
          </cell>
          <cell r="P1">
            <v>1.4219139999999999</v>
          </cell>
          <cell r="Q1">
            <v>1.0226063150818734</v>
          </cell>
          <cell r="R1">
            <v>9.3437052932761083E-2</v>
          </cell>
          <cell r="S1">
            <v>0.31832886843585351</v>
          </cell>
          <cell r="T1">
            <v>1.480316</v>
          </cell>
          <cell r="U1">
            <v>0.8592102932206046</v>
          </cell>
          <cell r="V1">
            <v>9.3437052932761083E-2</v>
          </cell>
          <cell r="W1">
            <v>0.58118183001326462</v>
          </cell>
          <cell r="X1">
            <v>2.385157</v>
          </cell>
          <cell r="Y1">
            <v>1.372318774130515</v>
          </cell>
          <cell r="Z1">
            <v>9.3437052932761083E-2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28 15_01_40_kesz"/>
    </sheetNames>
    <sheetDataSet>
      <sheetData sheetId="0">
        <row r="1">
          <cell r="K1">
            <v>0.29494969153019474</v>
          </cell>
          <cell r="L1">
            <v>1.3397220000000001</v>
          </cell>
          <cell r="M1">
            <v>0.61656210159399416</v>
          </cell>
          <cell r="N1">
            <v>1.9854881266490765E-2</v>
          </cell>
          <cell r="O1">
            <v>0.39596423678410225</v>
          </cell>
          <cell r="P1">
            <v>1.073869</v>
          </cell>
          <cell r="Q1">
            <v>0.45512915277035859</v>
          </cell>
          <cell r="R1">
            <v>1.9854881266490765E-2</v>
          </cell>
          <cell r="S1">
            <v>0.7124929805532666</v>
          </cell>
          <cell r="T1">
            <v>1.6147210000000001</v>
          </cell>
          <cell r="U1">
            <v>0.44465469818628184</v>
          </cell>
          <cell r="V1">
            <v>1.9854881266490765E-2</v>
          </cell>
          <cell r="W1">
            <v>0.53618780831746848</v>
          </cell>
          <cell r="X1">
            <v>2.3346179999999999</v>
          </cell>
          <cell r="Y1">
            <v>1.1508281622475678</v>
          </cell>
          <cell r="Z1">
            <v>1.9854881266490765E-2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22 13_38_19_kesz"/>
    </sheetNames>
    <sheetDataSet>
      <sheetData sheetId="0">
        <row r="1">
          <cell r="K1">
            <v>0.37906972297436753</v>
          </cell>
          <cell r="L1">
            <v>1.354609</v>
          </cell>
          <cell r="M1">
            <v>0.5329309410807791</v>
          </cell>
          <cell r="N1">
            <v>0.22088501673557787</v>
          </cell>
          <cell r="O1">
            <v>0.42860877493274691</v>
          </cell>
          <cell r="P1">
            <v>1.479568</v>
          </cell>
          <cell r="Q1">
            <v>0.47065318928433719</v>
          </cell>
          <cell r="R1">
            <v>0.22088501673557787</v>
          </cell>
          <cell r="S1">
            <v>0.46129353513564775</v>
          </cell>
          <cell r="T1">
            <v>1.389351</v>
          </cell>
          <cell r="U1">
            <v>0.17242330650722587</v>
          </cell>
          <cell r="V1">
            <v>0.22088501673557787</v>
          </cell>
          <cell r="W1">
            <v>0.72522531730869666</v>
          </cell>
          <cell r="X1">
            <v>2.7545809999999999</v>
          </cell>
          <cell r="Y1">
            <v>1.1020093988358621</v>
          </cell>
          <cell r="Z1">
            <v>0.22088501673557787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21 15_41_10_kesz"/>
    </sheetNames>
    <sheetDataSet>
      <sheetData sheetId="0">
        <row r="1">
          <cell r="K1">
            <v>0.30293289686500419</v>
          </cell>
          <cell r="L1">
            <v>1.1859869999999999</v>
          </cell>
          <cell r="M1">
            <v>0.49381538605577424</v>
          </cell>
          <cell r="N1">
            <v>1.3455328310010763E-4</v>
          </cell>
          <cell r="O1">
            <v>0.31908708582397438</v>
          </cell>
          <cell r="P1">
            <v>0.99539599999999995</v>
          </cell>
          <cell r="Q1">
            <v>0.4737930775812258</v>
          </cell>
          <cell r="R1">
            <v>1.3455328310010763E-4</v>
          </cell>
          <cell r="S1">
            <v>0.44430670369107228</v>
          </cell>
          <cell r="T1">
            <v>1.365558</v>
          </cell>
          <cell r="U1">
            <v>0.41833649993273003</v>
          </cell>
          <cell r="V1">
            <v>1.3455328310010763E-4</v>
          </cell>
          <cell r="W1">
            <v>0.53836544840178879</v>
          </cell>
          <cell r="X1">
            <v>2.09701</v>
          </cell>
          <cell r="Y1">
            <v>0.92186988663877834</v>
          </cell>
          <cell r="Z1">
            <v>1.3455328310010763E-4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21 14_30_18_kesz"/>
    </sheetNames>
    <sheetDataSet>
      <sheetData sheetId="0">
        <row r="1">
          <cell r="K1">
            <v>0.29962061313022792</v>
          </cell>
          <cell r="L1">
            <v>1.332125</v>
          </cell>
          <cell r="M1">
            <v>0.20273323133953766</v>
          </cell>
          <cell r="N1">
            <v>0.45612679211469537</v>
          </cell>
          <cell r="O1">
            <v>0.34894872487546164</v>
          </cell>
          <cell r="P1">
            <v>0.96106400000000003</v>
          </cell>
          <cell r="Q1">
            <v>0.29228997234548176</v>
          </cell>
          <cell r="R1">
            <v>0.45612679211469537</v>
          </cell>
          <cell r="S1">
            <v>0.56964949701283463</v>
          </cell>
          <cell r="T1">
            <v>1.4436770000000001</v>
          </cell>
          <cell r="U1">
            <v>0.40649290572365032</v>
          </cell>
          <cell r="V1">
            <v>0.45612679211469537</v>
          </cell>
          <cell r="W1">
            <v>0.63591375353249047</v>
          </cell>
          <cell r="X1">
            <v>1.9731380000000001</v>
          </cell>
          <cell r="Y1">
            <v>0.55327570495040179</v>
          </cell>
          <cell r="Z1">
            <v>0.45612679211469537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21 14_17_32_kesz"/>
    </sheetNames>
    <sheetDataSet>
      <sheetData sheetId="0">
        <row r="1">
          <cell r="K1">
            <v>0.35347705003782715</v>
          </cell>
          <cell r="L1">
            <v>1.452412</v>
          </cell>
          <cell r="M1">
            <v>0.67231637932295374</v>
          </cell>
          <cell r="N1">
            <v>6.6123188405797104E-2</v>
          </cell>
          <cell r="O1">
            <v>0.22614550792504787</v>
          </cell>
          <cell r="P1">
            <v>1.0677110000000001</v>
          </cell>
          <cell r="Q1">
            <v>0.43463915346397475</v>
          </cell>
          <cell r="R1">
            <v>6.6123188405797104E-2</v>
          </cell>
          <cell r="S1">
            <v>0.30538456195520142</v>
          </cell>
          <cell r="T1">
            <v>0.98507900000000004</v>
          </cell>
          <cell r="U1">
            <v>0.20458100786393349</v>
          </cell>
          <cell r="V1">
            <v>6.6123188405797104E-2</v>
          </cell>
          <cell r="W1">
            <v>0.54208597536587977</v>
          </cell>
          <cell r="X1">
            <v>2.4187110000000001</v>
          </cell>
          <cell r="Y1">
            <v>1.2871079991762289</v>
          </cell>
          <cell r="Z1">
            <v>6.6123188405797104E-2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21 15_48_06_kesz"/>
    </sheetNames>
    <sheetDataSet>
      <sheetData sheetId="0">
        <row r="1">
          <cell r="K1">
            <v>0.36197940822917568</v>
          </cell>
          <cell r="L1">
            <v>1.4188719999999999</v>
          </cell>
          <cell r="M1">
            <v>0.74231880180689813</v>
          </cell>
          <cell r="N1">
            <v>8.5939036381514261E-2</v>
          </cell>
          <cell r="O1">
            <v>0.31116663910814496</v>
          </cell>
          <cell r="P1">
            <v>1.3686560000000001</v>
          </cell>
          <cell r="Q1">
            <v>0.65452049669368673</v>
          </cell>
          <cell r="R1">
            <v>8.5939036381514261E-2</v>
          </cell>
          <cell r="S1">
            <v>0.29130656431954111</v>
          </cell>
          <cell r="T1">
            <v>1.1810940000000001</v>
          </cell>
          <cell r="U1">
            <v>0.38998503243612809</v>
          </cell>
          <cell r="V1">
            <v>8.5939036381514261E-2</v>
          </cell>
          <cell r="W1">
            <v>0.65948899868635313</v>
          </cell>
          <cell r="X1">
            <v>2.8217140000000001</v>
          </cell>
          <cell r="Y1">
            <v>1.4333882988076927</v>
          </cell>
          <cell r="Z1">
            <v>8.5939036381514261E-2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16 13_53_20_kesz"/>
    </sheetNames>
    <sheetDataSet>
      <sheetData sheetId="0">
        <row r="1">
          <cell r="K1">
            <v>0.33229911225862363</v>
          </cell>
          <cell r="L1">
            <v>1.237922</v>
          </cell>
          <cell r="M1">
            <v>0.27608650306966509</v>
          </cell>
          <cell r="N1">
            <v>0.46977098014093532</v>
          </cell>
          <cell r="O1">
            <v>0.30923663086650172</v>
          </cell>
          <cell r="P1">
            <v>0.95004200000000005</v>
          </cell>
          <cell r="Q1">
            <v>0.29356642777066505</v>
          </cell>
          <cell r="R1">
            <v>0.46977098014093532</v>
          </cell>
          <cell r="S1">
            <v>0.42655073480453193</v>
          </cell>
          <cell r="T1">
            <v>1.3959159999999999</v>
          </cell>
          <cell r="U1">
            <v>0.2790950964392645</v>
          </cell>
          <cell r="V1">
            <v>0.46977098014093532</v>
          </cell>
          <cell r="W1">
            <v>0.91131743473978666</v>
          </cell>
          <cell r="X1">
            <v>3.069035</v>
          </cell>
          <cell r="Y1">
            <v>0.71211588795905589</v>
          </cell>
          <cell r="Z1">
            <v>0.46977098014093532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16 13_37_25_kesz"/>
    </sheetNames>
    <sheetDataSet>
      <sheetData sheetId="0">
        <row r="1">
          <cell r="K1">
            <v>0.36698144375083452</v>
          </cell>
          <cell r="L1">
            <v>1.2634000000000001</v>
          </cell>
          <cell r="M1">
            <v>0.54736103619483345</v>
          </cell>
          <cell r="N1">
            <v>7.4395693682713796E-3</v>
          </cell>
          <cell r="O1">
            <v>0.36085228780069756</v>
          </cell>
          <cell r="P1">
            <v>1.220583</v>
          </cell>
          <cell r="Q1">
            <v>0.33376524108783001</v>
          </cell>
          <cell r="R1">
            <v>7.4395693682713796E-3</v>
          </cell>
          <cell r="S1">
            <v>0.40766119494228886</v>
          </cell>
          <cell r="T1">
            <v>1.122857</v>
          </cell>
          <cell r="U1">
            <v>4.4866124403301323E-2</v>
          </cell>
          <cell r="V1">
            <v>7.4395693682713796E-3</v>
          </cell>
          <cell r="W1">
            <v>0.69363105218764431</v>
          </cell>
          <cell r="X1">
            <v>2.414498</v>
          </cell>
          <cell r="Y1">
            <v>1.0033178174130797</v>
          </cell>
          <cell r="Z1">
            <v>7.4395693682713796E-3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16 13_27_20_kesz"/>
    </sheetNames>
    <sheetDataSet>
      <sheetData sheetId="0">
        <row r="1">
          <cell r="K1">
            <v>0.35977992984962542</v>
          </cell>
          <cell r="L1">
            <v>1.3910070000000001</v>
          </cell>
          <cell r="M1">
            <v>0.64076818439196503</v>
          </cell>
          <cell r="N1">
            <v>2.3368853991400263E-4</v>
          </cell>
          <cell r="O1">
            <v>0.2385937247919816</v>
          </cell>
          <cell r="P1">
            <v>1.331245</v>
          </cell>
          <cell r="Q1">
            <v>0.73994323978781928</v>
          </cell>
          <cell r="R1">
            <v>2.3368853991400263E-4</v>
          </cell>
          <cell r="S1">
            <v>0.31886358258631498</v>
          </cell>
          <cell r="T1">
            <v>1.344676</v>
          </cell>
          <cell r="U1">
            <v>0.57625624810702825</v>
          </cell>
          <cell r="V1">
            <v>2.3368853991400263E-4</v>
          </cell>
          <cell r="W1">
            <v>0.47430465031187602</v>
          </cell>
          <cell r="X1">
            <v>2.2716880000000002</v>
          </cell>
          <cell r="Y1">
            <v>1.0558456961000098</v>
          </cell>
          <cell r="Z1">
            <v>2.3368853991400263E-4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16 14_18_18_kesz"/>
    </sheetNames>
    <sheetDataSet>
      <sheetData sheetId="0">
        <row r="1">
          <cell r="K1">
            <v>0.40451294519810876</v>
          </cell>
          <cell r="L1">
            <v>1.660941</v>
          </cell>
          <cell r="M1">
            <v>0.72092633097543479</v>
          </cell>
          <cell r="N1">
            <v>2.0648786089238844E-2</v>
          </cell>
          <cell r="O1">
            <v>0.33634436632592024</v>
          </cell>
          <cell r="P1">
            <v>1.2337480000000001</v>
          </cell>
          <cell r="Q1">
            <v>0.51454749529363897</v>
          </cell>
          <cell r="R1">
            <v>2.0648786089238844E-2</v>
          </cell>
          <cell r="S1">
            <v>0.26639295395656126</v>
          </cell>
          <cell r="T1">
            <v>0.80126500000000001</v>
          </cell>
          <cell r="U1">
            <v>8.0609175750490217E-2</v>
          </cell>
          <cell r="V1">
            <v>2.0648786089238844E-2</v>
          </cell>
          <cell r="W1">
            <v>0.51745858576266945</v>
          </cell>
          <cell r="X1">
            <v>2.2192569999999998</v>
          </cell>
          <cell r="Y1">
            <v>1.1252318864631969</v>
          </cell>
          <cell r="Z1">
            <v>2.0648786089238844E-2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16 15_25_33_kesz"/>
    </sheetNames>
    <sheetDataSet>
      <sheetData sheetId="0">
        <row r="1">
          <cell r="K1">
            <v>0.3733498134331833</v>
          </cell>
          <cell r="L1">
            <v>1.356282</v>
          </cell>
          <cell r="M1">
            <v>0.92549811620220945</v>
          </cell>
          <cell r="N1">
            <v>1.5970287836583101E-2</v>
          </cell>
          <cell r="O1">
            <v>0.2855274743783966</v>
          </cell>
          <cell r="P1">
            <v>1.0660179999999999</v>
          </cell>
          <cell r="Q1">
            <v>0.5723743285983961</v>
          </cell>
          <cell r="R1">
            <v>1.5970287836583101E-2</v>
          </cell>
          <cell r="S1">
            <v>0.40225788693697651</v>
          </cell>
          <cell r="T1">
            <v>0.94806699999999999</v>
          </cell>
          <cell r="U1">
            <v>0.50777647061269648</v>
          </cell>
          <cell r="V1">
            <v>1.5970287836583101E-2</v>
          </cell>
          <cell r="W1">
            <v>0.58337014554595834</v>
          </cell>
          <cell r="X1">
            <v>2.6748889999999999</v>
          </cell>
          <cell r="Y1">
            <v>1.2840184307108393</v>
          </cell>
          <cell r="Z1">
            <v>1.5970287836583101E-2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1-29 19_35_32_kesz"/>
    </sheetNames>
    <sheetDataSet>
      <sheetData sheetId="0">
        <row r="1">
          <cell r="K1">
            <v>0.39135124485765282</v>
          </cell>
          <cell r="L1">
            <v>1.5199400000000001</v>
          </cell>
          <cell r="M1">
            <v>0.59596596038790184</v>
          </cell>
          <cell r="N1">
            <v>2.4463072539995617E-2</v>
          </cell>
          <cell r="O1">
            <v>0.37456245209954819</v>
          </cell>
          <cell r="P1">
            <v>1.284394</v>
          </cell>
          <cell r="Q1">
            <v>0.35500496546949406</v>
          </cell>
          <cell r="R1">
            <v>2.4463072539995617E-2</v>
          </cell>
          <cell r="S1">
            <v>0.63112913309885987</v>
          </cell>
          <cell r="T1">
            <v>1.6673180000000001</v>
          </cell>
          <cell r="U1">
            <v>0.34951456271912851</v>
          </cell>
          <cell r="V1">
            <v>2.4463072539995617E-2</v>
          </cell>
          <cell r="W1">
            <v>0.64639022718732875</v>
          </cell>
          <cell r="X1">
            <v>2.2109359999999998</v>
          </cell>
          <cell r="Y1">
            <v>0.98036102784631463</v>
          </cell>
          <cell r="Z1">
            <v>2.4463072539995617E-2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15 14_28_33_kesz"/>
    </sheetNames>
    <sheetDataSet>
      <sheetData sheetId="0">
        <row r="1">
          <cell r="K1">
            <v>0.52735689190385138</v>
          </cell>
          <cell r="L1">
            <v>1.313388</v>
          </cell>
          <cell r="M1">
            <v>0.34284302808525924</v>
          </cell>
          <cell r="N1">
            <v>0.26080200121285629</v>
          </cell>
          <cell r="O1">
            <v>0.60703300288755446</v>
          </cell>
          <cell r="P1">
            <v>1.139151</v>
          </cell>
          <cell r="Q1">
            <v>0.21401608236054029</v>
          </cell>
          <cell r="R1">
            <v>0.26080200121285629</v>
          </cell>
          <cell r="S1">
            <v>0.5382787607906897</v>
          </cell>
          <cell r="T1">
            <v>1.134422</v>
          </cell>
          <cell r="U1">
            <v>5.3519024092888903E-2</v>
          </cell>
          <cell r="V1">
            <v>0.26080200121285629</v>
          </cell>
          <cell r="W1">
            <v>0.67752361562526564</v>
          </cell>
          <cell r="X1">
            <v>2.1642790000000001</v>
          </cell>
          <cell r="Y1">
            <v>0.54426572468155865</v>
          </cell>
          <cell r="Z1">
            <v>0.26080200121285629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15 13_42_57_kesz"/>
    </sheetNames>
    <sheetDataSet>
      <sheetData sheetId="0">
        <row r="1">
          <cell r="K1">
            <v>2.3161813147370109</v>
          </cell>
          <cell r="L1">
            <v>1.681605</v>
          </cell>
          <cell r="M1">
            <v>-0.25742547789655945</v>
          </cell>
          <cell r="N1">
            <v>0.12788198515044941</v>
          </cell>
          <cell r="O1">
            <v>2.0891993270379623</v>
          </cell>
          <cell r="P1">
            <v>1.1416409999999999</v>
          </cell>
          <cell r="Q1">
            <v>-0.43308999987791702</v>
          </cell>
          <cell r="R1">
            <v>0.12788198515044941</v>
          </cell>
          <cell r="S1">
            <v>1.7992681754199311</v>
          </cell>
          <cell r="T1">
            <v>0.66835699999999998</v>
          </cell>
          <cell r="U1">
            <v>-0.71455407919377467</v>
          </cell>
          <cell r="V1">
            <v>0.12788198515044941</v>
          </cell>
          <cell r="W1">
            <v>2.7345275141368894</v>
          </cell>
          <cell r="X1">
            <v>2.2347480000000002</v>
          </cell>
          <cell r="Y1">
            <v>-4.041102709801353E-2</v>
          </cell>
          <cell r="Z1">
            <v>0.12788198515044941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2-15 15_00_15_kesz"/>
    </sheetNames>
    <sheetDataSet>
      <sheetData sheetId="0">
        <row r="1">
          <cell r="K1">
            <v>0.30866203460063446</v>
          </cell>
          <cell r="L1">
            <v>1.542095</v>
          </cell>
          <cell r="M1">
            <v>0.80189420782133081</v>
          </cell>
          <cell r="N1">
            <v>1.7155493482309124E-2</v>
          </cell>
          <cell r="O1">
            <v>0.38271604383063951</v>
          </cell>
          <cell r="P1">
            <v>1.55566</v>
          </cell>
          <cell r="Q1">
            <v>0.8966397604980606</v>
          </cell>
          <cell r="R1">
            <v>1.7155493482309124E-2</v>
          </cell>
          <cell r="S1">
            <v>0.45675989197867228</v>
          </cell>
          <cell r="T1">
            <v>1.430364</v>
          </cell>
          <cell r="U1">
            <v>0.67700963831478833</v>
          </cell>
          <cell r="V1">
            <v>1.7155493482309124E-2</v>
          </cell>
          <cell r="W1">
            <v>0.43256611666402106</v>
          </cell>
          <cell r="X1">
            <v>2.2780420000000001</v>
          </cell>
          <cell r="Y1">
            <v>1.3608299417367999</v>
          </cell>
          <cell r="Z1">
            <v>1.7155493482309124E-2</v>
          </cell>
          <cell r="AA1">
            <v>0</v>
          </cell>
          <cell r="AB1">
            <v>0</v>
          </cell>
          <cell r="AC1">
            <v>0</v>
          </cell>
          <cell r="AD1">
            <v>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706.757787615737" createdVersion="7" refreshedVersion="7" minRefreshableVersion="3" recordCount="32" xr:uid="{BA5D3607-39A2-4771-A7C2-8C0984D0EF75}">
  <cacheSource type="worksheet">
    <worksheetSource ref="A2:E34" sheet="hatasok1&amp;2"/>
  </cacheSource>
  <cacheFields count="5">
    <cacheField name="A(i)" numFmtId="0">
      <sharedItems count="16">
        <s v="A1"/>
        <s v="A2"/>
        <s v="A3"/>
        <s v="A4"/>
        <s v="A5"/>
        <s v="A6"/>
        <s v="A7"/>
        <s v="A8"/>
        <s v="A9"/>
        <s v="A10"/>
        <s v="A11"/>
        <s v="A12"/>
        <s v="A13"/>
        <s v="A14"/>
        <s v="A15"/>
        <s v="A16"/>
      </sharedItems>
    </cacheField>
    <cacheField name="típus" numFmtId="0">
      <sharedItems count="2">
        <s v="direkt"/>
        <s v="inverz"/>
      </sharedItems>
    </cacheField>
    <cacheField name="hatásmérték" numFmtId="9">
      <sharedItems containsSemiMixedTypes="0" containsString="0" containsNumber="1" minValue="0" maxValue="0.16221947078159002"/>
    </cacheField>
    <cacheField name="hullam" numFmtId="0">
      <sharedItems count="16">
        <s v="alpha_1"/>
        <s v="alpha_2"/>
        <s v="alpha_3"/>
        <s v="alpha_4"/>
        <s v="beta_1"/>
        <s v="beta_2"/>
        <s v="beta_3"/>
        <s v="beta_4"/>
        <s v="gamma_1"/>
        <s v="gamma_2"/>
        <s v="gamma_3"/>
        <s v="gamma_4"/>
        <s v="delta_1"/>
        <s v="delta_2"/>
        <s v="delta_3"/>
        <s v="delta_4"/>
      </sharedItems>
    </cacheField>
    <cacheField name="jelleg" numFmtId="0">
      <sharedItems count="4">
        <s v="szórás"/>
        <s v="max"/>
        <s v="átlag"/>
        <s v="nulla%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707.205541550924" createdVersion="7" refreshedVersion="7" minRefreshableVersion="3" recordCount="32" xr:uid="{F9034549-5DAA-4224-8B94-7D6A4FD2C0AC}">
  <cacheSource type="worksheet">
    <worksheetSource ref="G2:K34" sheet="hatasok1&amp;2"/>
  </cacheSource>
  <cacheFields count="5">
    <cacheField name="A(i)" numFmtId="0">
      <sharedItems count="16">
        <s v="A1"/>
        <s v="A2"/>
        <s v="A3"/>
        <s v="A4"/>
        <s v="A5"/>
        <s v="A6"/>
        <s v="A7"/>
        <s v="A8"/>
        <s v="A9"/>
        <s v="A10"/>
        <s v="A11"/>
        <s v="A12"/>
        <s v="A13"/>
        <s v="A14"/>
        <s v="A15"/>
        <s v="A16"/>
      </sharedItems>
    </cacheField>
    <cacheField name="típus" numFmtId="0">
      <sharedItems count="2">
        <s v="direkt"/>
        <s v="inverz"/>
      </sharedItems>
    </cacheField>
    <cacheField name="hatásmérték" numFmtId="9">
      <sharedItems containsSemiMixedTypes="0" containsString="0" containsNumber="1" minValue="0" maxValue="0.12872551737930843"/>
    </cacheField>
    <cacheField name="hullam" numFmtId="0">
      <sharedItems count="16">
        <s v="alpha_1"/>
        <s v="alpha_2"/>
        <s v="alpha_3"/>
        <s v="alpha_4"/>
        <s v="beta_1"/>
        <s v="beta_2"/>
        <s v="beta_3"/>
        <s v="beta_4"/>
        <s v="gamma_1"/>
        <s v="gamma_2"/>
        <s v="gamma_3"/>
        <s v="gamma_4"/>
        <s v="delta_1"/>
        <s v="delta_2"/>
        <s v="delta_3"/>
        <s v="delta_4"/>
      </sharedItems>
    </cacheField>
    <cacheField name="jelleg" numFmtId="0">
      <sharedItems count="4">
        <s v="szórás"/>
        <s v="max"/>
        <s v="átlag"/>
        <s v="nulla%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n v="0.16221947078159002"/>
    <x v="0"/>
    <x v="0"/>
  </r>
  <r>
    <x v="1"/>
    <x v="0"/>
    <n v="3.2559080738885769E-2"/>
    <x v="1"/>
    <x v="1"/>
  </r>
  <r>
    <x v="2"/>
    <x v="0"/>
    <n v="1.3870813396969722E-2"/>
    <x v="2"/>
    <x v="2"/>
  </r>
  <r>
    <x v="3"/>
    <x v="0"/>
    <n v="7.4537363220723851E-2"/>
    <x v="3"/>
    <x v="3"/>
  </r>
  <r>
    <x v="4"/>
    <x v="0"/>
    <n v="1.4271498604333731E-2"/>
    <x v="4"/>
    <x v="0"/>
  </r>
  <r>
    <x v="5"/>
    <x v="0"/>
    <n v="8.1223807199996209E-2"/>
    <x v="5"/>
    <x v="1"/>
  </r>
  <r>
    <x v="6"/>
    <x v="0"/>
    <n v="2.9426547582876387E-2"/>
    <x v="6"/>
    <x v="2"/>
  </r>
  <r>
    <x v="7"/>
    <x v="0"/>
    <n v="0"/>
    <x v="7"/>
    <x v="3"/>
  </r>
  <r>
    <x v="8"/>
    <x v="0"/>
    <n v="1.3537481163412805E-2"/>
    <x v="8"/>
    <x v="0"/>
  </r>
  <r>
    <x v="9"/>
    <x v="0"/>
    <n v="4.9149507905042883E-2"/>
    <x v="9"/>
    <x v="1"/>
  </r>
  <r>
    <x v="10"/>
    <x v="0"/>
    <n v="4.9351796779714657E-2"/>
    <x v="10"/>
    <x v="2"/>
  </r>
  <r>
    <x v="11"/>
    <x v="0"/>
    <n v="0"/>
    <x v="11"/>
    <x v="3"/>
  </r>
  <r>
    <x v="12"/>
    <x v="0"/>
    <n v="0"/>
    <x v="12"/>
    <x v="0"/>
  </r>
  <r>
    <x v="13"/>
    <x v="0"/>
    <n v="4.950932475427744E-2"/>
    <x v="13"/>
    <x v="1"/>
  </r>
  <r>
    <x v="14"/>
    <x v="0"/>
    <n v="5.0962972561011651E-3"/>
    <x v="14"/>
    <x v="2"/>
  </r>
  <r>
    <x v="15"/>
    <x v="0"/>
    <n v="0"/>
    <x v="15"/>
    <x v="3"/>
  </r>
  <r>
    <x v="0"/>
    <x v="1"/>
    <n v="4.2574088021238597E-2"/>
    <x v="0"/>
    <x v="0"/>
  </r>
  <r>
    <x v="1"/>
    <x v="1"/>
    <n v="1.5412983207180639E-2"/>
    <x v="1"/>
    <x v="1"/>
  </r>
  <r>
    <x v="2"/>
    <x v="1"/>
    <n v="0"/>
    <x v="2"/>
    <x v="2"/>
  </r>
  <r>
    <x v="3"/>
    <x v="1"/>
    <n v="5.7542828209691609E-2"/>
    <x v="3"/>
    <x v="3"/>
  </r>
  <r>
    <x v="4"/>
    <x v="1"/>
    <n v="4.3661603595988911E-2"/>
    <x v="4"/>
    <x v="0"/>
  </r>
  <r>
    <x v="5"/>
    <x v="1"/>
    <n v="3.9164037951084522E-2"/>
    <x v="5"/>
    <x v="1"/>
  </r>
  <r>
    <x v="6"/>
    <x v="1"/>
    <n v="3.0900384618473716E-2"/>
    <x v="6"/>
    <x v="2"/>
  </r>
  <r>
    <x v="7"/>
    <x v="1"/>
    <n v="1.5529759466567105E-2"/>
    <x v="7"/>
    <x v="3"/>
  </r>
  <r>
    <x v="8"/>
    <x v="1"/>
    <n v="3.1200840202520147E-2"/>
    <x v="8"/>
    <x v="0"/>
  </r>
  <r>
    <x v="9"/>
    <x v="1"/>
    <n v="0.12490901932970352"/>
    <x v="9"/>
    <x v="1"/>
  </r>
  <r>
    <x v="10"/>
    <x v="1"/>
    <n v="1.748794470084231E-3"/>
    <x v="10"/>
    <x v="2"/>
  </r>
  <r>
    <x v="11"/>
    <x v="1"/>
    <n v="0"/>
    <x v="11"/>
    <x v="3"/>
  </r>
  <r>
    <x v="12"/>
    <x v="1"/>
    <n v="0"/>
    <x v="12"/>
    <x v="0"/>
  </r>
  <r>
    <x v="13"/>
    <x v="1"/>
    <n v="8.0999532794982735E-3"/>
    <x v="13"/>
    <x v="1"/>
  </r>
  <r>
    <x v="14"/>
    <x v="1"/>
    <n v="1.4502851570275756E-2"/>
    <x v="14"/>
    <x v="2"/>
  </r>
  <r>
    <x v="15"/>
    <x v="1"/>
    <n v="0"/>
    <x v="15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n v="0.10833943173502177"/>
    <x v="0"/>
    <x v="0"/>
  </r>
  <r>
    <x v="1"/>
    <x v="0"/>
    <n v="0"/>
    <x v="1"/>
    <x v="1"/>
  </r>
  <r>
    <x v="2"/>
    <x v="0"/>
    <n v="9.1930564583210198E-3"/>
    <x v="2"/>
    <x v="2"/>
  </r>
  <r>
    <x v="3"/>
    <x v="0"/>
    <n v="8.2937505397653655E-2"/>
    <x v="3"/>
    <x v="3"/>
  </r>
  <r>
    <x v="4"/>
    <x v="0"/>
    <n v="3.9204010854397425E-2"/>
    <x v="4"/>
    <x v="0"/>
  </r>
  <r>
    <x v="5"/>
    <x v="0"/>
    <n v="1.7317945664377297E-2"/>
    <x v="5"/>
    <x v="1"/>
  </r>
  <r>
    <x v="6"/>
    <x v="0"/>
    <n v="3.4976795770966747E-2"/>
    <x v="6"/>
    <x v="2"/>
  </r>
  <r>
    <x v="7"/>
    <x v="0"/>
    <n v="2.3238319477461664E-2"/>
    <x v="7"/>
    <x v="3"/>
  </r>
  <r>
    <x v="8"/>
    <x v="0"/>
    <n v="0"/>
    <x v="8"/>
    <x v="0"/>
  </r>
  <r>
    <x v="9"/>
    <x v="0"/>
    <n v="7.6578501202256316E-2"/>
    <x v="9"/>
    <x v="1"/>
  </r>
  <r>
    <x v="10"/>
    <x v="0"/>
    <n v="0"/>
    <x v="10"/>
    <x v="2"/>
  </r>
  <r>
    <x v="11"/>
    <x v="0"/>
    <n v="0"/>
    <x v="11"/>
    <x v="3"/>
  </r>
  <r>
    <x v="12"/>
    <x v="0"/>
    <n v="0"/>
    <x v="12"/>
    <x v="0"/>
  </r>
  <r>
    <x v="13"/>
    <x v="0"/>
    <n v="4.3288046072098997E-2"/>
    <x v="13"/>
    <x v="1"/>
  </r>
  <r>
    <x v="14"/>
    <x v="0"/>
    <n v="8.7553351545206173E-2"/>
    <x v="14"/>
    <x v="2"/>
  </r>
  <r>
    <x v="15"/>
    <x v="0"/>
    <n v="0"/>
    <x v="15"/>
    <x v="3"/>
  </r>
  <r>
    <x v="0"/>
    <x v="1"/>
    <n v="2.4772389467416348E-2"/>
    <x v="0"/>
    <x v="0"/>
  </r>
  <r>
    <x v="1"/>
    <x v="1"/>
    <n v="0"/>
    <x v="1"/>
    <x v="1"/>
  </r>
  <r>
    <x v="2"/>
    <x v="1"/>
    <n v="0"/>
    <x v="2"/>
    <x v="2"/>
  </r>
  <r>
    <x v="3"/>
    <x v="1"/>
    <n v="9.5675968054981048E-2"/>
    <x v="3"/>
    <x v="3"/>
  </r>
  <r>
    <x v="4"/>
    <x v="1"/>
    <n v="0"/>
    <x v="4"/>
    <x v="0"/>
  </r>
  <r>
    <x v="5"/>
    <x v="1"/>
    <n v="8.6362458693745054E-3"/>
    <x v="5"/>
    <x v="1"/>
  </r>
  <r>
    <x v="6"/>
    <x v="1"/>
    <n v="0"/>
    <x v="6"/>
    <x v="2"/>
  </r>
  <r>
    <x v="7"/>
    <x v="1"/>
    <n v="0"/>
    <x v="7"/>
    <x v="3"/>
  </r>
  <r>
    <x v="8"/>
    <x v="1"/>
    <n v="6.0626446003009031E-2"/>
    <x v="8"/>
    <x v="0"/>
  </r>
  <r>
    <x v="9"/>
    <x v="1"/>
    <n v="0.1286800634536801"/>
    <x v="9"/>
    <x v="1"/>
  </r>
  <r>
    <x v="10"/>
    <x v="1"/>
    <n v="1.568160434175897E-2"/>
    <x v="10"/>
    <x v="2"/>
  </r>
  <r>
    <x v="11"/>
    <x v="1"/>
    <n v="0"/>
    <x v="11"/>
    <x v="3"/>
  </r>
  <r>
    <x v="12"/>
    <x v="1"/>
    <n v="0.12872551737930843"/>
    <x v="12"/>
    <x v="0"/>
  </r>
  <r>
    <x v="13"/>
    <x v="1"/>
    <n v="1.4624800570901302E-2"/>
    <x v="13"/>
    <x v="1"/>
  </r>
  <r>
    <x v="14"/>
    <x v="1"/>
    <n v="0"/>
    <x v="14"/>
    <x v="2"/>
  </r>
  <r>
    <x v="15"/>
    <x v="1"/>
    <n v="0"/>
    <x v="1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0D2240-271C-4D20-82CB-3CCF518ED60B}" name="Kimutatás1" cacheId="0" applyNumberFormats="0" applyBorderFormats="0" applyFontFormats="0" applyPatternFormats="0" applyAlignmentFormats="0" applyWidthHeightFormats="1" dataCaption="Értékek" updatedVersion="7" minRefreshableVersion="3" useAutoFormatting="1" colGrandTotals="0" itemPrintTitles="1" createdVersion="7" indent="0" outline="1" outlineData="1" multipleFieldFilters="0">
  <location ref="A3:C21" firstHeaderRow="1" firstDataRow="2" firstDataCol="1"/>
  <pivotFields count="5">
    <pivotField axis="axisRow" showAll="0">
      <items count="17">
        <item x="0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3">
        <item x="0"/>
        <item x="1"/>
        <item t="default"/>
      </items>
    </pivotField>
    <pivotField dataField="1" numFmtId="9" showAll="0"/>
    <pivotField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2">
    <i>
      <x/>
    </i>
    <i>
      <x v="1"/>
    </i>
  </colItems>
  <dataFields count="1">
    <dataField name="Összeg / hatásmérték" fld="2" baseField="0" baseItem="0" numFmtId="9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B5DCE2-5520-4A36-B4E6-70B23A1F4BD8}" name="Kimutatás3" cacheId="0" applyNumberFormats="0" applyBorderFormats="0" applyFontFormats="0" applyPatternFormats="0" applyAlignmentFormats="0" applyWidthHeightFormats="1" dataCaption="Értékek" updatedVersion="7" minRefreshableVersion="3" useAutoFormatting="1" colGrandTotals="0" itemPrintTitles="1" createdVersion="7" indent="0" outline="1" outlineData="1" multipleFieldFilters="0">
  <location ref="A24:C30" firstHeaderRow="1" firstDataRow="2" firstDataCol="1"/>
  <pivotFields count="5">
    <pivotField showAll="0">
      <items count="17">
        <item x="0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3">
        <item x="0"/>
        <item x="1"/>
        <item t="default"/>
      </items>
    </pivotField>
    <pivotField dataField="1" numFmtId="9" showAll="0"/>
    <pivotField showAll="0">
      <items count="17">
        <item x="0"/>
        <item x="1"/>
        <item x="2"/>
        <item x="3"/>
        <item x="4"/>
        <item x="5"/>
        <item x="6"/>
        <item x="7"/>
        <item x="12"/>
        <item x="13"/>
        <item x="14"/>
        <item x="15"/>
        <item x="8"/>
        <item x="9"/>
        <item x="10"/>
        <item x="11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2">
    <i>
      <x/>
    </i>
    <i>
      <x v="1"/>
    </i>
  </colItems>
  <dataFields count="1">
    <dataField name="Összeg / hatásmérték" fld="2" baseField="0" baseItem="0" numFmtId="9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088EE6-219A-431F-BA79-342152C3EA33}" name="Kimutatás2" cacheId="0" applyNumberFormats="0" applyBorderFormats="0" applyFontFormats="0" applyPatternFormats="0" applyAlignmentFormats="0" applyWidthHeightFormats="1" dataCaption="Értékek" updatedVersion="7" minRefreshableVersion="3" useAutoFormatting="1" colGrandTotals="0" itemPrintTitles="1" createdVersion="7" indent="0" outline="1" outlineData="1" multipleFieldFilters="0">
  <location ref="F3:H21" firstHeaderRow="1" firstDataRow="2" firstDataCol="1"/>
  <pivotFields count="5">
    <pivotField showAll="0">
      <items count="17">
        <item x="0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3">
        <item x="0"/>
        <item x="1"/>
        <item t="default"/>
      </items>
    </pivotField>
    <pivotField dataField="1" numFmtId="9" showAll="0"/>
    <pivotField axis="axisRow" showAll="0">
      <items count="17">
        <item x="0"/>
        <item x="1"/>
        <item x="2"/>
        <item x="3"/>
        <item x="4"/>
        <item x="5"/>
        <item x="6"/>
        <item x="7"/>
        <item x="12"/>
        <item x="13"/>
        <item x="14"/>
        <item x="15"/>
        <item x="8"/>
        <item x="9"/>
        <item x="10"/>
        <item x="11"/>
        <item t="default"/>
      </items>
    </pivotField>
    <pivotField showAll="0"/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2">
    <i>
      <x/>
    </i>
    <i>
      <x v="1"/>
    </i>
  </colItems>
  <dataFields count="1">
    <dataField name="Összeg / hatásmérték" fld="2" baseField="0" baseItem="0" numFmtId="9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8C8868-A8D3-4F7F-9CFA-D27AF4F55C40}" name="Kimutatás3" cacheId="1" applyNumberFormats="0" applyBorderFormats="0" applyFontFormats="0" applyPatternFormats="0" applyAlignmentFormats="0" applyWidthHeightFormats="1" dataCaption="Értékek" updatedVersion="7" minRefreshableVersion="3" useAutoFormatting="1" colGrandTotals="0" itemPrintTitles="1" createdVersion="7" indent="0" outline="1" outlineData="1" multipleFieldFilters="0">
  <location ref="A24:C30" firstHeaderRow="1" firstDataRow="2" firstDataCol="1"/>
  <pivotFields count="5">
    <pivotField showAll="0">
      <items count="17">
        <item x="0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3">
        <item x="0"/>
        <item x="1"/>
        <item t="default"/>
      </items>
    </pivotField>
    <pivotField dataField="1" numFmtId="9" showAll="0"/>
    <pivotField showAll="0">
      <items count="17">
        <item x="0"/>
        <item x="1"/>
        <item x="2"/>
        <item x="3"/>
        <item x="4"/>
        <item x="5"/>
        <item x="6"/>
        <item x="7"/>
        <item x="12"/>
        <item x="13"/>
        <item x="14"/>
        <item x="15"/>
        <item x="8"/>
        <item x="9"/>
        <item x="10"/>
        <item x="11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2">
    <i>
      <x/>
    </i>
    <i>
      <x v="1"/>
    </i>
  </colItems>
  <dataFields count="1">
    <dataField name="Összeg / hatásmérték" fld="2" baseField="0" baseItem="0" numFmtId="9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A8B109-F31B-4A0F-B460-C11415EF11EA}" name="Kimutatás2" cacheId="1" applyNumberFormats="0" applyBorderFormats="0" applyFontFormats="0" applyPatternFormats="0" applyAlignmentFormats="0" applyWidthHeightFormats="1" dataCaption="Értékek" updatedVersion="7" minRefreshableVersion="3" useAutoFormatting="1" colGrandTotals="0" itemPrintTitles="1" createdVersion="7" indent="0" outline="1" outlineData="1" multipleFieldFilters="0">
  <location ref="F3:H21" firstHeaderRow="1" firstDataRow="2" firstDataCol="1"/>
  <pivotFields count="5">
    <pivotField showAll="0">
      <items count="17">
        <item x="0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3">
        <item x="0"/>
        <item x="1"/>
        <item t="default"/>
      </items>
    </pivotField>
    <pivotField dataField="1" numFmtId="9" showAll="0"/>
    <pivotField axis="axisRow" showAll="0">
      <items count="17">
        <item x="0"/>
        <item x="1"/>
        <item x="2"/>
        <item x="3"/>
        <item x="4"/>
        <item x="5"/>
        <item x="6"/>
        <item x="7"/>
        <item x="12"/>
        <item x="13"/>
        <item x="14"/>
        <item x="15"/>
        <item x="8"/>
        <item x="9"/>
        <item x="10"/>
        <item x="11"/>
        <item t="default"/>
      </items>
    </pivotField>
    <pivotField showAll="0"/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2">
    <i>
      <x/>
    </i>
    <i>
      <x v="1"/>
    </i>
  </colItems>
  <dataFields count="1">
    <dataField name="Összeg / hatásmérték" fld="2" baseField="0" baseItem="0" numFmtId="9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8DEE78-AD38-4FC7-914A-912D5FFD5992}" name="Kimutatás1" cacheId="1" applyNumberFormats="0" applyBorderFormats="0" applyFontFormats="0" applyPatternFormats="0" applyAlignmentFormats="0" applyWidthHeightFormats="1" dataCaption="Értékek" updatedVersion="7" minRefreshableVersion="3" useAutoFormatting="1" colGrandTotals="0" itemPrintTitles="1" createdVersion="7" indent="0" outline="1" outlineData="1" multipleFieldFilters="0">
  <location ref="A3:C21" firstHeaderRow="1" firstDataRow="2" firstDataCol="1"/>
  <pivotFields count="5">
    <pivotField axis="axisRow" showAll="0">
      <items count="17">
        <item x="0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3">
        <item x="0"/>
        <item x="1"/>
        <item t="default"/>
      </items>
    </pivotField>
    <pivotField dataField="1" numFmtId="9" showAll="0"/>
    <pivotField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2">
    <i>
      <x/>
    </i>
    <i>
      <x v="1"/>
    </i>
  </colItems>
  <dataFields count="1">
    <dataField name="Összeg / hatásmérték" fld="2" baseField="0" baseItem="0" numFmtId="9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503773820220525134421.html" TargetMode="External"/><Relationship Id="rId1" Type="http://schemas.openxmlformats.org/officeDocument/2006/relationships/hyperlink" Target="https://miau.my-x.hu/myx-free/coco/test/530607820220525134143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758910620220525180609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132302320220526045111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E9FF-9492-4592-9A25-C0856960649D}">
  <dimension ref="A1:T44"/>
  <sheetViews>
    <sheetView zoomScale="75" zoomScaleNormal="75" workbookViewId="0"/>
  </sheetViews>
  <sheetFormatPr defaultRowHeight="15.6"/>
  <cols>
    <col min="1" max="1" width="5.69921875" bestFit="1" customWidth="1"/>
    <col min="2" max="2" width="27" bestFit="1" customWidth="1"/>
    <col min="3" max="3" width="4.59765625" bestFit="1" customWidth="1"/>
    <col min="4" max="4" width="9.8984375" bestFit="1" customWidth="1"/>
    <col min="5" max="5" width="6.8984375" bestFit="1" customWidth="1"/>
    <col min="6" max="6" width="14.796875" bestFit="1" customWidth="1"/>
    <col min="7" max="9" width="6.3984375" bestFit="1" customWidth="1"/>
    <col min="10" max="10" width="5.3984375" bestFit="1" customWidth="1"/>
    <col min="11" max="11" width="24.5" bestFit="1" customWidth="1"/>
    <col min="12" max="12" width="2.8984375" bestFit="1" customWidth="1"/>
    <col min="13" max="13" width="31.59765625" bestFit="1" customWidth="1"/>
    <col min="14" max="14" width="2.8984375" bestFit="1" customWidth="1"/>
    <col min="15" max="15" width="21.19921875" bestFit="1" customWidth="1"/>
    <col min="16" max="16" width="2.8984375" bestFit="1" customWidth="1"/>
    <col min="17" max="17" width="13" bestFit="1" customWidth="1"/>
    <col min="18" max="18" width="1.8984375" bestFit="1" customWidth="1"/>
    <col min="19" max="19" width="10.69921875" bestFit="1" customWidth="1"/>
    <col min="20" max="20" width="12.59765625" bestFit="1" customWidth="1"/>
  </cols>
  <sheetData>
    <row r="1" spans="1:20">
      <c r="A1" t="s">
        <v>722</v>
      </c>
      <c r="B1" t="s">
        <v>2</v>
      </c>
      <c r="C1" t="s">
        <v>4</v>
      </c>
      <c r="D1" t="s">
        <v>5</v>
      </c>
      <c r="E1" t="s">
        <v>723</v>
      </c>
      <c r="F1" t="s">
        <v>12</v>
      </c>
      <c r="G1" t="s">
        <v>724</v>
      </c>
      <c r="H1" t="s">
        <v>725</v>
      </c>
      <c r="I1" t="s">
        <v>15</v>
      </c>
      <c r="J1" t="s">
        <v>16</v>
      </c>
      <c r="K1" t="s">
        <v>17</v>
      </c>
      <c r="M1" t="s">
        <v>6</v>
      </c>
      <c r="O1" t="s">
        <v>7</v>
      </c>
      <c r="Q1" t="s">
        <v>9</v>
      </c>
      <c r="T1" t="s">
        <v>10</v>
      </c>
    </row>
    <row r="2" spans="1:20">
      <c r="A2">
        <v>1</v>
      </c>
      <c r="B2" s="1" t="s">
        <v>3</v>
      </c>
      <c r="C2">
        <v>1</v>
      </c>
      <c r="D2" s="28"/>
      <c r="E2" s="29">
        <v>70.222222222222229</v>
      </c>
      <c r="F2">
        <v>38</v>
      </c>
      <c r="G2">
        <v>128</v>
      </c>
      <c r="H2">
        <v>90</v>
      </c>
      <c r="I2">
        <v>87</v>
      </c>
      <c r="J2" s="29">
        <v>94</v>
      </c>
      <c r="K2" s="1" t="s">
        <v>25</v>
      </c>
      <c r="L2" s="29">
        <v>0</v>
      </c>
      <c r="M2" s="1" t="s">
        <v>195</v>
      </c>
      <c r="N2">
        <v>1</v>
      </c>
      <c r="O2" s="1" t="s">
        <v>8</v>
      </c>
      <c r="P2">
        <v>0</v>
      </c>
      <c r="Q2" s="1" t="s">
        <v>8</v>
      </c>
      <c r="R2">
        <v>0</v>
      </c>
      <c r="S2" s="1"/>
      <c r="T2">
        <v>1</v>
      </c>
    </row>
    <row r="3" spans="1:20">
      <c r="A3">
        <v>29</v>
      </c>
      <c r="B3" s="1" t="s">
        <v>181</v>
      </c>
      <c r="C3">
        <v>2</v>
      </c>
      <c r="D3" s="28"/>
      <c r="E3" s="29">
        <v>47.652777777777779</v>
      </c>
      <c r="F3">
        <v>36.4</v>
      </c>
      <c r="G3">
        <v>97</v>
      </c>
      <c r="H3">
        <v>82</v>
      </c>
      <c r="I3">
        <v>71</v>
      </c>
      <c r="J3" s="29">
        <v>98</v>
      </c>
      <c r="K3" s="1" t="s">
        <v>25</v>
      </c>
      <c r="L3" s="29">
        <v>0</v>
      </c>
      <c r="M3" s="1" t="s">
        <v>182</v>
      </c>
      <c r="N3">
        <v>1</v>
      </c>
      <c r="O3" s="1" t="s">
        <v>8</v>
      </c>
      <c r="P3">
        <v>0</v>
      </c>
      <c r="Q3" s="1" t="s">
        <v>183</v>
      </c>
      <c r="R3">
        <v>1</v>
      </c>
      <c r="S3" s="1"/>
      <c r="T3">
        <v>1</v>
      </c>
    </row>
    <row r="4" spans="1:20">
      <c r="A4">
        <v>3</v>
      </c>
      <c r="B4" s="1" t="s">
        <v>26</v>
      </c>
      <c r="C4">
        <v>2</v>
      </c>
      <c r="D4" s="28"/>
      <c r="E4" s="29">
        <v>51.491666666666667</v>
      </c>
      <c r="F4">
        <v>36.799999999999997</v>
      </c>
      <c r="G4">
        <v>145</v>
      </c>
      <c r="H4">
        <v>100</v>
      </c>
      <c r="I4">
        <v>102</v>
      </c>
      <c r="J4" s="29">
        <v>95</v>
      </c>
      <c r="K4" s="1" t="s">
        <v>25</v>
      </c>
      <c r="L4" s="29">
        <v>0</v>
      </c>
      <c r="M4" s="1" t="s">
        <v>27</v>
      </c>
      <c r="N4">
        <v>0</v>
      </c>
      <c r="O4" s="1" t="s">
        <v>8</v>
      </c>
      <c r="P4">
        <v>0</v>
      </c>
      <c r="Q4" s="1" t="s">
        <v>40</v>
      </c>
      <c r="R4">
        <v>1</v>
      </c>
      <c r="S4" s="1"/>
      <c r="T4">
        <v>1</v>
      </c>
    </row>
    <row r="5" spans="1:20">
      <c r="A5">
        <v>20</v>
      </c>
      <c r="B5" s="1" t="s">
        <v>131</v>
      </c>
      <c r="C5">
        <v>1</v>
      </c>
      <c r="D5" s="28"/>
      <c r="E5" s="29">
        <v>69.355555555555554</v>
      </c>
      <c r="F5">
        <v>38.5</v>
      </c>
      <c r="G5">
        <v>183</v>
      </c>
      <c r="H5">
        <v>86</v>
      </c>
      <c r="I5">
        <v>98</v>
      </c>
      <c r="J5" s="29">
        <v>77</v>
      </c>
      <c r="K5" s="1" t="s">
        <v>136</v>
      </c>
      <c r="L5" s="29">
        <v>1</v>
      </c>
      <c r="M5" s="1" t="s">
        <v>27</v>
      </c>
      <c r="N5">
        <v>0</v>
      </c>
      <c r="O5" s="1" t="s">
        <v>8</v>
      </c>
      <c r="P5">
        <v>0</v>
      </c>
      <c r="Q5" s="1" t="s">
        <v>8</v>
      </c>
      <c r="R5">
        <v>0</v>
      </c>
      <c r="S5" s="1"/>
      <c r="T5">
        <v>1</v>
      </c>
    </row>
    <row r="6" spans="1:20">
      <c r="A6">
        <v>5</v>
      </c>
      <c r="B6" s="1" t="s">
        <v>45</v>
      </c>
      <c r="C6">
        <v>1</v>
      </c>
      <c r="D6" s="28"/>
      <c r="E6" s="29">
        <v>32.844444444444441</v>
      </c>
      <c r="F6">
        <v>37.5</v>
      </c>
      <c r="G6">
        <v>130</v>
      </c>
      <c r="H6">
        <v>86</v>
      </c>
      <c r="I6">
        <v>121</v>
      </c>
      <c r="J6" s="29">
        <v>96</v>
      </c>
      <c r="K6" s="1" t="s">
        <v>25</v>
      </c>
      <c r="L6" s="29">
        <v>0</v>
      </c>
      <c r="M6" s="1" t="s">
        <v>27</v>
      </c>
      <c r="N6">
        <v>0</v>
      </c>
      <c r="O6" s="1" t="s">
        <v>8</v>
      </c>
      <c r="P6">
        <v>0</v>
      </c>
      <c r="Q6" s="1" t="s">
        <v>8</v>
      </c>
      <c r="R6">
        <v>0</v>
      </c>
      <c r="S6" s="1"/>
      <c r="T6">
        <v>1</v>
      </c>
    </row>
    <row r="7" spans="1:20">
      <c r="A7">
        <v>6</v>
      </c>
      <c r="B7" s="1" t="s">
        <v>52</v>
      </c>
      <c r="C7">
        <v>1</v>
      </c>
      <c r="D7" s="28"/>
      <c r="E7" s="29">
        <v>28.774999999999999</v>
      </c>
      <c r="F7">
        <v>36</v>
      </c>
      <c r="G7">
        <v>148</v>
      </c>
      <c r="H7">
        <v>105</v>
      </c>
      <c r="I7">
        <v>93</v>
      </c>
      <c r="J7" s="29">
        <v>97</v>
      </c>
      <c r="K7" s="1" t="s">
        <v>25</v>
      </c>
      <c r="L7" s="29">
        <v>0</v>
      </c>
      <c r="M7" s="1" t="s">
        <v>27</v>
      </c>
      <c r="N7">
        <v>0</v>
      </c>
      <c r="O7" s="1" t="s">
        <v>8</v>
      </c>
      <c r="P7">
        <v>0</v>
      </c>
      <c r="Q7" s="1" t="s">
        <v>39</v>
      </c>
      <c r="R7">
        <v>1</v>
      </c>
      <c r="S7" s="1"/>
      <c r="T7">
        <v>1</v>
      </c>
    </row>
    <row r="8" spans="1:20">
      <c r="A8">
        <v>7</v>
      </c>
      <c r="B8" s="1" t="s">
        <v>57</v>
      </c>
      <c r="C8">
        <v>1</v>
      </c>
      <c r="D8" s="28"/>
      <c r="E8" s="29">
        <v>21.908333333333335</v>
      </c>
      <c r="F8">
        <v>36.1</v>
      </c>
      <c r="G8">
        <v>163</v>
      </c>
      <c r="H8">
        <v>103</v>
      </c>
      <c r="I8">
        <v>123</v>
      </c>
      <c r="J8" s="29">
        <v>97</v>
      </c>
      <c r="K8" s="1" t="s">
        <v>25</v>
      </c>
      <c r="L8" s="29">
        <v>0</v>
      </c>
      <c r="M8" s="1" t="s">
        <v>27</v>
      </c>
      <c r="N8">
        <v>0</v>
      </c>
      <c r="O8" s="1" t="s">
        <v>8</v>
      </c>
      <c r="P8">
        <v>0</v>
      </c>
      <c r="Q8" s="1" t="s">
        <v>40</v>
      </c>
      <c r="R8">
        <v>1</v>
      </c>
      <c r="S8" s="1"/>
      <c r="T8">
        <v>1</v>
      </c>
    </row>
    <row r="9" spans="1:20">
      <c r="A9">
        <v>27</v>
      </c>
      <c r="B9" s="1" t="s">
        <v>171</v>
      </c>
      <c r="C9">
        <v>1</v>
      </c>
      <c r="D9" s="28"/>
      <c r="E9" s="29">
        <v>18.997222222222224</v>
      </c>
      <c r="F9">
        <v>35.799999999999997</v>
      </c>
      <c r="G9">
        <v>145</v>
      </c>
      <c r="H9">
        <v>88</v>
      </c>
      <c r="I9">
        <v>79</v>
      </c>
      <c r="J9" s="29">
        <v>98</v>
      </c>
      <c r="K9" s="1" t="s">
        <v>25</v>
      </c>
      <c r="L9" s="29">
        <v>0</v>
      </c>
      <c r="M9" s="1" t="s">
        <v>27</v>
      </c>
      <c r="N9">
        <v>0</v>
      </c>
      <c r="O9" s="1" t="s">
        <v>8</v>
      </c>
      <c r="P9">
        <v>0</v>
      </c>
      <c r="Q9" s="1" t="s">
        <v>39</v>
      </c>
      <c r="R9">
        <v>1</v>
      </c>
      <c r="S9" s="1"/>
      <c r="T9">
        <v>0</v>
      </c>
    </row>
    <row r="10" spans="1:20">
      <c r="A10">
        <v>9</v>
      </c>
      <c r="B10" s="1" t="s">
        <v>69</v>
      </c>
      <c r="C10">
        <v>2</v>
      </c>
      <c r="D10" s="28"/>
      <c r="E10" s="29">
        <v>43.81388888888889</v>
      </c>
      <c r="F10">
        <v>38.200000000000003</v>
      </c>
      <c r="G10">
        <v>133</v>
      </c>
      <c r="H10">
        <v>93</v>
      </c>
      <c r="I10">
        <v>119</v>
      </c>
      <c r="J10" s="29">
        <v>97</v>
      </c>
      <c r="K10" s="1" t="s">
        <v>25</v>
      </c>
      <c r="L10" s="29">
        <v>0</v>
      </c>
      <c r="M10" s="1" t="s">
        <v>27</v>
      </c>
      <c r="N10">
        <v>0</v>
      </c>
      <c r="O10" s="1" t="s">
        <v>8</v>
      </c>
      <c r="P10">
        <v>0</v>
      </c>
      <c r="Q10" s="1" t="s">
        <v>8</v>
      </c>
      <c r="R10">
        <v>0</v>
      </c>
      <c r="S10" s="1"/>
      <c r="T10">
        <v>1</v>
      </c>
    </row>
    <row r="11" spans="1:20">
      <c r="A11">
        <v>10</v>
      </c>
      <c r="B11" s="1" t="s">
        <v>76</v>
      </c>
      <c r="C11">
        <v>1</v>
      </c>
      <c r="D11" s="28"/>
      <c r="E11" s="29">
        <v>58.927777777777777</v>
      </c>
      <c r="F11">
        <v>37.5</v>
      </c>
      <c r="G11">
        <v>98</v>
      </c>
      <c r="H11">
        <v>71</v>
      </c>
      <c r="I11">
        <v>102</v>
      </c>
      <c r="J11" s="29">
        <v>94</v>
      </c>
      <c r="K11" s="1" t="s">
        <v>73</v>
      </c>
      <c r="L11" s="29">
        <v>0</v>
      </c>
      <c r="M11" s="1" t="s">
        <v>77</v>
      </c>
      <c r="N11">
        <v>1</v>
      </c>
      <c r="O11" s="1" t="s">
        <v>8</v>
      </c>
      <c r="P11">
        <v>0</v>
      </c>
      <c r="Q11" s="1" t="s">
        <v>78</v>
      </c>
      <c r="R11">
        <v>1</v>
      </c>
      <c r="S11" s="1"/>
      <c r="T11">
        <v>1</v>
      </c>
    </row>
    <row r="12" spans="1:20">
      <c r="A12">
        <v>11</v>
      </c>
      <c r="B12" s="1" t="s">
        <v>81</v>
      </c>
      <c r="C12">
        <v>2</v>
      </c>
      <c r="D12" s="28"/>
      <c r="E12" s="29">
        <v>53.325000000000003</v>
      </c>
      <c r="F12">
        <v>36.4</v>
      </c>
      <c r="G12">
        <v>149</v>
      </c>
      <c r="H12">
        <v>112</v>
      </c>
      <c r="I12">
        <v>118</v>
      </c>
      <c r="J12" s="29">
        <v>96</v>
      </c>
      <c r="K12" s="1" t="s">
        <v>25</v>
      </c>
      <c r="L12" s="29">
        <v>0</v>
      </c>
      <c r="M12" s="1" t="s">
        <v>27</v>
      </c>
      <c r="N12">
        <v>0</v>
      </c>
      <c r="O12" s="1" t="s">
        <v>8</v>
      </c>
      <c r="P12">
        <v>0</v>
      </c>
      <c r="Q12" s="1" t="s">
        <v>78</v>
      </c>
      <c r="R12">
        <v>1</v>
      </c>
      <c r="S12" s="1"/>
      <c r="T12">
        <v>1</v>
      </c>
    </row>
    <row r="13" spans="1:20">
      <c r="A13">
        <v>12</v>
      </c>
      <c r="B13" s="1" t="s">
        <v>86</v>
      </c>
      <c r="C13">
        <v>1</v>
      </c>
      <c r="D13" s="28"/>
      <c r="E13" s="29">
        <v>47.169444444444444</v>
      </c>
      <c r="F13">
        <v>35.9</v>
      </c>
      <c r="G13">
        <v>142</v>
      </c>
      <c r="H13">
        <v>105</v>
      </c>
      <c r="I13">
        <v>95</v>
      </c>
      <c r="J13" s="29">
        <v>96</v>
      </c>
      <c r="K13" s="1" t="s">
        <v>25</v>
      </c>
      <c r="L13" s="29">
        <v>0</v>
      </c>
      <c r="M13" s="1" t="s">
        <v>87</v>
      </c>
      <c r="N13">
        <v>1</v>
      </c>
      <c r="O13" s="1" t="s">
        <v>8</v>
      </c>
      <c r="P13">
        <v>0</v>
      </c>
      <c r="Q13" s="1" t="s">
        <v>39</v>
      </c>
      <c r="R13">
        <v>1</v>
      </c>
      <c r="S13" s="1"/>
      <c r="T13">
        <v>1</v>
      </c>
    </row>
    <row r="14" spans="1:20">
      <c r="A14">
        <v>13</v>
      </c>
      <c r="B14" s="1" t="s">
        <v>92</v>
      </c>
      <c r="C14">
        <v>1</v>
      </c>
      <c r="D14" s="28"/>
      <c r="E14" s="29">
        <v>44.022222222222226</v>
      </c>
      <c r="F14">
        <v>36.700000000000003</v>
      </c>
      <c r="G14">
        <v>141</v>
      </c>
      <c r="H14">
        <v>82</v>
      </c>
      <c r="I14">
        <v>74</v>
      </c>
      <c r="J14" s="29">
        <v>97</v>
      </c>
      <c r="K14" s="1" t="s">
        <v>25</v>
      </c>
      <c r="L14" s="29">
        <v>0</v>
      </c>
      <c r="M14" s="1" t="s">
        <v>93</v>
      </c>
      <c r="N14">
        <v>1</v>
      </c>
      <c r="O14" s="1" t="s">
        <v>8</v>
      </c>
      <c r="P14">
        <v>0</v>
      </c>
      <c r="Q14" s="1" t="s">
        <v>8</v>
      </c>
      <c r="R14">
        <v>0</v>
      </c>
      <c r="S14" s="1"/>
      <c r="T14">
        <v>1</v>
      </c>
    </row>
    <row r="15" spans="1:20">
      <c r="A15">
        <v>14</v>
      </c>
      <c r="B15" s="1" t="s">
        <v>99</v>
      </c>
      <c r="C15">
        <v>2</v>
      </c>
      <c r="D15" s="28"/>
      <c r="E15" s="29">
        <v>48.505555555555553</v>
      </c>
      <c r="F15">
        <v>37</v>
      </c>
      <c r="G15">
        <v>138</v>
      </c>
      <c r="H15">
        <v>89</v>
      </c>
      <c r="I15">
        <v>106</v>
      </c>
      <c r="J15" s="29">
        <v>98</v>
      </c>
      <c r="K15" s="1" t="s">
        <v>25</v>
      </c>
      <c r="L15" s="29">
        <v>0</v>
      </c>
      <c r="M15" s="1" t="s">
        <v>27</v>
      </c>
      <c r="N15">
        <v>0</v>
      </c>
      <c r="O15" s="1" t="s">
        <v>8</v>
      </c>
      <c r="P15">
        <v>0</v>
      </c>
      <c r="Q15" s="1" t="s">
        <v>8</v>
      </c>
      <c r="R15">
        <v>0</v>
      </c>
      <c r="S15" s="1"/>
      <c r="T15">
        <v>1</v>
      </c>
    </row>
    <row r="16" spans="1:20">
      <c r="A16">
        <v>15</v>
      </c>
      <c r="B16" s="1" t="s">
        <v>105</v>
      </c>
      <c r="C16">
        <v>1</v>
      </c>
      <c r="D16" s="28"/>
      <c r="E16" s="29">
        <v>42.94166666666667</v>
      </c>
      <c r="F16">
        <v>36</v>
      </c>
      <c r="G16">
        <v>118</v>
      </c>
      <c r="H16">
        <v>87</v>
      </c>
      <c r="I16">
        <v>89</v>
      </c>
      <c r="J16" s="29">
        <v>90</v>
      </c>
      <c r="K16" s="1" t="s">
        <v>136</v>
      </c>
      <c r="L16" s="29">
        <v>1</v>
      </c>
      <c r="M16" s="1" t="s">
        <v>27</v>
      </c>
      <c r="N16">
        <v>0</v>
      </c>
      <c r="O16" s="1" t="s">
        <v>8</v>
      </c>
      <c r="P16">
        <v>0</v>
      </c>
      <c r="Q16" s="1" t="s">
        <v>8</v>
      </c>
      <c r="R16">
        <v>0</v>
      </c>
      <c r="S16" s="1"/>
      <c r="T16">
        <v>1</v>
      </c>
    </row>
    <row r="17" spans="1:20">
      <c r="A17">
        <v>16</v>
      </c>
      <c r="B17" s="1" t="s">
        <v>111</v>
      </c>
      <c r="C17">
        <v>1</v>
      </c>
      <c r="D17" s="28"/>
      <c r="E17" s="29">
        <v>32.416666666666664</v>
      </c>
      <c r="F17">
        <v>36.799999999999997</v>
      </c>
      <c r="G17">
        <v>129</v>
      </c>
      <c r="H17">
        <v>90</v>
      </c>
      <c r="I17">
        <v>90</v>
      </c>
      <c r="J17" s="29">
        <v>97</v>
      </c>
      <c r="K17" s="1" t="s">
        <v>25</v>
      </c>
      <c r="L17" s="29">
        <v>0</v>
      </c>
      <c r="M17" s="1" t="s">
        <v>27</v>
      </c>
      <c r="N17">
        <v>0</v>
      </c>
      <c r="O17" s="1" t="s">
        <v>8</v>
      </c>
      <c r="P17">
        <v>0</v>
      </c>
      <c r="Q17" s="1" t="s">
        <v>39</v>
      </c>
      <c r="R17">
        <v>1</v>
      </c>
      <c r="S17" s="1"/>
      <c r="T17">
        <v>0</v>
      </c>
    </row>
    <row r="18" spans="1:20">
      <c r="B18" s="1"/>
      <c r="D18" s="28"/>
      <c r="E18" s="29"/>
      <c r="J18" s="29"/>
      <c r="K18" s="1"/>
      <c r="L18" s="29"/>
      <c r="M18" s="1"/>
      <c r="O18" s="1"/>
      <c r="Q18" s="1"/>
      <c r="S18" s="1"/>
    </row>
    <row r="19" spans="1:20">
      <c r="B19" s="31" t="s">
        <v>19</v>
      </c>
      <c r="C19" s="29">
        <f>COUNTIF(C2:C17,2)</f>
        <v>5</v>
      </c>
      <c r="D19" s="1" t="s">
        <v>326</v>
      </c>
      <c r="E19" s="30">
        <f>AVERAGE(E2:E17)</f>
        <v>44.523090277777776</v>
      </c>
      <c r="F19" s="30">
        <f>AVERAGE(F2:F17)</f>
        <v>36.849999999999994</v>
      </c>
      <c r="G19" s="30">
        <f t="shared" ref="G19:J19" si="0">AVERAGE(G2:G17)</f>
        <v>136.6875</v>
      </c>
      <c r="H19" s="30">
        <f t="shared" si="0"/>
        <v>91.8125</v>
      </c>
      <c r="I19" s="30">
        <f t="shared" si="0"/>
        <v>97.9375</v>
      </c>
      <c r="J19" s="30">
        <f t="shared" si="0"/>
        <v>94.8125</v>
      </c>
      <c r="K19" s="31" t="s">
        <v>25</v>
      </c>
      <c r="L19" s="29">
        <f>COUNTIF(L2:L17,1)</f>
        <v>2</v>
      </c>
      <c r="M19" s="31" t="s">
        <v>733</v>
      </c>
      <c r="N19" s="29">
        <f>COUNTIF(N2:N17,1)</f>
        <v>5</v>
      </c>
      <c r="O19" s="31" t="s">
        <v>734</v>
      </c>
      <c r="P19" s="29">
        <f>COUNTIF(P2:P17,1)</f>
        <v>0</v>
      </c>
      <c r="Q19" s="1" t="s">
        <v>727</v>
      </c>
      <c r="R19" s="29">
        <f>COUNTIF(R2:R17,1)</f>
        <v>9</v>
      </c>
      <c r="S19" s="1" t="s">
        <v>728</v>
      </c>
      <c r="T19" s="29">
        <f>COUNTIF(T2:T17,1)</f>
        <v>14</v>
      </c>
    </row>
    <row r="20" spans="1:20">
      <c r="B20" s="31" t="s">
        <v>0</v>
      </c>
      <c r="C20" s="29">
        <f>COUNTIF(C2:C17,1)</f>
        <v>11</v>
      </c>
      <c r="D20" s="1" t="s">
        <v>324</v>
      </c>
      <c r="E20" s="30">
        <f>STDEV(E2:E17)</f>
        <v>14.923125428346264</v>
      </c>
      <c r="F20" s="30">
        <f>STDEV(F2:F17)</f>
        <v>0.86332689830291653</v>
      </c>
      <c r="G20" s="30">
        <f t="shared" ref="G20:J20" si="1">STDEV(G2:G17)</f>
        <v>21.474694409932823</v>
      </c>
      <c r="H20" s="30">
        <f t="shared" si="1"/>
        <v>10.628381814744897</v>
      </c>
      <c r="I20" s="30">
        <f t="shared" si="1"/>
        <v>16.445744130321376</v>
      </c>
      <c r="J20" s="30">
        <f t="shared" si="1"/>
        <v>5.1668010735205714</v>
      </c>
      <c r="K20" s="31" t="s">
        <v>731</v>
      </c>
      <c r="L20" s="29">
        <f>COUNTIF(L2:L17,0)</f>
        <v>14</v>
      </c>
      <c r="M20" s="31" t="s">
        <v>735</v>
      </c>
      <c r="N20" s="29">
        <f>COUNTIF(N2:N17,0)</f>
        <v>11</v>
      </c>
      <c r="O20" s="31" t="s">
        <v>736</v>
      </c>
      <c r="P20" s="29">
        <f>COUNTIF(P2:P17,0)</f>
        <v>16</v>
      </c>
      <c r="Q20" s="1" t="s">
        <v>729</v>
      </c>
      <c r="R20" s="29">
        <f>COUNTIF(R2:R17,0)</f>
        <v>7</v>
      </c>
      <c r="S20" s="1" t="s">
        <v>730</v>
      </c>
      <c r="T20" s="29">
        <f>COUNTIF(T2:T17,0)</f>
        <v>2</v>
      </c>
    </row>
    <row r="21" spans="1:20">
      <c r="B21" s="1"/>
      <c r="D21" s="1" t="s">
        <v>732</v>
      </c>
      <c r="E21" s="30">
        <f>MIN(E2:E17)</f>
        <v>18.997222222222224</v>
      </c>
      <c r="F21" s="30">
        <f>MIN(F2:F17)</f>
        <v>35.799999999999997</v>
      </c>
      <c r="G21" s="30">
        <f t="shared" ref="G21:J21" si="2">MIN(G2:G17)</f>
        <v>97</v>
      </c>
      <c r="H21" s="30">
        <f t="shared" si="2"/>
        <v>71</v>
      </c>
      <c r="I21" s="30">
        <f t="shared" si="2"/>
        <v>71</v>
      </c>
      <c r="J21" s="30">
        <f t="shared" si="2"/>
        <v>77</v>
      </c>
      <c r="K21" s="1"/>
      <c r="L21" s="29"/>
      <c r="M21" s="1"/>
      <c r="O21" s="1"/>
      <c r="Q21" s="1"/>
      <c r="S21" s="1"/>
    </row>
    <row r="22" spans="1:20">
      <c r="B22" s="1"/>
      <c r="D22" s="1" t="s">
        <v>325</v>
      </c>
      <c r="E22" s="30">
        <f>MAX(E2:E17)</f>
        <v>70.222222222222229</v>
      </c>
      <c r="F22" s="30">
        <f>MAX(F2:F17)</f>
        <v>38.5</v>
      </c>
      <c r="G22" s="30">
        <f t="shared" ref="G22:J22" si="3">MAX(G2:G17)</f>
        <v>183</v>
      </c>
      <c r="H22" s="30">
        <f t="shared" si="3"/>
        <v>112</v>
      </c>
      <c r="I22" s="30">
        <f t="shared" si="3"/>
        <v>123</v>
      </c>
      <c r="J22" s="30">
        <f t="shared" si="3"/>
        <v>98</v>
      </c>
      <c r="K22" s="1"/>
      <c r="L22" s="29"/>
      <c r="M22" s="1"/>
      <c r="O22" s="1"/>
      <c r="Q22" s="1"/>
      <c r="S22" s="1"/>
    </row>
    <row r="23" spans="1:20">
      <c r="B23" s="1"/>
      <c r="D23" s="28"/>
      <c r="E23" s="29"/>
      <c r="J23" s="29"/>
      <c r="K23" s="1"/>
      <c r="L23" s="29"/>
      <c r="M23" s="1"/>
      <c r="O23" s="1"/>
      <c r="Q23" s="1"/>
      <c r="S23" s="1"/>
    </row>
    <row r="24" spans="1:20">
      <c r="A24">
        <v>17</v>
      </c>
      <c r="B24" s="1" t="s">
        <v>115</v>
      </c>
      <c r="C24">
        <v>1</v>
      </c>
      <c r="D24" s="28"/>
      <c r="E24" s="29">
        <v>45.725000000000001</v>
      </c>
      <c r="F24">
        <v>36.5</v>
      </c>
      <c r="G24">
        <v>132</v>
      </c>
      <c r="H24">
        <v>92</v>
      </c>
      <c r="I24">
        <v>73</v>
      </c>
      <c r="J24" s="29">
        <v>98</v>
      </c>
      <c r="K24" s="1" t="s">
        <v>25</v>
      </c>
      <c r="L24" s="29">
        <v>0</v>
      </c>
      <c r="M24" s="1" t="s">
        <v>27</v>
      </c>
      <c r="N24">
        <v>0</v>
      </c>
      <c r="O24" s="1" t="s">
        <v>8</v>
      </c>
      <c r="P24">
        <v>0</v>
      </c>
      <c r="Q24" s="1" t="s">
        <v>8</v>
      </c>
      <c r="R24">
        <v>0</v>
      </c>
      <c r="S24" s="1"/>
      <c r="T24">
        <v>1</v>
      </c>
    </row>
    <row r="25" spans="1:20">
      <c r="A25">
        <v>2</v>
      </c>
      <c r="B25" s="1" t="s">
        <v>18</v>
      </c>
      <c r="C25">
        <v>2</v>
      </c>
      <c r="D25" s="28"/>
      <c r="E25" s="29">
        <v>42.466666666666669</v>
      </c>
      <c r="F25">
        <v>36.700000000000003</v>
      </c>
      <c r="G25">
        <v>124</v>
      </c>
      <c r="H25">
        <v>73</v>
      </c>
      <c r="I25" s="30">
        <v>74</v>
      </c>
      <c r="J25" s="29">
        <v>98</v>
      </c>
      <c r="K25" s="1" t="s">
        <v>25</v>
      </c>
      <c r="L25" s="29">
        <v>0</v>
      </c>
      <c r="M25" s="1" t="s">
        <v>20</v>
      </c>
      <c r="N25">
        <v>1</v>
      </c>
      <c r="O25" s="1" t="s">
        <v>21</v>
      </c>
      <c r="P25">
        <v>1</v>
      </c>
      <c r="Q25" s="1" t="s">
        <v>8</v>
      </c>
      <c r="R25">
        <v>0</v>
      </c>
      <c r="S25" s="1"/>
      <c r="T25">
        <v>1</v>
      </c>
    </row>
    <row r="26" spans="1:20">
      <c r="A26">
        <v>18</v>
      </c>
      <c r="B26" s="1" t="s">
        <v>121</v>
      </c>
      <c r="C26">
        <v>1</v>
      </c>
      <c r="D26" s="28"/>
      <c r="E26" s="29">
        <v>29.005555555555556</v>
      </c>
      <c r="F26">
        <v>36.4</v>
      </c>
      <c r="G26">
        <v>162</v>
      </c>
      <c r="H26">
        <v>101</v>
      </c>
      <c r="I26">
        <v>133</v>
      </c>
      <c r="J26" s="29">
        <v>97</v>
      </c>
      <c r="K26" s="1" t="s">
        <v>25</v>
      </c>
      <c r="L26" s="29">
        <v>0</v>
      </c>
      <c r="M26" s="1" t="s">
        <v>122</v>
      </c>
      <c r="N26">
        <v>0</v>
      </c>
      <c r="O26" s="1" t="s">
        <v>8</v>
      </c>
      <c r="P26">
        <v>0</v>
      </c>
      <c r="Q26" s="1" t="s">
        <v>39</v>
      </c>
      <c r="R26">
        <v>1</v>
      </c>
      <c r="S26" s="1"/>
      <c r="T26">
        <v>1</v>
      </c>
    </row>
    <row r="27" spans="1:20">
      <c r="A27">
        <v>19</v>
      </c>
      <c r="B27" s="1" t="s">
        <v>126</v>
      </c>
      <c r="C27">
        <v>2</v>
      </c>
      <c r="D27" s="28"/>
      <c r="E27" s="29">
        <v>42.480555555555554</v>
      </c>
      <c r="F27">
        <v>37.6</v>
      </c>
      <c r="G27">
        <v>132</v>
      </c>
      <c r="H27">
        <v>100</v>
      </c>
      <c r="I27">
        <v>89</v>
      </c>
      <c r="J27" s="29">
        <v>99</v>
      </c>
      <c r="K27" s="1" t="s">
        <v>73</v>
      </c>
      <c r="L27" s="29">
        <v>0</v>
      </c>
      <c r="M27" s="1" t="s">
        <v>27</v>
      </c>
      <c r="N27">
        <v>0</v>
      </c>
      <c r="O27" s="1" t="s">
        <v>8</v>
      </c>
      <c r="P27">
        <v>0</v>
      </c>
      <c r="Q27" s="1" t="s">
        <v>78</v>
      </c>
      <c r="R27">
        <v>1</v>
      </c>
      <c r="S27" s="1"/>
      <c r="T27">
        <v>1</v>
      </c>
    </row>
    <row r="28" spans="1:20">
      <c r="A28">
        <v>21</v>
      </c>
      <c r="B28" s="1" t="s">
        <v>138</v>
      </c>
      <c r="C28">
        <v>1</v>
      </c>
      <c r="D28" s="28"/>
      <c r="E28" s="29">
        <v>25.927777777777777</v>
      </c>
      <c r="F28">
        <v>36.6</v>
      </c>
      <c r="G28">
        <v>150</v>
      </c>
      <c r="H28">
        <v>101</v>
      </c>
      <c r="I28">
        <v>104</v>
      </c>
      <c r="J28" s="29">
        <v>99</v>
      </c>
      <c r="K28" s="1" t="s">
        <v>25</v>
      </c>
      <c r="L28" s="29">
        <v>0</v>
      </c>
      <c r="M28" s="1" t="s">
        <v>27</v>
      </c>
      <c r="N28">
        <v>0</v>
      </c>
      <c r="O28" s="1" t="s">
        <v>8</v>
      </c>
      <c r="P28">
        <v>0</v>
      </c>
      <c r="Q28" s="1" t="s">
        <v>40</v>
      </c>
      <c r="R28">
        <v>1</v>
      </c>
      <c r="S28" s="1"/>
      <c r="T28">
        <v>1</v>
      </c>
    </row>
    <row r="29" spans="1:20">
      <c r="A29">
        <v>22</v>
      </c>
      <c r="B29" s="1" t="s">
        <v>144</v>
      </c>
      <c r="C29">
        <v>2</v>
      </c>
      <c r="D29" s="28"/>
      <c r="E29" s="29">
        <v>48.394444444444446</v>
      </c>
      <c r="F29">
        <v>37</v>
      </c>
      <c r="G29">
        <v>130</v>
      </c>
      <c r="H29">
        <v>84</v>
      </c>
      <c r="I29">
        <v>90</v>
      </c>
      <c r="J29" s="29">
        <v>97</v>
      </c>
      <c r="K29" s="1" t="s">
        <v>25</v>
      </c>
      <c r="L29" s="29">
        <v>0</v>
      </c>
      <c r="M29" s="1" t="s">
        <v>27</v>
      </c>
      <c r="N29">
        <v>0</v>
      </c>
      <c r="O29" s="1" t="s">
        <v>8</v>
      </c>
      <c r="P29">
        <v>0</v>
      </c>
      <c r="Q29" s="1" t="s">
        <v>8</v>
      </c>
      <c r="R29">
        <v>0</v>
      </c>
      <c r="S29" s="1"/>
      <c r="T29">
        <v>1</v>
      </c>
    </row>
    <row r="30" spans="1:20">
      <c r="A30">
        <v>23</v>
      </c>
      <c r="B30" s="1" t="s">
        <v>147</v>
      </c>
      <c r="C30">
        <v>1</v>
      </c>
      <c r="D30" s="28"/>
      <c r="E30" s="29">
        <v>26.483333333333334</v>
      </c>
      <c r="F30">
        <v>36.799999999999997</v>
      </c>
      <c r="G30">
        <v>113</v>
      </c>
      <c r="H30">
        <v>73</v>
      </c>
      <c r="I30">
        <v>82</v>
      </c>
      <c r="J30" s="29">
        <v>97</v>
      </c>
      <c r="K30" s="1" t="s">
        <v>25</v>
      </c>
      <c r="L30" s="29">
        <v>0</v>
      </c>
      <c r="M30" s="1" t="s">
        <v>148</v>
      </c>
      <c r="N30">
        <v>1</v>
      </c>
      <c r="O30" s="1" t="s">
        <v>8</v>
      </c>
      <c r="P30">
        <v>0</v>
      </c>
      <c r="Q30" s="1" t="s">
        <v>8</v>
      </c>
      <c r="R30">
        <v>0</v>
      </c>
      <c r="S30" s="1"/>
      <c r="T30">
        <v>1</v>
      </c>
    </row>
    <row r="31" spans="1:20">
      <c r="A31">
        <v>24</v>
      </c>
      <c r="B31" s="1" t="s">
        <v>153</v>
      </c>
      <c r="C31">
        <v>1</v>
      </c>
      <c r="D31" s="28"/>
      <c r="E31" s="29">
        <v>29.95</v>
      </c>
      <c r="F31">
        <v>38</v>
      </c>
      <c r="G31">
        <v>133</v>
      </c>
      <c r="H31">
        <v>100</v>
      </c>
      <c r="I31">
        <v>107</v>
      </c>
      <c r="J31" s="29">
        <v>98</v>
      </c>
      <c r="K31" s="1" t="s">
        <v>25</v>
      </c>
      <c r="L31" s="29">
        <v>0</v>
      </c>
      <c r="M31" s="1" t="s">
        <v>27</v>
      </c>
      <c r="N31">
        <v>0</v>
      </c>
      <c r="O31" s="1" t="s">
        <v>8</v>
      </c>
      <c r="P31">
        <v>0</v>
      </c>
      <c r="Q31" s="1" t="s">
        <v>8</v>
      </c>
      <c r="R31">
        <v>0</v>
      </c>
      <c r="S31" s="1"/>
      <c r="T31">
        <v>1</v>
      </c>
    </row>
    <row r="32" spans="1:20">
      <c r="A32">
        <v>25</v>
      </c>
      <c r="B32" s="1" t="s">
        <v>160</v>
      </c>
      <c r="C32">
        <v>2</v>
      </c>
      <c r="D32" s="28"/>
      <c r="E32" s="29">
        <v>27.919444444444444</v>
      </c>
      <c r="F32">
        <v>37.6</v>
      </c>
      <c r="G32">
        <v>185</v>
      </c>
      <c r="H32">
        <v>118</v>
      </c>
      <c r="I32">
        <v>103</v>
      </c>
      <c r="J32" s="29">
        <v>99</v>
      </c>
      <c r="K32" s="1" t="s">
        <v>25</v>
      </c>
      <c r="L32" s="29">
        <v>0</v>
      </c>
      <c r="M32" s="1" t="s">
        <v>161</v>
      </c>
      <c r="N32">
        <v>1</v>
      </c>
      <c r="O32" s="1" t="s">
        <v>8</v>
      </c>
      <c r="P32">
        <v>0</v>
      </c>
      <c r="Q32" s="1" t="s">
        <v>8</v>
      </c>
      <c r="R32">
        <v>0</v>
      </c>
      <c r="S32" s="1"/>
      <c r="T32">
        <v>1</v>
      </c>
    </row>
    <row r="33" spans="1:20">
      <c r="A33">
        <v>26</v>
      </c>
      <c r="B33" s="1" t="s">
        <v>165</v>
      </c>
      <c r="C33">
        <v>2</v>
      </c>
      <c r="D33" s="28"/>
      <c r="E33" s="29">
        <v>49.094444444444441</v>
      </c>
      <c r="F33">
        <v>37.6</v>
      </c>
      <c r="G33">
        <v>124</v>
      </c>
      <c r="H33">
        <v>86</v>
      </c>
      <c r="I33">
        <v>95</v>
      </c>
      <c r="J33" s="29">
        <v>95</v>
      </c>
      <c r="K33" s="1" t="s">
        <v>136</v>
      </c>
      <c r="L33" s="29">
        <v>1</v>
      </c>
      <c r="M33" s="1" t="s">
        <v>27</v>
      </c>
      <c r="N33">
        <v>0</v>
      </c>
      <c r="O33" s="1" t="s">
        <v>166</v>
      </c>
      <c r="P33">
        <v>1</v>
      </c>
      <c r="Q33" s="1" t="s">
        <v>167</v>
      </c>
      <c r="R33">
        <v>1</v>
      </c>
      <c r="S33" s="1"/>
      <c r="T33">
        <v>1</v>
      </c>
    </row>
    <row r="34" spans="1:20">
      <c r="A34">
        <v>4</v>
      </c>
      <c r="B34" s="1" t="s">
        <v>37</v>
      </c>
      <c r="C34">
        <v>2</v>
      </c>
      <c r="D34" s="28"/>
      <c r="E34" s="29">
        <v>39.519444444444446</v>
      </c>
      <c r="F34">
        <v>37.200000000000003</v>
      </c>
      <c r="G34">
        <v>131</v>
      </c>
      <c r="H34">
        <v>76</v>
      </c>
      <c r="I34">
        <v>91</v>
      </c>
      <c r="J34" s="29">
        <v>98</v>
      </c>
      <c r="K34" s="1" t="s">
        <v>25</v>
      </c>
      <c r="L34" s="29">
        <v>0</v>
      </c>
      <c r="M34" s="1" t="s">
        <v>27</v>
      </c>
      <c r="N34">
        <v>0</v>
      </c>
      <c r="O34" s="1" t="s">
        <v>38</v>
      </c>
      <c r="P34">
        <v>1</v>
      </c>
      <c r="Q34" s="1" t="s">
        <v>39</v>
      </c>
      <c r="R34">
        <v>1</v>
      </c>
      <c r="S34" s="1"/>
      <c r="T34">
        <v>1</v>
      </c>
    </row>
    <row r="35" spans="1:20">
      <c r="A35">
        <v>28</v>
      </c>
      <c r="B35" s="1" t="s">
        <v>176</v>
      </c>
      <c r="C35">
        <v>2</v>
      </c>
      <c r="D35" s="28"/>
      <c r="E35" s="29">
        <v>69.974999999999994</v>
      </c>
      <c r="F35">
        <v>36.5</v>
      </c>
      <c r="G35">
        <v>124</v>
      </c>
      <c r="H35">
        <v>92</v>
      </c>
      <c r="I35">
        <v>90</v>
      </c>
      <c r="J35" s="29">
        <v>79</v>
      </c>
      <c r="K35" s="1" t="s">
        <v>136</v>
      </c>
      <c r="L35" s="29">
        <v>1</v>
      </c>
      <c r="M35" s="1" t="s">
        <v>177</v>
      </c>
      <c r="N35">
        <v>1</v>
      </c>
      <c r="O35" s="1" t="s">
        <v>8</v>
      </c>
      <c r="P35">
        <v>0</v>
      </c>
      <c r="Q35" s="1" t="s">
        <v>8</v>
      </c>
      <c r="R35">
        <v>0</v>
      </c>
      <c r="S35" s="1"/>
      <c r="T35">
        <v>1</v>
      </c>
    </row>
    <row r="36" spans="1:20">
      <c r="A36">
        <v>8</v>
      </c>
      <c r="B36" s="1" t="s">
        <v>61</v>
      </c>
      <c r="C36">
        <v>2</v>
      </c>
      <c r="D36" s="28"/>
      <c r="E36" s="29">
        <v>52.705555555555556</v>
      </c>
      <c r="F36">
        <v>34.4</v>
      </c>
      <c r="G36">
        <v>124</v>
      </c>
      <c r="H36">
        <v>70</v>
      </c>
      <c r="I36">
        <v>90</v>
      </c>
      <c r="J36" s="29">
        <v>96</v>
      </c>
      <c r="K36" s="1" t="s">
        <v>25</v>
      </c>
      <c r="L36" s="29">
        <v>0</v>
      </c>
      <c r="M36" s="1" t="s">
        <v>62</v>
      </c>
      <c r="N36">
        <v>1</v>
      </c>
      <c r="O36" s="1" t="s">
        <v>8</v>
      </c>
      <c r="P36">
        <v>0</v>
      </c>
      <c r="Q36" s="1" t="s">
        <v>63</v>
      </c>
      <c r="R36">
        <v>1</v>
      </c>
      <c r="S36" s="1"/>
      <c r="T36">
        <v>0</v>
      </c>
    </row>
    <row r="37" spans="1:20">
      <c r="A37">
        <v>30</v>
      </c>
      <c r="B37" s="1" t="s">
        <v>187</v>
      </c>
      <c r="C37">
        <v>1</v>
      </c>
      <c r="D37" s="28"/>
      <c r="E37" s="29">
        <v>47.777777777777779</v>
      </c>
      <c r="F37">
        <v>36</v>
      </c>
      <c r="G37">
        <v>133</v>
      </c>
      <c r="H37">
        <v>87</v>
      </c>
      <c r="I37">
        <v>96</v>
      </c>
      <c r="J37">
        <v>89</v>
      </c>
      <c r="K37" s="1" t="s">
        <v>136</v>
      </c>
      <c r="L37">
        <v>1</v>
      </c>
      <c r="M37" s="1" t="s">
        <v>188</v>
      </c>
      <c r="N37">
        <v>1</v>
      </c>
      <c r="O37" s="1" t="s">
        <v>8</v>
      </c>
      <c r="P37">
        <v>0</v>
      </c>
      <c r="Q37" s="1" t="s">
        <v>189</v>
      </c>
      <c r="R37">
        <v>1</v>
      </c>
      <c r="S37" s="1"/>
      <c r="T37">
        <v>1</v>
      </c>
    </row>
    <row r="38" spans="1:2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B39" s="31" t="s">
        <v>19</v>
      </c>
      <c r="C39" s="29">
        <f>COUNTIF(C24:C37,2)</f>
        <v>8</v>
      </c>
      <c r="D39" s="1" t="s">
        <v>326</v>
      </c>
      <c r="E39" s="30">
        <f t="shared" ref="E39:J39" si="4">AVERAGE(E24:E37)</f>
        <v>41.244642857142857</v>
      </c>
      <c r="F39" s="30">
        <f t="shared" si="4"/>
        <v>36.778571428571425</v>
      </c>
      <c r="G39" s="30">
        <f t="shared" si="4"/>
        <v>135.5</v>
      </c>
      <c r="H39" s="30">
        <f t="shared" si="4"/>
        <v>89.5</v>
      </c>
      <c r="I39" s="30">
        <f t="shared" si="4"/>
        <v>94.071428571428569</v>
      </c>
      <c r="J39" s="30">
        <f t="shared" si="4"/>
        <v>95.642857142857139</v>
      </c>
      <c r="K39" s="31" t="s">
        <v>25</v>
      </c>
      <c r="L39" s="29">
        <f>COUNTIF(L24:L37,1)</f>
        <v>3</v>
      </c>
      <c r="M39" s="31" t="s">
        <v>733</v>
      </c>
      <c r="N39" s="29">
        <f>COUNTIF(N24:N37,1)</f>
        <v>6</v>
      </c>
      <c r="O39" s="31" t="s">
        <v>734</v>
      </c>
      <c r="P39" s="29">
        <f>COUNTIF(P24:P37,1)</f>
        <v>3</v>
      </c>
      <c r="Q39" s="1" t="s">
        <v>727</v>
      </c>
      <c r="R39" s="29">
        <f>COUNTIF(R24:R37,1)</f>
        <v>7</v>
      </c>
      <c r="S39" s="1" t="s">
        <v>728</v>
      </c>
      <c r="T39" s="29">
        <f>COUNTIF(T24:T37,1)</f>
        <v>13</v>
      </c>
    </row>
    <row r="40" spans="1:20">
      <c r="B40" s="31" t="s">
        <v>0</v>
      </c>
      <c r="C40" s="29">
        <f>COUNTIF(C24:C37,1)</f>
        <v>6</v>
      </c>
      <c r="D40" s="1" t="s">
        <v>324</v>
      </c>
      <c r="E40" s="30">
        <f t="shared" ref="E40:J40" si="5">STDEV(E24:E37)</f>
        <v>12.544399043786825</v>
      </c>
      <c r="F40" s="30">
        <f t="shared" si="5"/>
        <v>0.89199738825813946</v>
      </c>
      <c r="G40" s="30">
        <f t="shared" si="5"/>
        <v>18.575210941964066</v>
      </c>
      <c r="H40" s="30">
        <f t="shared" si="5"/>
        <v>13.771486708189721</v>
      </c>
      <c r="I40" s="30">
        <f t="shared" si="5"/>
        <v>15.045900467539999</v>
      </c>
      <c r="J40" s="30">
        <f t="shared" si="5"/>
        <v>5.4293666277036383</v>
      </c>
      <c r="K40" s="31" t="s">
        <v>731</v>
      </c>
      <c r="L40" s="29">
        <f>COUNTIF(L24:L37,0)</f>
        <v>11</v>
      </c>
      <c r="M40" s="31" t="s">
        <v>735</v>
      </c>
      <c r="N40" s="29">
        <f>COUNTIF(N24:N37,0)</f>
        <v>8</v>
      </c>
      <c r="O40" s="31" t="s">
        <v>736</v>
      </c>
      <c r="P40" s="29">
        <f>COUNTIF(P24:P37,0)</f>
        <v>11</v>
      </c>
      <c r="Q40" s="1" t="s">
        <v>729</v>
      </c>
      <c r="R40" s="29">
        <f>COUNTIF(R24:R37,0)</f>
        <v>7</v>
      </c>
      <c r="S40" s="1" t="s">
        <v>730</v>
      </c>
      <c r="T40" s="29">
        <f>COUNTIF(T24:T37,0)</f>
        <v>1</v>
      </c>
    </row>
    <row r="41" spans="1:20">
      <c r="B41" s="1"/>
      <c r="C41" s="1"/>
      <c r="D41" s="1" t="s">
        <v>732</v>
      </c>
      <c r="E41" s="30">
        <f>MIN(E24:E37)</f>
        <v>25.927777777777777</v>
      </c>
      <c r="F41" s="30">
        <f>MIN(F24:F36)</f>
        <v>34.4</v>
      </c>
      <c r="G41" s="30">
        <f>MIN(G24:G36)</f>
        <v>113</v>
      </c>
      <c r="H41" s="30">
        <f>MIN(H24:H36)</f>
        <v>70</v>
      </c>
      <c r="I41" s="30">
        <f>MIN(I24:I36)</f>
        <v>73</v>
      </c>
      <c r="J41" s="30">
        <f>MIN(J24:J36)</f>
        <v>79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B42" s="1"/>
      <c r="C42" s="1"/>
      <c r="D42" s="1" t="s">
        <v>325</v>
      </c>
      <c r="E42" s="30">
        <f>MAX(E24:E37)</f>
        <v>69.974999999999994</v>
      </c>
      <c r="F42" s="30">
        <f>MAX(F24:F37)</f>
        <v>38</v>
      </c>
      <c r="G42" s="30">
        <f t="shared" ref="G42:J42" si="6">MAX(G24:G37)</f>
        <v>185</v>
      </c>
      <c r="H42" s="30">
        <f t="shared" si="6"/>
        <v>118</v>
      </c>
      <c r="I42" s="30">
        <f t="shared" si="6"/>
        <v>133</v>
      </c>
      <c r="J42" s="30">
        <f t="shared" si="6"/>
        <v>99</v>
      </c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4" spans="1:20">
      <c r="E44" s="30">
        <f t="shared" ref="E44:J44" si="7">_xlfn.T.TEST(E2:E17,E24:E37,2,2)</f>
        <v>0.52359896941277095</v>
      </c>
      <c r="F44" s="30">
        <f t="shared" si="7"/>
        <v>0.8254500018151768</v>
      </c>
      <c r="G44" s="30">
        <f t="shared" si="7"/>
        <v>0.87341080247761604</v>
      </c>
      <c r="H44" s="30">
        <f t="shared" si="7"/>
        <v>0.60823902430195642</v>
      </c>
      <c r="I44" s="30">
        <f t="shared" si="7"/>
        <v>0.5095149150736662</v>
      </c>
      <c r="J44" s="30">
        <f t="shared" si="7"/>
        <v>0.67128523693806808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1BE1-9E4A-4762-B256-B841E42EDC98}">
  <dimension ref="A1:T36"/>
  <sheetViews>
    <sheetView zoomScale="40" zoomScaleNormal="40" workbookViewId="0"/>
  </sheetViews>
  <sheetFormatPr defaultRowHeight="15.6"/>
  <cols>
    <col min="1" max="1" width="5.59765625" bestFit="1" customWidth="1"/>
    <col min="2" max="2" width="27" bestFit="1" customWidth="1"/>
    <col min="3" max="3" width="4.59765625" bestFit="1" customWidth="1"/>
    <col min="4" max="4" width="9.8984375" bestFit="1" customWidth="1"/>
    <col min="5" max="5" width="6.796875" bestFit="1" customWidth="1"/>
    <col min="6" max="6" width="31.296875" bestFit="1" customWidth="1"/>
    <col min="7" max="7" width="2.8984375" bestFit="1" customWidth="1"/>
    <col min="8" max="8" width="20.69921875" bestFit="1" customWidth="1"/>
    <col min="9" max="9" width="2.8984375" bestFit="1" customWidth="1"/>
    <col min="10" max="10" width="13" bestFit="1" customWidth="1"/>
    <col min="11" max="11" width="2.8984375" bestFit="1" customWidth="1"/>
    <col min="12" max="12" width="10.69921875" bestFit="1" customWidth="1"/>
    <col min="13" max="13" width="12.59765625" bestFit="1" customWidth="1"/>
    <col min="14" max="14" width="14.59765625" bestFit="1" customWidth="1"/>
    <col min="15" max="17" width="6.3984375" bestFit="1" customWidth="1"/>
    <col min="18" max="18" width="5.3984375" bestFit="1" customWidth="1"/>
    <col min="19" max="19" width="24.5" bestFit="1" customWidth="1"/>
    <col min="20" max="20" width="2.8984375" bestFit="1" customWidth="1"/>
  </cols>
  <sheetData>
    <row r="1" spans="1:20">
      <c r="A1" t="s">
        <v>722</v>
      </c>
      <c r="B1" t="s">
        <v>2</v>
      </c>
      <c r="C1" t="s">
        <v>4</v>
      </c>
      <c r="D1" t="s">
        <v>5</v>
      </c>
      <c r="E1" t="s">
        <v>723</v>
      </c>
      <c r="F1" t="s">
        <v>6</v>
      </c>
      <c r="H1" t="s">
        <v>7</v>
      </c>
      <c r="J1" t="s">
        <v>9</v>
      </c>
      <c r="M1" t="s">
        <v>10</v>
      </c>
      <c r="N1" t="s">
        <v>12</v>
      </c>
      <c r="O1" t="s">
        <v>724</v>
      </c>
      <c r="P1" t="s">
        <v>725</v>
      </c>
      <c r="Q1" t="s">
        <v>15</v>
      </c>
      <c r="R1" t="s">
        <v>16</v>
      </c>
      <c r="S1" t="s">
        <v>17</v>
      </c>
    </row>
    <row r="2" spans="1:20">
      <c r="A2">
        <v>1</v>
      </c>
      <c r="B2" s="1" t="s">
        <v>3</v>
      </c>
      <c r="C2">
        <v>1</v>
      </c>
      <c r="D2" s="28"/>
      <c r="E2" s="29">
        <v>70.222222222222229</v>
      </c>
      <c r="F2" s="1" t="s">
        <v>195</v>
      </c>
      <c r="G2">
        <v>1</v>
      </c>
      <c r="H2" s="1" t="s">
        <v>8</v>
      </c>
      <c r="I2">
        <v>0</v>
      </c>
      <c r="J2" s="1" t="s">
        <v>8</v>
      </c>
      <c r="K2">
        <v>0</v>
      </c>
      <c r="L2" s="1"/>
      <c r="M2">
        <v>1</v>
      </c>
      <c r="N2">
        <v>38</v>
      </c>
      <c r="O2">
        <v>128</v>
      </c>
      <c r="P2">
        <v>90</v>
      </c>
      <c r="Q2">
        <v>87</v>
      </c>
      <c r="R2" s="29">
        <v>94</v>
      </c>
      <c r="S2" s="1" t="s">
        <v>25</v>
      </c>
      <c r="T2" s="29">
        <v>0</v>
      </c>
    </row>
    <row r="3" spans="1:20">
      <c r="A3">
        <v>2</v>
      </c>
      <c r="B3" s="1" t="s">
        <v>18</v>
      </c>
      <c r="C3">
        <v>2</v>
      </c>
      <c r="D3" s="28"/>
      <c r="E3" s="29">
        <v>42.466666666666669</v>
      </c>
      <c r="F3" s="1" t="s">
        <v>20</v>
      </c>
      <c r="G3">
        <v>1</v>
      </c>
      <c r="H3" s="1" t="s">
        <v>21</v>
      </c>
      <c r="I3">
        <v>1</v>
      </c>
      <c r="J3" s="1" t="s">
        <v>8</v>
      </c>
      <c r="K3">
        <v>0</v>
      </c>
      <c r="L3" s="1"/>
      <c r="M3">
        <v>1</v>
      </c>
      <c r="N3">
        <v>36.700000000000003</v>
      </c>
      <c r="O3">
        <v>124</v>
      </c>
      <c r="P3">
        <v>73</v>
      </c>
      <c r="Q3" s="30">
        <v>74</v>
      </c>
      <c r="R3" s="29">
        <v>98</v>
      </c>
      <c r="S3" s="1" t="s">
        <v>25</v>
      </c>
      <c r="T3" s="29">
        <v>0</v>
      </c>
    </row>
    <row r="4" spans="1:20">
      <c r="A4">
        <v>3</v>
      </c>
      <c r="B4" s="1" t="s">
        <v>26</v>
      </c>
      <c r="C4">
        <v>2</v>
      </c>
      <c r="D4" s="28"/>
      <c r="E4" s="29">
        <v>51.491666666666667</v>
      </c>
      <c r="F4" s="1" t="s">
        <v>27</v>
      </c>
      <c r="G4">
        <v>0</v>
      </c>
      <c r="H4" s="1" t="s">
        <v>8</v>
      </c>
      <c r="I4">
        <v>0</v>
      </c>
      <c r="J4" s="1" t="s">
        <v>40</v>
      </c>
      <c r="K4">
        <v>1</v>
      </c>
      <c r="L4" s="1"/>
      <c r="M4">
        <v>1</v>
      </c>
      <c r="N4">
        <v>36.799999999999997</v>
      </c>
      <c r="O4">
        <v>145</v>
      </c>
      <c r="P4">
        <v>100</v>
      </c>
      <c r="Q4">
        <v>102</v>
      </c>
      <c r="R4" s="29">
        <v>95</v>
      </c>
      <c r="S4" s="1" t="s">
        <v>25</v>
      </c>
      <c r="T4" s="29">
        <v>0</v>
      </c>
    </row>
    <row r="5" spans="1:20">
      <c r="A5">
        <v>4</v>
      </c>
      <c r="B5" s="1" t="s">
        <v>37</v>
      </c>
      <c r="C5">
        <v>2</v>
      </c>
      <c r="D5" s="28"/>
      <c r="E5" s="29">
        <v>39.519444444444446</v>
      </c>
      <c r="F5" s="1" t="s">
        <v>27</v>
      </c>
      <c r="G5">
        <v>0</v>
      </c>
      <c r="H5" s="1" t="s">
        <v>38</v>
      </c>
      <c r="I5">
        <v>1</v>
      </c>
      <c r="J5" s="1" t="s">
        <v>39</v>
      </c>
      <c r="K5">
        <v>1</v>
      </c>
      <c r="L5" s="1"/>
      <c r="M5">
        <v>1</v>
      </c>
      <c r="N5">
        <v>37.200000000000003</v>
      </c>
      <c r="O5">
        <v>131</v>
      </c>
      <c r="P5">
        <v>76</v>
      </c>
      <c r="Q5">
        <v>91</v>
      </c>
      <c r="R5" s="29">
        <v>98</v>
      </c>
      <c r="S5" s="1" t="s">
        <v>25</v>
      </c>
      <c r="T5" s="29">
        <v>0</v>
      </c>
    </row>
    <row r="6" spans="1:20">
      <c r="A6">
        <v>5</v>
      </c>
      <c r="B6" s="1" t="s">
        <v>45</v>
      </c>
      <c r="C6">
        <v>1</v>
      </c>
      <c r="D6" s="28"/>
      <c r="E6" s="29">
        <v>32.844444444444441</v>
      </c>
      <c r="F6" s="1" t="s">
        <v>27</v>
      </c>
      <c r="G6">
        <v>0</v>
      </c>
      <c r="H6" s="1" t="s">
        <v>8</v>
      </c>
      <c r="I6">
        <v>0</v>
      </c>
      <c r="J6" s="1" t="s">
        <v>8</v>
      </c>
      <c r="K6">
        <v>0</v>
      </c>
      <c r="L6" s="1"/>
      <c r="M6">
        <v>1</v>
      </c>
      <c r="N6">
        <v>37.5</v>
      </c>
      <c r="O6">
        <v>130</v>
      </c>
      <c r="P6">
        <v>86</v>
      </c>
      <c r="Q6">
        <v>121</v>
      </c>
      <c r="R6" s="29">
        <v>96</v>
      </c>
      <c r="S6" s="1" t="s">
        <v>25</v>
      </c>
      <c r="T6" s="29">
        <v>0</v>
      </c>
    </row>
    <row r="7" spans="1:20">
      <c r="A7">
        <v>6</v>
      </c>
      <c r="B7" s="1" t="s">
        <v>52</v>
      </c>
      <c r="C7">
        <v>1</v>
      </c>
      <c r="D7" s="28"/>
      <c r="E7" s="29">
        <v>28.774999999999999</v>
      </c>
      <c r="F7" s="1" t="s">
        <v>27</v>
      </c>
      <c r="G7">
        <v>0</v>
      </c>
      <c r="H7" s="1" t="s">
        <v>8</v>
      </c>
      <c r="I7">
        <v>0</v>
      </c>
      <c r="J7" s="1" t="s">
        <v>39</v>
      </c>
      <c r="K7">
        <v>1</v>
      </c>
      <c r="L7" s="1"/>
      <c r="M7">
        <v>1</v>
      </c>
      <c r="N7">
        <v>36</v>
      </c>
      <c r="O7">
        <v>148</v>
      </c>
      <c r="P7">
        <v>105</v>
      </c>
      <c r="Q7">
        <v>93</v>
      </c>
      <c r="R7" s="29">
        <v>97</v>
      </c>
      <c r="S7" s="1" t="s">
        <v>25</v>
      </c>
      <c r="T7" s="29">
        <v>0</v>
      </c>
    </row>
    <row r="8" spans="1:20">
      <c r="A8">
        <v>7</v>
      </c>
      <c r="B8" s="1" t="s">
        <v>57</v>
      </c>
      <c r="C8">
        <v>1</v>
      </c>
      <c r="D8" s="28"/>
      <c r="E8" s="29">
        <v>21.908333333333335</v>
      </c>
      <c r="F8" s="1" t="s">
        <v>27</v>
      </c>
      <c r="G8">
        <v>0</v>
      </c>
      <c r="H8" s="1" t="s">
        <v>8</v>
      </c>
      <c r="I8">
        <v>0</v>
      </c>
      <c r="J8" s="1" t="s">
        <v>40</v>
      </c>
      <c r="K8">
        <v>1</v>
      </c>
      <c r="L8" s="1"/>
      <c r="M8">
        <v>1</v>
      </c>
      <c r="N8">
        <v>36.1</v>
      </c>
      <c r="O8">
        <v>163</v>
      </c>
      <c r="P8">
        <v>103</v>
      </c>
      <c r="Q8">
        <v>123</v>
      </c>
      <c r="R8" s="29">
        <v>97</v>
      </c>
      <c r="S8" s="1" t="s">
        <v>25</v>
      </c>
      <c r="T8" s="29">
        <v>0</v>
      </c>
    </row>
    <row r="9" spans="1:20">
      <c r="A9">
        <v>8</v>
      </c>
      <c r="B9" s="1" t="s">
        <v>61</v>
      </c>
      <c r="C9">
        <v>2</v>
      </c>
      <c r="D9" s="28"/>
      <c r="E9" s="29">
        <v>52.705555555555556</v>
      </c>
      <c r="F9" s="1" t="s">
        <v>62</v>
      </c>
      <c r="G9">
        <v>1</v>
      </c>
      <c r="H9" s="1" t="s">
        <v>8</v>
      </c>
      <c r="I9">
        <v>0</v>
      </c>
      <c r="J9" s="1" t="s">
        <v>63</v>
      </c>
      <c r="K9">
        <v>1</v>
      </c>
      <c r="L9" s="1"/>
      <c r="M9">
        <v>0</v>
      </c>
      <c r="N9">
        <v>34.4</v>
      </c>
      <c r="O9">
        <v>124</v>
      </c>
      <c r="P9">
        <v>70</v>
      </c>
      <c r="Q9">
        <v>90</v>
      </c>
      <c r="R9" s="29">
        <v>96</v>
      </c>
      <c r="S9" s="1" t="s">
        <v>25</v>
      </c>
      <c r="T9" s="29">
        <v>0</v>
      </c>
    </row>
    <row r="10" spans="1:20">
      <c r="A10">
        <v>9</v>
      </c>
      <c r="B10" s="1" t="s">
        <v>69</v>
      </c>
      <c r="C10">
        <v>2</v>
      </c>
      <c r="D10" s="28"/>
      <c r="E10" s="29">
        <v>43.81388888888889</v>
      </c>
      <c r="F10" s="1" t="s">
        <v>27</v>
      </c>
      <c r="G10">
        <v>0</v>
      </c>
      <c r="H10" s="1" t="s">
        <v>8</v>
      </c>
      <c r="I10">
        <v>0</v>
      </c>
      <c r="J10" s="1" t="s">
        <v>8</v>
      </c>
      <c r="K10">
        <v>0</v>
      </c>
      <c r="L10" s="1"/>
      <c r="M10">
        <v>1</v>
      </c>
      <c r="N10">
        <v>38.200000000000003</v>
      </c>
      <c r="O10">
        <v>133</v>
      </c>
      <c r="P10">
        <v>93</v>
      </c>
      <c r="Q10">
        <v>119</v>
      </c>
      <c r="R10" s="29">
        <v>97</v>
      </c>
      <c r="S10" s="1" t="s">
        <v>25</v>
      </c>
      <c r="T10" s="29">
        <v>0</v>
      </c>
    </row>
    <row r="11" spans="1:20">
      <c r="A11">
        <v>10</v>
      </c>
      <c r="B11" s="1" t="s">
        <v>76</v>
      </c>
      <c r="C11">
        <v>1</v>
      </c>
      <c r="D11" s="28"/>
      <c r="E11" s="29">
        <v>58.927777777777777</v>
      </c>
      <c r="F11" s="1" t="s">
        <v>77</v>
      </c>
      <c r="G11">
        <v>1</v>
      </c>
      <c r="H11" s="1" t="s">
        <v>8</v>
      </c>
      <c r="I11">
        <v>0</v>
      </c>
      <c r="J11" s="1" t="s">
        <v>78</v>
      </c>
      <c r="K11">
        <v>1</v>
      </c>
      <c r="L11" s="1"/>
      <c r="M11">
        <v>1</v>
      </c>
      <c r="N11">
        <v>37.5</v>
      </c>
      <c r="O11">
        <v>98</v>
      </c>
      <c r="P11">
        <v>71</v>
      </c>
      <c r="Q11">
        <v>102</v>
      </c>
      <c r="R11" s="29">
        <v>94</v>
      </c>
      <c r="S11" s="1" t="s">
        <v>73</v>
      </c>
      <c r="T11" s="29">
        <v>0</v>
      </c>
    </row>
    <row r="12" spans="1:20">
      <c r="A12">
        <v>11</v>
      </c>
      <c r="B12" s="1" t="s">
        <v>81</v>
      </c>
      <c r="C12">
        <v>2</v>
      </c>
      <c r="D12" s="28"/>
      <c r="E12" s="29">
        <v>53.325000000000003</v>
      </c>
      <c r="F12" s="1" t="s">
        <v>27</v>
      </c>
      <c r="G12">
        <v>0</v>
      </c>
      <c r="H12" s="1" t="s">
        <v>8</v>
      </c>
      <c r="I12">
        <v>0</v>
      </c>
      <c r="J12" s="1" t="s">
        <v>78</v>
      </c>
      <c r="K12">
        <v>1</v>
      </c>
      <c r="L12" s="1"/>
      <c r="M12">
        <v>1</v>
      </c>
      <c r="N12">
        <v>36.4</v>
      </c>
      <c r="O12">
        <v>149</v>
      </c>
      <c r="P12">
        <v>112</v>
      </c>
      <c r="Q12">
        <v>118</v>
      </c>
      <c r="R12" s="29">
        <v>96</v>
      </c>
      <c r="S12" s="1" t="s">
        <v>25</v>
      </c>
      <c r="T12" s="29">
        <v>0</v>
      </c>
    </row>
    <row r="13" spans="1:20">
      <c r="A13">
        <v>12</v>
      </c>
      <c r="B13" s="1" t="s">
        <v>86</v>
      </c>
      <c r="C13">
        <v>1</v>
      </c>
      <c r="D13" s="28"/>
      <c r="E13" s="29">
        <v>47.169444444444444</v>
      </c>
      <c r="F13" s="1" t="s">
        <v>87</v>
      </c>
      <c r="G13">
        <v>1</v>
      </c>
      <c r="H13" s="1" t="s">
        <v>8</v>
      </c>
      <c r="I13">
        <v>0</v>
      </c>
      <c r="J13" s="1" t="s">
        <v>39</v>
      </c>
      <c r="K13">
        <v>1</v>
      </c>
      <c r="L13" s="1"/>
      <c r="M13">
        <v>1</v>
      </c>
      <c r="N13">
        <v>35.9</v>
      </c>
      <c r="O13">
        <v>142</v>
      </c>
      <c r="P13">
        <v>105</v>
      </c>
      <c r="Q13">
        <v>95</v>
      </c>
      <c r="R13" s="29">
        <v>96</v>
      </c>
      <c r="S13" s="1" t="s">
        <v>25</v>
      </c>
      <c r="T13" s="29">
        <v>0</v>
      </c>
    </row>
    <row r="14" spans="1:20">
      <c r="A14">
        <v>13</v>
      </c>
      <c r="B14" s="1" t="s">
        <v>92</v>
      </c>
      <c r="C14">
        <v>1</v>
      </c>
      <c r="D14" s="28"/>
      <c r="E14" s="29">
        <v>44.022222222222226</v>
      </c>
      <c r="F14" s="1" t="s">
        <v>93</v>
      </c>
      <c r="G14">
        <v>1</v>
      </c>
      <c r="H14" s="1" t="s">
        <v>8</v>
      </c>
      <c r="I14">
        <v>0</v>
      </c>
      <c r="J14" s="1" t="s">
        <v>8</v>
      </c>
      <c r="K14">
        <v>0</v>
      </c>
      <c r="L14" s="1"/>
      <c r="M14">
        <v>1</v>
      </c>
      <c r="N14">
        <v>36.700000000000003</v>
      </c>
      <c r="O14">
        <v>141</v>
      </c>
      <c r="P14">
        <v>82</v>
      </c>
      <c r="Q14">
        <v>74</v>
      </c>
      <c r="R14" s="29">
        <v>97</v>
      </c>
      <c r="S14" s="1" t="s">
        <v>25</v>
      </c>
      <c r="T14" s="29">
        <v>0</v>
      </c>
    </row>
    <row r="15" spans="1:20">
      <c r="A15">
        <v>14</v>
      </c>
      <c r="B15" s="1" t="s">
        <v>99</v>
      </c>
      <c r="C15">
        <v>2</v>
      </c>
      <c r="D15" s="28"/>
      <c r="E15" s="29">
        <v>48.505555555555553</v>
      </c>
      <c r="F15" s="1" t="s">
        <v>27</v>
      </c>
      <c r="G15">
        <v>0</v>
      </c>
      <c r="H15" s="1" t="s">
        <v>8</v>
      </c>
      <c r="I15">
        <v>0</v>
      </c>
      <c r="J15" s="1" t="s">
        <v>8</v>
      </c>
      <c r="K15">
        <v>0</v>
      </c>
      <c r="L15" s="1"/>
      <c r="M15">
        <v>1</v>
      </c>
      <c r="N15">
        <v>37</v>
      </c>
      <c r="O15">
        <v>138</v>
      </c>
      <c r="P15">
        <v>89</v>
      </c>
      <c r="Q15">
        <v>106</v>
      </c>
      <c r="R15" s="29">
        <v>98</v>
      </c>
      <c r="S15" s="1" t="s">
        <v>25</v>
      </c>
      <c r="T15" s="29">
        <v>0</v>
      </c>
    </row>
    <row r="16" spans="1:20">
      <c r="A16">
        <v>15</v>
      </c>
      <c r="B16" s="1" t="s">
        <v>105</v>
      </c>
      <c r="C16">
        <v>1</v>
      </c>
      <c r="D16" s="28"/>
      <c r="E16" s="29">
        <v>42.94166666666667</v>
      </c>
      <c r="F16" s="1" t="s">
        <v>27</v>
      </c>
      <c r="G16">
        <v>0</v>
      </c>
      <c r="H16" s="1" t="s">
        <v>8</v>
      </c>
      <c r="I16">
        <v>0</v>
      </c>
      <c r="J16" s="1" t="s">
        <v>8</v>
      </c>
      <c r="K16">
        <v>0</v>
      </c>
      <c r="L16" s="1"/>
      <c r="M16">
        <v>1</v>
      </c>
      <c r="N16">
        <v>36</v>
      </c>
      <c r="O16">
        <v>118</v>
      </c>
      <c r="P16">
        <v>87</v>
      </c>
      <c r="Q16">
        <v>89</v>
      </c>
      <c r="R16" s="29">
        <v>90</v>
      </c>
      <c r="S16" s="1" t="s">
        <v>136</v>
      </c>
      <c r="T16" s="29">
        <v>1</v>
      </c>
    </row>
    <row r="17" spans="1:20">
      <c r="A17">
        <v>16</v>
      </c>
      <c r="B17" s="1" t="s">
        <v>111</v>
      </c>
      <c r="C17">
        <v>1</v>
      </c>
      <c r="D17" s="28"/>
      <c r="E17" s="29">
        <v>32.416666666666664</v>
      </c>
      <c r="F17" s="1" t="s">
        <v>27</v>
      </c>
      <c r="G17">
        <v>0</v>
      </c>
      <c r="H17" s="1" t="s">
        <v>8</v>
      </c>
      <c r="I17">
        <v>0</v>
      </c>
      <c r="J17" s="1" t="s">
        <v>39</v>
      </c>
      <c r="K17">
        <v>1</v>
      </c>
      <c r="L17" s="1"/>
      <c r="M17">
        <v>0</v>
      </c>
      <c r="N17">
        <v>36.799999999999997</v>
      </c>
      <c r="O17">
        <v>129</v>
      </c>
      <c r="P17">
        <v>90</v>
      </c>
      <c r="Q17">
        <v>90</v>
      </c>
      <c r="R17" s="29">
        <v>97</v>
      </c>
      <c r="S17" s="1" t="s">
        <v>25</v>
      </c>
      <c r="T17" s="29">
        <v>0</v>
      </c>
    </row>
    <row r="18" spans="1:20">
      <c r="A18">
        <v>17</v>
      </c>
      <c r="B18" s="1" t="s">
        <v>115</v>
      </c>
      <c r="C18">
        <v>1</v>
      </c>
      <c r="D18" s="28"/>
      <c r="E18" s="29">
        <v>45.725000000000001</v>
      </c>
      <c r="F18" s="1" t="s">
        <v>27</v>
      </c>
      <c r="G18">
        <v>0</v>
      </c>
      <c r="H18" s="1" t="s">
        <v>8</v>
      </c>
      <c r="I18">
        <v>0</v>
      </c>
      <c r="J18" s="1" t="s">
        <v>8</v>
      </c>
      <c r="K18">
        <v>0</v>
      </c>
      <c r="L18" s="1"/>
      <c r="M18">
        <v>1</v>
      </c>
      <c r="N18">
        <v>36.5</v>
      </c>
      <c r="O18">
        <v>132</v>
      </c>
      <c r="P18">
        <v>92</v>
      </c>
      <c r="Q18">
        <v>73</v>
      </c>
      <c r="R18" s="29">
        <v>98</v>
      </c>
      <c r="S18" s="1" t="s">
        <v>25</v>
      </c>
      <c r="T18" s="29">
        <v>0</v>
      </c>
    </row>
    <row r="19" spans="1:20">
      <c r="A19">
        <v>18</v>
      </c>
      <c r="B19" s="1" t="s">
        <v>121</v>
      </c>
      <c r="C19">
        <v>1</v>
      </c>
      <c r="D19" s="28"/>
      <c r="E19" s="29">
        <v>29.005555555555556</v>
      </c>
      <c r="F19" s="1" t="s">
        <v>122</v>
      </c>
      <c r="G19">
        <v>0</v>
      </c>
      <c r="H19" s="1" t="s">
        <v>8</v>
      </c>
      <c r="I19">
        <v>0</v>
      </c>
      <c r="J19" s="1" t="s">
        <v>39</v>
      </c>
      <c r="K19">
        <v>1</v>
      </c>
      <c r="L19" s="1"/>
      <c r="M19">
        <v>1</v>
      </c>
      <c r="N19">
        <v>36.4</v>
      </c>
      <c r="O19">
        <v>162</v>
      </c>
      <c r="P19">
        <v>101</v>
      </c>
      <c r="Q19">
        <v>133</v>
      </c>
      <c r="R19" s="29">
        <v>97</v>
      </c>
      <c r="S19" s="1" t="s">
        <v>25</v>
      </c>
      <c r="T19" s="29">
        <v>0</v>
      </c>
    </row>
    <row r="20" spans="1:20">
      <c r="A20">
        <v>19</v>
      </c>
      <c r="B20" s="1" t="s">
        <v>126</v>
      </c>
      <c r="C20">
        <v>2</v>
      </c>
      <c r="D20" s="28"/>
      <c r="E20" s="29">
        <v>42.480555555555554</v>
      </c>
      <c r="F20" s="1" t="s">
        <v>27</v>
      </c>
      <c r="G20">
        <v>0</v>
      </c>
      <c r="H20" s="1" t="s">
        <v>8</v>
      </c>
      <c r="I20">
        <v>0</v>
      </c>
      <c r="J20" s="1" t="s">
        <v>78</v>
      </c>
      <c r="K20">
        <v>1</v>
      </c>
      <c r="L20" s="1"/>
      <c r="M20">
        <v>1</v>
      </c>
      <c r="N20">
        <v>37.6</v>
      </c>
      <c r="O20">
        <v>132</v>
      </c>
      <c r="P20">
        <v>100</v>
      </c>
      <c r="Q20">
        <v>89</v>
      </c>
      <c r="R20" s="29">
        <v>99</v>
      </c>
      <c r="S20" s="1" t="s">
        <v>73</v>
      </c>
      <c r="T20" s="29">
        <v>0</v>
      </c>
    </row>
    <row r="21" spans="1:20">
      <c r="A21">
        <v>20</v>
      </c>
      <c r="B21" s="1" t="s">
        <v>131</v>
      </c>
      <c r="C21">
        <v>1</v>
      </c>
      <c r="D21" s="28"/>
      <c r="E21" s="29">
        <v>69.355555555555554</v>
      </c>
      <c r="F21" s="1" t="s">
        <v>27</v>
      </c>
      <c r="G21">
        <v>0</v>
      </c>
      <c r="H21" s="1" t="s">
        <v>8</v>
      </c>
      <c r="I21">
        <v>0</v>
      </c>
      <c r="J21" s="1" t="s">
        <v>8</v>
      </c>
      <c r="K21">
        <v>0</v>
      </c>
      <c r="L21" s="1"/>
      <c r="M21">
        <v>1</v>
      </c>
      <c r="N21">
        <v>38.5</v>
      </c>
      <c r="O21">
        <v>183</v>
      </c>
      <c r="P21">
        <v>86</v>
      </c>
      <c r="Q21">
        <v>98</v>
      </c>
      <c r="R21" s="29">
        <v>77</v>
      </c>
      <c r="S21" s="1" t="s">
        <v>136</v>
      </c>
      <c r="T21" s="29">
        <v>1</v>
      </c>
    </row>
    <row r="22" spans="1:20">
      <c r="A22">
        <v>21</v>
      </c>
      <c r="B22" s="1" t="s">
        <v>138</v>
      </c>
      <c r="C22">
        <v>1</v>
      </c>
      <c r="D22" s="28"/>
      <c r="E22" s="29">
        <v>25.927777777777777</v>
      </c>
      <c r="F22" s="1" t="s">
        <v>27</v>
      </c>
      <c r="G22">
        <v>0</v>
      </c>
      <c r="H22" s="1" t="s">
        <v>8</v>
      </c>
      <c r="I22">
        <v>0</v>
      </c>
      <c r="J22" s="1" t="s">
        <v>40</v>
      </c>
      <c r="K22">
        <v>1</v>
      </c>
      <c r="L22" s="1"/>
      <c r="M22">
        <v>1</v>
      </c>
      <c r="N22">
        <v>36.6</v>
      </c>
      <c r="O22">
        <v>150</v>
      </c>
      <c r="P22">
        <v>101</v>
      </c>
      <c r="Q22">
        <v>104</v>
      </c>
      <c r="R22" s="29">
        <v>99</v>
      </c>
      <c r="S22" s="1" t="s">
        <v>25</v>
      </c>
      <c r="T22" s="29">
        <v>0</v>
      </c>
    </row>
    <row r="23" spans="1:20">
      <c r="A23">
        <v>22</v>
      </c>
      <c r="B23" s="1" t="s">
        <v>144</v>
      </c>
      <c r="C23">
        <v>2</v>
      </c>
      <c r="D23" s="28"/>
      <c r="E23" s="29">
        <v>48.394444444444446</v>
      </c>
      <c r="F23" s="1" t="s">
        <v>27</v>
      </c>
      <c r="G23">
        <v>0</v>
      </c>
      <c r="H23" s="1" t="s">
        <v>8</v>
      </c>
      <c r="I23">
        <v>0</v>
      </c>
      <c r="J23" s="1" t="s">
        <v>8</v>
      </c>
      <c r="K23">
        <v>0</v>
      </c>
      <c r="L23" s="1"/>
      <c r="M23">
        <v>1</v>
      </c>
      <c r="N23">
        <v>37</v>
      </c>
      <c r="O23">
        <v>130</v>
      </c>
      <c r="P23">
        <v>84</v>
      </c>
      <c r="Q23">
        <v>90</v>
      </c>
      <c r="R23" s="29">
        <v>97</v>
      </c>
      <c r="S23" s="1" t="s">
        <v>25</v>
      </c>
      <c r="T23" s="29">
        <v>0</v>
      </c>
    </row>
    <row r="24" spans="1:20">
      <c r="A24">
        <v>23</v>
      </c>
      <c r="B24" s="1" t="s">
        <v>147</v>
      </c>
      <c r="C24">
        <v>1</v>
      </c>
      <c r="D24" s="28"/>
      <c r="E24" s="29">
        <v>26.483333333333334</v>
      </c>
      <c r="F24" s="1" t="s">
        <v>148</v>
      </c>
      <c r="G24">
        <v>1</v>
      </c>
      <c r="H24" s="1" t="s">
        <v>8</v>
      </c>
      <c r="I24">
        <v>0</v>
      </c>
      <c r="J24" s="1" t="s">
        <v>8</v>
      </c>
      <c r="K24">
        <v>0</v>
      </c>
      <c r="L24" s="1"/>
      <c r="M24">
        <v>1</v>
      </c>
      <c r="N24">
        <v>36.799999999999997</v>
      </c>
      <c r="O24">
        <v>113</v>
      </c>
      <c r="P24">
        <v>73</v>
      </c>
      <c r="Q24">
        <v>82</v>
      </c>
      <c r="R24" s="29">
        <v>97</v>
      </c>
      <c r="S24" s="1" t="s">
        <v>25</v>
      </c>
      <c r="T24" s="29">
        <v>0</v>
      </c>
    </row>
    <row r="25" spans="1:20">
      <c r="A25">
        <v>24</v>
      </c>
      <c r="B25" s="1" t="s">
        <v>153</v>
      </c>
      <c r="C25">
        <v>1</v>
      </c>
      <c r="D25" s="28"/>
      <c r="E25" s="29">
        <v>29.95</v>
      </c>
      <c r="F25" s="1" t="s">
        <v>27</v>
      </c>
      <c r="G25">
        <v>0</v>
      </c>
      <c r="H25" s="1" t="s">
        <v>8</v>
      </c>
      <c r="I25">
        <v>0</v>
      </c>
      <c r="J25" s="1" t="s">
        <v>8</v>
      </c>
      <c r="K25">
        <v>0</v>
      </c>
      <c r="L25" s="1"/>
      <c r="M25">
        <v>1</v>
      </c>
      <c r="N25">
        <v>38</v>
      </c>
      <c r="O25">
        <v>133</v>
      </c>
      <c r="P25">
        <v>100</v>
      </c>
      <c r="Q25">
        <v>107</v>
      </c>
      <c r="R25" s="29">
        <v>98</v>
      </c>
      <c r="S25" s="1" t="s">
        <v>25</v>
      </c>
      <c r="T25" s="29">
        <v>0</v>
      </c>
    </row>
    <row r="26" spans="1:20">
      <c r="A26">
        <v>25</v>
      </c>
      <c r="B26" s="1" t="s">
        <v>160</v>
      </c>
      <c r="C26">
        <v>2</v>
      </c>
      <c r="D26" s="28"/>
      <c r="E26" s="29">
        <v>27.919444444444444</v>
      </c>
      <c r="F26" s="1" t="s">
        <v>161</v>
      </c>
      <c r="G26">
        <v>1</v>
      </c>
      <c r="H26" s="1" t="s">
        <v>8</v>
      </c>
      <c r="I26">
        <v>0</v>
      </c>
      <c r="J26" s="1" t="s">
        <v>8</v>
      </c>
      <c r="K26">
        <v>0</v>
      </c>
      <c r="L26" s="1"/>
      <c r="M26">
        <v>1</v>
      </c>
      <c r="N26">
        <v>37.6</v>
      </c>
      <c r="O26">
        <v>185</v>
      </c>
      <c r="P26">
        <v>118</v>
      </c>
      <c r="Q26">
        <v>103</v>
      </c>
      <c r="R26" s="29">
        <v>99</v>
      </c>
      <c r="S26" s="1" t="s">
        <v>25</v>
      </c>
      <c r="T26" s="29">
        <v>0</v>
      </c>
    </row>
    <row r="27" spans="1:20">
      <c r="A27">
        <v>26</v>
      </c>
      <c r="B27" s="1" t="s">
        <v>165</v>
      </c>
      <c r="C27">
        <v>2</v>
      </c>
      <c r="D27" s="28"/>
      <c r="E27" s="29">
        <v>49.094444444444441</v>
      </c>
      <c r="F27" s="1" t="s">
        <v>27</v>
      </c>
      <c r="G27">
        <v>0</v>
      </c>
      <c r="H27" s="1" t="s">
        <v>166</v>
      </c>
      <c r="I27">
        <v>1</v>
      </c>
      <c r="J27" s="1" t="s">
        <v>167</v>
      </c>
      <c r="K27">
        <v>1</v>
      </c>
      <c r="L27" s="1"/>
      <c r="M27">
        <v>1</v>
      </c>
      <c r="N27">
        <v>37.6</v>
      </c>
      <c r="O27">
        <v>124</v>
      </c>
      <c r="P27">
        <v>86</v>
      </c>
      <c r="Q27">
        <v>95</v>
      </c>
      <c r="R27" s="29">
        <v>95</v>
      </c>
      <c r="S27" s="1" t="s">
        <v>136</v>
      </c>
      <c r="T27" s="29">
        <v>1</v>
      </c>
    </row>
    <row r="28" spans="1:20">
      <c r="A28">
        <v>27</v>
      </c>
      <c r="B28" s="1" t="s">
        <v>171</v>
      </c>
      <c r="C28">
        <v>1</v>
      </c>
      <c r="D28" s="28"/>
      <c r="E28" s="29">
        <v>18.997222222222224</v>
      </c>
      <c r="F28" s="1" t="s">
        <v>27</v>
      </c>
      <c r="G28">
        <v>0</v>
      </c>
      <c r="H28" s="1" t="s">
        <v>8</v>
      </c>
      <c r="I28">
        <v>0</v>
      </c>
      <c r="J28" s="1" t="s">
        <v>39</v>
      </c>
      <c r="K28">
        <v>1</v>
      </c>
      <c r="L28" s="1"/>
      <c r="M28">
        <v>0</v>
      </c>
      <c r="N28">
        <v>35.799999999999997</v>
      </c>
      <c r="O28">
        <v>145</v>
      </c>
      <c r="P28">
        <v>88</v>
      </c>
      <c r="Q28">
        <v>79</v>
      </c>
      <c r="R28" s="29">
        <v>98</v>
      </c>
      <c r="S28" s="1" t="s">
        <v>25</v>
      </c>
      <c r="T28" s="29">
        <v>0</v>
      </c>
    </row>
    <row r="29" spans="1:20">
      <c r="A29">
        <v>28</v>
      </c>
      <c r="B29" s="1" t="s">
        <v>176</v>
      </c>
      <c r="C29">
        <v>2</v>
      </c>
      <c r="D29" s="28"/>
      <c r="E29" s="29">
        <v>69.974999999999994</v>
      </c>
      <c r="F29" s="1" t="s">
        <v>177</v>
      </c>
      <c r="G29">
        <v>1</v>
      </c>
      <c r="H29" s="1" t="s">
        <v>8</v>
      </c>
      <c r="I29">
        <v>0</v>
      </c>
      <c r="J29" s="1" t="s">
        <v>8</v>
      </c>
      <c r="K29">
        <v>0</v>
      </c>
      <c r="L29" s="1"/>
      <c r="M29">
        <v>1</v>
      </c>
      <c r="N29">
        <v>36.5</v>
      </c>
      <c r="O29">
        <v>124</v>
      </c>
      <c r="P29">
        <v>92</v>
      </c>
      <c r="Q29">
        <v>90</v>
      </c>
      <c r="R29" s="29">
        <v>79</v>
      </c>
      <c r="S29" s="1" t="s">
        <v>136</v>
      </c>
      <c r="T29" s="29">
        <v>1</v>
      </c>
    </row>
    <row r="30" spans="1:20">
      <c r="A30">
        <v>29</v>
      </c>
      <c r="B30" s="1" t="s">
        <v>181</v>
      </c>
      <c r="C30">
        <v>2</v>
      </c>
      <c r="D30" s="28"/>
      <c r="E30" s="29">
        <v>47.652777777777779</v>
      </c>
      <c r="F30" s="1" t="s">
        <v>182</v>
      </c>
      <c r="G30">
        <v>1</v>
      </c>
      <c r="H30" s="1" t="s">
        <v>8</v>
      </c>
      <c r="I30">
        <v>0</v>
      </c>
      <c r="J30" s="1" t="s">
        <v>183</v>
      </c>
      <c r="K30">
        <v>1</v>
      </c>
      <c r="L30" s="1"/>
      <c r="M30">
        <v>1</v>
      </c>
      <c r="N30">
        <v>36.4</v>
      </c>
      <c r="O30">
        <v>97</v>
      </c>
      <c r="P30">
        <v>82</v>
      </c>
      <c r="Q30">
        <v>71</v>
      </c>
      <c r="R30" s="29">
        <v>98</v>
      </c>
      <c r="S30" s="1" t="s">
        <v>25</v>
      </c>
      <c r="T30" s="29">
        <v>0</v>
      </c>
    </row>
    <row r="31" spans="1:20">
      <c r="A31">
        <v>30</v>
      </c>
      <c r="B31" s="1" t="s">
        <v>187</v>
      </c>
      <c r="C31" s="30" t="s">
        <v>726</v>
      </c>
      <c r="D31" s="28"/>
      <c r="E31" s="29">
        <v>47.777777777777779</v>
      </c>
      <c r="F31" s="1" t="s">
        <v>188</v>
      </c>
      <c r="G31">
        <v>1</v>
      </c>
      <c r="H31" s="1" t="s">
        <v>8</v>
      </c>
      <c r="I31">
        <v>0</v>
      </c>
      <c r="J31" s="1" t="s">
        <v>189</v>
      </c>
      <c r="K31">
        <v>1</v>
      </c>
      <c r="L31" s="1"/>
      <c r="M31">
        <v>1</v>
      </c>
      <c r="N31">
        <v>36</v>
      </c>
      <c r="O31">
        <v>133</v>
      </c>
      <c r="P31">
        <v>87</v>
      </c>
      <c r="Q31">
        <v>96</v>
      </c>
      <c r="R31">
        <v>89</v>
      </c>
      <c r="S31" s="1" t="s">
        <v>136</v>
      </c>
      <c r="T31">
        <v>1</v>
      </c>
    </row>
    <row r="32" spans="1:2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31" t="s">
        <v>19</v>
      </c>
      <c r="C33" s="29">
        <f>COUNTIF(C2:C31,2)</f>
        <v>13</v>
      </c>
      <c r="D33" s="1" t="s">
        <v>326</v>
      </c>
      <c r="E33" s="30">
        <f>AVERAGE(E2:E31)</f>
        <v>42.993148148148165</v>
      </c>
      <c r="F33" s="31" t="s">
        <v>733</v>
      </c>
      <c r="G33" s="29">
        <f>COUNTIF(G2:G31,1)</f>
        <v>11</v>
      </c>
      <c r="H33" s="31" t="s">
        <v>734</v>
      </c>
      <c r="I33" s="29">
        <f>COUNTIF(I2:I31,1)</f>
        <v>3</v>
      </c>
      <c r="J33" s="1" t="s">
        <v>727</v>
      </c>
      <c r="K33" s="29">
        <f>COUNTIF(K2:K31,1)</f>
        <v>16</v>
      </c>
      <c r="L33" s="1" t="s">
        <v>728</v>
      </c>
      <c r="M33" s="29">
        <f>COUNTIF(M2:M31,1)</f>
        <v>27</v>
      </c>
      <c r="N33" s="30">
        <f>AVERAGE(N2:N31)</f>
        <v>36.81666666666667</v>
      </c>
      <c r="O33" s="30">
        <f>AVERAGE(O2:O31)</f>
        <v>136.13333333333333</v>
      </c>
      <c r="P33" s="30">
        <f t="shared" ref="P33:R33" si="0">AVERAGE(P2:P31)</f>
        <v>90.733333333333334</v>
      </c>
      <c r="Q33" s="30">
        <f t="shared" si="0"/>
        <v>96.13333333333334</v>
      </c>
      <c r="R33" s="30">
        <f t="shared" si="0"/>
        <v>95.2</v>
      </c>
      <c r="S33" s="31" t="s">
        <v>25</v>
      </c>
      <c r="T33" s="29">
        <f>COUNTIF(T2:T31,0)</f>
        <v>25</v>
      </c>
    </row>
    <row r="34" spans="2:20">
      <c r="B34" s="31" t="s">
        <v>0</v>
      </c>
      <c r="C34" s="29">
        <f>COUNTIF(C2:C31,1)</f>
        <v>17</v>
      </c>
      <c r="D34" s="1" t="s">
        <v>324</v>
      </c>
      <c r="E34" s="30">
        <f>STDEV(E2:E31)</f>
        <v>13.729472151639699</v>
      </c>
      <c r="F34" s="31" t="s">
        <v>735</v>
      </c>
      <c r="G34" s="29">
        <f>COUNTIF(G2:G31,0)</f>
        <v>19</v>
      </c>
      <c r="H34" s="31" t="s">
        <v>736</v>
      </c>
      <c r="I34" s="29">
        <f>COUNTIF(I2:I31,0)</f>
        <v>27</v>
      </c>
      <c r="J34" s="1" t="s">
        <v>729</v>
      </c>
      <c r="K34" s="29">
        <f>COUNTIF(K2:K31,0)</f>
        <v>14</v>
      </c>
      <c r="L34" s="1" t="s">
        <v>730</v>
      </c>
      <c r="M34" s="29">
        <f>COUNTIF(M2:M31,0)</f>
        <v>3</v>
      </c>
      <c r="N34" s="30">
        <f>STDEV(N2:N31)</f>
        <v>0.86226779316314361</v>
      </c>
      <c r="O34" s="30">
        <f>STDEV(O2:O31)</f>
        <v>19.83854369886949</v>
      </c>
      <c r="P34" s="30">
        <f t="shared" ref="P34:R34" si="1">STDEV(P2:P31)</f>
        <v>12.034242332018547</v>
      </c>
      <c r="Q34" s="30">
        <f t="shared" si="1"/>
        <v>15.659597328978398</v>
      </c>
      <c r="R34" s="30">
        <f t="shared" si="1"/>
        <v>5.2153619241621199</v>
      </c>
      <c r="S34" s="31" t="s">
        <v>731</v>
      </c>
      <c r="T34" s="29">
        <f>COUNTIF(T2:T31,1)</f>
        <v>5</v>
      </c>
    </row>
    <row r="35" spans="2:20">
      <c r="B35" s="1"/>
      <c r="C35" s="1"/>
      <c r="D35" s="1" t="s">
        <v>732</v>
      </c>
      <c r="E35" s="30">
        <f>MIN(E2:E30)</f>
        <v>18.997222222222224</v>
      </c>
      <c r="F35" s="30"/>
      <c r="G35" s="30"/>
      <c r="H35" s="30"/>
      <c r="I35" s="30"/>
      <c r="J35" s="30"/>
      <c r="K35" s="30"/>
      <c r="L35" s="30"/>
      <c r="M35" s="30"/>
      <c r="N35" s="30">
        <f>MIN(N2:N30)</f>
        <v>34.4</v>
      </c>
      <c r="O35" s="30">
        <f>MIN(O2:O30)</f>
        <v>97</v>
      </c>
      <c r="P35" s="30">
        <f t="shared" ref="P35:R35" si="2">MIN(P2:P30)</f>
        <v>70</v>
      </c>
      <c r="Q35" s="30">
        <f t="shared" si="2"/>
        <v>71</v>
      </c>
      <c r="R35" s="30">
        <f t="shared" si="2"/>
        <v>77</v>
      </c>
      <c r="S35" s="30"/>
      <c r="T35" s="30"/>
    </row>
    <row r="36" spans="2:20">
      <c r="B36" s="1"/>
      <c r="C36" s="1"/>
      <c r="D36" s="1" t="s">
        <v>325</v>
      </c>
      <c r="E36" s="30">
        <f>MAX(E2:E31)</f>
        <v>70.222222222222229</v>
      </c>
      <c r="F36" s="30"/>
      <c r="G36" s="30"/>
      <c r="H36" s="30"/>
      <c r="I36" s="30"/>
      <c r="J36" s="30"/>
      <c r="K36" s="30"/>
      <c r="L36" s="30"/>
      <c r="M36" s="30"/>
      <c r="N36" s="30">
        <f>MAX(N2:N31)</f>
        <v>38.5</v>
      </c>
      <c r="O36" s="30">
        <f>MAX(O2:O31)</f>
        <v>185</v>
      </c>
      <c r="P36" s="30">
        <f t="shared" ref="P36:R36" si="3">MAX(P2:P31)</f>
        <v>118</v>
      </c>
      <c r="Q36" s="30">
        <f t="shared" si="3"/>
        <v>133</v>
      </c>
      <c r="R36" s="30">
        <f t="shared" si="3"/>
        <v>99</v>
      </c>
      <c r="S36" s="30"/>
      <c r="T36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973C-2580-46A2-A3CB-AC8E7289A182}">
  <dimension ref="A1:V43"/>
  <sheetViews>
    <sheetView zoomScale="40" zoomScaleNormal="40" workbookViewId="0"/>
  </sheetViews>
  <sheetFormatPr defaultColWidth="11" defaultRowHeight="15.6"/>
  <cols>
    <col min="1" max="1" width="5.69921875" bestFit="1" customWidth="1"/>
    <col min="2" max="2" width="29" bestFit="1" customWidth="1"/>
    <col min="3" max="3" width="5" bestFit="1" customWidth="1"/>
    <col min="4" max="4" width="6.59765625" bestFit="1" customWidth="1"/>
    <col min="5" max="5" width="7.3984375" bestFit="1" customWidth="1"/>
    <col min="6" max="6" width="32.296875" bestFit="1" customWidth="1"/>
    <col min="7" max="7" width="20.296875" bestFit="1" customWidth="1"/>
    <col min="8" max="8" width="13.69921875" bestFit="1" customWidth="1"/>
    <col min="9" max="9" width="3.3984375" bestFit="1" customWidth="1"/>
    <col min="10" max="10" width="11.19921875" bestFit="1" customWidth="1"/>
    <col min="11" max="11" width="13" bestFit="1" customWidth="1"/>
    <col min="12" max="12" width="15.69921875" bestFit="1" customWidth="1"/>
    <col min="13" max="15" width="7.19921875" bestFit="1" customWidth="1"/>
    <col min="16" max="16" width="6.09765625" bestFit="1" customWidth="1"/>
    <col min="17" max="17" width="25.59765625" bestFit="1" customWidth="1"/>
    <col min="18" max="18" width="3.3984375" bestFit="1" customWidth="1"/>
    <col min="19" max="19" width="102.296875" bestFit="1" customWidth="1"/>
    <col min="20" max="20" width="9.59765625" bestFit="1" customWidth="1"/>
    <col min="21" max="21" width="9.19921875" bestFit="1" customWidth="1"/>
    <col min="22" max="22" width="9.8984375" bestFit="1" customWidth="1"/>
  </cols>
  <sheetData>
    <row r="1" spans="1:22">
      <c r="E1" s="28"/>
    </row>
    <row r="2" spans="1:22">
      <c r="A2" t="s">
        <v>722</v>
      </c>
      <c r="B2" t="s">
        <v>2</v>
      </c>
      <c r="C2" t="s">
        <v>4</v>
      </c>
      <c r="D2" t="s">
        <v>5</v>
      </c>
      <c r="E2" t="s">
        <v>723</v>
      </c>
      <c r="F2" t="s">
        <v>6</v>
      </c>
      <c r="G2" t="s">
        <v>7</v>
      </c>
      <c r="H2" t="s">
        <v>9</v>
      </c>
      <c r="K2" t="s">
        <v>10</v>
      </c>
      <c r="L2" t="s">
        <v>12</v>
      </c>
      <c r="M2" t="s">
        <v>724</v>
      </c>
      <c r="N2" t="s">
        <v>725</v>
      </c>
      <c r="O2" t="s">
        <v>15</v>
      </c>
      <c r="P2" t="s">
        <v>16</v>
      </c>
      <c r="Q2" t="s">
        <v>17</v>
      </c>
      <c r="S2" t="s">
        <v>22</v>
      </c>
      <c r="T2" t="s">
        <v>201</v>
      </c>
      <c r="U2" t="s">
        <v>202</v>
      </c>
      <c r="V2" t="s">
        <v>206</v>
      </c>
    </row>
    <row r="3" spans="1:22">
      <c r="A3">
        <v>1</v>
      </c>
      <c r="B3" s="1" t="s">
        <v>3</v>
      </c>
      <c r="C3">
        <v>1</v>
      </c>
      <c r="D3" s="28"/>
      <c r="E3" s="29">
        <v>70.222222222222229</v>
      </c>
      <c r="F3" s="1" t="s">
        <v>195</v>
      </c>
      <c r="G3" s="1" t="s">
        <v>8</v>
      </c>
      <c r="H3" s="1" t="s">
        <v>8</v>
      </c>
      <c r="I3">
        <v>0</v>
      </c>
      <c r="J3" s="1"/>
      <c r="K3">
        <v>1</v>
      </c>
      <c r="L3">
        <v>38</v>
      </c>
      <c r="M3">
        <v>128</v>
      </c>
      <c r="N3">
        <v>90</v>
      </c>
      <c r="O3">
        <v>87</v>
      </c>
      <c r="P3" s="29">
        <v>94</v>
      </c>
      <c r="Q3" s="1" t="s">
        <v>25</v>
      </c>
      <c r="R3" s="29">
        <v>0</v>
      </c>
      <c r="S3" s="1" t="s">
        <v>198</v>
      </c>
      <c r="T3" s="1" t="s">
        <v>199</v>
      </c>
      <c r="U3" s="1" t="s">
        <v>199</v>
      </c>
      <c r="V3" s="1" t="s">
        <v>199</v>
      </c>
    </row>
    <row r="4" spans="1:22">
      <c r="A4">
        <v>2</v>
      </c>
      <c r="B4" s="1" t="s">
        <v>18</v>
      </c>
      <c r="C4">
        <v>2</v>
      </c>
      <c r="D4" s="28"/>
      <c r="E4" s="29">
        <v>42.466666666666669</v>
      </c>
      <c r="F4" s="1" t="s">
        <v>20</v>
      </c>
      <c r="G4" s="1" t="s">
        <v>21</v>
      </c>
      <c r="H4" s="1" t="s">
        <v>8</v>
      </c>
      <c r="I4">
        <v>0</v>
      </c>
      <c r="J4" s="1"/>
      <c r="K4">
        <v>1</v>
      </c>
      <c r="L4">
        <v>36.700000000000003</v>
      </c>
      <c r="M4">
        <v>124</v>
      </c>
      <c r="N4">
        <v>73</v>
      </c>
      <c r="O4" s="30">
        <v>74</v>
      </c>
      <c r="P4" s="29">
        <v>98</v>
      </c>
      <c r="Q4" s="1" t="s">
        <v>25</v>
      </c>
      <c r="R4" s="29">
        <v>0</v>
      </c>
      <c r="S4" s="1" t="s">
        <v>23</v>
      </c>
      <c r="T4" s="1" t="s">
        <v>199</v>
      </c>
      <c r="U4" s="1" t="s">
        <v>199</v>
      </c>
      <c r="V4" s="1" t="s">
        <v>199</v>
      </c>
    </row>
    <row r="5" spans="1:22">
      <c r="A5">
        <v>3</v>
      </c>
      <c r="B5" s="1" t="s">
        <v>26</v>
      </c>
      <c r="C5">
        <v>2</v>
      </c>
      <c r="D5" s="28"/>
      <c r="E5" s="29">
        <v>51.491666666666667</v>
      </c>
      <c r="F5" s="1" t="s">
        <v>27</v>
      </c>
      <c r="G5" s="1" t="s">
        <v>8</v>
      </c>
      <c r="H5" s="1" t="s">
        <v>40</v>
      </c>
      <c r="I5">
        <v>1</v>
      </c>
      <c r="J5" s="1"/>
      <c r="K5">
        <v>1</v>
      </c>
      <c r="L5">
        <v>36.799999999999997</v>
      </c>
      <c r="M5">
        <v>145</v>
      </c>
      <c r="N5">
        <v>100</v>
      </c>
      <c r="O5">
        <v>102</v>
      </c>
      <c r="P5" s="29">
        <v>95</v>
      </c>
      <c r="Q5" s="1" t="s">
        <v>25</v>
      </c>
      <c r="R5" s="29">
        <v>0</v>
      </c>
      <c r="S5" s="1" t="s">
        <v>36</v>
      </c>
      <c r="T5" s="1" t="s">
        <v>200</v>
      </c>
      <c r="U5">
        <v>28.01</v>
      </c>
    </row>
    <row r="6" spans="1:22">
      <c r="A6">
        <v>4</v>
      </c>
      <c r="B6" s="1" t="s">
        <v>37</v>
      </c>
      <c r="C6">
        <v>2</v>
      </c>
      <c r="D6" s="28"/>
      <c r="E6" s="29">
        <v>39.519444444444446</v>
      </c>
      <c r="F6" s="1" t="s">
        <v>27</v>
      </c>
      <c r="G6" s="1" t="s">
        <v>38</v>
      </c>
      <c r="H6" s="1" t="s">
        <v>39</v>
      </c>
      <c r="I6">
        <v>1</v>
      </c>
      <c r="J6" s="1"/>
      <c r="K6">
        <v>1</v>
      </c>
      <c r="L6">
        <v>37.200000000000003</v>
      </c>
      <c r="M6">
        <v>131</v>
      </c>
      <c r="N6">
        <v>76</v>
      </c>
      <c r="O6">
        <v>91</v>
      </c>
      <c r="P6" s="29">
        <v>98</v>
      </c>
      <c r="Q6" s="1" t="s">
        <v>25</v>
      </c>
      <c r="R6" s="29">
        <v>0</v>
      </c>
      <c r="S6" s="1" t="s">
        <v>44</v>
      </c>
      <c r="T6" s="1" t="s">
        <v>199</v>
      </c>
      <c r="U6" s="1" t="s">
        <v>199</v>
      </c>
      <c r="V6" s="1" t="s">
        <v>199</v>
      </c>
    </row>
    <row r="7" spans="1:22">
      <c r="A7">
        <v>5</v>
      </c>
      <c r="B7" s="1" t="s">
        <v>45</v>
      </c>
      <c r="C7">
        <v>1</v>
      </c>
      <c r="D7" s="28"/>
      <c r="E7" s="29">
        <v>32.844444444444441</v>
      </c>
      <c r="F7" s="1" t="s">
        <v>27</v>
      </c>
      <c r="G7" s="1" t="s">
        <v>8</v>
      </c>
      <c r="H7" s="1" t="s">
        <v>8</v>
      </c>
      <c r="I7">
        <v>0</v>
      </c>
      <c r="J7" s="1"/>
      <c r="K7">
        <v>1</v>
      </c>
      <c r="L7">
        <v>37.5</v>
      </c>
      <c r="M7">
        <v>130</v>
      </c>
      <c r="N7">
        <v>86</v>
      </c>
      <c r="O7">
        <v>121</v>
      </c>
      <c r="P7" s="29">
        <v>96</v>
      </c>
      <c r="Q7" s="1" t="s">
        <v>25</v>
      </c>
      <c r="R7" s="29">
        <v>0</v>
      </c>
      <c r="S7" s="1" t="s">
        <v>50</v>
      </c>
      <c r="T7">
        <v>24.47</v>
      </c>
      <c r="U7">
        <v>24.76</v>
      </c>
    </row>
    <row r="8" spans="1:22">
      <c r="A8">
        <v>6</v>
      </c>
      <c r="B8" s="1" t="s">
        <v>52</v>
      </c>
      <c r="C8">
        <v>1</v>
      </c>
      <c r="D8" s="28"/>
      <c r="E8" s="29">
        <v>28.774999999999999</v>
      </c>
      <c r="F8" s="1" t="s">
        <v>27</v>
      </c>
      <c r="G8" s="1" t="s">
        <v>8</v>
      </c>
      <c r="H8" s="1" t="s">
        <v>39</v>
      </c>
      <c r="I8">
        <v>1</v>
      </c>
      <c r="J8" s="1"/>
      <c r="K8">
        <v>1</v>
      </c>
      <c r="L8">
        <v>36</v>
      </c>
      <c r="M8">
        <v>148</v>
      </c>
      <c r="N8">
        <v>105</v>
      </c>
      <c r="O8">
        <v>93</v>
      </c>
      <c r="P8" s="29">
        <v>97</v>
      </c>
      <c r="Q8" s="1" t="s">
        <v>25</v>
      </c>
      <c r="R8" s="29">
        <v>0</v>
      </c>
      <c r="S8" s="1" t="s">
        <v>96</v>
      </c>
      <c r="T8" s="1" t="s">
        <v>199</v>
      </c>
      <c r="U8" s="1" t="s">
        <v>199</v>
      </c>
      <c r="V8" s="1" t="s">
        <v>199</v>
      </c>
    </row>
    <row r="9" spans="1:22">
      <c r="A9">
        <v>7</v>
      </c>
      <c r="B9" s="1" t="s">
        <v>57</v>
      </c>
      <c r="C9">
        <v>1</v>
      </c>
      <c r="D9" s="28"/>
      <c r="E9" s="29">
        <v>21.908333333333335</v>
      </c>
      <c r="F9" s="1" t="s">
        <v>27</v>
      </c>
      <c r="G9" s="1" t="s">
        <v>8</v>
      </c>
      <c r="H9" s="1" t="s">
        <v>40</v>
      </c>
      <c r="I9">
        <v>1</v>
      </c>
      <c r="J9" s="1"/>
      <c r="K9">
        <v>1</v>
      </c>
      <c r="L9">
        <v>36.1</v>
      </c>
      <c r="M9">
        <v>163</v>
      </c>
      <c r="N9">
        <v>103</v>
      </c>
      <c r="O9">
        <v>123</v>
      </c>
      <c r="P9" s="29">
        <v>97</v>
      </c>
      <c r="Q9" s="1" t="s">
        <v>25</v>
      </c>
      <c r="R9" s="29">
        <v>0</v>
      </c>
      <c r="S9" s="1" t="s">
        <v>157</v>
      </c>
      <c r="T9" s="1" t="s">
        <v>199</v>
      </c>
      <c r="U9" s="1" t="s">
        <v>199</v>
      </c>
      <c r="V9" s="1" t="s">
        <v>199</v>
      </c>
    </row>
    <row r="10" spans="1:22">
      <c r="A10">
        <v>8</v>
      </c>
      <c r="B10" s="1" t="s">
        <v>61</v>
      </c>
      <c r="C10">
        <v>2</v>
      </c>
      <c r="D10" s="28"/>
      <c r="E10" s="29">
        <v>52.705555555555556</v>
      </c>
      <c r="F10" s="1" t="s">
        <v>62</v>
      </c>
      <c r="G10" s="1" t="s">
        <v>8</v>
      </c>
      <c r="H10" s="1" t="s">
        <v>63</v>
      </c>
      <c r="I10">
        <v>1</v>
      </c>
      <c r="J10" s="1"/>
      <c r="K10">
        <v>0</v>
      </c>
      <c r="L10">
        <v>34.4</v>
      </c>
      <c r="M10">
        <v>124</v>
      </c>
      <c r="N10">
        <v>70</v>
      </c>
      <c r="O10">
        <v>90</v>
      </c>
      <c r="P10" s="29">
        <v>96</v>
      </c>
      <c r="Q10" s="1" t="s">
        <v>25</v>
      </c>
      <c r="R10" s="29">
        <v>0</v>
      </c>
      <c r="S10" s="1" t="s">
        <v>68</v>
      </c>
      <c r="T10" s="1"/>
    </row>
    <row r="11" spans="1:22">
      <c r="A11">
        <v>9</v>
      </c>
      <c r="B11" s="1" t="s">
        <v>69</v>
      </c>
      <c r="C11">
        <v>2</v>
      </c>
      <c r="D11" s="28"/>
      <c r="E11" s="29">
        <v>43.81388888888889</v>
      </c>
      <c r="F11" s="1" t="s">
        <v>27</v>
      </c>
      <c r="G11" s="1" t="s">
        <v>8</v>
      </c>
      <c r="H11" s="1" t="s">
        <v>8</v>
      </c>
      <c r="I11">
        <v>0</v>
      </c>
      <c r="J11" s="1"/>
      <c r="K11">
        <v>1</v>
      </c>
      <c r="L11">
        <v>38.200000000000003</v>
      </c>
      <c r="M11">
        <v>133</v>
      </c>
      <c r="N11">
        <v>93</v>
      </c>
      <c r="O11">
        <v>119</v>
      </c>
      <c r="P11" s="29">
        <v>97</v>
      </c>
      <c r="Q11" s="1" t="s">
        <v>25</v>
      </c>
      <c r="R11" s="29">
        <v>0</v>
      </c>
      <c r="S11" s="1" t="s">
        <v>158</v>
      </c>
      <c r="T11" s="1" t="s">
        <v>199</v>
      </c>
      <c r="U11" s="1" t="s">
        <v>199</v>
      </c>
      <c r="V11" s="1" t="s">
        <v>199</v>
      </c>
    </row>
    <row r="12" spans="1:22">
      <c r="A12">
        <v>10</v>
      </c>
      <c r="B12" s="1" t="s">
        <v>76</v>
      </c>
      <c r="C12">
        <v>1</v>
      </c>
      <c r="D12" s="28"/>
      <c r="E12" s="29">
        <v>58.927777777777777</v>
      </c>
      <c r="F12" s="1" t="s">
        <v>77</v>
      </c>
      <c r="G12" s="1" t="s">
        <v>8</v>
      </c>
      <c r="H12" s="1" t="s">
        <v>78</v>
      </c>
      <c r="I12">
        <v>1</v>
      </c>
      <c r="J12" s="1"/>
      <c r="K12">
        <v>1</v>
      </c>
      <c r="L12">
        <v>37.5</v>
      </c>
      <c r="M12">
        <v>98</v>
      </c>
      <c r="N12">
        <v>71</v>
      </c>
      <c r="O12">
        <v>102</v>
      </c>
      <c r="P12" s="29">
        <v>94</v>
      </c>
      <c r="Q12" s="1" t="s">
        <v>73</v>
      </c>
      <c r="R12" s="29">
        <v>0</v>
      </c>
      <c r="S12" s="1" t="s">
        <v>80</v>
      </c>
      <c r="T12" s="1" t="s">
        <v>199</v>
      </c>
      <c r="U12" s="1" t="s">
        <v>199</v>
      </c>
      <c r="V12" s="1" t="s">
        <v>199</v>
      </c>
    </row>
    <row r="13" spans="1:22">
      <c r="A13">
        <v>11</v>
      </c>
      <c r="B13" s="1" t="s">
        <v>81</v>
      </c>
      <c r="C13">
        <v>2</v>
      </c>
      <c r="D13" s="28"/>
      <c r="E13" s="29">
        <v>53.325000000000003</v>
      </c>
      <c r="F13" s="1" t="s">
        <v>27</v>
      </c>
      <c r="G13" s="1" t="s">
        <v>8</v>
      </c>
      <c r="H13" s="1" t="s">
        <v>78</v>
      </c>
      <c r="I13">
        <v>1</v>
      </c>
      <c r="J13" s="1"/>
      <c r="K13">
        <v>1</v>
      </c>
      <c r="L13">
        <v>36.4</v>
      </c>
      <c r="M13">
        <v>149</v>
      </c>
      <c r="N13">
        <v>112</v>
      </c>
      <c r="O13">
        <v>118</v>
      </c>
      <c r="P13" s="29">
        <v>96</v>
      </c>
      <c r="Q13" s="1" t="s">
        <v>25</v>
      </c>
      <c r="R13" s="29">
        <v>0</v>
      </c>
      <c r="S13" s="1" t="s">
        <v>85</v>
      </c>
      <c r="T13">
        <v>24.91</v>
      </c>
      <c r="U13">
        <v>27.1</v>
      </c>
    </row>
    <row r="14" spans="1:22">
      <c r="A14">
        <v>12</v>
      </c>
      <c r="B14" s="1" t="s">
        <v>86</v>
      </c>
      <c r="C14">
        <v>1</v>
      </c>
      <c r="D14" s="28"/>
      <c r="E14" s="29">
        <v>47.169444444444444</v>
      </c>
      <c r="F14" s="1" t="s">
        <v>87</v>
      </c>
      <c r="G14" s="1" t="s">
        <v>8</v>
      </c>
      <c r="H14" s="1" t="s">
        <v>39</v>
      </c>
      <c r="I14">
        <v>1</v>
      </c>
      <c r="J14" s="1"/>
      <c r="K14">
        <v>1</v>
      </c>
      <c r="L14">
        <v>35.9</v>
      </c>
      <c r="M14">
        <v>142</v>
      </c>
      <c r="N14">
        <v>105</v>
      </c>
      <c r="O14">
        <v>95</v>
      </c>
      <c r="P14" s="29">
        <v>96</v>
      </c>
      <c r="Q14" s="1" t="s">
        <v>25</v>
      </c>
      <c r="R14" s="29">
        <v>0</v>
      </c>
      <c r="S14" s="1" t="s">
        <v>97</v>
      </c>
      <c r="T14" s="1" t="s">
        <v>199</v>
      </c>
      <c r="U14" s="1" t="s">
        <v>199</v>
      </c>
      <c r="V14" s="1" t="s">
        <v>199</v>
      </c>
    </row>
    <row r="15" spans="1:22">
      <c r="A15">
        <v>13</v>
      </c>
      <c r="B15" s="1" t="s">
        <v>92</v>
      </c>
      <c r="C15">
        <v>1</v>
      </c>
      <c r="D15" s="28"/>
      <c r="E15" s="29">
        <v>44.022222222222226</v>
      </c>
      <c r="F15" s="1" t="s">
        <v>93</v>
      </c>
      <c r="G15" s="1" t="s">
        <v>8</v>
      </c>
      <c r="H15" s="1" t="s">
        <v>8</v>
      </c>
      <c r="I15">
        <v>0</v>
      </c>
      <c r="J15" s="1"/>
      <c r="K15">
        <v>1</v>
      </c>
      <c r="L15">
        <v>36.700000000000003</v>
      </c>
      <c r="M15">
        <v>141</v>
      </c>
      <c r="N15">
        <v>82</v>
      </c>
      <c r="O15">
        <v>74</v>
      </c>
      <c r="P15" s="29">
        <v>97</v>
      </c>
      <c r="Q15" s="1" t="s">
        <v>25</v>
      </c>
      <c r="R15" s="29">
        <v>0</v>
      </c>
      <c r="S15" s="1" t="s">
        <v>98</v>
      </c>
      <c r="T15" s="1" t="s">
        <v>199</v>
      </c>
      <c r="U15" s="1" t="s">
        <v>199</v>
      </c>
      <c r="V15" s="1" t="s">
        <v>199</v>
      </c>
    </row>
    <row r="16" spans="1:22">
      <c r="A16">
        <v>14</v>
      </c>
      <c r="B16" s="1" t="s">
        <v>99</v>
      </c>
      <c r="C16">
        <v>2</v>
      </c>
      <c r="D16" s="28"/>
      <c r="E16" s="29">
        <v>48.505555555555553</v>
      </c>
      <c r="F16" s="1" t="s">
        <v>27</v>
      </c>
      <c r="G16" s="1" t="s">
        <v>8</v>
      </c>
      <c r="H16" s="1" t="s">
        <v>8</v>
      </c>
      <c r="I16">
        <v>0</v>
      </c>
      <c r="J16" s="1"/>
      <c r="K16">
        <v>1</v>
      </c>
      <c r="L16">
        <v>37</v>
      </c>
      <c r="M16">
        <v>138</v>
      </c>
      <c r="N16">
        <v>89</v>
      </c>
      <c r="O16">
        <v>106</v>
      </c>
      <c r="P16" s="29">
        <v>98</v>
      </c>
      <c r="Q16" s="1" t="s">
        <v>25</v>
      </c>
      <c r="R16" s="29">
        <v>0</v>
      </c>
      <c r="S16" s="1" t="s">
        <v>103</v>
      </c>
      <c r="T16" s="1" t="s">
        <v>199</v>
      </c>
      <c r="U16" s="1" t="s">
        <v>199</v>
      </c>
      <c r="V16" s="1" t="s">
        <v>199</v>
      </c>
    </row>
    <row r="17" spans="1:22">
      <c r="A17">
        <v>15</v>
      </c>
      <c r="B17" s="1" t="s">
        <v>105</v>
      </c>
      <c r="C17">
        <v>1</v>
      </c>
      <c r="D17" s="28"/>
      <c r="E17" s="29">
        <v>42.94166666666667</v>
      </c>
      <c r="F17" s="1" t="s">
        <v>27</v>
      </c>
      <c r="G17" s="1" t="s">
        <v>8</v>
      </c>
      <c r="H17" s="1" t="s">
        <v>8</v>
      </c>
      <c r="I17">
        <v>0</v>
      </c>
      <c r="J17" s="1"/>
      <c r="K17">
        <v>1</v>
      </c>
      <c r="L17">
        <v>36</v>
      </c>
      <c r="M17">
        <v>118</v>
      </c>
      <c r="N17">
        <v>87</v>
      </c>
      <c r="O17">
        <v>89</v>
      </c>
      <c r="P17" s="29">
        <v>90</v>
      </c>
      <c r="Q17" s="1" t="s">
        <v>136</v>
      </c>
      <c r="R17" s="29">
        <v>1</v>
      </c>
      <c r="S17" s="1" t="s">
        <v>110</v>
      </c>
      <c r="T17">
        <v>28.32</v>
      </c>
      <c r="U17">
        <v>28.79</v>
      </c>
    </row>
    <row r="18" spans="1:22">
      <c r="A18">
        <v>16</v>
      </c>
      <c r="B18" s="1" t="s">
        <v>111</v>
      </c>
      <c r="C18">
        <v>1</v>
      </c>
      <c r="D18" s="28"/>
      <c r="E18" s="29">
        <v>32.416666666666664</v>
      </c>
      <c r="F18" s="1" t="s">
        <v>27</v>
      </c>
      <c r="G18" s="1" t="s">
        <v>8</v>
      </c>
      <c r="H18" s="1" t="s">
        <v>39</v>
      </c>
      <c r="I18">
        <v>1</v>
      </c>
      <c r="J18" s="1"/>
      <c r="K18">
        <v>0</v>
      </c>
      <c r="L18">
        <v>36.799999999999997</v>
      </c>
      <c r="M18">
        <v>129</v>
      </c>
      <c r="N18">
        <v>90</v>
      </c>
      <c r="O18">
        <v>90</v>
      </c>
      <c r="P18" s="29">
        <v>97</v>
      </c>
      <c r="Q18" s="1" t="s">
        <v>25</v>
      </c>
      <c r="R18" s="29">
        <v>0</v>
      </c>
      <c r="S18" s="1" t="s">
        <v>113</v>
      </c>
      <c r="T18" s="1"/>
    </row>
    <row r="19" spans="1:22">
      <c r="A19">
        <v>17</v>
      </c>
      <c r="B19" s="1" t="s">
        <v>115</v>
      </c>
      <c r="C19">
        <v>1</v>
      </c>
      <c r="D19" s="28"/>
      <c r="E19" s="29">
        <v>45.725000000000001</v>
      </c>
      <c r="F19" s="1" t="s">
        <v>27</v>
      </c>
      <c r="G19" s="1" t="s">
        <v>8</v>
      </c>
      <c r="H19" s="1" t="s">
        <v>8</v>
      </c>
      <c r="I19">
        <v>0</v>
      </c>
      <c r="J19" s="1"/>
      <c r="K19">
        <v>1</v>
      </c>
      <c r="L19">
        <v>36.5</v>
      </c>
      <c r="M19">
        <v>132</v>
      </c>
      <c r="N19">
        <v>92</v>
      </c>
      <c r="O19">
        <v>73</v>
      </c>
      <c r="P19" s="29">
        <v>98</v>
      </c>
      <c r="Q19" s="1" t="s">
        <v>25</v>
      </c>
      <c r="R19" s="29">
        <v>0</v>
      </c>
      <c r="S19" s="1" t="s">
        <v>119</v>
      </c>
      <c r="T19" s="1" t="s">
        <v>199</v>
      </c>
      <c r="U19" s="1" t="s">
        <v>199</v>
      </c>
      <c r="V19" s="1" t="s">
        <v>199</v>
      </c>
    </row>
    <row r="20" spans="1:22">
      <c r="A20">
        <v>18</v>
      </c>
      <c r="B20" s="1" t="s">
        <v>121</v>
      </c>
      <c r="C20">
        <v>1</v>
      </c>
      <c r="D20" s="28"/>
      <c r="E20" s="29">
        <v>29.005555555555556</v>
      </c>
      <c r="F20" s="1" t="s">
        <v>122</v>
      </c>
      <c r="G20" s="1" t="s">
        <v>8</v>
      </c>
      <c r="H20" s="1" t="s">
        <v>39</v>
      </c>
      <c r="I20">
        <v>1</v>
      </c>
      <c r="J20" s="1"/>
      <c r="K20">
        <v>1</v>
      </c>
      <c r="L20">
        <v>36.4</v>
      </c>
      <c r="M20">
        <v>162</v>
      </c>
      <c r="N20">
        <v>101</v>
      </c>
      <c r="O20">
        <v>133</v>
      </c>
      <c r="P20" s="29">
        <v>97</v>
      </c>
      <c r="Q20" s="1" t="s">
        <v>25</v>
      </c>
      <c r="R20" s="29">
        <v>0</v>
      </c>
      <c r="S20" s="1" t="s">
        <v>125</v>
      </c>
      <c r="T20" s="1" t="s">
        <v>199</v>
      </c>
      <c r="U20" s="1" t="s">
        <v>199</v>
      </c>
      <c r="V20" s="1" t="s">
        <v>199</v>
      </c>
    </row>
    <row r="21" spans="1:22">
      <c r="A21">
        <v>19</v>
      </c>
      <c r="B21" s="1" t="s">
        <v>126</v>
      </c>
      <c r="C21">
        <v>2</v>
      </c>
      <c r="D21" s="28"/>
      <c r="E21" s="29">
        <v>42.480555555555554</v>
      </c>
      <c r="F21" s="1" t="s">
        <v>27</v>
      </c>
      <c r="G21" s="1" t="s">
        <v>8</v>
      </c>
      <c r="H21" s="1" t="s">
        <v>78</v>
      </c>
      <c r="I21">
        <v>1</v>
      </c>
      <c r="J21" s="1"/>
      <c r="K21">
        <v>1</v>
      </c>
      <c r="L21">
        <v>37.6</v>
      </c>
      <c r="M21">
        <v>132</v>
      </c>
      <c r="N21">
        <v>100</v>
      </c>
      <c r="O21">
        <v>89</v>
      </c>
      <c r="P21" s="29">
        <v>99</v>
      </c>
      <c r="Q21" s="1" t="s">
        <v>73</v>
      </c>
      <c r="R21" s="29">
        <v>0</v>
      </c>
      <c r="S21" s="1" t="s">
        <v>130</v>
      </c>
      <c r="T21">
        <v>25.4</v>
      </c>
      <c r="U21">
        <v>27.46</v>
      </c>
    </row>
    <row r="22" spans="1:22">
      <c r="A22">
        <v>20</v>
      </c>
      <c r="B22" s="1" t="s">
        <v>131</v>
      </c>
      <c r="C22">
        <v>1</v>
      </c>
      <c r="D22" s="28"/>
      <c r="E22" s="29">
        <v>69.355555555555554</v>
      </c>
      <c r="F22" s="1" t="s">
        <v>27</v>
      </c>
      <c r="G22" s="1" t="s">
        <v>8</v>
      </c>
      <c r="H22" s="1" t="s">
        <v>8</v>
      </c>
      <c r="I22">
        <v>0</v>
      </c>
      <c r="J22" s="1"/>
      <c r="K22">
        <v>1</v>
      </c>
      <c r="L22">
        <v>38.5</v>
      </c>
      <c r="M22">
        <v>183</v>
      </c>
      <c r="N22">
        <v>86</v>
      </c>
      <c r="O22">
        <v>98</v>
      </c>
      <c r="P22" s="29">
        <v>77</v>
      </c>
      <c r="Q22" s="1" t="s">
        <v>136</v>
      </c>
      <c r="R22" s="29">
        <v>1</v>
      </c>
      <c r="S22" s="1" t="s">
        <v>137</v>
      </c>
      <c r="T22">
        <v>40.590000000000003</v>
      </c>
      <c r="U22">
        <v>37.79</v>
      </c>
    </row>
    <row r="23" spans="1:22">
      <c r="A23">
        <v>21</v>
      </c>
      <c r="B23" s="1" t="s">
        <v>138</v>
      </c>
      <c r="C23">
        <v>1</v>
      </c>
      <c r="D23" s="28"/>
      <c r="E23" s="29">
        <v>25.927777777777777</v>
      </c>
      <c r="F23" s="1" t="s">
        <v>27</v>
      </c>
      <c r="G23" s="1" t="s">
        <v>8</v>
      </c>
      <c r="H23" s="1" t="s">
        <v>40</v>
      </c>
      <c r="I23">
        <v>1</v>
      </c>
      <c r="J23" s="1"/>
      <c r="K23">
        <v>1</v>
      </c>
      <c r="L23">
        <v>36.6</v>
      </c>
      <c r="M23">
        <v>150</v>
      </c>
      <c r="N23">
        <v>101</v>
      </c>
      <c r="O23">
        <v>104</v>
      </c>
      <c r="P23" s="29">
        <v>99</v>
      </c>
      <c r="Q23" s="1" t="s">
        <v>25</v>
      </c>
      <c r="R23" s="29">
        <v>0</v>
      </c>
      <c r="S23" s="1" t="s">
        <v>142</v>
      </c>
      <c r="T23" s="1" t="s">
        <v>199</v>
      </c>
      <c r="U23" s="1" t="s">
        <v>199</v>
      </c>
      <c r="V23" s="1" t="s">
        <v>199</v>
      </c>
    </row>
    <row r="24" spans="1:22">
      <c r="A24">
        <v>22</v>
      </c>
      <c r="B24" s="1" t="s">
        <v>144</v>
      </c>
      <c r="C24">
        <v>2</v>
      </c>
      <c r="D24" s="28"/>
      <c r="E24" s="29">
        <v>48.394444444444446</v>
      </c>
      <c r="F24" s="1" t="s">
        <v>27</v>
      </c>
      <c r="G24" s="1" t="s">
        <v>8</v>
      </c>
      <c r="H24" s="1" t="s">
        <v>8</v>
      </c>
      <c r="I24">
        <v>0</v>
      </c>
      <c r="J24" s="1"/>
      <c r="K24">
        <v>1</v>
      </c>
      <c r="L24">
        <v>37</v>
      </c>
      <c r="M24">
        <v>130</v>
      </c>
      <c r="N24">
        <v>84</v>
      </c>
      <c r="O24">
        <v>90</v>
      </c>
      <c r="P24" s="29">
        <v>97</v>
      </c>
      <c r="Q24" s="1" t="s">
        <v>25</v>
      </c>
      <c r="R24" s="29">
        <v>0</v>
      </c>
      <c r="S24" s="1" t="s">
        <v>146</v>
      </c>
      <c r="T24" s="1" t="s">
        <v>199</v>
      </c>
      <c r="U24" s="1" t="s">
        <v>199</v>
      </c>
      <c r="V24" s="1" t="s">
        <v>199</v>
      </c>
    </row>
    <row r="25" spans="1:22">
      <c r="A25">
        <v>23</v>
      </c>
      <c r="B25" s="1" t="s">
        <v>147</v>
      </c>
      <c r="C25">
        <v>1</v>
      </c>
      <c r="D25" s="28"/>
      <c r="E25" s="29">
        <v>26.483333333333334</v>
      </c>
      <c r="F25" s="1" t="s">
        <v>148</v>
      </c>
      <c r="G25" s="1" t="s">
        <v>8</v>
      </c>
      <c r="H25" s="1" t="s">
        <v>8</v>
      </c>
      <c r="I25">
        <v>0</v>
      </c>
      <c r="J25" s="1"/>
      <c r="K25">
        <v>1</v>
      </c>
      <c r="L25">
        <v>36.799999999999997</v>
      </c>
      <c r="M25">
        <v>113</v>
      </c>
      <c r="N25">
        <v>73</v>
      </c>
      <c r="O25">
        <v>82</v>
      </c>
      <c r="P25" s="29">
        <v>97</v>
      </c>
      <c r="Q25" s="1" t="s">
        <v>25</v>
      </c>
      <c r="R25" s="29">
        <v>0</v>
      </c>
      <c r="S25" s="1" t="s">
        <v>151</v>
      </c>
      <c r="T25">
        <v>19.82</v>
      </c>
      <c r="U25">
        <v>21.16</v>
      </c>
    </row>
    <row r="26" spans="1:22">
      <c r="A26">
        <v>24</v>
      </c>
      <c r="B26" s="1" t="s">
        <v>153</v>
      </c>
      <c r="C26">
        <v>1</v>
      </c>
      <c r="D26" s="28"/>
      <c r="E26" s="29">
        <v>29.95</v>
      </c>
      <c r="F26" s="1" t="s">
        <v>27</v>
      </c>
      <c r="G26" s="1" t="s">
        <v>8</v>
      </c>
      <c r="H26" s="1" t="s">
        <v>8</v>
      </c>
      <c r="I26">
        <v>0</v>
      </c>
      <c r="J26" s="1"/>
      <c r="K26">
        <v>1</v>
      </c>
      <c r="L26">
        <v>38</v>
      </c>
      <c r="M26">
        <v>133</v>
      </c>
      <c r="N26">
        <v>100</v>
      </c>
      <c r="O26">
        <v>107</v>
      </c>
      <c r="P26" s="29">
        <v>98</v>
      </c>
      <c r="Q26" s="1" t="s">
        <v>25</v>
      </c>
      <c r="R26" s="29">
        <v>0</v>
      </c>
      <c r="S26" s="1" t="s">
        <v>159</v>
      </c>
      <c r="T26" s="1" t="s">
        <v>203</v>
      </c>
      <c r="U26">
        <v>26.62</v>
      </c>
      <c r="V26">
        <v>28.56</v>
      </c>
    </row>
    <row r="27" spans="1:22">
      <c r="A27">
        <v>25</v>
      </c>
      <c r="B27" s="1" t="s">
        <v>160</v>
      </c>
      <c r="C27">
        <v>2</v>
      </c>
      <c r="D27" s="28"/>
      <c r="E27" s="29">
        <v>27.919444444444444</v>
      </c>
      <c r="F27" s="1" t="s">
        <v>161</v>
      </c>
      <c r="G27" s="1" t="s">
        <v>8</v>
      </c>
      <c r="H27" s="1" t="s">
        <v>8</v>
      </c>
      <c r="I27">
        <v>0</v>
      </c>
      <c r="J27" s="1"/>
      <c r="K27">
        <v>1</v>
      </c>
      <c r="L27">
        <v>37.6</v>
      </c>
      <c r="M27">
        <v>185</v>
      </c>
      <c r="N27">
        <v>118</v>
      </c>
      <c r="O27">
        <v>103</v>
      </c>
      <c r="P27" s="29">
        <v>99</v>
      </c>
      <c r="Q27" s="1" t="s">
        <v>25</v>
      </c>
      <c r="R27" s="29">
        <v>0</v>
      </c>
      <c r="S27" s="1" t="s">
        <v>164</v>
      </c>
      <c r="T27" s="1" t="s">
        <v>199</v>
      </c>
      <c r="U27" s="1" t="s">
        <v>199</v>
      </c>
      <c r="V27" s="1" t="s">
        <v>199</v>
      </c>
    </row>
    <row r="28" spans="1:22">
      <c r="A28">
        <v>26</v>
      </c>
      <c r="B28" s="1" t="s">
        <v>165</v>
      </c>
      <c r="C28">
        <v>2</v>
      </c>
      <c r="D28" s="28"/>
      <c r="E28" s="29">
        <v>49.094444444444441</v>
      </c>
      <c r="F28" s="1" t="s">
        <v>27</v>
      </c>
      <c r="G28" s="1" t="s">
        <v>166</v>
      </c>
      <c r="H28" s="1" t="s">
        <v>167</v>
      </c>
      <c r="I28">
        <v>1</v>
      </c>
      <c r="J28" s="1"/>
      <c r="K28">
        <v>1</v>
      </c>
      <c r="L28">
        <v>37.6</v>
      </c>
      <c r="M28">
        <v>124</v>
      </c>
      <c r="N28">
        <v>86</v>
      </c>
      <c r="O28">
        <v>95</v>
      </c>
      <c r="P28" s="29">
        <v>95</v>
      </c>
      <c r="Q28" s="1" t="s">
        <v>136</v>
      </c>
      <c r="R28" s="29">
        <v>1</v>
      </c>
      <c r="S28" s="1" t="s">
        <v>170</v>
      </c>
      <c r="T28" s="1" t="s">
        <v>204</v>
      </c>
      <c r="U28">
        <v>40.5</v>
      </c>
      <c r="V28">
        <v>28.26</v>
      </c>
    </row>
    <row r="29" spans="1:22">
      <c r="A29">
        <v>27</v>
      </c>
      <c r="B29" s="1" t="s">
        <v>171</v>
      </c>
      <c r="C29">
        <v>1</v>
      </c>
      <c r="D29" s="28"/>
      <c r="E29" s="29">
        <v>18.997222222222224</v>
      </c>
      <c r="F29" s="1" t="s">
        <v>27</v>
      </c>
      <c r="G29" s="1" t="s">
        <v>8</v>
      </c>
      <c r="H29" s="1" t="s">
        <v>39</v>
      </c>
      <c r="I29">
        <v>1</v>
      </c>
      <c r="J29" s="1"/>
      <c r="K29">
        <v>0</v>
      </c>
      <c r="L29">
        <v>35.799999999999997</v>
      </c>
      <c r="M29">
        <v>145</v>
      </c>
      <c r="N29">
        <v>88</v>
      </c>
      <c r="O29">
        <v>79</v>
      </c>
      <c r="P29" s="29">
        <v>98</v>
      </c>
      <c r="Q29" s="1" t="s">
        <v>25</v>
      </c>
      <c r="R29" s="29">
        <v>0</v>
      </c>
      <c r="S29" s="1" t="s">
        <v>175</v>
      </c>
      <c r="T29" s="1"/>
    </row>
    <row r="30" spans="1:22">
      <c r="A30">
        <v>28</v>
      </c>
      <c r="B30" s="1" t="s">
        <v>176</v>
      </c>
      <c r="C30">
        <v>2</v>
      </c>
      <c r="D30" s="28"/>
      <c r="E30" s="29">
        <v>69.974999999999994</v>
      </c>
      <c r="F30" s="1" t="s">
        <v>177</v>
      </c>
      <c r="G30" s="1" t="s">
        <v>8</v>
      </c>
      <c r="H30" s="1" t="s">
        <v>8</v>
      </c>
      <c r="I30">
        <v>0</v>
      </c>
      <c r="J30" s="1"/>
      <c r="K30">
        <v>1</v>
      </c>
      <c r="L30">
        <v>36.5</v>
      </c>
      <c r="M30">
        <v>124</v>
      </c>
      <c r="N30">
        <v>92</v>
      </c>
      <c r="O30">
        <v>90</v>
      </c>
      <c r="P30" s="29">
        <v>79</v>
      </c>
      <c r="Q30" s="1" t="s">
        <v>136</v>
      </c>
      <c r="R30" s="29">
        <v>1</v>
      </c>
      <c r="S30" s="1" t="s">
        <v>180</v>
      </c>
      <c r="T30">
        <v>27.34</v>
      </c>
      <c r="U30">
        <v>29.26</v>
      </c>
    </row>
    <row r="31" spans="1:22">
      <c r="A31">
        <v>29</v>
      </c>
      <c r="B31" s="1" t="s">
        <v>181</v>
      </c>
      <c r="C31">
        <v>2</v>
      </c>
      <c r="D31" s="28"/>
      <c r="E31" s="29">
        <v>47.652777777777779</v>
      </c>
      <c r="F31" s="1" t="s">
        <v>182</v>
      </c>
      <c r="G31" s="1" t="s">
        <v>8</v>
      </c>
      <c r="H31" s="1" t="s">
        <v>183</v>
      </c>
      <c r="I31">
        <v>1</v>
      </c>
      <c r="J31" s="1"/>
      <c r="K31">
        <v>1</v>
      </c>
      <c r="L31">
        <v>36.4</v>
      </c>
      <c r="M31">
        <v>97</v>
      </c>
      <c r="N31">
        <v>82</v>
      </c>
      <c r="O31">
        <v>71</v>
      </c>
      <c r="P31" s="29">
        <v>98</v>
      </c>
      <c r="Q31" s="1" t="s">
        <v>25</v>
      </c>
      <c r="R31" s="29">
        <v>0</v>
      </c>
      <c r="S31" s="1" t="s">
        <v>186</v>
      </c>
      <c r="T31" s="1" t="s">
        <v>199</v>
      </c>
      <c r="U31" s="1" t="s">
        <v>199</v>
      </c>
      <c r="V31" s="1" t="s">
        <v>199</v>
      </c>
    </row>
    <row r="32" spans="1:22">
      <c r="A32">
        <v>30</v>
      </c>
      <c r="B32" s="1" t="s">
        <v>187</v>
      </c>
      <c r="C32" s="30" t="s">
        <v>726</v>
      </c>
      <c r="D32" s="28"/>
      <c r="E32" s="29">
        <v>47.777777777777779</v>
      </c>
      <c r="F32" s="1" t="s">
        <v>188</v>
      </c>
      <c r="G32" s="1" t="s">
        <v>8</v>
      </c>
      <c r="H32" s="1" t="s">
        <v>189</v>
      </c>
      <c r="I32">
        <v>1</v>
      </c>
      <c r="J32" s="1"/>
      <c r="K32">
        <v>1</v>
      </c>
      <c r="L32">
        <v>36</v>
      </c>
      <c r="M32">
        <v>133</v>
      </c>
      <c r="N32">
        <v>87</v>
      </c>
      <c r="O32">
        <v>96</v>
      </c>
      <c r="P32">
        <v>89</v>
      </c>
      <c r="Q32" s="1" t="s">
        <v>136</v>
      </c>
      <c r="R32">
        <v>1</v>
      </c>
      <c r="S32" s="1" t="s">
        <v>193</v>
      </c>
      <c r="T32" s="1" t="s">
        <v>205</v>
      </c>
      <c r="U32">
        <v>28.32</v>
      </c>
    </row>
    <row r="33" spans="2:2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2">
      <c r="B34" s="31" t="s">
        <v>19</v>
      </c>
      <c r="C34" s="29">
        <f>COUNTIF(C3:C32,2)</f>
        <v>13</v>
      </c>
      <c r="D34" s="1" t="s">
        <v>326</v>
      </c>
      <c r="E34" s="30">
        <f>AVERAGE(E3:E32)</f>
        <v>42.993148148148165</v>
      </c>
      <c r="F34" s="1"/>
      <c r="G34" s="1"/>
      <c r="H34" s="1" t="s">
        <v>727</v>
      </c>
      <c r="I34" s="29">
        <f>COUNTIF(I3:I32,1)</f>
        <v>16</v>
      </c>
      <c r="J34" s="1" t="s">
        <v>728</v>
      </c>
      <c r="K34" s="29">
        <f>COUNTIF(K3:K32,1)</f>
        <v>27</v>
      </c>
      <c r="L34" s="30">
        <f>AVERAGE(L3:L32)</f>
        <v>36.81666666666667</v>
      </c>
      <c r="M34" s="30">
        <f>AVERAGE(M3:M32)</f>
        <v>136.13333333333333</v>
      </c>
      <c r="N34" s="30">
        <f t="shared" ref="N34:P34" si="0">AVERAGE(N3:N32)</f>
        <v>90.733333333333334</v>
      </c>
      <c r="O34" s="30">
        <f t="shared" si="0"/>
        <v>96.13333333333334</v>
      </c>
      <c r="P34" s="30">
        <f t="shared" si="0"/>
        <v>95.2</v>
      </c>
      <c r="Q34" s="31" t="s">
        <v>25</v>
      </c>
      <c r="R34" s="29">
        <f>COUNTIF(R3:R32,0)</f>
        <v>25</v>
      </c>
      <c r="S34" s="1"/>
      <c r="T34" s="1"/>
    </row>
    <row r="35" spans="2:22">
      <c r="B35" s="31" t="s">
        <v>0</v>
      </c>
      <c r="C35" s="29">
        <f>COUNTIF(C3:C32,1)</f>
        <v>17</v>
      </c>
      <c r="D35" s="1" t="s">
        <v>324</v>
      </c>
      <c r="E35" s="30">
        <f>STDEV(E3:E32)</f>
        <v>13.729472151639699</v>
      </c>
      <c r="F35" s="1"/>
      <c r="G35" s="1"/>
      <c r="H35" s="1" t="s">
        <v>729</v>
      </c>
      <c r="I35" s="29">
        <f>COUNTIF(I3:I32,0)</f>
        <v>14</v>
      </c>
      <c r="J35" s="1" t="s">
        <v>730</v>
      </c>
      <c r="K35" s="29">
        <f>COUNTIF(K3:K32,0)</f>
        <v>3</v>
      </c>
      <c r="L35" s="30">
        <f>STDEV(L3:L32)</f>
        <v>0.86226779316314361</v>
      </c>
      <c r="M35" s="30">
        <f>STDEV(M3:M32)</f>
        <v>19.83854369886949</v>
      </c>
      <c r="N35" s="30">
        <f t="shared" ref="N35:P35" si="1">STDEV(N3:N32)</f>
        <v>12.034242332018547</v>
      </c>
      <c r="O35" s="30">
        <f t="shared" si="1"/>
        <v>15.659597328978398</v>
      </c>
      <c r="P35" s="30">
        <f t="shared" si="1"/>
        <v>5.2153619241621199</v>
      </c>
      <c r="Q35" s="31" t="s">
        <v>731</v>
      </c>
      <c r="R35" s="29">
        <f>COUNTIF(R3:R32,1)</f>
        <v>5</v>
      </c>
      <c r="S35" s="1"/>
      <c r="T35" s="1"/>
    </row>
    <row r="36" spans="2:22">
      <c r="B36" s="1"/>
      <c r="C36" s="1"/>
      <c r="D36" s="1" t="s">
        <v>732</v>
      </c>
      <c r="E36" s="30">
        <f>MIN(E3:E31)</f>
        <v>18.997222222222224</v>
      </c>
      <c r="F36" s="30"/>
      <c r="G36" s="30"/>
      <c r="H36" s="30"/>
      <c r="I36" s="30"/>
      <c r="J36" s="30"/>
      <c r="K36" s="30"/>
      <c r="L36" s="30">
        <f>MIN(L3:L31)</f>
        <v>34.4</v>
      </c>
      <c r="M36" s="30">
        <f>MIN(M3:M31)</f>
        <v>97</v>
      </c>
      <c r="N36" s="30">
        <f t="shared" ref="N36:P36" si="2">MIN(N3:N31)</f>
        <v>70</v>
      </c>
      <c r="O36" s="30">
        <f t="shared" si="2"/>
        <v>71</v>
      </c>
      <c r="P36" s="30">
        <f t="shared" si="2"/>
        <v>77</v>
      </c>
      <c r="Q36" s="30"/>
      <c r="R36" s="30"/>
      <c r="S36" s="30"/>
      <c r="T36" s="30"/>
      <c r="U36" s="30"/>
      <c r="V36" s="30"/>
    </row>
    <row r="37" spans="2:22">
      <c r="B37" s="1"/>
      <c r="C37" s="1"/>
      <c r="D37" s="1" t="s">
        <v>325</v>
      </c>
      <c r="E37" s="30">
        <f>MAX(E3:E32)</f>
        <v>70.222222222222229</v>
      </c>
      <c r="F37" s="30"/>
      <c r="G37" s="30"/>
      <c r="H37" s="30"/>
      <c r="I37" s="30"/>
      <c r="J37" s="30"/>
      <c r="K37" s="30"/>
      <c r="L37" s="30">
        <f>MAX(L3:L32)</f>
        <v>38.5</v>
      </c>
      <c r="M37" s="30">
        <f>MAX(M3:M32)</f>
        <v>185</v>
      </c>
      <c r="N37" s="30">
        <f t="shared" ref="N37:P37" si="3">MAX(N3:N32)</f>
        <v>118</v>
      </c>
      <c r="O37" s="30">
        <f t="shared" si="3"/>
        <v>133</v>
      </c>
      <c r="P37" s="30">
        <f t="shared" si="3"/>
        <v>99</v>
      </c>
      <c r="Q37" s="30"/>
      <c r="R37" s="30"/>
      <c r="S37" s="30"/>
      <c r="T37" s="30"/>
      <c r="U37" s="30"/>
      <c r="V37" s="30"/>
    </row>
    <row r="38" spans="2:22">
      <c r="B38" s="1"/>
      <c r="C38" s="1"/>
      <c r="D38" s="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2:22">
      <c r="B39" s="1"/>
      <c r="C39" s="1"/>
      <c r="D39" s="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2:22">
      <c r="B40" s="1"/>
      <c r="C40" s="1"/>
      <c r="D40" s="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2:22">
      <c r="B41" s="1"/>
      <c r="C41" s="1"/>
      <c r="D41" s="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2:22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2:22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C322-D299-224A-803D-93C310F9D27E}">
  <dimension ref="A1:U41"/>
  <sheetViews>
    <sheetView zoomScale="40" zoomScaleNormal="40" workbookViewId="0"/>
  </sheetViews>
  <sheetFormatPr defaultColWidth="11.19921875" defaultRowHeight="15.6"/>
  <cols>
    <col min="1" max="1" width="2.8984375" bestFit="1" customWidth="1"/>
    <col min="2" max="2" width="10.3984375" bestFit="1" customWidth="1"/>
    <col min="3" max="3" width="27" bestFit="1" customWidth="1"/>
    <col min="4" max="4" width="4.59765625" bestFit="1" customWidth="1"/>
    <col min="5" max="5" width="9.8984375" bestFit="1" customWidth="1"/>
    <col min="6" max="6" width="31.296875" bestFit="1" customWidth="1"/>
    <col min="7" max="7" width="19.19921875" bestFit="1" customWidth="1"/>
    <col min="8" max="8" width="13" bestFit="1" customWidth="1"/>
    <col min="9" max="9" width="12.59765625" bestFit="1" customWidth="1"/>
    <col min="10" max="10" width="14.59765625" bestFit="1" customWidth="1"/>
    <col min="11" max="11" width="7.69921875" bestFit="1" customWidth="1"/>
    <col min="12" max="12" width="6.296875" bestFit="1" customWidth="1"/>
    <col min="13" max="13" width="6.8984375" bestFit="1" customWidth="1"/>
    <col min="14" max="14" width="24.5" bestFit="1" customWidth="1"/>
    <col min="15" max="15" width="97.796875" bestFit="1" customWidth="1"/>
    <col min="16" max="17" width="28.8984375" bestFit="1" customWidth="1"/>
    <col min="18" max="18" width="12.19921875" bestFit="1" customWidth="1"/>
    <col min="19" max="19" width="10.5" bestFit="1" customWidth="1"/>
    <col min="21" max="21" width="117" bestFit="1" customWidth="1"/>
  </cols>
  <sheetData>
    <row r="1" spans="1:21">
      <c r="P1" t="s">
        <v>207</v>
      </c>
      <c r="Q1" t="s">
        <v>207</v>
      </c>
      <c r="R1" t="s">
        <v>209</v>
      </c>
    </row>
    <row r="2" spans="1:21">
      <c r="B2" t="s">
        <v>1</v>
      </c>
      <c r="C2" t="s">
        <v>2</v>
      </c>
      <c r="D2" t="s">
        <v>4</v>
      </c>
      <c r="E2" t="s">
        <v>5</v>
      </c>
      <c r="F2" t="s">
        <v>6</v>
      </c>
      <c r="G2" t="s">
        <v>7</v>
      </c>
      <c r="H2" t="s">
        <v>9</v>
      </c>
      <c r="I2" t="s">
        <v>10</v>
      </c>
      <c r="J2" t="s">
        <v>12</v>
      </c>
      <c r="K2" t="s">
        <v>13</v>
      </c>
      <c r="L2" t="s">
        <v>15</v>
      </c>
      <c r="M2" t="s">
        <v>16</v>
      </c>
      <c r="N2" t="s">
        <v>17</v>
      </c>
      <c r="O2" t="s">
        <v>22</v>
      </c>
      <c r="P2" t="s">
        <v>201</v>
      </c>
      <c r="Q2" t="s">
        <v>202</v>
      </c>
      <c r="R2" t="s">
        <v>206</v>
      </c>
      <c r="U2" t="s">
        <v>210</v>
      </c>
    </row>
    <row r="3" spans="1:21">
      <c r="A3">
        <v>1</v>
      </c>
      <c r="B3" s="1" t="s">
        <v>194</v>
      </c>
      <c r="C3" s="1" t="s">
        <v>3</v>
      </c>
      <c r="D3" s="1" t="s">
        <v>0</v>
      </c>
      <c r="E3" s="1"/>
      <c r="F3" s="1" t="s">
        <v>195</v>
      </c>
      <c r="G3" s="1" t="s">
        <v>8</v>
      </c>
      <c r="H3" s="1" t="s">
        <v>8</v>
      </c>
      <c r="I3" s="1" t="s">
        <v>11</v>
      </c>
      <c r="J3" s="1" t="s">
        <v>154</v>
      </c>
      <c r="K3" s="1" t="s">
        <v>14</v>
      </c>
      <c r="L3" s="1" t="s">
        <v>196</v>
      </c>
      <c r="M3" s="1" t="s">
        <v>197</v>
      </c>
      <c r="N3" s="1" t="s">
        <v>25</v>
      </c>
      <c r="O3" s="1" t="s">
        <v>198</v>
      </c>
      <c r="P3" s="1" t="s">
        <v>199</v>
      </c>
      <c r="Q3" s="1" t="s">
        <v>199</v>
      </c>
      <c r="R3" s="1" t="s">
        <v>199</v>
      </c>
      <c r="U3" s="1" t="s">
        <v>211</v>
      </c>
    </row>
    <row r="4" spans="1:21">
      <c r="A4">
        <v>2</v>
      </c>
      <c r="B4" s="1" t="s">
        <v>34</v>
      </c>
      <c r="C4" s="1" t="s">
        <v>18</v>
      </c>
      <c r="D4" s="1" t="s">
        <v>19</v>
      </c>
      <c r="E4" s="1"/>
      <c r="F4" s="1" t="s">
        <v>20</v>
      </c>
      <c r="G4" s="1" t="s">
        <v>21</v>
      </c>
      <c r="H4" s="1" t="s">
        <v>8</v>
      </c>
      <c r="I4" s="1" t="s">
        <v>11</v>
      </c>
      <c r="J4" s="1" t="s">
        <v>28</v>
      </c>
      <c r="K4" s="1" t="s">
        <v>24</v>
      </c>
      <c r="L4" s="1">
        <v>74</v>
      </c>
      <c r="M4" s="1" t="s">
        <v>33</v>
      </c>
      <c r="N4" s="1" t="s">
        <v>25</v>
      </c>
      <c r="O4" s="1" t="s">
        <v>23</v>
      </c>
      <c r="P4" s="1" t="s">
        <v>199</v>
      </c>
      <c r="Q4" s="1" t="s">
        <v>199</v>
      </c>
      <c r="R4" s="1" t="s">
        <v>199</v>
      </c>
      <c r="U4" s="2" t="s">
        <v>212</v>
      </c>
    </row>
    <row r="5" spans="1:21">
      <c r="A5">
        <v>3</v>
      </c>
      <c r="B5" s="1" t="s">
        <v>34</v>
      </c>
      <c r="C5" s="1" t="s">
        <v>26</v>
      </c>
      <c r="D5" s="1" t="s">
        <v>19</v>
      </c>
      <c r="E5" s="1"/>
      <c r="F5" s="1" t="s">
        <v>27</v>
      </c>
      <c r="G5" s="1" t="s">
        <v>8</v>
      </c>
      <c r="H5" s="1" t="s">
        <v>40</v>
      </c>
      <c r="I5" s="1" t="s">
        <v>11</v>
      </c>
      <c r="J5" s="1" t="s">
        <v>29</v>
      </c>
      <c r="K5" s="1" t="s">
        <v>30</v>
      </c>
      <c r="L5" s="1" t="s">
        <v>31</v>
      </c>
      <c r="M5" s="1" t="s">
        <v>35</v>
      </c>
      <c r="N5" s="1" t="s">
        <v>25</v>
      </c>
      <c r="O5" s="1" t="s">
        <v>36</v>
      </c>
      <c r="P5" s="1" t="s">
        <v>200</v>
      </c>
      <c r="Q5">
        <v>28.01</v>
      </c>
    </row>
    <row r="6" spans="1:21">
      <c r="A6">
        <v>4</v>
      </c>
      <c r="B6" s="1" t="s">
        <v>34</v>
      </c>
      <c r="C6" s="1" t="s">
        <v>37</v>
      </c>
      <c r="D6" s="1" t="s">
        <v>19</v>
      </c>
      <c r="E6" s="1"/>
      <c r="F6" s="1" t="s">
        <v>27</v>
      </c>
      <c r="G6" s="1" t="s">
        <v>38</v>
      </c>
      <c r="H6" s="1" t="s">
        <v>39</v>
      </c>
      <c r="I6" s="1" t="s">
        <v>11</v>
      </c>
      <c r="J6" s="1" t="s">
        <v>41</v>
      </c>
      <c r="K6" s="1" t="s">
        <v>42</v>
      </c>
      <c r="L6" s="1" t="s">
        <v>43</v>
      </c>
      <c r="M6" s="1" t="s">
        <v>33</v>
      </c>
      <c r="N6" s="1" t="s">
        <v>25</v>
      </c>
      <c r="O6" s="1" t="s">
        <v>44</v>
      </c>
      <c r="P6" s="1" t="s">
        <v>199</v>
      </c>
      <c r="Q6" s="1" t="s">
        <v>199</v>
      </c>
      <c r="R6" s="1" t="s">
        <v>199</v>
      </c>
    </row>
    <row r="7" spans="1:21">
      <c r="A7">
        <v>5</v>
      </c>
      <c r="B7" s="1" t="s">
        <v>34</v>
      </c>
      <c r="C7" s="1" t="s">
        <v>45</v>
      </c>
      <c r="D7" s="1" t="s">
        <v>0</v>
      </c>
      <c r="E7" s="1"/>
      <c r="F7" s="1" t="s">
        <v>27</v>
      </c>
      <c r="G7" s="1" t="s">
        <v>8</v>
      </c>
      <c r="H7" s="1" t="s">
        <v>8</v>
      </c>
      <c r="I7" s="1" t="s">
        <v>11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25</v>
      </c>
      <c r="O7" s="1" t="s">
        <v>50</v>
      </c>
      <c r="P7">
        <v>24.47</v>
      </c>
      <c r="Q7">
        <v>24.76</v>
      </c>
    </row>
    <row r="8" spans="1:21">
      <c r="A8">
        <v>6</v>
      </c>
      <c r="B8" s="1" t="s">
        <v>51</v>
      </c>
      <c r="C8" s="1" t="s">
        <v>52</v>
      </c>
      <c r="D8" s="1" t="s">
        <v>0</v>
      </c>
      <c r="E8" s="1"/>
      <c r="F8" s="1" t="s">
        <v>27</v>
      </c>
      <c r="G8" s="1" t="s">
        <v>8</v>
      </c>
      <c r="H8" s="1" t="s">
        <v>39</v>
      </c>
      <c r="I8" s="1" t="s">
        <v>11</v>
      </c>
      <c r="J8" s="1" t="s">
        <v>53</v>
      </c>
      <c r="K8" s="1" t="s">
        <v>54</v>
      </c>
      <c r="L8" s="1" t="s">
        <v>55</v>
      </c>
      <c r="M8" s="1" t="s">
        <v>56</v>
      </c>
      <c r="N8" s="1" t="s">
        <v>25</v>
      </c>
      <c r="O8" s="1" t="s">
        <v>96</v>
      </c>
      <c r="P8" s="1" t="s">
        <v>199</v>
      </c>
      <c r="Q8" s="1" t="s">
        <v>199</v>
      </c>
      <c r="R8" s="1" t="s">
        <v>199</v>
      </c>
    </row>
    <row r="9" spans="1:21">
      <c r="A9">
        <v>7</v>
      </c>
      <c r="B9" s="1" t="s">
        <v>51</v>
      </c>
      <c r="C9" s="1" t="s">
        <v>57</v>
      </c>
      <c r="D9" s="1" t="s">
        <v>0</v>
      </c>
      <c r="E9" s="1"/>
      <c r="F9" s="1" t="s">
        <v>27</v>
      </c>
      <c r="G9" s="1" t="s">
        <v>8</v>
      </c>
      <c r="H9" s="1" t="s">
        <v>40</v>
      </c>
      <c r="I9" s="1" t="s">
        <v>11</v>
      </c>
      <c r="J9" s="1" t="s">
        <v>58</v>
      </c>
      <c r="K9" s="1" t="s">
        <v>59</v>
      </c>
      <c r="L9" s="1" t="s">
        <v>60</v>
      </c>
      <c r="M9" s="1" t="s">
        <v>56</v>
      </c>
      <c r="N9" s="1" t="s">
        <v>25</v>
      </c>
      <c r="O9" s="1" t="s">
        <v>157</v>
      </c>
      <c r="P9" s="1" t="s">
        <v>199</v>
      </c>
      <c r="Q9" s="1" t="s">
        <v>199</v>
      </c>
      <c r="R9" s="1" t="s">
        <v>199</v>
      </c>
    </row>
    <row r="10" spans="1:21">
      <c r="A10">
        <v>8</v>
      </c>
      <c r="B10" s="1" t="s">
        <v>75</v>
      </c>
      <c r="C10" s="1" t="s">
        <v>61</v>
      </c>
      <c r="D10" s="1" t="s">
        <v>19</v>
      </c>
      <c r="E10" s="1"/>
      <c r="F10" s="1" t="s">
        <v>62</v>
      </c>
      <c r="G10" s="1" t="s">
        <v>8</v>
      </c>
      <c r="H10" s="1" t="s">
        <v>63</v>
      </c>
      <c r="I10" s="1" t="s">
        <v>64</v>
      </c>
      <c r="J10" s="1" t="s">
        <v>65</v>
      </c>
      <c r="K10" s="1" t="s">
        <v>66</v>
      </c>
      <c r="L10" s="1" t="s">
        <v>67</v>
      </c>
      <c r="M10" s="1" t="s">
        <v>49</v>
      </c>
      <c r="N10" s="1" t="s">
        <v>25</v>
      </c>
      <c r="O10" s="1" t="s">
        <v>68</v>
      </c>
      <c r="P10" s="1"/>
      <c r="S10" t="s">
        <v>208</v>
      </c>
    </row>
    <row r="11" spans="1:21">
      <c r="A11">
        <v>9</v>
      </c>
      <c r="B11" s="1" t="s">
        <v>74</v>
      </c>
      <c r="C11" s="1" t="s">
        <v>69</v>
      </c>
      <c r="D11" s="1" t="s">
        <v>19</v>
      </c>
      <c r="E11" s="1"/>
      <c r="F11" s="1" t="s">
        <v>27</v>
      </c>
      <c r="G11" s="1" t="s">
        <v>8</v>
      </c>
      <c r="H11" s="1" t="s">
        <v>8</v>
      </c>
      <c r="I11" s="1" t="s">
        <v>11</v>
      </c>
      <c r="J11" s="1" t="s">
        <v>70</v>
      </c>
      <c r="K11" s="1" t="s">
        <v>71</v>
      </c>
      <c r="L11" s="1" t="s">
        <v>72</v>
      </c>
      <c r="M11" s="1" t="s">
        <v>56</v>
      </c>
      <c r="N11" s="1" t="s">
        <v>25</v>
      </c>
      <c r="O11" s="1" t="s">
        <v>158</v>
      </c>
      <c r="P11" s="1" t="s">
        <v>199</v>
      </c>
      <c r="Q11" s="1" t="s">
        <v>199</v>
      </c>
      <c r="R11" s="1" t="s">
        <v>199</v>
      </c>
    </row>
    <row r="12" spans="1:21">
      <c r="A12">
        <v>10</v>
      </c>
      <c r="B12" s="1" t="s">
        <v>74</v>
      </c>
      <c r="C12" s="1" t="s">
        <v>76</v>
      </c>
      <c r="D12" s="1" t="s">
        <v>0</v>
      </c>
      <c r="E12" s="1"/>
      <c r="F12" s="1" t="s">
        <v>77</v>
      </c>
      <c r="G12" s="1" t="s">
        <v>8</v>
      </c>
      <c r="H12" s="1" t="s">
        <v>78</v>
      </c>
      <c r="I12" s="1" t="s">
        <v>11</v>
      </c>
      <c r="J12" s="1" t="s">
        <v>46</v>
      </c>
      <c r="K12" s="1" t="s">
        <v>79</v>
      </c>
      <c r="L12" s="1" t="s">
        <v>31</v>
      </c>
      <c r="M12" s="1" t="s">
        <v>32</v>
      </c>
      <c r="N12" s="1" t="s">
        <v>73</v>
      </c>
      <c r="O12" s="1" t="s">
        <v>80</v>
      </c>
      <c r="P12" s="1" t="s">
        <v>199</v>
      </c>
      <c r="Q12" s="1" t="s">
        <v>199</v>
      </c>
      <c r="R12" s="1" t="s">
        <v>199</v>
      </c>
    </row>
    <row r="13" spans="1:21">
      <c r="A13">
        <v>11</v>
      </c>
      <c r="B13" s="1" t="s">
        <v>74</v>
      </c>
      <c r="C13" s="2" t="s">
        <v>81</v>
      </c>
      <c r="D13" s="1" t="s">
        <v>19</v>
      </c>
      <c r="E13" s="1"/>
      <c r="F13" s="1" t="s">
        <v>27</v>
      </c>
      <c r="G13" s="1" t="s">
        <v>8</v>
      </c>
      <c r="H13" s="1" t="s">
        <v>78</v>
      </c>
      <c r="I13" s="1" t="s">
        <v>11</v>
      </c>
      <c r="J13" s="1" t="s">
        <v>82</v>
      </c>
      <c r="K13" s="1" t="s">
        <v>83</v>
      </c>
      <c r="L13" s="1" t="s">
        <v>84</v>
      </c>
      <c r="M13" s="1" t="s">
        <v>49</v>
      </c>
      <c r="N13" s="1" t="s">
        <v>25</v>
      </c>
      <c r="O13" s="1" t="s">
        <v>85</v>
      </c>
      <c r="P13">
        <v>24.91</v>
      </c>
      <c r="Q13">
        <v>27.1</v>
      </c>
    </row>
    <row r="14" spans="1:21">
      <c r="A14">
        <v>12</v>
      </c>
      <c r="B14" s="1" t="s">
        <v>74</v>
      </c>
      <c r="C14" s="1" t="s">
        <v>86</v>
      </c>
      <c r="D14" s="1" t="s">
        <v>0</v>
      </c>
      <c r="E14" s="1"/>
      <c r="F14" s="1" t="s">
        <v>87</v>
      </c>
      <c r="G14" s="1" t="s">
        <v>8</v>
      </c>
      <c r="H14" s="1" t="s">
        <v>39</v>
      </c>
      <c r="I14" s="1" t="s">
        <v>11</v>
      </c>
      <c r="J14" s="1" t="s">
        <v>88</v>
      </c>
      <c r="K14" s="1" t="s">
        <v>89</v>
      </c>
      <c r="L14" s="1" t="s">
        <v>90</v>
      </c>
      <c r="M14" s="1" t="s">
        <v>49</v>
      </c>
      <c r="N14" s="1" t="s">
        <v>25</v>
      </c>
      <c r="O14" s="1" t="s">
        <v>97</v>
      </c>
      <c r="P14" s="1" t="s">
        <v>199</v>
      </c>
      <c r="Q14" s="1" t="s">
        <v>199</v>
      </c>
      <c r="R14" s="1" t="s">
        <v>199</v>
      </c>
    </row>
    <row r="15" spans="1:21">
      <c r="A15">
        <v>13</v>
      </c>
      <c r="B15" s="1" t="s">
        <v>91</v>
      </c>
      <c r="C15" s="1" t="s">
        <v>92</v>
      </c>
      <c r="D15" s="1" t="s">
        <v>0</v>
      </c>
      <c r="E15" s="1"/>
      <c r="F15" s="1" t="s">
        <v>93</v>
      </c>
      <c r="G15" s="1" t="s">
        <v>8</v>
      </c>
      <c r="H15" s="1" t="s">
        <v>8</v>
      </c>
      <c r="I15" s="1" t="s">
        <v>11</v>
      </c>
      <c r="J15" s="1" t="s">
        <v>28</v>
      </c>
      <c r="K15" s="1" t="s">
        <v>94</v>
      </c>
      <c r="L15" s="1" t="s">
        <v>95</v>
      </c>
      <c r="M15" s="1" t="s">
        <v>56</v>
      </c>
      <c r="N15" s="1" t="s">
        <v>25</v>
      </c>
      <c r="O15" s="1" t="s">
        <v>98</v>
      </c>
      <c r="P15" s="1" t="s">
        <v>199</v>
      </c>
      <c r="Q15" s="1" t="s">
        <v>199</v>
      </c>
      <c r="R15" s="1" t="s">
        <v>199</v>
      </c>
    </row>
    <row r="16" spans="1:21">
      <c r="A16">
        <v>14</v>
      </c>
      <c r="B16" s="1" t="s">
        <v>91</v>
      </c>
      <c r="C16" s="1" t="s">
        <v>99</v>
      </c>
      <c r="D16" s="1" t="s">
        <v>19</v>
      </c>
      <c r="E16" s="1"/>
      <c r="F16" s="1" t="s">
        <v>27</v>
      </c>
      <c r="G16" s="1" t="s">
        <v>8</v>
      </c>
      <c r="H16" s="1" t="s">
        <v>8</v>
      </c>
      <c r="I16" s="1" t="s">
        <v>11</v>
      </c>
      <c r="J16" s="1" t="s">
        <v>100</v>
      </c>
      <c r="K16" s="1" t="s">
        <v>101</v>
      </c>
      <c r="L16" s="1" t="s">
        <v>102</v>
      </c>
      <c r="M16" s="1" t="s">
        <v>33</v>
      </c>
      <c r="N16" s="1" t="s">
        <v>25</v>
      </c>
      <c r="O16" s="1" t="s">
        <v>103</v>
      </c>
      <c r="P16" s="1" t="s">
        <v>199</v>
      </c>
      <c r="Q16" s="1" t="s">
        <v>199</v>
      </c>
      <c r="R16" s="1" t="s">
        <v>199</v>
      </c>
    </row>
    <row r="17" spans="1:19">
      <c r="A17">
        <v>15</v>
      </c>
      <c r="B17" s="1" t="s">
        <v>104</v>
      </c>
      <c r="C17" s="1" t="s">
        <v>105</v>
      </c>
      <c r="D17" s="1" t="s">
        <v>0</v>
      </c>
      <c r="E17" s="1"/>
      <c r="F17" s="1" t="s">
        <v>27</v>
      </c>
      <c r="G17" s="1" t="s">
        <v>8</v>
      </c>
      <c r="H17" s="1" t="s">
        <v>8</v>
      </c>
      <c r="I17" s="1" t="s">
        <v>11</v>
      </c>
      <c r="J17" s="1" t="s">
        <v>106</v>
      </c>
      <c r="K17" s="1" t="s">
        <v>107</v>
      </c>
      <c r="L17" s="1" t="s">
        <v>108</v>
      </c>
      <c r="M17" s="1" t="s">
        <v>109</v>
      </c>
      <c r="N17" s="1" t="s">
        <v>136</v>
      </c>
      <c r="O17" s="1" t="s">
        <v>110</v>
      </c>
      <c r="P17">
        <v>28.32</v>
      </c>
      <c r="Q17">
        <v>28.79</v>
      </c>
    </row>
    <row r="18" spans="1:19">
      <c r="A18">
        <v>16</v>
      </c>
      <c r="B18" s="1" t="s">
        <v>104</v>
      </c>
      <c r="C18" s="1" t="s">
        <v>111</v>
      </c>
      <c r="D18" s="1" t="s">
        <v>0</v>
      </c>
      <c r="E18" s="1"/>
      <c r="F18" s="1" t="s">
        <v>27</v>
      </c>
      <c r="G18" s="1" t="s">
        <v>8</v>
      </c>
      <c r="H18" s="1" t="s">
        <v>39</v>
      </c>
      <c r="I18" s="1" t="s">
        <v>64</v>
      </c>
      <c r="J18" s="1" t="s">
        <v>29</v>
      </c>
      <c r="K18" s="1" t="s">
        <v>112</v>
      </c>
      <c r="L18" s="1" t="s">
        <v>67</v>
      </c>
      <c r="M18" s="1" t="s">
        <v>56</v>
      </c>
      <c r="N18" s="1" t="s">
        <v>25</v>
      </c>
      <c r="O18" s="1" t="s">
        <v>113</v>
      </c>
      <c r="P18" s="1"/>
      <c r="S18" t="s">
        <v>208</v>
      </c>
    </row>
    <row r="19" spans="1:19">
      <c r="A19">
        <v>17</v>
      </c>
      <c r="B19" s="1" t="s">
        <v>114</v>
      </c>
      <c r="C19" s="1" t="s">
        <v>115</v>
      </c>
      <c r="D19" s="1" t="s">
        <v>0</v>
      </c>
      <c r="E19" s="1"/>
      <c r="F19" s="1" t="s">
        <v>27</v>
      </c>
      <c r="G19" s="1" t="s">
        <v>8</v>
      </c>
      <c r="H19" s="1" t="s">
        <v>8</v>
      </c>
      <c r="I19" s="1" t="s">
        <v>11</v>
      </c>
      <c r="J19" s="1" t="s">
        <v>116</v>
      </c>
      <c r="K19" s="1" t="s">
        <v>117</v>
      </c>
      <c r="L19" s="1" t="s">
        <v>118</v>
      </c>
      <c r="M19" s="1" t="s">
        <v>33</v>
      </c>
      <c r="N19" s="1" t="s">
        <v>25</v>
      </c>
      <c r="O19" s="1" t="s">
        <v>119</v>
      </c>
      <c r="P19" s="1" t="s">
        <v>199</v>
      </c>
      <c r="Q19" s="1" t="s">
        <v>199</v>
      </c>
      <c r="R19" s="1" t="s">
        <v>199</v>
      </c>
    </row>
    <row r="20" spans="1:19">
      <c r="A20">
        <v>18</v>
      </c>
      <c r="B20" s="1" t="s">
        <v>120</v>
      </c>
      <c r="C20" s="1" t="s">
        <v>121</v>
      </c>
      <c r="D20" s="1" t="s">
        <v>0</v>
      </c>
      <c r="E20" s="1"/>
      <c r="F20" s="1" t="s">
        <v>122</v>
      </c>
      <c r="G20" s="1" t="s">
        <v>8</v>
      </c>
      <c r="H20" s="1" t="s">
        <v>39</v>
      </c>
      <c r="I20" s="1" t="s">
        <v>11</v>
      </c>
      <c r="J20" s="1" t="s">
        <v>82</v>
      </c>
      <c r="K20" s="1" t="s">
        <v>123</v>
      </c>
      <c r="L20" s="1" t="s">
        <v>124</v>
      </c>
      <c r="M20" s="1" t="s">
        <v>56</v>
      </c>
      <c r="N20" s="1" t="s">
        <v>25</v>
      </c>
      <c r="O20" s="1" t="s">
        <v>125</v>
      </c>
      <c r="P20" s="1" t="s">
        <v>199</v>
      </c>
      <c r="Q20" s="1" t="s">
        <v>199</v>
      </c>
      <c r="R20" s="1" t="s">
        <v>199</v>
      </c>
    </row>
    <row r="21" spans="1:19">
      <c r="A21">
        <v>19</v>
      </c>
      <c r="B21" s="1" t="s">
        <v>120</v>
      </c>
      <c r="C21" s="1" t="s">
        <v>126</v>
      </c>
      <c r="D21" s="1" t="s">
        <v>19</v>
      </c>
      <c r="E21" s="1"/>
      <c r="F21" s="1" t="s">
        <v>27</v>
      </c>
      <c r="G21" s="1" t="s">
        <v>8</v>
      </c>
      <c r="H21" s="1" t="s">
        <v>78</v>
      </c>
      <c r="I21" s="1" t="s">
        <v>11</v>
      </c>
      <c r="J21" s="1" t="s">
        <v>127</v>
      </c>
      <c r="K21" s="1" t="s">
        <v>128</v>
      </c>
      <c r="L21" s="1" t="s">
        <v>108</v>
      </c>
      <c r="M21" s="1" t="s">
        <v>129</v>
      </c>
      <c r="N21" s="1" t="s">
        <v>73</v>
      </c>
      <c r="O21" s="1" t="s">
        <v>130</v>
      </c>
      <c r="P21">
        <v>25.4</v>
      </c>
      <c r="Q21">
        <v>27.46</v>
      </c>
    </row>
    <row r="22" spans="1:19">
      <c r="A22">
        <v>20</v>
      </c>
      <c r="B22" s="1" t="s">
        <v>120</v>
      </c>
      <c r="C22" s="1" t="s">
        <v>131</v>
      </c>
      <c r="D22" s="1" t="s">
        <v>0</v>
      </c>
      <c r="E22" s="1"/>
      <c r="F22" s="1" t="s">
        <v>27</v>
      </c>
      <c r="G22" s="1" t="s">
        <v>8</v>
      </c>
      <c r="H22" s="1" t="s">
        <v>8</v>
      </c>
      <c r="I22" s="1" t="s">
        <v>11</v>
      </c>
      <c r="J22" s="1" t="s">
        <v>132</v>
      </c>
      <c r="K22" s="1" t="s">
        <v>133</v>
      </c>
      <c r="L22" s="1" t="s">
        <v>134</v>
      </c>
      <c r="M22" s="1" t="s">
        <v>135</v>
      </c>
      <c r="N22" s="1" t="s">
        <v>136</v>
      </c>
      <c r="O22" s="1" t="s">
        <v>137</v>
      </c>
      <c r="P22">
        <v>40.590000000000003</v>
      </c>
      <c r="Q22">
        <v>37.79</v>
      </c>
    </row>
    <row r="23" spans="1:19">
      <c r="A23">
        <v>21</v>
      </c>
      <c r="B23" s="1" t="s">
        <v>120</v>
      </c>
      <c r="C23" s="1" t="s">
        <v>138</v>
      </c>
      <c r="D23" s="1" t="s">
        <v>0</v>
      </c>
      <c r="E23" s="1"/>
      <c r="F23" s="1" t="s">
        <v>27</v>
      </c>
      <c r="G23" s="1" t="s">
        <v>8</v>
      </c>
      <c r="H23" s="1" t="s">
        <v>40</v>
      </c>
      <c r="I23" s="1" t="s">
        <v>11</v>
      </c>
      <c r="J23" s="1" t="s">
        <v>139</v>
      </c>
      <c r="K23" s="1" t="s">
        <v>140</v>
      </c>
      <c r="L23" s="1" t="s">
        <v>141</v>
      </c>
      <c r="M23" s="1" t="s">
        <v>129</v>
      </c>
      <c r="N23" s="1" t="s">
        <v>25</v>
      </c>
      <c r="O23" s="1" t="s">
        <v>142</v>
      </c>
      <c r="P23" s="1" t="s">
        <v>199</v>
      </c>
      <c r="Q23" s="1" t="s">
        <v>199</v>
      </c>
      <c r="R23" s="1" t="s">
        <v>199</v>
      </c>
    </row>
    <row r="24" spans="1:19">
      <c r="A24">
        <v>22</v>
      </c>
      <c r="B24" s="1" t="s">
        <v>143</v>
      </c>
      <c r="C24" s="1" t="s">
        <v>144</v>
      </c>
      <c r="D24" s="1" t="s">
        <v>19</v>
      </c>
      <c r="E24" s="1"/>
      <c r="F24" s="1" t="s">
        <v>27</v>
      </c>
      <c r="G24" s="1" t="s">
        <v>8</v>
      </c>
      <c r="H24" s="1" t="s">
        <v>8</v>
      </c>
      <c r="I24" s="1" t="s">
        <v>11</v>
      </c>
      <c r="J24" s="1" t="s">
        <v>100</v>
      </c>
      <c r="K24" s="1" t="s">
        <v>145</v>
      </c>
      <c r="L24" s="1" t="s">
        <v>67</v>
      </c>
      <c r="M24" s="1" t="s">
        <v>56</v>
      </c>
      <c r="N24" s="1" t="s">
        <v>25</v>
      </c>
      <c r="O24" s="1" t="s">
        <v>146</v>
      </c>
      <c r="P24" s="1" t="s">
        <v>199</v>
      </c>
      <c r="Q24" s="1" t="s">
        <v>199</v>
      </c>
      <c r="R24" s="1" t="s">
        <v>199</v>
      </c>
    </row>
    <row r="25" spans="1:19">
      <c r="A25">
        <v>23</v>
      </c>
      <c r="B25" s="1" t="s">
        <v>143</v>
      </c>
      <c r="C25" s="1" t="s">
        <v>147</v>
      </c>
      <c r="D25" s="1" t="s">
        <v>0</v>
      </c>
      <c r="E25" s="1"/>
      <c r="F25" s="1" t="s">
        <v>148</v>
      </c>
      <c r="G25" s="1" t="s">
        <v>8</v>
      </c>
      <c r="H25" s="1" t="s">
        <v>8</v>
      </c>
      <c r="I25" s="1" t="s">
        <v>11</v>
      </c>
      <c r="J25" s="1" t="s">
        <v>29</v>
      </c>
      <c r="K25" s="1" t="s">
        <v>149</v>
      </c>
      <c r="L25" s="1" t="s">
        <v>150</v>
      </c>
      <c r="M25" s="1" t="s">
        <v>56</v>
      </c>
      <c r="N25" s="1" t="s">
        <v>25</v>
      </c>
      <c r="O25" s="1" t="s">
        <v>151</v>
      </c>
      <c r="P25">
        <v>19.82</v>
      </c>
      <c r="Q25">
        <v>21.16</v>
      </c>
    </row>
    <row r="26" spans="1:19">
      <c r="A26">
        <v>24</v>
      </c>
      <c r="B26" s="1" t="s">
        <v>152</v>
      </c>
      <c r="C26" s="1" t="s">
        <v>153</v>
      </c>
      <c r="D26" s="1" t="s">
        <v>0</v>
      </c>
      <c r="E26" s="1"/>
      <c r="F26" s="1" t="s">
        <v>27</v>
      </c>
      <c r="G26" s="1" t="s">
        <v>8</v>
      </c>
      <c r="H26" s="1" t="s">
        <v>8</v>
      </c>
      <c r="I26" s="1" t="s">
        <v>11</v>
      </c>
      <c r="J26" s="1" t="s">
        <v>154</v>
      </c>
      <c r="K26" s="1" t="s">
        <v>155</v>
      </c>
      <c r="L26" s="1" t="s">
        <v>156</v>
      </c>
      <c r="M26" s="1" t="s">
        <v>33</v>
      </c>
      <c r="N26" s="1" t="s">
        <v>25</v>
      </c>
      <c r="O26" s="1" t="s">
        <v>159</v>
      </c>
      <c r="P26" s="1" t="s">
        <v>203</v>
      </c>
      <c r="Q26">
        <v>26.62</v>
      </c>
      <c r="R26">
        <v>28.56</v>
      </c>
    </row>
    <row r="27" spans="1:19">
      <c r="A27">
        <v>25</v>
      </c>
      <c r="B27" s="1" t="s">
        <v>152</v>
      </c>
      <c r="C27" s="1" t="s">
        <v>160</v>
      </c>
      <c r="D27" s="1" t="s">
        <v>19</v>
      </c>
      <c r="E27" s="1"/>
      <c r="F27" s="1" t="s">
        <v>161</v>
      </c>
      <c r="G27" s="1" t="s">
        <v>8</v>
      </c>
      <c r="H27" s="1" t="s">
        <v>8</v>
      </c>
      <c r="I27" s="1" t="s">
        <v>11</v>
      </c>
      <c r="J27" s="1" t="s">
        <v>127</v>
      </c>
      <c r="K27" s="1" t="s">
        <v>162</v>
      </c>
      <c r="L27" s="1" t="s">
        <v>163</v>
      </c>
      <c r="M27" s="1" t="s">
        <v>129</v>
      </c>
      <c r="N27" s="1" t="s">
        <v>25</v>
      </c>
      <c r="O27" s="1" t="s">
        <v>164</v>
      </c>
      <c r="P27" s="1" t="s">
        <v>199</v>
      </c>
      <c r="Q27" s="1" t="s">
        <v>199</v>
      </c>
      <c r="R27" s="1" t="s">
        <v>199</v>
      </c>
    </row>
    <row r="28" spans="1:19">
      <c r="A28">
        <v>26</v>
      </c>
      <c r="B28" s="1" t="s">
        <v>152</v>
      </c>
      <c r="C28" s="1" t="s">
        <v>165</v>
      </c>
      <c r="D28" s="1" t="s">
        <v>19</v>
      </c>
      <c r="E28" s="1"/>
      <c r="F28" s="1" t="s">
        <v>27</v>
      </c>
      <c r="G28" s="1" t="s">
        <v>166</v>
      </c>
      <c r="H28" s="1" t="s">
        <v>167</v>
      </c>
      <c r="I28" s="1" t="s">
        <v>11</v>
      </c>
      <c r="J28" s="1" t="s">
        <v>127</v>
      </c>
      <c r="K28" s="1" t="s">
        <v>168</v>
      </c>
      <c r="L28" s="1" t="s">
        <v>90</v>
      </c>
      <c r="M28" s="1" t="s">
        <v>35</v>
      </c>
      <c r="N28" s="1" t="s">
        <v>136</v>
      </c>
      <c r="O28" s="1" t="s">
        <v>170</v>
      </c>
      <c r="P28" s="1" t="s">
        <v>204</v>
      </c>
      <c r="Q28">
        <v>40.5</v>
      </c>
      <c r="R28">
        <v>28.26</v>
      </c>
    </row>
    <row r="29" spans="1:19">
      <c r="A29">
        <v>27</v>
      </c>
      <c r="B29" s="1" t="s">
        <v>169</v>
      </c>
      <c r="C29" s="1" t="s">
        <v>171</v>
      </c>
      <c r="D29" s="1" t="s">
        <v>0</v>
      </c>
      <c r="E29" s="1"/>
      <c r="F29" s="1" t="s">
        <v>27</v>
      </c>
      <c r="G29" s="1" t="s">
        <v>8</v>
      </c>
      <c r="H29" s="1" t="s">
        <v>39</v>
      </c>
      <c r="I29" s="1" t="s">
        <v>64</v>
      </c>
      <c r="J29" s="1" t="s">
        <v>172</v>
      </c>
      <c r="K29" s="1" t="s">
        <v>173</v>
      </c>
      <c r="L29" s="1" t="s">
        <v>174</v>
      </c>
      <c r="M29" s="1" t="s">
        <v>33</v>
      </c>
      <c r="N29" s="1" t="s">
        <v>25</v>
      </c>
      <c r="O29" s="1" t="s">
        <v>175</v>
      </c>
      <c r="P29" s="1"/>
      <c r="S29" t="s">
        <v>208</v>
      </c>
    </row>
    <row r="30" spans="1:19">
      <c r="A30">
        <v>28</v>
      </c>
      <c r="B30" s="1" t="s">
        <v>169</v>
      </c>
      <c r="C30" s="1" t="s">
        <v>176</v>
      </c>
      <c r="D30" s="1" t="s">
        <v>19</v>
      </c>
      <c r="E30" s="1"/>
      <c r="F30" s="1" t="s">
        <v>177</v>
      </c>
      <c r="G30" s="1" t="s">
        <v>8</v>
      </c>
      <c r="H30" s="1" t="s">
        <v>8</v>
      </c>
      <c r="I30" s="1" t="s">
        <v>11</v>
      </c>
      <c r="J30" s="1" t="s">
        <v>116</v>
      </c>
      <c r="K30" s="1" t="s">
        <v>178</v>
      </c>
      <c r="L30" s="1" t="s">
        <v>67</v>
      </c>
      <c r="M30" s="1" t="s">
        <v>179</v>
      </c>
      <c r="N30" s="1" t="s">
        <v>136</v>
      </c>
      <c r="O30" s="1" t="s">
        <v>180</v>
      </c>
      <c r="P30">
        <v>27.34</v>
      </c>
      <c r="Q30">
        <v>29.26</v>
      </c>
    </row>
    <row r="31" spans="1:19">
      <c r="A31">
        <v>29</v>
      </c>
      <c r="B31" s="1" t="s">
        <v>169</v>
      </c>
      <c r="C31" s="1" t="s">
        <v>181</v>
      </c>
      <c r="D31" s="1" t="s">
        <v>19</v>
      </c>
      <c r="E31" s="1"/>
      <c r="F31" s="1" t="s">
        <v>182</v>
      </c>
      <c r="G31" s="1" t="s">
        <v>8</v>
      </c>
      <c r="H31" s="1" t="s">
        <v>183</v>
      </c>
      <c r="I31" s="1" t="s">
        <v>11</v>
      </c>
      <c r="J31" s="1" t="s">
        <v>82</v>
      </c>
      <c r="K31" s="1" t="s">
        <v>184</v>
      </c>
      <c r="L31" s="1" t="s">
        <v>185</v>
      </c>
      <c r="M31" s="1" t="s">
        <v>33</v>
      </c>
      <c r="N31" s="1" t="s">
        <v>25</v>
      </c>
      <c r="O31" s="1" t="s">
        <v>186</v>
      </c>
      <c r="P31" s="1" t="s">
        <v>199</v>
      </c>
      <c r="Q31" s="1" t="s">
        <v>199</v>
      </c>
      <c r="R31" s="1" t="s">
        <v>199</v>
      </c>
    </row>
    <row r="32" spans="1:19">
      <c r="A32">
        <v>30</v>
      </c>
      <c r="B32" s="1" t="s">
        <v>169</v>
      </c>
      <c r="C32" s="1" t="s">
        <v>187</v>
      </c>
      <c r="D32" s="1" t="s">
        <v>0</v>
      </c>
      <c r="E32" s="1"/>
      <c r="F32" s="1" t="s">
        <v>188</v>
      </c>
      <c r="G32" s="1" t="s">
        <v>8</v>
      </c>
      <c r="H32" s="1" t="s">
        <v>189</v>
      </c>
      <c r="I32" s="1" t="s">
        <v>11</v>
      </c>
      <c r="J32" s="1" t="s">
        <v>53</v>
      </c>
      <c r="K32" s="1" t="s">
        <v>190</v>
      </c>
      <c r="L32" s="1" t="s">
        <v>191</v>
      </c>
      <c r="M32" s="1" t="s">
        <v>192</v>
      </c>
      <c r="N32" s="1" t="s">
        <v>136</v>
      </c>
      <c r="O32" s="1" t="s">
        <v>193</v>
      </c>
      <c r="P32" s="1" t="s">
        <v>205</v>
      </c>
      <c r="Q32">
        <v>28.32</v>
      </c>
    </row>
    <row r="33" spans="2:1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C60F-425B-4317-BF67-9A609971AFC2}">
  <dimension ref="A1:O330"/>
  <sheetViews>
    <sheetView zoomScale="70" zoomScaleNormal="70" workbookViewId="0"/>
  </sheetViews>
  <sheetFormatPr defaultRowHeight="15.6"/>
  <cols>
    <col min="1" max="1" width="27" bestFit="1" customWidth="1"/>
    <col min="2" max="2" width="9.3984375" bestFit="1" customWidth="1"/>
    <col min="3" max="4" width="11.8984375" bestFit="1" customWidth="1"/>
    <col min="5" max="5" width="8.69921875" bestFit="1" customWidth="1"/>
    <col min="6" max="6" width="9.3984375" bestFit="1" customWidth="1"/>
    <col min="7" max="8" width="11.8984375" bestFit="1" customWidth="1"/>
    <col min="9" max="9" width="5.796875" bestFit="1" customWidth="1"/>
    <col min="10" max="10" width="9.3984375" bestFit="1" customWidth="1"/>
    <col min="11" max="11" width="9.09765625" bestFit="1" customWidth="1"/>
    <col min="12" max="12" width="9.69921875" bestFit="1" customWidth="1"/>
    <col min="13" max="13" width="4.8984375" bestFit="1" customWidth="1"/>
    <col min="14" max="14" width="6.8984375" bestFit="1" customWidth="1"/>
  </cols>
  <sheetData>
    <row r="1" spans="1:15">
      <c r="B1">
        <f>AVERAGE(B3:B32)</f>
        <v>19.085000000000001</v>
      </c>
      <c r="C1">
        <f t="shared" ref="C1:D1" si="0">AVERAGE(C3:C32)</f>
        <v>22.840714285714284</v>
      </c>
      <c r="D1">
        <f t="shared" si="0"/>
        <v>4.0585714285714287</v>
      </c>
      <c r="J1">
        <v>0</v>
      </c>
      <c r="K1">
        <v>0</v>
      </c>
      <c r="L1">
        <v>0</v>
      </c>
    </row>
    <row r="2" spans="1:15">
      <c r="B2" t="str">
        <f>nyers!P2</f>
        <v>PCR gén N</v>
      </c>
      <c r="C2" t="str">
        <f>nyers!Q2</f>
        <v>PCR gén E</v>
      </c>
      <c r="D2" t="str">
        <f>nyers!R2</f>
        <v>PCR gén IC</v>
      </c>
      <c r="F2" t="str">
        <f>B2</f>
        <v>PCR gén N</v>
      </c>
      <c r="G2" t="str">
        <f t="shared" ref="G2:H2" si="1">C2</f>
        <v>PCR gén E</v>
      </c>
      <c r="H2" t="str">
        <f t="shared" si="1"/>
        <v>PCR gén IC</v>
      </c>
      <c r="J2" t="str">
        <f>F2</f>
        <v>PCR gén N</v>
      </c>
      <c r="K2" t="str">
        <f t="shared" ref="K2:L2" si="2">G2</f>
        <v>PCR gén E</v>
      </c>
      <c r="L2" t="str">
        <f t="shared" si="2"/>
        <v>PCR gén IC</v>
      </c>
      <c r="M2" t="s">
        <v>348</v>
      </c>
      <c r="N2" t="str">
        <f>E137</f>
        <v>Becslés</v>
      </c>
      <c r="O2" t="s">
        <v>607</v>
      </c>
    </row>
    <row r="3" spans="1:15">
      <c r="A3" s="1" t="str">
        <f>nyers!C3</f>
        <v>2021-11-28 22:46:59 muse 1:15</v>
      </c>
      <c r="B3" t="str">
        <f>nyers!P3</f>
        <v>GYT+</v>
      </c>
      <c r="C3" t="str">
        <f>nyers!Q3</f>
        <v>GYT+</v>
      </c>
      <c r="D3" t="str">
        <f>nyers!R3</f>
        <v>GYT+</v>
      </c>
      <c r="F3">
        <f>IFERROR(B3/1,B$1)</f>
        <v>19.085000000000001</v>
      </c>
      <c r="G3">
        <f t="shared" ref="G3:G9" si="3">IFERROR(C3/1,C$1)</f>
        <v>22.840714285714284</v>
      </c>
      <c r="H3">
        <f t="shared" ref="H3:H9" si="4">IFERROR(D3/1,D$1)</f>
        <v>4.0585714285714287</v>
      </c>
      <c r="J3">
        <f>RANK(F3,F$3:F$32,J$1)</f>
        <v>8</v>
      </c>
      <c r="K3">
        <f t="shared" ref="K3:K32" si="5">RANK(G3,G$3:G$32,K$1)</f>
        <v>11</v>
      </c>
      <c r="L3">
        <f t="shared" ref="L3:L32" si="6">RANK(H3,H$3:H$32,L$1)</f>
        <v>3</v>
      </c>
      <c r="M3">
        <v>1000</v>
      </c>
      <c r="N3">
        <f t="shared" ref="N3:N32" si="7">E138</f>
        <v>1006.5</v>
      </c>
      <c r="O3">
        <f>IF(G138*G287&lt;=0,1,)</f>
        <v>1</v>
      </c>
    </row>
    <row r="4" spans="1:15">
      <c r="A4" s="1" t="str">
        <f>nyers!C4</f>
        <v>2022-01-10 11:19:49 muse 1:29</v>
      </c>
      <c r="B4" t="str">
        <f>nyers!P4</f>
        <v>GYT+</v>
      </c>
      <c r="C4" t="str">
        <f>nyers!Q4</f>
        <v>GYT+</v>
      </c>
      <c r="D4" t="str">
        <f>nyers!R4</f>
        <v>GYT+</v>
      </c>
      <c r="F4">
        <f t="shared" ref="F4:F9" si="8">IFERROR(B4/1,B$1)</f>
        <v>19.085000000000001</v>
      </c>
      <c r="G4">
        <f t="shared" si="3"/>
        <v>22.840714285714284</v>
      </c>
      <c r="H4">
        <f t="shared" si="4"/>
        <v>4.0585714285714287</v>
      </c>
      <c r="J4">
        <f t="shared" ref="J4:J32" si="9">RANK(F4,F$3:F$32,J$1)</f>
        <v>8</v>
      </c>
      <c r="K4">
        <f t="shared" si="5"/>
        <v>11</v>
      </c>
      <c r="L4">
        <f t="shared" si="6"/>
        <v>3</v>
      </c>
      <c r="M4">
        <v>1000</v>
      </c>
      <c r="N4">
        <f t="shared" si="7"/>
        <v>1006.5</v>
      </c>
      <c r="O4">
        <f t="shared" ref="O4:O32" si="10">IF(G139*G288&lt;=0,1,)</f>
        <v>1</v>
      </c>
    </row>
    <row r="5" spans="1:15">
      <c r="A5" s="1" t="str">
        <f>nyers!C5</f>
        <v>2022-01-10 11:46:20 muse 1:19</v>
      </c>
      <c r="B5" t="str">
        <f>nyers!P5</f>
        <v>26,56</v>
      </c>
      <c r="C5">
        <f>nyers!Q5</f>
        <v>28.01</v>
      </c>
      <c r="D5">
        <f>nyers!R5</f>
        <v>0</v>
      </c>
      <c r="F5">
        <f t="shared" si="8"/>
        <v>19.085000000000001</v>
      </c>
      <c r="G5">
        <f t="shared" si="3"/>
        <v>28.01</v>
      </c>
      <c r="H5">
        <f t="shared" si="4"/>
        <v>0</v>
      </c>
      <c r="J5">
        <f t="shared" si="9"/>
        <v>8</v>
      </c>
      <c r="K5">
        <f t="shared" si="5"/>
        <v>6</v>
      </c>
      <c r="L5">
        <f t="shared" si="6"/>
        <v>19</v>
      </c>
      <c r="M5">
        <v>1000</v>
      </c>
      <c r="N5">
        <f t="shared" si="7"/>
        <v>995.6</v>
      </c>
      <c r="O5">
        <f t="shared" si="10"/>
        <v>1</v>
      </c>
    </row>
    <row r="6" spans="1:15">
      <c r="A6" s="1" t="str">
        <f>nyers!C6</f>
        <v>2022-01-10 17:05:08 muse 1:26</v>
      </c>
      <c r="B6" t="str">
        <f>nyers!P6</f>
        <v>GYT+</v>
      </c>
      <c r="C6" t="str">
        <f>nyers!Q6</f>
        <v>GYT+</v>
      </c>
      <c r="D6" t="str">
        <f>nyers!R6</f>
        <v>GYT+</v>
      </c>
      <c r="F6">
        <f t="shared" si="8"/>
        <v>19.085000000000001</v>
      </c>
      <c r="G6">
        <f t="shared" si="3"/>
        <v>22.840714285714284</v>
      </c>
      <c r="H6">
        <f t="shared" si="4"/>
        <v>4.0585714285714287</v>
      </c>
      <c r="J6">
        <f t="shared" si="9"/>
        <v>8</v>
      </c>
      <c r="K6">
        <f t="shared" si="5"/>
        <v>11</v>
      </c>
      <c r="L6">
        <f t="shared" si="6"/>
        <v>3</v>
      </c>
      <c r="M6">
        <v>1000</v>
      </c>
      <c r="N6">
        <f t="shared" si="7"/>
        <v>1006.5</v>
      </c>
      <c r="O6">
        <f t="shared" si="10"/>
        <v>1</v>
      </c>
    </row>
    <row r="7" spans="1:15">
      <c r="A7" s="1" t="str">
        <f>nyers!C7</f>
        <v>2022-01-10 17:38:04 muse 1:27</v>
      </c>
      <c r="B7">
        <f>nyers!P7</f>
        <v>24.47</v>
      </c>
      <c r="C7">
        <f>nyers!Q7</f>
        <v>24.76</v>
      </c>
      <c r="D7">
        <f>nyers!R7</f>
        <v>0</v>
      </c>
      <c r="F7">
        <f t="shared" si="8"/>
        <v>24.47</v>
      </c>
      <c r="G7">
        <f t="shared" si="3"/>
        <v>24.76</v>
      </c>
      <c r="H7">
        <f t="shared" si="4"/>
        <v>0</v>
      </c>
      <c r="J7">
        <f t="shared" si="9"/>
        <v>6</v>
      </c>
      <c r="K7">
        <f t="shared" si="5"/>
        <v>10</v>
      </c>
      <c r="L7">
        <f t="shared" si="6"/>
        <v>19</v>
      </c>
      <c r="M7">
        <v>1000</v>
      </c>
      <c r="N7">
        <f t="shared" si="7"/>
        <v>999.1</v>
      </c>
      <c r="O7">
        <f t="shared" si="10"/>
        <v>1</v>
      </c>
    </row>
    <row r="8" spans="1:15">
      <c r="A8" s="1" t="str">
        <f>nyers!C8</f>
        <v>2022-01-14 10:10:49 muse 1:23</v>
      </c>
      <c r="B8" t="str">
        <f>nyers!P8</f>
        <v>GYT+</v>
      </c>
      <c r="C8" t="str">
        <f>nyers!Q8</f>
        <v>GYT+</v>
      </c>
      <c r="D8" t="str">
        <f>nyers!R8</f>
        <v>GYT+</v>
      </c>
      <c r="F8">
        <f t="shared" si="8"/>
        <v>19.085000000000001</v>
      </c>
      <c r="G8">
        <f t="shared" si="3"/>
        <v>22.840714285714284</v>
      </c>
      <c r="H8">
        <f t="shared" si="4"/>
        <v>4.0585714285714287</v>
      </c>
      <c r="J8">
        <f t="shared" si="9"/>
        <v>8</v>
      </c>
      <c r="K8">
        <f t="shared" si="5"/>
        <v>11</v>
      </c>
      <c r="L8">
        <f t="shared" si="6"/>
        <v>3</v>
      </c>
      <c r="M8">
        <v>1000</v>
      </c>
      <c r="N8">
        <f t="shared" si="7"/>
        <v>1006.5</v>
      </c>
      <c r="O8">
        <f t="shared" si="10"/>
        <v>1</v>
      </c>
    </row>
    <row r="9" spans="1:15">
      <c r="A9" s="1" t="str">
        <f>nyers!C9</f>
        <v>2022-01-14 11:35:08 muse 1:44</v>
      </c>
      <c r="B9" t="str">
        <f>nyers!P9</f>
        <v>GYT+</v>
      </c>
      <c r="C9" t="str">
        <f>nyers!Q9</f>
        <v>GYT+</v>
      </c>
      <c r="D9" t="str">
        <f>nyers!R9</f>
        <v>GYT+</v>
      </c>
      <c r="F9">
        <f t="shared" si="8"/>
        <v>19.085000000000001</v>
      </c>
      <c r="G9">
        <f t="shared" si="3"/>
        <v>22.840714285714284</v>
      </c>
      <c r="H9">
        <f t="shared" si="4"/>
        <v>4.0585714285714287</v>
      </c>
      <c r="J9">
        <f t="shared" si="9"/>
        <v>8</v>
      </c>
      <c r="K9">
        <f t="shared" si="5"/>
        <v>11</v>
      </c>
      <c r="L9">
        <f t="shared" si="6"/>
        <v>3</v>
      </c>
      <c r="M9">
        <v>1000</v>
      </c>
      <c r="N9">
        <f t="shared" si="7"/>
        <v>1006.5</v>
      </c>
      <c r="O9">
        <f t="shared" si="10"/>
        <v>1</v>
      </c>
    </row>
    <row r="10" spans="1:15">
      <c r="A10" s="1" t="str">
        <f>nyers!C10</f>
        <v>2022-01-07 09:47:04 muse 1:27</v>
      </c>
      <c r="B10">
        <f>nyers!P10</f>
        <v>0</v>
      </c>
      <c r="C10">
        <f>nyers!Q10</f>
        <v>0</v>
      </c>
      <c r="D10">
        <f>nyers!R10</f>
        <v>0</v>
      </c>
      <c r="F10">
        <v>0</v>
      </c>
      <c r="G10">
        <v>0</v>
      </c>
      <c r="H10">
        <v>0</v>
      </c>
      <c r="J10">
        <f t="shared" si="9"/>
        <v>28</v>
      </c>
      <c r="K10">
        <f t="shared" si="5"/>
        <v>28</v>
      </c>
      <c r="L10">
        <f t="shared" si="6"/>
        <v>19</v>
      </c>
      <c r="M10">
        <v>1000</v>
      </c>
      <c r="N10">
        <f t="shared" si="7"/>
        <v>954.2</v>
      </c>
      <c r="O10">
        <f t="shared" si="10"/>
        <v>1</v>
      </c>
    </row>
    <row r="11" spans="1:15">
      <c r="A11" s="1" t="str">
        <f>nyers!C11</f>
        <v>2022-01-03 13:33:18 muse 1:24</v>
      </c>
      <c r="B11" t="str">
        <f>nyers!P11</f>
        <v>GYT+</v>
      </c>
      <c r="C11" t="str">
        <f>nyers!Q11</f>
        <v>GYT+</v>
      </c>
      <c r="D11" t="str">
        <f>nyers!R11</f>
        <v>GYT+</v>
      </c>
      <c r="F11">
        <f t="shared" ref="F11:F17" si="11">IFERROR(B11/1,B$1)</f>
        <v>19.085000000000001</v>
      </c>
      <c r="G11">
        <f t="shared" ref="G11:G17" si="12">IFERROR(C11/1,C$1)</f>
        <v>22.840714285714284</v>
      </c>
      <c r="H11">
        <f t="shared" ref="H11:H17" si="13">IFERROR(D11/1,D$1)</f>
        <v>4.0585714285714287</v>
      </c>
      <c r="J11">
        <f t="shared" si="9"/>
        <v>8</v>
      </c>
      <c r="K11">
        <f t="shared" si="5"/>
        <v>11</v>
      </c>
      <c r="L11">
        <f t="shared" si="6"/>
        <v>3</v>
      </c>
      <c r="M11">
        <v>1000</v>
      </c>
      <c r="N11">
        <f t="shared" si="7"/>
        <v>1006.5</v>
      </c>
      <c r="O11">
        <f t="shared" si="10"/>
        <v>1</v>
      </c>
    </row>
    <row r="12" spans="1:15">
      <c r="A12" s="1" t="str">
        <f>nyers!C12</f>
        <v>2022-01-03 13:38:59 muse 1:08</v>
      </c>
      <c r="B12" t="str">
        <f>nyers!P12</f>
        <v>GYT+</v>
      </c>
      <c r="C12" t="str">
        <f>nyers!Q12</f>
        <v>GYT+</v>
      </c>
      <c r="D12" t="str">
        <f>nyers!R12</f>
        <v>GYT+</v>
      </c>
      <c r="F12">
        <f t="shared" si="11"/>
        <v>19.085000000000001</v>
      </c>
      <c r="G12">
        <f t="shared" si="12"/>
        <v>22.840714285714284</v>
      </c>
      <c r="H12">
        <f t="shared" si="13"/>
        <v>4.0585714285714287</v>
      </c>
      <c r="J12">
        <f t="shared" si="9"/>
        <v>8</v>
      </c>
      <c r="K12">
        <f t="shared" si="5"/>
        <v>11</v>
      </c>
      <c r="L12">
        <f t="shared" si="6"/>
        <v>3</v>
      </c>
      <c r="M12">
        <v>1000</v>
      </c>
      <c r="N12">
        <f t="shared" si="7"/>
        <v>1006.5</v>
      </c>
      <c r="O12">
        <f t="shared" si="10"/>
        <v>1</v>
      </c>
    </row>
    <row r="13" spans="1:15">
      <c r="A13" s="1" t="str">
        <f>nyers!C13</f>
        <v>2022-01-03 13:53:13 muse 1:15</v>
      </c>
      <c r="B13">
        <f>nyers!P13</f>
        <v>24.91</v>
      </c>
      <c r="C13">
        <f>nyers!Q13</f>
        <v>27.1</v>
      </c>
      <c r="D13">
        <f>nyers!R13</f>
        <v>0</v>
      </c>
      <c r="F13">
        <f t="shared" si="11"/>
        <v>24.91</v>
      </c>
      <c r="G13">
        <f t="shared" si="12"/>
        <v>27.1</v>
      </c>
      <c r="H13">
        <f t="shared" si="13"/>
        <v>0</v>
      </c>
      <c r="J13">
        <f t="shared" si="9"/>
        <v>5</v>
      </c>
      <c r="K13">
        <f t="shared" si="5"/>
        <v>8</v>
      </c>
      <c r="L13">
        <f t="shared" si="6"/>
        <v>19</v>
      </c>
      <c r="M13">
        <v>1000</v>
      </c>
      <c r="N13">
        <f t="shared" si="7"/>
        <v>1002</v>
      </c>
      <c r="O13">
        <f t="shared" si="10"/>
        <v>1</v>
      </c>
    </row>
    <row r="14" spans="1:15">
      <c r="A14" s="1" t="str">
        <f>nyers!C14</f>
        <v>2022-01-03 14:46:40 muse 1:21</v>
      </c>
      <c r="B14" t="str">
        <f>nyers!P14</f>
        <v>GYT+</v>
      </c>
      <c r="C14" t="str">
        <f>nyers!Q14</f>
        <v>GYT+</v>
      </c>
      <c r="D14" t="str">
        <f>nyers!R14</f>
        <v>GYT+</v>
      </c>
      <c r="F14">
        <f t="shared" si="11"/>
        <v>19.085000000000001</v>
      </c>
      <c r="G14">
        <f t="shared" si="12"/>
        <v>22.840714285714284</v>
      </c>
      <c r="H14">
        <f t="shared" si="13"/>
        <v>4.0585714285714287</v>
      </c>
      <c r="J14">
        <f t="shared" si="9"/>
        <v>8</v>
      </c>
      <c r="K14">
        <f t="shared" si="5"/>
        <v>11</v>
      </c>
      <c r="L14">
        <f t="shared" si="6"/>
        <v>3</v>
      </c>
      <c r="M14">
        <v>1000</v>
      </c>
      <c r="N14">
        <f t="shared" si="7"/>
        <v>1006.5</v>
      </c>
      <c r="O14">
        <f t="shared" si="10"/>
        <v>1</v>
      </c>
    </row>
    <row r="15" spans="1:15">
      <c r="A15" s="1" t="str">
        <f>nyers!C15</f>
        <v>2021-12-31 11:32:07 muse 1:33</v>
      </c>
      <c r="B15" t="str">
        <f>nyers!P15</f>
        <v>GYT+</v>
      </c>
      <c r="C15" t="str">
        <f>nyers!Q15</f>
        <v>GYT+</v>
      </c>
      <c r="D15" t="str">
        <f>nyers!R15</f>
        <v>GYT+</v>
      </c>
      <c r="F15">
        <f t="shared" si="11"/>
        <v>19.085000000000001</v>
      </c>
      <c r="G15">
        <f t="shared" si="12"/>
        <v>22.840714285714284</v>
      </c>
      <c r="H15">
        <f t="shared" si="13"/>
        <v>4.0585714285714287</v>
      </c>
      <c r="J15">
        <f t="shared" si="9"/>
        <v>8</v>
      </c>
      <c r="K15">
        <f t="shared" si="5"/>
        <v>11</v>
      </c>
      <c r="L15">
        <f t="shared" si="6"/>
        <v>3</v>
      </c>
      <c r="M15">
        <v>1000</v>
      </c>
      <c r="N15">
        <f t="shared" si="7"/>
        <v>1006.5</v>
      </c>
      <c r="O15">
        <f t="shared" si="10"/>
        <v>1</v>
      </c>
    </row>
    <row r="16" spans="1:15">
      <c r="A16" s="1" t="str">
        <f>nyers!C16</f>
        <v>2021-12-31 11:26:25 muse</v>
      </c>
      <c r="B16" t="str">
        <f>nyers!P16</f>
        <v>GYT+</v>
      </c>
      <c r="C16" t="str">
        <f>nyers!Q16</f>
        <v>GYT+</v>
      </c>
      <c r="D16" t="str">
        <f>nyers!R16</f>
        <v>GYT+</v>
      </c>
      <c r="F16">
        <f t="shared" si="11"/>
        <v>19.085000000000001</v>
      </c>
      <c r="G16">
        <f t="shared" si="12"/>
        <v>22.840714285714284</v>
      </c>
      <c r="H16">
        <f t="shared" si="13"/>
        <v>4.0585714285714287</v>
      </c>
      <c r="J16">
        <f t="shared" si="9"/>
        <v>8</v>
      </c>
      <c r="K16">
        <f t="shared" si="5"/>
        <v>11</v>
      </c>
      <c r="L16">
        <f t="shared" si="6"/>
        <v>3</v>
      </c>
      <c r="M16">
        <v>1000</v>
      </c>
      <c r="N16">
        <f t="shared" si="7"/>
        <v>1006.5</v>
      </c>
      <c r="O16">
        <f t="shared" si="10"/>
        <v>1</v>
      </c>
    </row>
    <row r="17" spans="1:15">
      <c r="A17" s="1" t="str">
        <f>nyers!C17</f>
        <v>2021-12-28 11:26:12 muse 1:27</v>
      </c>
      <c r="B17">
        <f>nyers!P17</f>
        <v>28.32</v>
      </c>
      <c r="C17">
        <f>nyers!Q17</f>
        <v>28.79</v>
      </c>
      <c r="D17">
        <f>nyers!R17</f>
        <v>0</v>
      </c>
      <c r="F17">
        <f t="shared" si="11"/>
        <v>28.32</v>
      </c>
      <c r="G17">
        <f t="shared" si="12"/>
        <v>28.79</v>
      </c>
      <c r="H17">
        <f t="shared" si="13"/>
        <v>0</v>
      </c>
      <c r="J17">
        <f t="shared" si="9"/>
        <v>2</v>
      </c>
      <c r="K17">
        <f t="shared" si="5"/>
        <v>4</v>
      </c>
      <c r="L17">
        <f t="shared" si="6"/>
        <v>19</v>
      </c>
      <c r="M17">
        <v>1000</v>
      </c>
      <c r="N17">
        <f t="shared" si="7"/>
        <v>1008.9</v>
      </c>
      <c r="O17">
        <f t="shared" si="10"/>
        <v>1</v>
      </c>
    </row>
    <row r="18" spans="1:15">
      <c r="A18" s="1" t="str">
        <f>nyers!C18</f>
        <v>2021-12-28 15:01:40 muse 1:28</v>
      </c>
      <c r="B18">
        <f>nyers!P18</f>
        <v>0</v>
      </c>
      <c r="C18">
        <f>nyers!Q18</f>
        <v>0</v>
      </c>
      <c r="D18">
        <f>nyers!R18</f>
        <v>0</v>
      </c>
      <c r="F18">
        <v>0</v>
      </c>
      <c r="G18">
        <v>0</v>
      </c>
      <c r="H18">
        <v>0</v>
      </c>
      <c r="J18">
        <f t="shared" si="9"/>
        <v>28</v>
      </c>
      <c r="K18">
        <f t="shared" si="5"/>
        <v>28</v>
      </c>
      <c r="L18">
        <f t="shared" si="6"/>
        <v>19</v>
      </c>
      <c r="M18">
        <v>1000</v>
      </c>
      <c r="N18">
        <f t="shared" si="7"/>
        <v>954.2</v>
      </c>
      <c r="O18">
        <f t="shared" si="10"/>
        <v>1</v>
      </c>
    </row>
    <row r="19" spans="1:15">
      <c r="A19" s="1" t="str">
        <f>nyers!C19</f>
        <v>2021-12-22 13:38:19 muse 1:19</v>
      </c>
      <c r="B19" t="str">
        <f>nyers!P19</f>
        <v>GYT+</v>
      </c>
      <c r="C19" t="str">
        <f>nyers!Q19</f>
        <v>GYT+</v>
      </c>
      <c r="D19" t="str">
        <f>nyers!R19</f>
        <v>GYT+</v>
      </c>
      <c r="F19">
        <f t="shared" ref="F19:F28" si="14">IFERROR(B19/1,B$1)</f>
        <v>19.085000000000001</v>
      </c>
      <c r="G19">
        <f t="shared" ref="G19:G28" si="15">IFERROR(C19/1,C$1)</f>
        <v>22.840714285714284</v>
      </c>
      <c r="H19">
        <f t="shared" ref="H19:H28" si="16">IFERROR(D19/1,D$1)</f>
        <v>4.0585714285714287</v>
      </c>
      <c r="J19">
        <f t="shared" si="9"/>
        <v>8</v>
      </c>
      <c r="K19">
        <f t="shared" si="5"/>
        <v>11</v>
      </c>
      <c r="L19">
        <f t="shared" si="6"/>
        <v>3</v>
      </c>
      <c r="M19">
        <v>1000</v>
      </c>
      <c r="N19">
        <f t="shared" si="7"/>
        <v>1006.5</v>
      </c>
      <c r="O19">
        <f t="shared" si="10"/>
        <v>1</v>
      </c>
    </row>
    <row r="20" spans="1:15">
      <c r="A20" s="1" t="str">
        <f>nyers!C20</f>
        <v>2021-12-21 15:41:10 muse 1:27</v>
      </c>
      <c r="B20" t="str">
        <f>nyers!P20</f>
        <v>GYT+</v>
      </c>
      <c r="C20" t="str">
        <f>nyers!Q20</f>
        <v>GYT+</v>
      </c>
      <c r="D20" t="str">
        <f>nyers!R20</f>
        <v>GYT+</v>
      </c>
      <c r="F20">
        <f t="shared" si="14"/>
        <v>19.085000000000001</v>
      </c>
      <c r="G20">
        <f t="shared" si="15"/>
        <v>22.840714285714284</v>
      </c>
      <c r="H20">
        <f t="shared" si="16"/>
        <v>4.0585714285714287</v>
      </c>
      <c r="J20">
        <f t="shared" si="9"/>
        <v>8</v>
      </c>
      <c r="K20">
        <f t="shared" si="5"/>
        <v>11</v>
      </c>
      <c r="L20">
        <f t="shared" si="6"/>
        <v>3</v>
      </c>
      <c r="M20">
        <v>1000</v>
      </c>
      <c r="N20">
        <f t="shared" si="7"/>
        <v>1006.5</v>
      </c>
      <c r="O20">
        <f t="shared" si="10"/>
        <v>1</v>
      </c>
    </row>
    <row r="21" spans="1:15">
      <c r="A21" s="1" t="str">
        <f>nyers!C21</f>
        <v>2021-12-21 14:30:18 muse 1:27</v>
      </c>
      <c r="B21">
        <f>nyers!P21</f>
        <v>25.4</v>
      </c>
      <c r="C21">
        <f>nyers!Q21</f>
        <v>27.46</v>
      </c>
      <c r="D21">
        <f>nyers!R21</f>
        <v>0</v>
      </c>
      <c r="F21">
        <f t="shared" si="14"/>
        <v>25.4</v>
      </c>
      <c r="G21">
        <f t="shared" si="15"/>
        <v>27.46</v>
      </c>
      <c r="H21">
        <f t="shared" si="16"/>
        <v>0</v>
      </c>
      <c r="J21">
        <f t="shared" si="9"/>
        <v>4</v>
      </c>
      <c r="K21">
        <f t="shared" si="5"/>
        <v>7</v>
      </c>
      <c r="L21">
        <f t="shared" si="6"/>
        <v>19</v>
      </c>
      <c r="M21">
        <v>1000</v>
      </c>
      <c r="N21">
        <f t="shared" si="7"/>
        <v>1004</v>
      </c>
      <c r="O21">
        <f t="shared" si="10"/>
        <v>1</v>
      </c>
    </row>
    <row r="22" spans="1:15">
      <c r="A22" s="1" t="str">
        <f>nyers!C22</f>
        <v>2021-12-21 14:17:32 muse 1:11</v>
      </c>
      <c r="B22">
        <f>nyers!P22</f>
        <v>40.590000000000003</v>
      </c>
      <c r="C22">
        <f>nyers!Q22</f>
        <v>37.79</v>
      </c>
      <c r="D22">
        <f>nyers!R22</f>
        <v>0</v>
      </c>
      <c r="F22">
        <f t="shared" si="14"/>
        <v>40.590000000000003</v>
      </c>
      <c r="G22">
        <f t="shared" si="15"/>
        <v>37.79</v>
      </c>
      <c r="H22">
        <f t="shared" si="16"/>
        <v>0</v>
      </c>
      <c r="J22">
        <f t="shared" si="9"/>
        <v>1</v>
      </c>
      <c r="K22">
        <f t="shared" si="5"/>
        <v>2</v>
      </c>
      <c r="L22">
        <f t="shared" si="6"/>
        <v>19</v>
      </c>
      <c r="M22">
        <v>1000</v>
      </c>
      <c r="N22">
        <f t="shared" si="7"/>
        <v>1011.9</v>
      </c>
      <c r="O22">
        <f t="shared" si="10"/>
        <v>1</v>
      </c>
    </row>
    <row r="23" spans="1:15">
      <c r="A23" s="1" t="str">
        <f>nyers!C23</f>
        <v>2021-12-21 15:48:06 muse 1:19</v>
      </c>
      <c r="B23" t="str">
        <f>nyers!P23</f>
        <v>GYT+</v>
      </c>
      <c r="C23" t="str">
        <f>nyers!Q23</f>
        <v>GYT+</v>
      </c>
      <c r="D23" t="str">
        <f>nyers!R23</f>
        <v>GYT+</v>
      </c>
      <c r="F23">
        <f t="shared" si="14"/>
        <v>19.085000000000001</v>
      </c>
      <c r="G23">
        <f t="shared" si="15"/>
        <v>22.840714285714284</v>
      </c>
      <c r="H23">
        <f t="shared" si="16"/>
        <v>4.0585714285714287</v>
      </c>
      <c r="J23">
        <f t="shared" si="9"/>
        <v>8</v>
      </c>
      <c r="K23">
        <f t="shared" si="5"/>
        <v>11</v>
      </c>
      <c r="L23">
        <f t="shared" si="6"/>
        <v>3</v>
      </c>
      <c r="M23">
        <v>1000</v>
      </c>
      <c r="N23">
        <f t="shared" si="7"/>
        <v>1006.5</v>
      </c>
      <c r="O23">
        <f t="shared" si="10"/>
        <v>1</v>
      </c>
    </row>
    <row r="24" spans="1:15">
      <c r="A24" s="1" t="str">
        <f>nyers!C24</f>
        <v>2021-12-16 13:53:20 muse 1:13</v>
      </c>
      <c r="B24" t="str">
        <f>nyers!P24</f>
        <v>GYT+</v>
      </c>
      <c r="C24" t="str">
        <f>nyers!Q24</f>
        <v>GYT+</v>
      </c>
      <c r="D24" t="str">
        <f>nyers!R24</f>
        <v>GYT+</v>
      </c>
      <c r="F24">
        <f t="shared" si="14"/>
        <v>19.085000000000001</v>
      </c>
      <c r="G24">
        <f t="shared" si="15"/>
        <v>22.840714285714284</v>
      </c>
      <c r="H24">
        <f t="shared" si="16"/>
        <v>4.0585714285714287</v>
      </c>
      <c r="J24">
        <f t="shared" si="9"/>
        <v>8</v>
      </c>
      <c r="K24">
        <f t="shared" si="5"/>
        <v>11</v>
      </c>
      <c r="L24">
        <f t="shared" si="6"/>
        <v>3</v>
      </c>
      <c r="M24">
        <v>1000</v>
      </c>
      <c r="N24">
        <f t="shared" si="7"/>
        <v>1006.5</v>
      </c>
      <c r="O24">
        <f t="shared" si="10"/>
        <v>1</v>
      </c>
    </row>
    <row r="25" spans="1:15">
      <c r="A25" s="1" t="str">
        <f>nyers!C25</f>
        <v>2021-12-16 13:37:25 muse 1:16</v>
      </c>
      <c r="B25">
        <f>nyers!P25</f>
        <v>19.82</v>
      </c>
      <c r="C25">
        <f>nyers!Q25</f>
        <v>21.16</v>
      </c>
      <c r="D25">
        <f>nyers!R25</f>
        <v>0</v>
      </c>
      <c r="F25">
        <f t="shared" si="14"/>
        <v>19.82</v>
      </c>
      <c r="G25">
        <f t="shared" si="15"/>
        <v>21.16</v>
      </c>
      <c r="H25">
        <f t="shared" si="16"/>
        <v>0</v>
      </c>
      <c r="J25">
        <f t="shared" si="9"/>
        <v>7</v>
      </c>
      <c r="K25">
        <f t="shared" si="5"/>
        <v>27</v>
      </c>
      <c r="L25">
        <f t="shared" si="6"/>
        <v>19</v>
      </c>
      <c r="M25">
        <v>1000</v>
      </c>
      <c r="N25">
        <f t="shared" si="7"/>
        <v>981.3</v>
      </c>
      <c r="O25">
        <f t="shared" si="10"/>
        <v>1</v>
      </c>
    </row>
    <row r="26" spans="1:15">
      <c r="A26" s="1" t="str">
        <f>nyers!C26</f>
        <v>2021-12-16 13:27:20 muse 1:23</v>
      </c>
      <c r="B26" t="str">
        <f>nyers!P26</f>
        <v>26,57</v>
      </c>
      <c r="C26">
        <f>nyers!Q26</f>
        <v>26.62</v>
      </c>
      <c r="D26">
        <f>nyers!R26</f>
        <v>28.56</v>
      </c>
      <c r="F26">
        <f t="shared" si="14"/>
        <v>19.085000000000001</v>
      </c>
      <c r="G26">
        <f t="shared" si="15"/>
        <v>26.62</v>
      </c>
      <c r="H26">
        <f t="shared" si="16"/>
        <v>28.56</v>
      </c>
      <c r="J26">
        <f t="shared" si="9"/>
        <v>8</v>
      </c>
      <c r="K26">
        <f t="shared" si="5"/>
        <v>9</v>
      </c>
      <c r="L26">
        <f t="shared" si="6"/>
        <v>1</v>
      </c>
      <c r="M26">
        <v>1000</v>
      </c>
      <c r="N26">
        <f t="shared" si="7"/>
        <v>1013.9</v>
      </c>
      <c r="O26">
        <f t="shared" si="10"/>
        <v>1</v>
      </c>
    </row>
    <row r="27" spans="1:15">
      <c r="A27" s="1" t="str">
        <f>nyers!C27</f>
        <v>2021-12-16 14:18:18 muse 1:35</v>
      </c>
      <c r="B27" t="str">
        <f>nyers!P27</f>
        <v>GYT+</v>
      </c>
      <c r="C27" t="str">
        <f>nyers!Q27</f>
        <v>GYT+</v>
      </c>
      <c r="D27" t="str">
        <f>nyers!R27</f>
        <v>GYT+</v>
      </c>
      <c r="F27">
        <f t="shared" si="14"/>
        <v>19.085000000000001</v>
      </c>
      <c r="G27">
        <f t="shared" si="15"/>
        <v>22.840714285714284</v>
      </c>
      <c r="H27">
        <f t="shared" si="16"/>
        <v>4.0585714285714287</v>
      </c>
      <c r="J27">
        <f t="shared" si="9"/>
        <v>8</v>
      </c>
      <c r="K27">
        <f t="shared" si="5"/>
        <v>11</v>
      </c>
      <c r="L27">
        <f t="shared" si="6"/>
        <v>3</v>
      </c>
      <c r="M27">
        <v>1000</v>
      </c>
      <c r="N27">
        <f t="shared" si="7"/>
        <v>1006.5</v>
      </c>
      <c r="O27">
        <f t="shared" si="10"/>
        <v>1</v>
      </c>
    </row>
    <row r="28" spans="1:15">
      <c r="A28" s="1" t="str">
        <f>nyers!C28</f>
        <v>2021-12-16 15:25:33 muse 1:24</v>
      </c>
      <c r="B28" t="str">
        <f>nyers!P28</f>
        <v>35,68</v>
      </c>
      <c r="C28">
        <f>nyers!Q28</f>
        <v>40.5</v>
      </c>
      <c r="D28">
        <f>nyers!R28</f>
        <v>28.26</v>
      </c>
      <c r="F28">
        <f t="shared" si="14"/>
        <v>19.085000000000001</v>
      </c>
      <c r="G28">
        <f t="shared" si="15"/>
        <v>40.5</v>
      </c>
      <c r="H28">
        <f t="shared" si="16"/>
        <v>28.26</v>
      </c>
      <c r="J28">
        <f t="shared" si="9"/>
        <v>8</v>
      </c>
      <c r="K28">
        <f t="shared" si="5"/>
        <v>1</v>
      </c>
      <c r="L28">
        <f t="shared" si="6"/>
        <v>2</v>
      </c>
      <c r="M28">
        <v>1000</v>
      </c>
      <c r="N28">
        <f t="shared" si="7"/>
        <v>1017.3</v>
      </c>
      <c r="O28">
        <f t="shared" si="10"/>
        <v>1</v>
      </c>
    </row>
    <row r="29" spans="1:15">
      <c r="A29" s="1" t="str">
        <f>nyers!C29</f>
        <v>2021-11-29 19:35:32 muse 1:11</v>
      </c>
      <c r="B29">
        <f>nyers!P29</f>
        <v>0</v>
      </c>
      <c r="C29">
        <f>nyers!Q29</f>
        <v>0</v>
      </c>
      <c r="D29">
        <f>nyers!R29</f>
        <v>0</v>
      </c>
      <c r="F29">
        <v>0</v>
      </c>
      <c r="G29">
        <v>0</v>
      </c>
      <c r="H29">
        <v>0</v>
      </c>
      <c r="J29">
        <f t="shared" si="9"/>
        <v>28</v>
      </c>
      <c r="K29">
        <f t="shared" si="5"/>
        <v>28</v>
      </c>
      <c r="L29">
        <f t="shared" si="6"/>
        <v>19</v>
      </c>
      <c r="M29">
        <v>1000</v>
      </c>
      <c r="N29">
        <f t="shared" si="7"/>
        <v>954.2</v>
      </c>
      <c r="O29">
        <f t="shared" si="10"/>
        <v>1</v>
      </c>
    </row>
    <row r="30" spans="1:15">
      <c r="A30" s="1" t="str">
        <f>nyers!C30</f>
        <v>2021-12-15 14:28:33 muse 1:17</v>
      </c>
      <c r="B30">
        <f>nyers!P30</f>
        <v>27.34</v>
      </c>
      <c r="C30">
        <f>nyers!Q30</f>
        <v>29.26</v>
      </c>
      <c r="D30">
        <f>nyers!R30</f>
        <v>0</v>
      </c>
      <c r="F30">
        <f t="shared" ref="F30:F32" si="17">IFERROR(B30/1,B$1)</f>
        <v>27.34</v>
      </c>
      <c r="G30">
        <f t="shared" ref="G30:G32" si="18">IFERROR(C30/1,C$1)</f>
        <v>29.26</v>
      </c>
      <c r="H30">
        <f t="shared" ref="H30:H32" si="19">IFERROR(D30/1,D$1)</f>
        <v>0</v>
      </c>
      <c r="J30">
        <f t="shared" si="9"/>
        <v>3</v>
      </c>
      <c r="K30">
        <f t="shared" si="5"/>
        <v>3</v>
      </c>
      <c r="L30">
        <f t="shared" si="6"/>
        <v>19</v>
      </c>
      <c r="M30">
        <v>1000</v>
      </c>
      <c r="N30">
        <f t="shared" si="7"/>
        <v>1008.9</v>
      </c>
      <c r="O30">
        <f t="shared" si="10"/>
        <v>1</v>
      </c>
    </row>
    <row r="31" spans="1:15">
      <c r="A31" s="1" t="str">
        <f>nyers!C31</f>
        <v>2021-12-15 13:42:57 muse 1:19</v>
      </c>
      <c r="B31" t="str">
        <f>nyers!P31</f>
        <v>GYT+</v>
      </c>
      <c r="C31" t="str">
        <f>nyers!Q31</f>
        <v>GYT+</v>
      </c>
      <c r="D31" t="str">
        <f>nyers!R31</f>
        <v>GYT+</v>
      </c>
      <c r="F31">
        <f t="shared" si="17"/>
        <v>19.085000000000001</v>
      </c>
      <c r="G31">
        <f t="shared" si="18"/>
        <v>22.840714285714284</v>
      </c>
      <c r="H31">
        <f t="shared" si="19"/>
        <v>4.0585714285714287</v>
      </c>
      <c r="J31">
        <f t="shared" si="9"/>
        <v>8</v>
      </c>
      <c r="K31">
        <f t="shared" si="5"/>
        <v>11</v>
      </c>
      <c r="L31">
        <f t="shared" si="6"/>
        <v>3</v>
      </c>
      <c r="M31">
        <v>1000</v>
      </c>
      <c r="N31">
        <f t="shared" si="7"/>
        <v>1006.5</v>
      </c>
      <c r="O31">
        <f t="shared" si="10"/>
        <v>1</v>
      </c>
    </row>
    <row r="32" spans="1:15">
      <c r="A32" s="1" t="str">
        <f>nyers!C32</f>
        <v>2021-12-15 15:00:15 muse 1:23</v>
      </c>
      <c r="B32" t="str">
        <f>nyers!P32</f>
        <v>26,15</v>
      </c>
      <c r="C32">
        <f>nyers!Q32</f>
        <v>28.32</v>
      </c>
      <c r="D32">
        <f>nyers!R32</f>
        <v>0</v>
      </c>
      <c r="F32">
        <f t="shared" si="17"/>
        <v>19.085000000000001</v>
      </c>
      <c r="G32">
        <f t="shared" si="18"/>
        <v>28.32</v>
      </c>
      <c r="H32">
        <f t="shared" si="19"/>
        <v>0</v>
      </c>
      <c r="J32">
        <f t="shared" si="9"/>
        <v>8</v>
      </c>
      <c r="K32">
        <f t="shared" si="5"/>
        <v>5</v>
      </c>
      <c r="L32">
        <f t="shared" si="6"/>
        <v>19</v>
      </c>
      <c r="M32">
        <v>1000</v>
      </c>
      <c r="N32">
        <f t="shared" si="7"/>
        <v>996.6</v>
      </c>
      <c r="O32">
        <f t="shared" si="10"/>
        <v>1</v>
      </c>
    </row>
    <row r="35" spans="1:12" ht="18">
      <c r="A35" s="5"/>
    </row>
    <row r="36" spans="1:12">
      <c r="A36" s="6"/>
    </row>
    <row r="39" spans="1:12" ht="18">
      <c r="A39" s="7" t="s">
        <v>349</v>
      </c>
      <c r="B39" s="8">
        <v>5306078</v>
      </c>
      <c r="C39" s="7" t="s">
        <v>350</v>
      </c>
      <c r="D39" s="8">
        <v>30</v>
      </c>
      <c r="E39" s="7" t="s">
        <v>351</v>
      </c>
      <c r="F39" s="8">
        <v>3</v>
      </c>
      <c r="G39" s="7" t="s">
        <v>352</v>
      </c>
      <c r="H39" s="8">
        <v>30</v>
      </c>
      <c r="I39" s="7" t="s">
        <v>353</v>
      </c>
      <c r="J39" s="8">
        <v>0</v>
      </c>
      <c r="K39" s="7" t="s">
        <v>354</v>
      </c>
      <c r="L39" s="8" t="s">
        <v>355</v>
      </c>
    </row>
    <row r="40" spans="1:12" ht="18.600000000000001" thickBot="1">
      <c r="A40" s="5"/>
    </row>
    <row r="41" spans="1:12" ht="16.2" thickBot="1">
      <c r="A41" s="9" t="s">
        <v>356</v>
      </c>
      <c r="B41" s="9" t="s">
        <v>357</v>
      </c>
      <c r="C41" s="9" t="s">
        <v>358</v>
      </c>
      <c r="D41" s="9" t="s">
        <v>359</v>
      </c>
      <c r="E41" s="9" t="s">
        <v>360</v>
      </c>
    </row>
    <row r="42" spans="1:12" ht="16.2" thickBot="1">
      <c r="A42" s="9" t="s">
        <v>361</v>
      </c>
      <c r="B42" s="10">
        <v>8</v>
      </c>
      <c r="C42" s="10">
        <v>11</v>
      </c>
      <c r="D42" s="10">
        <v>3</v>
      </c>
      <c r="E42" s="10">
        <v>1000</v>
      </c>
      <c r="G42">
        <f>31-B42</f>
        <v>23</v>
      </c>
      <c r="H42">
        <f t="shared" ref="H42:H71" si="20">31-C42</f>
        <v>20</v>
      </c>
      <c r="I42">
        <f t="shared" ref="I42:I71" si="21">31-D42</f>
        <v>28</v>
      </c>
      <c r="J42">
        <v>1000</v>
      </c>
    </row>
    <row r="43" spans="1:12" ht="16.2" thickBot="1">
      <c r="A43" s="9" t="s">
        <v>362</v>
      </c>
      <c r="B43" s="10">
        <v>8</v>
      </c>
      <c r="C43" s="10">
        <v>11</v>
      </c>
      <c r="D43" s="10">
        <v>3</v>
      </c>
      <c r="E43" s="10">
        <v>1000</v>
      </c>
      <c r="G43">
        <f t="shared" ref="G43:G71" si="22">31-B43</f>
        <v>23</v>
      </c>
      <c r="H43">
        <f t="shared" si="20"/>
        <v>20</v>
      </c>
      <c r="I43">
        <f t="shared" si="21"/>
        <v>28</v>
      </c>
      <c r="J43">
        <v>1000</v>
      </c>
    </row>
    <row r="44" spans="1:12" ht="16.2" thickBot="1">
      <c r="A44" s="9" t="s">
        <v>363</v>
      </c>
      <c r="B44" s="10">
        <v>8</v>
      </c>
      <c r="C44" s="10">
        <v>6</v>
      </c>
      <c r="D44" s="10">
        <v>19</v>
      </c>
      <c r="E44" s="10">
        <v>1000</v>
      </c>
      <c r="G44">
        <f t="shared" si="22"/>
        <v>23</v>
      </c>
      <c r="H44">
        <f t="shared" si="20"/>
        <v>25</v>
      </c>
      <c r="I44">
        <f t="shared" si="21"/>
        <v>12</v>
      </c>
      <c r="J44">
        <v>1000</v>
      </c>
    </row>
    <row r="45" spans="1:12" ht="16.2" thickBot="1">
      <c r="A45" s="9" t="s">
        <v>364</v>
      </c>
      <c r="B45" s="10">
        <v>8</v>
      </c>
      <c r="C45" s="10">
        <v>11</v>
      </c>
      <c r="D45" s="10">
        <v>3</v>
      </c>
      <c r="E45" s="10">
        <v>1000</v>
      </c>
      <c r="G45">
        <f t="shared" si="22"/>
        <v>23</v>
      </c>
      <c r="H45">
        <f t="shared" si="20"/>
        <v>20</v>
      </c>
      <c r="I45">
        <f t="shared" si="21"/>
        <v>28</v>
      </c>
      <c r="J45">
        <v>1000</v>
      </c>
    </row>
    <row r="46" spans="1:12" ht="16.2" thickBot="1">
      <c r="A46" s="9" t="s">
        <v>365</v>
      </c>
      <c r="B46" s="10">
        <v>6</v>
      </c>
      <c r="C46" s="10">
        <v>10</v>
      </c>
      <c r="D46" s="10">
        <v>19</v>
      </c>
      <c r="E46" s="10">
        <v>1000</v>
      </c>
      <c r="G46">
        <f t="shared" si="22"/>
        <v>25</v>
      </c>
      <c r="H46">
        <f t="shared" si="20"/>
        <v>21</v>
      </c>
      <c r="I46">
        <f t="shared" si="21"/>
        <v>12</v>
      </c>
      <c r="J46">
        <v>1000</v>
      </c>
    </row>
    <row r="47" spans="1:12" ht="16.2" thickBot="1">
      <c r="A47" s="9" t="s">
        <v>366</v>
      </c>
      <c r="B47" s="10">
        <v>8</v>
      </c>
      <c r="C47" s="10">
        <v>11</v>
      </c>
      <c r="D47" s="10">
        <v>3</v>
      </c>
      <c r="E47" s="10">
        <v>1000</v>
      </c>
      <c r="G47">
        <f t="shared" si="22"/>
        <v>23</v>
      </c>
      <c r="H47">
        <f t="shared" si="20"/>
        <v>20</v>
      </c>
      <c r="I47">
        <f t="shared" si="21"/>
        <v>28</v>
      </c>
      <c r="J47">
        <v>1000</v>
      </c>
    </row>
    <row r="48" spans="1:12" ht="16.2" thickBot="1">
      <c r="A48" s="9" t="s">
        <v>367</v>
      </c>
      <c r="B48" s="10">
        <v>8</v>
      </c>
      <c r="C48" s="10">
        <v>11</v>
      </c>
      <c r="D48" s="10">
        <v>3</v>
      </c>
      <c r="E48" s="10">
        <v>1000</v>
      </c>
      <c r="G48">
        <f t="shared" si="22"/>
        <v>23</v>
      </c>
      <c r="H48">
        <f t="shared" si="20"/>
        <v>20</v>
      </c>
      <c r="I48">
        <f t="shared" si="21"/>
        <v>28</v>
      </c>
      <c r="J48">
        <v>1000</v>
      </c>
    </row>
    <row r="49" spans="1:10" ht="16.2" thickBot="1">
      <c r="A49" s="9" t="s">
        <v>368</v>
      </c>
      <c r="B49" s="10">
        <v>28</v>
      </c>
      <c r="C49" s="10">
        <v>28</v>
      </c>
      <c r="D49" s="10">
        <v>19</v>
      </c>
      <c r="E49" s="10">
        <v>1000</v>
      </c>
      <c r="G49">
        <f t="shared" si="22"/>
        <v>3</v>
      </c>
      <c r="H49">
        <f t="shared" si="20"/>
        <v>3</v>
      </c>
      <c r="I49">
        <f t="shared" si="21"/>
        <v>12</v>
      </c>
      <c r="J49">
        <v>1000</v>
      </c>
    </row>
    <row r="50" spans="1:10" ht="16.2" thickBot="1">
      <c r="A50" s="9" t="s">
        <v>369</v>
      </c>
      <c r="B50" s="10">
        <v>8</v>
      </c>
      <c r="C50" s="10">
        <v>11</v>
      </c>
      <c r="D50" s="10">
        <v>3</v>
      </c>
      <c r="E50" s="10">
        <v>1000</v>
      </c>
      <c r="G50">
        <f t="shared" si="22"/>
        <v>23</v>
      </c>
      <c r="H50">
        <f t="shared" si="20"/>
        <v>20</v>
      </c>
      <c r="I50">
        <f t="shared" si="21"/>
        <v>28</v>
      </c>
      <c r="J50">
        <v>1000</v>
      </c>
    </row>
    <row r="51" spans="1:10" ht="16.2" thickBot="1">
      <c r="A51" s="9" t="s">
        <v>370</v>
      </c>
      <c r="B51" s="10">
        <v>8</v>
      </c>
      <c r="C51" s="10">
        <v>11</v>
      </c>
      <c r="D51" s="10">
        <v>3</v>
      </c>
      <c r="E51" s="10">
        <v>1000</v>
      </c>
      <c r="G51">
        <f t="shared" si="22"/>
        <v>23</v>
      </c>
      <c r="H51">
        <f t="shared" si="20"/>
        <v>20</v>
      </c>
      <c r="I51">
        <f t="shared" si="21"/>
        <v>28</v>
      </c>
      <c r="J51">
        <v>1000</v>
      </c>
    </row>
    <row r="52" spans="1:10" ht="16.2" thickBot="1">
      <c r="A52" s="9" t="s">
        <v>371</v>
      </c>
      <c r="B52" s="10">
        <v>5</v>
      </c>
      <c r="C52" s="10">
        <v>8</v>
      </c>
      <c r="D52" s="10">
        <v>19</v>
      </c>
      <c r="E52" s="10">
        <v>1000</v>
      </c>
      <c r="G52">
        <f t="shared" si="22"/>
        <v>26</v>
      </c>
      <c r="H52">
        <f t="shared" si="20"/>
        <v>23</v>
      </c>
      <c r="I52">
        <f t="shared" si="21"/>
        <v>12</v>
      </c>
      <c r="J52">
        <v>1000</v>
      </c>
    </row>
    <row r="53" spans="1:10" ht="16.2" thickBot="1">
      <c r="A53" s="9" t="s">
        <v>372</v>
      </c>
      <c r="B53" s="10">
        <v>8</v>
      </c>
      <c r="C53" s="10">
        <v>11</v>
      </c>
      <c r="D53" s="10">
        <v>3</v>
      </c>
      <c r="E53" s="10">
        <v>1000</v>
      </c>
      <c r="G53">
        <f t="shared" si="22"/>
        <v>23</v>
      </c>
      <c r="H53">
        <f t="shared" si="20"/>
        <v>20</v>
      </c>
      <c r="I53">
        <f t="shared" si="21"/>
        <v>28</v>
      </c>
      <c r="J53">
        <v>1000</v>
      </c>
    </row>
    <row r="54" spans="1:10" ht="16.2" thickBot="1">
      <c r="A54" s="9" t="s">
        <v>373</v>
      </c>
      <c r="B54" s="10">
        <v>8</v>
      </c>
      <c r="C54" s="10">
        <v>11</v>
      </c>
      <c r="D54" s="10">
        <v>3</v>
      </c>
      <c r="E54" s="10">
        <v>1000</v>
      </c>
      <c r="G54">
        <f t="shared" si="22"/>
        <v>23</v>
      </c>
      <c r="H54">
        <f t="shared" si="20"/>
        <v>20</v>
      </c>
      <c r="I54">
        <f t="shared" si="21"/>
        <v>28</v>
      </c>
      <c r="J54">
        <v>1000</v>
      </c>
    </row>
    <row r="55" spans="1:10" ht="16.2" thickBot="1">
      <c r="A55" s="9" t="s">
        <v>374</v>
      </c>
      <c r="B55" s="10">
        <v>8</v>
      </c>
      <c r="C55" s="10">
        <v>11</v>
      </c>
      <c r="D55" s="10">
        <v>3</v>
      </c>
      <c r="E55" s="10">
        <v>1000</v>
      </c>
      <c r="G55">
        <f t="shared" si="22"/>
        <v>23</v>
      </c>
      <c r="H55">
        <f t="shared" si="20"/>
        <v>20</v>
      </c>
      <c r="I55">
        <f t="shared" si="21"/>
        <v>28</v>
      </c>
      <c r="J55">
        <v>1000</v>
      </c>
    </row>
    <row r="56" spans="1:10" ht="16.2" thickBot="1">
      <c r="A56" s="9" t="s">
        <v>375</v>
      </c>
      <c r="B56" s="10">
        <v>2</v>
      </c>
      <c r="C56" s="10">
        <v>4</v>
      </c>
      <c r="D56" s="10">
        <v>19</v>
      </c>
      <c r="E56" s="10">
        <v>1000</v>
      </c>
      <c r="G56">
        <f t="shared" si="22"/>
        <v>29</v>
      </c>
      <c r="H56">
        <f t="shared" si="20"/>
        <v>27</v>
      </c>
      <c r="I56">
        <f t="shared" si="21"/>
        <v>12</v>
      </c>
      <c r="J56">
        <v>1000</v>
      </c>
    </row>
    <row r="57" spans="1:10" ht="16.2" thickBot="1">
      <c r="A57" s="9" t="s">
        <v>376</v>
      </c>
      <c r="B57" s="10">
        <v>28</v>
      </c>
      <c r="C57" s="10">
        <v>28</v>
      </c>
      <c r="D57" s="10">
        <v>19</v>
      </c>
      <c r="E57" s="10">
        <v>1000</v>
      </c>
      <c r="G57">
        <f t="shared" si="22"/>
        <v>3</v>
      </c>
      <c r="H57">
        <f t="shared" si="20"/>
        <v>3</v>
      </c>
      <c r="I57">
        <f t="shared" si="21"/>
        <v>12</v>
      </c>
      <c r="J57">
        <v>1000</v>
      </c>
    </row>
    <row r="58" spans="1:10" ht="16.2" thickBot="1">
      <c r="A58" s="9" t="s">
        <v>377</v>
      </c>
      <c r="B58" s="10">
        <v>8</v>
      </c>
      <c r="C58" s="10">
        <v>11</v>
      </c>
      <c r="D58" s="10">
        <v>3</v>
      </c>
      <c r="E58" s="10">
        <v>1000</v>
      </c>
      <c r="G58">
        <f t="shared" si="22"/>
        <v>23</v>
      </c>
      <c r="H58">
        <f t="shared" si="20"/>
        <v>20</v>
      </c>
      <c r="I58">
        <f t="shared" si="21"/>
        <v>28</v>
      </c>
      <c r="J58">
        <v>1000</v>
      </c>
    </row>
    <row r="59" spans="1:10" ht="16.2" thickBot="1">
      <c r="A59" s="9" t="s">
        <v>378</v>
      </c>
      <c r="B59" s="10">
        <v>8</v>
      </c>
      <c r="C59" s="10">
        <v>11</v>
      </c>
      <c r="D59" s="10">
        <v>3</v>
      </c>
      <c r="E59" s="10">
        <v>1000</v>
      </c>
      <c r="G59">
        <f t="shared" si="22"/>
        <v>23</v>
      </c>
      <c r="H59">
        <f t="shared" si="20"/>
        <v>20</v>
      </c>
      <c r="I59">
        <f t="shared" si="21"/>
        <v>28</v>
      </c>
      <c r="J59">
        <v>1000</v>
      </c>
    </row>
    <row r="60" spans="1:10" ht="16.2" thickBot="1">
      <c r="A60" s="9" t="s">
        <v>379</v>
      </c>
      <c r="B60" s="10">
        <v>4</v>
      </c>
      <c r="C60" s="10">
        <v>7</v>
      </c>
      <c r="D60" s="10">
        <v>19</v>
      </c>
      <c r="E60" s="10">
        <v>1000</v>
      </c>
      <c r="G60">
        <f t="shared" si="22"/>
        <v>27</v>
      </c>
      <c r="H60">
        <f t="shared" si="20"/>
        <v>24</v>
      </c>
      <c r="I60">
        <f t="shared" si="21"/>
        <v>12</v>
      </c>
      <c r="J60">
        <v>1000</v>
      </c>
    </row>
    <row r="61" spans="1:10" ht="16.2" thickBot="1">
      <c r="A61" s="9" t="s">
        <v>380</v>
      </c>
      <c r="B61" s="10">
        <v>1</v>
      </c>
      <c r="C61" s="10">
        <v>2</v>
      </c>
      <c r="D61" s="10">
        <v>19</v>
      </c>
      <c r="E61" s="10">
        <v>1000</v>
      </c>
      <c r="G61">
        <f t="shared" si="22"/>
        <v>30</v>
      </c>
      <c r="H61">
        <f t="shared" si="20"/>
        <v>29</v>
      </c>
      <c r="I61">
        <f t="shared" si="21"/>
        <v>12</v>
      </c>
      <c r="J61">
        <v>1000</v>
      </c>
    </row>
    <row r="62" spans="1:10" ht="16.2" thickBot="1">
      <c r="A62" s="9" t="s">
        <v>381</v>
      </c>
      <c r="B62" s="10">
        <v>8</v>
      </c>
      <c r="C62" s="10">
        <v>11</v>
      </c>
      <c r="D62" s="10">
        <v>3</v>
      </c>
      <c r="E62" s="10">
        <v>1000</v>
      </c>
      <c r="G62">
        <f t="shared" si="22"/>
        <v>23</v>
      </c>
      <c r="H62">
        <f t="shared" si="20"/>
        <v>20</v>
      </c>
      <c r="I62">
        <f t="shared" si="21"/>
        <v>28</v>
      </c>
      <c r="J62">
        <v>1000</v>
      </c>
    </row>
    <row r="63" spans="1:10" ht="16.2" thickBot="1">
      <c r="A63" s="9" t="s">
        <v>382</v>
      </c>
      <c r="B63" s="10">
        <v>8</v>
      </c>
      <c r="C63" s="10">
        <v>11</v>
      </c>
      <c r="D63" s="10">
        <v>3</v>
      </c>
      <c r="E63" s="10">
        <v>1000</v>
      </c>
      <c r="G63">
        <f t="shared" si="22"/>
        <v>23</v>
      </c>
      <c r="H63">
        <f t="shared" si="20"/>
        <v>20</v>
      </c>
      <c r="I63">
        <f t="shared" si="21"/>
        <v>28</v>
      </c>
      <c r="J63">
        <v>1000</v>
      </c>
    </row>
    <row r="64" spans="1:10" ht="16.2" thickBot="1">
      <c r="A64" s="9" t="s">
        <v>383</v>
      </c>
      <c r="B64" s="10">
        <v>7</v>
      </c>
      <c r="C64" s="10">
        <v>27</v>
      </c>
      <c r="D64" s="10">
        <v>19</v>
      </c>
      <c r="E64" s="10">
        <v>1000</v>
      </c>
      <c r="G64">
        <f t="shared" si="22"/>
        <v>24</v>
      </c>
      <c r="H64">
        <f t="shared" si="20"/>
        <v>4</v>
      </c>
      <c r="I64">
        <f t="shared" si="21"/>
        <v>12</v>
      </c>
      <c r="J64">
        <v>1000</v>
      </c>
    </row>
    <row r="65" spans="1:10" ht="16.2" thickBot="1">
      <c r="A65" s="9" t="s">
        <v>384</v>
      </c>
      <c r="B65" s="10">
        <v>8</v>
      </c>
      <c r="C65" s="10">
        <v>9</v>
      </c>
      <c r="D65" s="10">
        <v>1</v>
      </c>
      <c r="E65" s="10">
        <v>1000</v>
      </c>
      <c r="G65">
        <f t="shared" si="22"/>
        <v>23</v>
      </c>
      <c r="H65">
        <f t="shared" si="20"/>
        <v>22</v>
      </c>
      <c r="I65">
        <f t="shared" si="21"/>
        <v>30</v>
      </c>
      <c r="J65">
        <v>1000</v>
      </c>
    </row>
    <row r="66" spans="1:10" ht="16.2" thickBot="1">
      <c r="A66" s="9" t="s">
        <v>385</v>
      </c>
      <c r="B66" s="10">
        <v>8</v>
      </c>
      <c r="C66" s="10">
        <v>11</v>
      </c>
      <c r="D66" s="10">
        <v>3</v>
      </c>
      <c r="E66" s="10">
        <v>1000</v>
      </c>
      <c r="G66">
        <f t="shared" si="22"/>
        <v>23</v>
      </c>
      <c r="H66">
        <f t="shared" si="20"/>
        <v>20</v>
      </c>
      <c r="I66">
        <f t="shared" si="21"/>
        <v>28</v>
      </c>
      <c r="J66">
        <v>1000</v>
      </c>
    </row>
    <row r="67" spans="1:10" ht="16.2" thickBot="1">
      <c r="A67" s="9" t="s">
        <v>386</v>
      </c>
      <c r="B67" s="10">
        <v>8</v>
      </c>
      <c r="C67" s="10">
        <v>1</v>
      </c>
      <c r="D67" s="10">
        <v>2</v>
      </c>
      <c r="E67" s="10">
        <v>1000</v>
      </c>
      <c r="G67">
        <f t="shared" si="22"/>
        <v>23</v>
      </c>
      <c r="H67">
        <f t="shared" si="20"/>
        <v>30</v>
      </c>
      <c r="I67">
        <f t="shared" si="21"/>
        <v>29</v>
      </c>
      <c r="J67">
        <v>1000</v>
      </c>
    </row>
    <row r="68" spans="1:10" ht="16.2" thickBot="1">
      <c r="A68" s="9" t="s">
        <v>387</v>
      </c>
      <c r="B68" s="10">
        <v>28</v>
      </c>
      <c r="C68" s="10">
        <v>28</v>
      </c>
      <c r="D68" s="10">
        <v>19</v>
      </c>
      <c r="E68" s="10">
        <v>1000</v>
      </c>
      <c r="G68">
        <f t="shared" si="22"/>
        <v>3</v>
      </c>
      <c r="H68">
        <f t="shared" si="20"/>
        <v>3</v>
      </c>
      <c r="I68">
        <f t="shared" si="21"/>
        <v>12</v>
      </c>
      <c r="J68">
        <v>1000</v>
      </c>
    </row>
    <row r="69" spans="1:10" ht="16.2" thickBot="1">
      <c r="A69" s="9" t="s">
        <v>388</v>
      </c>
      <c r="B69" s="10">
        <v>3</v>
      </c>
      <c r="C69" s="10">
        <v>3</v>
      </c>
      <c r="D69" s="10">
        <v>19</v>
      </c>
      <c r="E69" s="10">
        <v>1000</v>
      </c>
      <c r="G69">
        <f t="shared" si="22"/>
        <v>28</v>
      </c>
      <c r="H69">
        <f t="shared" si="20"/>
        <v>28</v>
      </c>
      <c r="I69">
        <f t="shared" si="21"/>
        <v>12</v>
      </c>
      <c r="J69">
        <v>1000</v>
      </c>
    </row>
    <row r="70" spans="1:10" ht="16.2" thickBot="1">
      <c r="A70" s="9" t="s">
        <v>389</v>
      </c>
      <c r="B70" s="10">
        <v>8</v>
      </c>
      <c r="C70" s="10">
        <v>11</v>
      </c>
      <c r="D70" s="10">
        <v>3</v>
      </c>
      <c r="E70" s="10">
        <v>1000</v>
      </c>
      <c r="G70">
        <f t="shared" si="22"/>
        <v>23</v>
      </c>
      <c r="H70">
        <f t="shared" si="20"/>
        <v>20</v>
      </c>
      <c r="I70">
        <f t="shared" si="21"/>
        <v>28</v>
      </c>
      <c r="J70">
        <v>1000</v>
      </c>
    </row>
    <row r="71" spans="1:10" ht="16.2" thickBot="1">
      <c r="A71" s="9" t="s">
        <v>390</v>
      </c>
      <c r="B71" s="10">
        <v>8</v>
      </c>
      <c r="C71" s="10">
        <v>5</v>
      </c>
      <c r="D71" s="10">
        <v>19</v>
      </c>
      <c r="E71" s="10">
        <v>1000</v>
      </c>
      <c r="G71">
        <f t="shared" si="22"/>
        <v>23</v>
      </c>
      <c r="H71">
        <f t="shared" si="20"/>
        <v>26</v>
      </c>
      <c r="I71">
        <f t="shared" si="21"/>
        <v>12</v>
      </c>
      <c r="J71">
        <v>1000</v>
      </c>
    </row>
    <row r="72" spans="1:10" ht="18.600000000000001" thickBot="1">
      <c r="A72" s="5"/>
    </row>
    <row r="73" spans="1:10" ht="16.2" thickBot="1">
      <c r="A73" s="9" t="s">
        <v>391</v>
      </c>
      <c r="B73" s="9" t="s">
        <v>357</v>
      </c>
      <c r="C73" s="9" t="s">
        <v>358</v>
      </c>
      <c r="D73" s="9" t="s">
        <v>359</v>
      </c>
    </row>
    <row r="74" spans="1:10" ht="16.2" thickBot="1">
      <c r="A74" s="9" t="s">
        <v>392</v>
      </c>
      <c r="B74" s="10" t="s">
        <v>393</v>
      </c>
      <c r="C74" s="10" t="s">
        <v>394</v>
      </c>
      <c r="D74" s="10" t="s">
        <v>395</v>
      </c>
    </row>
    <row r="75" spans="1:10" ht="16.2" thickBot="1">
      <c r="A75" s="9" t="s">
        <v>396</v>
      </c>
      <c r="B75" s="10" t="s">
        <v>397</v>
      </c>
      <c r="C75" s="10" t="s">
        <v>398</v>
      </c>
      <c r="D75" s="10" t="s">
        <v>399</v>
      </c>
    </row>
    <row r="76" spans="1:10" ht="16.2" thickBot="1">
      <c r="A76" s="9" t="s">
        <v>400</v>
      </c>
      <c r="B76" s="10" t="s">
        <v>401</v>
      </c>
      <c r="C76" s="10" t="s">
        <v>402</v>
      </c>
      <c r="D76" s="10" t="s">
        <v>403</v>
      </c>
    </row>
    <row r="77" spans="1:10" ht="16.2" thickBot="1">
      <c r="A77" s="9" t="s">
        <v>404</v>
      </c>
      <c r="B77" s="10" t="s">
        <v>405</v>
      </c>
      <c r="C77" s="10" t="s">
        <v>406</v>
      </c>
      <c r="D77" s="10" t="s">
        <v>407</v>
      </c>
    </row>
    <row r="78" spans="1:10" ht="16.2" thickBot="1">
      <c r="A78" s="9" t="s">
        <v>408</v>
      </c>
      <c r="B78" s="10" t="s">
        <v>409</v>
      </c>
      <c r="C78" s="10" t="s">
        <v>410</v>
      </c>
      <c r="D78" s="10" t="s">
        <v>411</v>
      </c>
    </row>
    <row r="79" spans="1:10" ht="16.2" thickBot="1">
      <c r="A79" s="9" t="s">
        <v>412</v>
      </c>
      <c r="B79" s="10" t="s">
        <v>413</v>
      </c>
      <c r="C79" s="10" t="s">
        <v>414</v>
      </c>
      <c r="D79" s="10" t="s">
        <v>415</v>
      </c>
    </row>
    <row r="80" spans="1:10" ht="16.2" thickBot="1">
      <c r="A80" s="9" t="s">
        <v>416</v>
      </c>
      <c r="B80" s="10" t="s">
        <v>417</v>
      </c>
      <c r="C80" s="10" t="s">
        <v>418</v>
      </c>
      <c r="D80" s="10" t="s">
        <v>419</v>
      </c>
    </row>
    <row r="81" spans="1:4" ht="16.2" thickBot="1">
      <c r="A81" s="9" t="s">
        <v>420</v>
      </c>
      <c r="B81" s="10" t="s">
        <v>421</v>
      </c>
      <c r="C81" s="10" t="s">
        <v>422</v>
      </c>
      <c r="D81" s="10" t="s">
        <v>423</v>
      </c>
    </row>
    <row r="82" spans="1:4" ht="16.2" thickBot="1">
      <c r="A82" s="9" t="s">
        <v>424</v>
      </c>
      <c r="B82" s="10" t="s">
        <v>425</v>
      </c>
      <c r="C82" s="10" t="s">
        <v>426</v>
      </c>
      <c r="D82" s="10" t="s">
        <v>427</v>
      </c>
    </row>
    <row r="83" spans="1:4" ht="16.2" thickBot="1">
      <c r="A83" s="9" t="s">
        <v>428</v>
      </c>
      <c r="B83" s="10" t="s">
        <v>429</v>
      </c>
      <c r="C83" s="10" t="s">
        <v>430</v>
      </c>
      <c r="D83" s="10" t="s">
        <v>431</v>
      </c>
    </row>
    <row r="84" spans="1:4" ht="16.2" thickBot="1">
      <c r="A84" s="9" t="s">
        <v>432</v>
      </c>
      <c r="B84" s="10" t="s">
        <v>433</v>
      </c>
      <c r="C84" s="10" t="s">
        <v>434</v>
      </c>
      <c r="D84" s="10" t="s">
        <v>435</v>
      </c>
    </row>
    <row r="85" spans="1:4" ht="16.2" thickBot="1">
      <c r="A85" s="9" t="s">
        <v>436</v>
      </c>
      <c r="B85" s="10" t="s">
        <v>437</v>
      </c>
      <c r="C85" s="10" t="s">
        <v>438</v>
      </c>
      <c r="D85" s="10" t="s">
        <v>439</v>
      </c>
    </row>
    <row r="86" spans="1:4" ht="16.2" thickBot="1">
      <c r="A86" s="9" t="s">
        <v>440</v>
      </c>
      <c r="B86" s="10" t="s">
        <v>441</v>
      </c>
      <c r="C86" s="10" t="s">
        <v>442</v>
      </c>
      <c r="D86" s="10" t="s">
        <v>443</v>
      </c>
    </row>
    <row r="87" spans="1:4" ht="16.2" thickBot="1">
      <c r="A87" s="9" t="s">
        <v>444</v>
      </c>
      <c r="B87" s="10" t="s">
        <v>445</v>
      </c>
      <c r="C87" s="10" t="s">
        <v>446</v>
      </c>
      <c r="D87" s="10" t="s">
        <v>447</v>
      </c>
    </row>
    <row r="88" spans="1:4" ht="16.2" thickBot="1">
      <c r="A88" s="9" t="s">
        <v>448</v>
      </c>
      <c r="B88" s="10" t="s">
        <v>449</v>
      </c>
      <c r="C88" s="10" t="s">
        <v>450</v>
      </c>
      <c r="D88" s="10" t="s">
        <v>451</v>
      </c>
    </row>
    <row r="89" spans="1:4" ht="16.2" thickBot="1">
      <c r="A89" s="9" t="s">
        <v>452</v>
      </c>
      <c r="B89" s="10" t="s">
        <v>453</v>
      </c>
      <c r="C89" s="10" t="s">
        <v>454</v>
      </c>
      <c r="D89" s="10" t="s">
        <v>455</v>
      </c>
    </row>
    <row r="90" spans="1:4" ht="16.2" thickBot="1">
      <c r="A90" s="9" t="s">
        <v>456</v>
      </c>
      <c r="B90" s="10" t="s">
        <v>457</v>
      </c>
      <c r="C90" s="10" t="s">
        <v>458</v>
      </c>
      <c r="D90" s="10" t="s">
        <v>459</v>
      </c>
    </row>
    <row r="91" spans="1:4" ht="16.2" thickBot="1">
      <c r="A91" s="9" t="s">
        <v>460</v>
      </c>
      <c r="B91" s="10" t="s">
        <v>461</v>
      </c>
      <c r="C91" s="10" t="s">
        <v>462</v>
      </c>
      <c r="D91" s="10" t="s">
        <v>463</v>
      </c>
    </row>
    <row r="92" spans="1:4" ht="16.2" thickBot="1">
      <c r="A92" s="9" t="s">
        <v>464</v>
      </c>
      <c r="B92" s="10" t="s">
        <v>465</v>
      </c>
      <c r="C92" s="10" t="s">
        <v>466</v>
      </c>
      <c r="D92" s="10" t="s">
        <v>467</v>
      </c>
    </row>
    <row r="93" spans="1:4" ht="16.2" thickBot="1">
      <c r="A93" s="9" t="s">
        <v>468</v>
      </c>
      <c r="B93" s="10" t="s">
        <v>469</v>
      </c>
      <c r="C93" s="10" t="s">
        <v>470</v>
      </c>
      <c r="D93" s="10" t="s">
        <v>469</v>
      </c>
    </row>
    <row r="94" spans="1:4" ht="16.2" thickBot="1">
      <c r="A94" s="9" t="s">
        <v>471</v>
      </c>
      <c r="B94" s="10" t="s">
        <v>472</v>
      </c>
      <c r="C94" s="10" t="s">
        <v>473</v>
      </c>
      <c r="D94" s="10" t="s">
        <v>472</v>
      </c>
    </row>
    <row r="95" spans="1:4" ht="16.2" thickBot="1">
      <c r="A95" s="9" t="s">
        <v>474</v>
      </c>
      <c r="B95" s="10" t="s">
        <v>475</v>
      </c>
      <c r="C95" s="10" t="s">
        <v>476</v>
      </c>
      <c r="D95" s="10" t="s">
        <v>475</v>
      </c>
    </row>
    <row r="96" spans="1:4" ht="16.2" thickBot="1">
      <c r="A96" s="9" t="s">
        <v>477</v>
      </c>
      <c r="B96" s="10" t="s">
        <v>478</v>
      </c>
      <c r="C96" s="10" t="s">
        <v>479</v>
      </c>
      <c r="D96" s="10" t="s">
        <v>478</v>
      </c>
    </row>
    <row r="97" spans="1:4" ht="16.2" thickBot="1">
      <c r="A97" s="9" t="s">
        <v>480</v>
      </c>
      <c r="B97" s="10" t="s">
        <v>481</v>
      </c>
      <c r="C97" s="10" t="s">
        <v>482</v>
      </c>
      <c r="D97" s="10" t="s">
        <v>481</v>
      </c>
    </row>
    <row r="98" spans="1:4" ht="16.2" thickBot="1">
      <c r="A98" s="9" t="s">
        <v>483</v>
      </c>
      <c r="B98" s="10" t="s">
        <v>484</v>
      </c>
      <c r="C98" s="10" t="s">
        <v>485</v>
      </c>
      <c r="D98" s="10" t="s">
        <v>484</v>
      </c>
    </row>
    <row r="99" spans="1:4" ht="16.2" thickBot="1">
      <c r="A99" s="9" t="s">
        <v>486</v>
      </c>
      <c r="B99" s="10" t="s">
        <v>487</v>
      </c>
      <c r="C99" s="10" t="s">
        <v>488</v>
      </c>
      <c r="D99" s="10" t="s">
        <v>487</v>
      </c>
    </row>
    <row r="100" spans="1:4" ht="16.2" thickBot="1">
      <c r="A100" s="9" t="s">
        <v>489</v>
      </c>
      <c r="B100" s="10" t="s">
        <v>490</v>
      </c>
      <c r="C100" s="10" t="s">
        <v>491</v>
      </c>
      <c r="D100" s="10" t="s">
        <v>490</v>
      </c>
    </row>
    <row r="101" spans="1:4" ht="16.2" thickBot="1">
      <c r="A101" s="9" t="s">
        <v>492</v>
      </c>
      <c r="B101" s="10" t="s">
        <v>493</v>
      </c>
      <c r="C101" s="10" t="s">
        <v>494</v>
      </c>
      <c r="D101" s="10" t="s">
        <v>493</v>
      </c>
    </row>
    <row r="102" spans="1:4" ht="16.2" thickBot="1">
      <c r="A102" s="9" t="s">
        <v>495</v>
      </c>
      <c r="B102" s="10" t="s">
        <v>496</v>
      </c>
      <c r="C102" s="10" t="s">
        <v>496</v>
      </c>
      <c r="D102" s="10" t="s">
        <v>496</v>
      </c>
    </row>
    <row r="103" spans="1:4" ht="16.2" thickBot="1">
      <c r="A103" s="9" t="s">
        <v>497</v>
      </c>
      <c r="B103" s="10" t="s">
        <v>498</v>
      </c>
      <c r="C103" s="10" t="s">
        <v>498</v>
      </c>
      <c r="D103" s="10" t="s">
        <v>498</v>
      </c>
    </row>
    <row r="104" spans="1:4" ht="18.600000000000001" thickBot="1">
      <c r="A104" s="5"/>
    </row>
    <row r="105" spans="1:4" ht="16.2" thickBot="1">
      <c r="A105" s="9" t="s">
        <v>499</v>
      </c>
      <c r="B105" s="9" t="s">
        <v>357</v>
      </c>
      <c r="C105" s="9" t="s">
        <v>358</v>
      </c>
      <c r="D105" s="9" t="s">
        <v>359</v>
      </c>
    </row>
    <row r="106" spans="1:4" ht="16.2" thickBot="1">
      <c r="A106" s="9" t="s">
        <v>392</v>
      </c>
      <c r="B106" s="10">
        <v>34</v>
      </c>
      <c r="C106" s="10">
        <v>482.5</v>
      </c>
      <c r="D106" s="10">
        <v>517.5</v>
      </c>
    </row>
    <row r="107" spans="1:4" ht="16.2" thickBot="1">
      <c r="A107" s="9" t="s">
        <v>396</v>
      </c>
      <c r="B107" s="10">
        <v>33</v>
      </c>
      <c r="C107" s="10">
        <v>481.6</v>
      </c>
      <c r="D107" s="10">
        <v>513.1</v>
      </c>
    </row>
    <row r="108" spans="1:4" ht="16.2" thickBot="1">
      <c r="A108" s="9" t="s">
        <v>400</v>
      </c>
      <c r="B108" s="10">
        <v>32</v>
      </c>
      <c r="C108" s="10">
        <v>480.6</v>
      </c>
      <c r="D108" s="10">
        <v>512.1</v>
      </c>
    </row>
    <row r="109" spans="1:4" ht="16.2" thickBot="1">
      <c r="A109" s="9" t="s">
        <v>404</v>
      </c>
      <c r="B109" s="10">
        <v>31.1</v>
      </c>
      <c r="C109" s="10">
        <v>479.6</v>
      </c>
      <c r="D109" s="10">
        <v>511.1</v>
      </c>
    </row>
    <row r="110" spans="1:4" ht="16.2" thickBot="1">
      <c r="A110" s="9" t="s">
        <v>408</v>
      </c>
      <c r="B110" s="10">
        <v>30.1</v>
      </c>
      <c r="C110" s="10">
        <v>478.6</v>
      </c>
      <c r="D110" s="10">
        <v>510.1</v>
      </c>
    </row>
    <row r="111" spans="1:4" ht="16.2" thickBot="1">
      <c r="A111" s="9" t="s">
        <v>412</v>
      </c>
      <c r="B111" s="10">
        <v>29.1</v>
      </c>
      <c r="C111" s="10">
        <v>477.6</v>
      </c>
      <c r="D111" s="10">
        <v>509.2</v>
      </c>
    </row>
    <row r="112" spans="1:4" ht="16.2" thickBot="1">
      <c r="A112" s="9" t="s">
        <v>416</v>
      </c>
      <c r="B112" s="10">
        <v>28.1</v>
      </c>
      <c r="C112" s="10">
        <v>476.6</v>
      </c>
      <c r="D112" s="10">
        <v>508.2</v>
      </c>
    </row>
    <row r="113" spans="1:4" ht="16.2" thickBot="1">
      <c r="A113" s="9" t="s">
        <v>420</v>
      </c>
      <c r="B113" s="10">
        <v>21.7</v>
      </c>
      <c r="C113" s="10">
        <v>475.6</v>
      </c>
      <c r="D113" s="10">
        <v>507.2</v>
      </c>
    </row>
    <row r="114" spans="1:4" ht="16.2" thickBot="1">
      <c r="A114" s="9" t="s">
        <v>424</v>
      </c>
      <c r="B114" s="10">
        <v>20.7</v>
      </c>
      <c r="C114" s="10">
        <v>474.7</v>
      </c>
      <c r="D114" s="10">
        <v>506.2</v>
      </c>
    </row>
    <row r="115" spans="1:4" ht="16.2" thickBot="1">
      <c r="A115" s="9" t="s">
        <v>428</v>
      </c>
      <c r="B115" s="10">
        <v>19.7</v>
      </c>
      <c r="C115" s="10">
        <v>473.7</v>
      </c>
      <c r="D115" s="10">
        <v>505.2</v>
      </c>
    </row>
    <row r="116" spans="1:4" ht="16.2" thickBot="1">
      <c r="A116" s="9" t="s">
        <v>432</v>
      </c>
      <c r="B116" s="10">
        <v>18.7</v>
      </c>
      <c r="C116" s="10">
        <v>472.7</v>
      </c>
      <c r="D116" s="10">
        <v>504.2</v>
      </c>
    </row>
    <row r="117" spans="1:4" ht="16.2" thickBot="1">
      <c r="A117" s="9" t="s">
        <v>436</v>
      </c>
      <c r="B117" s="10">
        <v>17.7</v>
      </c>
      <c r="C117" s="10">
        <v>471.7</v>
      </c>
      <c r="D117" s="10">
        <v>503.2</v>
      </c>
    </row>
    <row r="118" spans="1:4" ht="16.2" thickBot="1">
      <c r="A118" s="9" t="s">
        <v>440</v>
      </c>
      <c r="B118" s="10">
        <v>16.8</v>
      </c>
      <c r="C118" s="10">
        <v>470.7</v>
      </c>
      <c r="D118" s="10">
        <v>502.3</v>
      </c>
    </row>
    <row r="119" spans="1:4" ht="16.2" thickBot="1">
      <c r="A119" s="9" t="s">
        <v>444</v>
      </c>
      <c r="B119" s="10">
        <v>15.8</v>
      </c>
      <c r="C119" s="10">
        <v>469.7</v>
      </c>
      <c r="D119" s="10">
        <v>501.3</v>
      </c>
    </row>
    <row r="120" spans="1:4" ht="16.2" thickBot="1">
      <c r="A120" s="9" t="s">
        <v>448</v>
      </c>
      <c r="B120" s="10">
        <v>14.8</v>
      </c>
      <c r="C120" s="10">
        <v>468.7</v>
      </c>
      <c r="D120" s="10">
        <v>500.3</v>
      </c>
    </row>
    <row r="121" spans="1:4" ht="16.2" thickBot="1">
      <c r="A121" s="9" t="s">
        <v>452</v>
      </c>
      <c r="B121" s="10">
        <v>13.8</v>
      </c>
      <c r="C121" s="10">
        <v>467.8</v>
      </c>
      <c r="D121" s="10">
        <v>499.3</v>
      </c>
    </row>
    <row r="122" spans="1:4" ht="16.2" thickBot="1">
      <c r="A122" s="9" t="s">
        <v>456</v>
      </c>
      <c r="B122" s="10">
        <v>12.8</v>
      </c>
      <c r="C122" s="10">
        <v>466.8</v>
      </c>
      <c r="D122" s="10">
        <v>498.3</v>
      </c>
    </row>
    <row r="123" spans="1:4" ht="16.2" thickBot="1">
      <c r="A123" s="9" t="s">
        <v>460</v>
      </c>
      <c r="B123" s="10">
        <v>11.8</v>
      </c>
      <c r="C123" s="10">
        <v>465.8</v>
      </c>
      <c r="D123" s="10">
        <v>497.3</v>
      </c>
    </row>
    <row r="124" spans="1:4" ht="16.2" thickBot="1">
      <c r="A124" s="9" t="s">
        <v>464</v>
      </c>
      <c r="B124" s="10">
        <v>10.8</v>
      </c>
      <c r="C124" s="10">
        <v>464.8</v>
      </c>
      <c r="D124" s="10">
        <v>496.3</v>
      </c>
    </row>
    <row r="125" spans="1:4" ht="16.2" thickBot="1">
      <c r="A125" s="9" t="s">
        <v>468</v>
      </c>
      <c r="B125" s="10">
        <v>9.9</v>
      </c>
      <c r="C125" s="10">
        <v>463.8</v>
      </c>
      <c r="D125" s="10">
        <v>9.9</v>
      </c>
    </row>
    <row r="126" spans="1:4" ht="16.2" thickBot="1">
      <c r="A126" s="9" t="s">
        <v>471</v>
      </c>
      <c r="B126" s="10">
        <v>8.9</v>
      </c>
      <c r="C126" s="10">
        <v>462.8</v>
      </c>
      <c r="D126" s="10">
        <v>8.9</v>
      </c>
    </row>
    <row r="127" spans="1:4" ht="16.2" thickBot="1">
      <c r="A127" s="9" t="s">
        <v>474</v>
      </c>
      <c r="B127" s="10">
        <v>7.9</v>
      </c>
      <c r="C127" s="10">
        <v>461.8</v>
      </c>
      <c r="D127" s="10">
        <v>7.9</v>
      </c>
    </row>
    <row r="128" spans="1:4" ht="16.2" thickBot="1">
      <c r="A128" s="9" t="s">
        <v>477</v>
      </c>
      <c r="B128" s="10">
        <v>6.9</v>
      </c>
      <c r="C128" s="10">
        <v>460.9</v>
      </c>
      <c r="D128" s="10">
        <v>6.9</v>
      </c>
    </row>
    <row r="129" spans="1:8" ht="16.2" thickBot="1">
      <c r="A129" s="9" t="s">
        <v>480</v>
      </c>
      <c r="B129" s="10">
        <v>5.9</v>
      </c>
      <c r="C129" s="10">
        <v>459.9</v>
      </c>
      <c r="D129" s="10">
        <v>5.9</v>
      </c>
    </row>
    <row r="130" spans="1:8" ht="16.2" thickBot="1">
      <c r="A130" s="9" t="s">
        <v>483</v>
      </c>
      <c r="B130" s="10">
        <v>4.9000000000000004</v>
      </c>
      <c r="C130" s="10">
        <v>458.9</v>
      </c>
      <c r="D130" s="10">
        <v>4.9000000000000004</v>
      </c>
    </row>
    <row r="131" spans="1:8" ht="16.2" thickBot="1">
      <c r="A131" s="9" t="s">
        <v>486</v>
      </c>
      <c r="B131" s="10">
        <v>3.9</v>
      </c>
      <c r="C131" s="10">
        <v>457.9</v>
      </c>
      <c r="D131" s="10">
        <v>3.9</v>
      </c>
    </row>
    <row r="132" spans="1:8" ht="16.2" thickBot="1">
      <c r="A132" s="9" t="s">
        <v>489</v>
      </c>
      <c r="B132" s="10">
        <v>3</v>
      </c>
      <c r="C132" s="10">
        <v>456.9</v>
      </c>
      <c r="D132" s="10">
        <v>3</v>
      </c>
    </row>
    <row r="133" spans="1:8" ht="16.2" thickBot="1">
      <c r="A133" s="9" t="s">
        <v>492</v>
      </c>
      <c r="B133" s="10">
        <v>2</v>
      </c>
      <c r="C133" s="10">
        <v>455.9</v>
      </c>
      <c r="D133" s="10">
        <v>2</v>
      </c>
    </row>
    <row r="134" spans="1:8" ht="16.2" thickBot="1">
      <c r="A134" s="9" t="s">
        <v>495</v>
      </c>
      <c r="B134" s="10">
        <v>1</v>
      </c>
      <c r="C134" s="10">
        <v>1</v>
      </c>
      <c r="D134" s="10">
        <v>1</v>
      </c>
    </row>
    <row r="135" spans="1:8" ht="16.2" thickBot="1">
      <c r="A135" s="9" t="s">
        <v>497</v>
      </c>
      <c r="B135" s="10">
        <v>0</v>
      </c>
      <c r="C135" s="10">
        <v>0</v>
      </c>
      <c r="D135" s="10">
        <v>0</v>
      </c>
    </row>
    <row r="136" spans="1:8" ht="18.600000000000001" thickBot="1">
      <c r="A136" s="5"/>
    </row>
    <row r="137" spans="1:8" ht="16.2" thickBot="1">
      <c r="A137" s="9" t="s">
        <v>500</v>
      </c>
      <c r="B137" s="9" t="s">
        <v>357</v>
      </c>
      <c r="C137" s="9" t="s">
        <v>358</v>
      </c>
      <c r="D137" s="9" t="s">
        <v>359</v>
      </c>
      <c r="E137" s="9" t="s">
        <v>501</v>
      </c>
      <c r="F137" s="9" t="s">
        <v>502</v>
      </c>
      <c r="G137" s="9" t="s">
        <v>503</v>
      </c>
      <c r="H137" s="9" t="s">
        <v>504</v>
      </c>
    </row>
    <row r="138" spans="1:8" ht="16.2" thickBot="1">
      <c r="A138" s="9" t="s">
        <v>361</v>
      </c>
      <c r="B138" s="10">
        <v>21.7</v>
      </c>
      <c r="C138" s="10">
        <v>472.7</v>
      </c>
      <c r="D138" s="10">
        <v>512.1</v>
      </c>
      <c r="E138" s="10">
        <v>1006.5</v>
      </c>
      <c r="F138" s="10">
        <v>1000</v>
      </c>
      <c r="G138" s="10">
        <v>-6.5</v>
      </c>
      <c r="H138" s="10">
        <v>-0.65</v>
      </c>
    </row>
    <row r="139" spans="1:8" ht="16.2" thickBot="1">
      <c r="A139" s="9" t="s">
        <v>362</v>
      </c>
      <c r="B139" s="10">
        <v>21.7</v>
      </c>
      <c r="C139" s="10">
        <v>472.7</v>
      </c>
      <c r="D139" s="10">
        <v>512.1</v>
      </c>
      <c r="E139" s="10">
        <v>1006.5</v>
      </c>
      <c r="F139" s="10">
        <v>1000</v>
      </c>
      <c r="G139" s="10">
        <v>-6.5</v>
      </c>
      <c r="H139" s="10">
        <v>-0.65</v>
      </c>
    </row>
    <row r="140" spans="1:8" ht="16.2" thickBot="1">
      <c r="A140" s="9" t="s">
        <v>363</v>
      </c>
      <c r="B140" s="10">
        <v>21.7</v>
      </c>
      <c r="C140" s="10">
        <v>477.6</v>
      </c>
      <c r="D140" s="10">
        <v>496.3</v>
      </c>
      <c r="E140" s="10">
        <v>995.6</v>
      </c>
      <c r="F140" s="10">
        <v>1000</v>
      </c>
      <c r="G140" s="10">
        <v>4.4000000000000004</v>
      </c>
      <c r="H140" s="10">
        <v>0.44</v>
      </c>
    </row>
    <row r="141" spans="1:8" ht="16.2" thickBot="1">
      <c r="A141" s="9" t="s">
        <v>364</v>
      </c>
      <c r="B141" s="10">
        <v>21.7</v>
      </c>
      <c r="C141" s="10">
        <v>472.7</v>
      </c>
      <c r="D141" s="10">
        <v>512.1</v>
      </c>
      <c r="E141" s="10">
        <v>1006.5</v>
      </c>
      <c r="F141" s="10">
        <v>1000</v>
      </c>
      <c r="G141" s="10">
        <v>-6.5</v>
      </c>
      <c r="H141" s="10">
        <v>-0.65</v>
      </c>
    </row>
    <row r="142" spans="1:8" ht="16.2" thickBot="1">
      <c r="A142" s="9" t="s">
        <v>365</v>
      </c>
      <c r="B142" s="10">
        <v>29.1</v>
      </c>
      <c r="C142" s="10">
        <v>473.7</v>
      </c>
      <c r="D142" s="10">
        <v>496.3</v>
      </c>
      <c r="E142" s="10">
        <v>999.1</v>
      </c>
      <c r="F142" s="10">
        <v>1000</v>
      </c>
      <c r="G142" s="10">
        <v>0.9</v>
      </c>
      <c r="H142" s="10">
        <v>0.09</v>
      </c>
    </row>
    <row r="143" spans="1:8" ht="16.2" thickBot="1">
      <c r="A143" s="9" t="s">
        <v>366</v>
      </c>
      <c r="B143" s="10">
        <v>21.7</v>
      </c>
      <c r="C143" s="10">
        <v>472.7</v>
      </c>
      <c r="D143" s="10">
        <v>512.1</v>
      </c>
      <c r="E143" s="10">
        <v>1006.5</v>
      </c>
      <c r="F143" s="10">
        <v>1000</v>
      </c>
      <c r="G143" s="10">
        <v>-6.5</v>
      </c>
      <c r="H143" s="10">
        <v>-0.65</v>
      </c>
    </row>
    <row r="144" spans="1:8" ht="16.2" thickBot="1">
      <c r="A144" s="9" t="s">
        <v>367</v>
      </c>
      <c r="B144" s="10">
        <v>21.7</v>
      </c>
      <c r="C144" s="10">
        <v>472.7</v>
      </c>
      <c r="D144" s="10">
        <v>512.1</v>
      </c>
      <c r="E144" s="10">
        <v>1006.5</v>
      </c>
      <c r="F144" s="10">
        <v>1000</v>
      </c>
      <c r="G144" s="10">
        <v>-6.5</v>
      </c>
      <c r="H144" s="10">
        <v>-0.65</v>
      </c>
    </row>
    <row r="145" spans="1:8" ht="16.2" thickBot="1">
      <c r="A145" s="9" t="s">
        <v>368</v>
      </c>
      <c r="B145" s="10">
        <v>2</v>
      </c>
      <c r="C145" s="10">
        <v>455.9</v>
      </c>
      <c r="D145" s="10">
        <v>496.3</v>
      </c>
      <c r="E145" s="10">
        <v>954.2</v>
      </c>
      <c r="F145" s="10">
        <v>1000</v>
      </c>
      <c r="G145" s="10">
        <v>45.8</v>
      </c>
      <c r="H145" s="10">
        <v>4.58</v>
      </c>
    </row>
    <row r="146" spans="1:8" ht="16.2" thickBot="1">
      <c r="A146" s="9" t="s">
        <v>369</v>
      </c>
      <c r="B146" s="10">
        <v>21.7</v>
      </c>
      <c r="C146" s="10">
        <v>472.7</v>
      </c>
      <c r="D146" s="10">
        <v>512.1</v>
      </c>
      <c r="E146" s="10">
        <v>1006.5</v>
      </c>
      <c r="F146" s="10">
        <v>1000</v>
      </c>
      <c r="G146" s="10">
        <v>-6.5</v>
      </c>
      <c r="H146" s="10">
        <v>-0.65</v>
      </c>
    </row>
    <row r="147" spans="1:8" ht="16.2" thickBot="1">
      <c r="A147" s="9" t="s">
        <v>370</v>
      </c>
      <c r="B147" s="10">
        <v>21.7</v>
      </c>
      <c r="C147" s="10">
        <v>472.7</v>
      </c>
      <c r="D147" s="10">
        <v>512.1</v>
      </c>
      <c r="E147" s="10">
        <v>1006.5</v>
      </c>
      <c r="F147" s="10">
        <v>1000</v>
      </c>
      <c r="G147" s="10">
        <v>-6.5</v>
      </c>
      <c r="H147" s="10">
        <v>-0.65</v>
      </c>
    </row>
    <row r="148" spans="1:8" ht="16.2" thickBot="1">
      <c r="A148" s="9" t="s">
        <v>371</v>
      </c>
      <c r="B148" s="10">
        <v>30.1</v>
      </c>
      <c r="C148" s="10">
        <v>475.6</v>
      </c>
      <c r="D148" s="10">
        <v>496.3</v>
      </c>
      <c r="E148" s="10">
        <v>1002</v>
      </c>
      <c r="F148" s="10">
        <v>1000</v>
      </c>
      <c r="G148" s="10">
        <v>-2</v>
      </c>
      <c r="H148" s="10">
        <v>-0.2</v>
      </c>
    </row>
    <row r="149" spans="1:8" ht="16.2" thickBot="1">
      <c r="A149" s="9" t="s">
        <v>372</v>
      </c>
      <c r="B149" s="10">
        <v>21.7</v>
      </c>
      <c r="C149" s="10">
        <v>472.7</v>
      </c>
      <c r="D149" s="10">
        <v>512.1</v>
      </c>
      <c r="E149" s="10">
        <v>1006.5</v>
      </c>
      <c r="F149" s="10">
        <v>1000</v>
      </c>
      <c r="G149" s="10">
        <v>-6.5</v>
      </c>
      <c r="H149" s="10">
        <v>-0.65</v>
      </c>
    </row>
    <row r="150" spans="1:8" ht="16.2" thickBot="1">
      <c r="A150" s="9" t="s">
        <v>373</v>
      </c>
      <c r="B150" s="10">
        <v>21.7</v>
      </c>
      <c r="C150" s="10">
        <v>472.7</v>
      </c>
      <c r="D150" s="10">
        <v>512.1</v>
      </c>
      <c r="E150" s="10">
        <v>1006.5</v>
      </c>
      <c r="F150" s="10">
        <v>1000</v>
      </c>
      <c r="G150" s="10">
        <v>-6.5</v>
      </c>
      <c r="H150" s="10">
        <v>-0.65</v>
      </c>
    </row>
    <row r="151" spans="1:8" ht="16.2" thickBot="1">
      <c r="A151" s="9" t="s">
        <v>374</v>
      </c>
      <c r="B151" s="10">
        <v>21.7</v>
      </c>
      <c r="C151" s="10">
        <v>472.7</v>
      </c>
      <c r="D151" s="10">
        <v>512.1</v>
      </c>
      <c r="E151" s="10">
        <v>1006.5</v>
      </c>
      <c r="F151" s="10">
        <v>1000</v>
      </c>
      <c r="G151" s="10">
        <v>-6.5</v>
      </c>
      <c r="H151" s="10">
        <v>-0.65</v>
      </c>
    </row>
    <row r="152" spans="1:8" ht="16.2" thickBot="1">
      <c r="A152" s="9" t="s">
        <v>375</v>
      </c>
      <c r="B152" s="10">
        <v>33</v>
      </c>
      <c r="C152" s="10">
        <v>479.6</v>
      </c>
      <c r="D152" s="10">
        <v>496.3</v>
      </c>
      <c r="E152" s="10">
        <v>1008.9</v>
      </c>
      <c r="F152" s="10">
        <v>1000</v>
      </c>
      <c r="G152" s="10">
        <v>-8.9</v>
      </c>
      <c r="H152" s="10">
        <v>-0.89</v>
      </c>
    </row>
    <row r="153" spans="1:8" ht="16.2" thickBot="1">
      <c r="A153" s="9" t="s">
        <v>376</v>
      </c>
      <c r="B153" s="10">
        <v>2</v>
      </c>
      <c r="C153" s="10">
        <v>455.9</v>
      </c>
      <c r="D153" s="10">
        <v>496.3</v>
      </c>
      <c r="E153" s="10">
        <v>954.2</v>
      </c>
      <c r="F153" s="10">
        <v>1000</v>
      </c>
      <c r="G153" s="10">
        <v>45.8</v>
      </c>
      <c r="H153" s="10">
        <v>4.58</v>
      </c>
    </row>
    <row r="154" spans="1:8" ht="16.2" thickBot="1">
      <c r="A154" s="9" t="s">
        <v>377</v>
      </c>
      <c r="B154" s="10">
        <v>21.7</v>
      </c>
      <c r="C154" s="10">
        <v>472.7</v>
      </c>
      <c r="D154" s="10">
        <v>512.1</v>
      </c>
      <c r="E154" s="10">
        <v>1006.5</v>
      </c>
      <c r="F154" s="10">
        <v>1000</v>
      </c>
      <c r="G154" s="10">
        <v>-6.5</v>
      </c>
      <c r="H154" s="10">
        <v>-0.65</v>
      </c>
    </row>
    <row r="155" spans="1:8" ht="16.2" thickBot="1">
      <c r="A155" s="9" t="s">
        <v>378</v>
      </c>
      <c r="B155" s="10">
        <v>21.7</v>
      </c>
      <c r="C155" s="10">
        <v>472.7</v>
      </c>
      <c r="D155" s="10">
        <v>512.1</v>
      </c>
      <c r="E155" s="10">
        <v>1006.5</v>
      </c>
      <c r="F155" s="10">
        <v>1000</v>
      </c>
      <c r="G155" s="10">
        <v>-6.5</v>
      </c>
      <c r="H155" s="10">
        <v>-0.65</v>
      </c>
    </row>
    <row r="156" spans="1:8" ht="16.2" thickBot="1">
      <c r="A156" s="9" t="s">
        <v>379</v>
      </c>
      <c r="B156" s="10">
        <v>31.1</v>
      </c>
      <c r="C156" s="10">
        <v>476.6</v>
      </c>
      <c r="D156" s="10">
        <v>496.3</v>
      </c>
      <c r="E156" s="10">
        <v>1004</v>
      </c>
      <c r="F156" s="10">
        <v>1000</v>
      </c>
      <c r="G156" s="10">
        <v>-4</v>
      </c>
      <c r="H156" s="10">
        <v>-0.4</v>
      </c>
    </row>
    <row r="157" spans="1:8" ht="16.2" thickBot="1">
      <c r="A157" s="9" t="s">
        <v>380</v>
      </c>
      <c r="B157" s="10">
        <v>34</v>
      </c>
      <c r="C157" s="10">
        <v>481.6</v>
      </c>
      <c r="D157" s="10">
        <v>496.3</v>
      </c>
      <c r="E157" s="10">
        <v>1011.9</v>
      </c>
      <c r="F157" s="10">
        <v>1000</v>
      </c>
      <c r="G157" s="10">
        <v>-11.9</v>
      </c>
      <c r="H157" s="10">
        <v>-1.19</v>
      </c>
    </row>
    <row r="158" spans="1:8" ht="16.2" thickBot="1">
      <c r="A158" s="9" t="s">
        <v>381</v>
      </c>
      <c r="B158" s="10">
        <v>21.7</v>
      </c>
      <c r="C158" s="10">
        <v>472.7</v>
      </c>
      <c r="D158" s="10">
        <v>512.1</v>
      </c>
      <c r="E158" s="10">
        <v>1006.5</v>
      </c>
      <c r="F158" s="10">
        <v>1000</v>
      </c>
      <c r="G158" s="10">
        <v>-6.5</v>
      </c>
      <c r="H158" s="10">
        <v>-0.65</v>
      </c>
    </row>
    <row r="159" spans="1:8" ht="16.2" thickBot="1">
      <c r="A159" s="9" t="s">
        <v>382</v>
      </c>
      <c r="B159" s="10">
        <v>21.7</v>
      </c>
      <c r="C159" s="10">
        <v>472.7</v>
      </c>
      <c r="D159" s="10">
        <v>512.1</v>
      </c>
      <c r="E159" s="10">
        <v>1006.5</v>
      </c>
      <c r="F159" s="10">
        <v>1000</v>
      </c>
      <c r="G159" s="10">
        <v>-6.5</v>
      </c>
      <c r="H159" s="10">
        <v>-0.65</v>
      </c>
    </row>
    <row r="160" spans="1:8" ht="16.2" thickBot="1">
      <c r="A160" s="9" t="s">
        <v>383</v>
      </c>
      <c r="B160" s="10">
        <v>28.1</v>
      </c>
      <c r="C160" s="10">
        <v>456.9</v>
      </c>
      <c r="D160" s="10">
        <v>496.3</v>
      </c>
      <c r="E160" s="10">
        <v>981.3</v>
      </c>
      <c r="F160" s="10">
        <v>1000</v>
      </c>
      <c r="G160" s="10">
        <v>18.7</v>
      </c>
      <c r="H160" s="10">
        <v>1.87</v>
      </c>
    </row>
    <row r="161" spans="1:8" ht="16.2" thickBot="1">
      <c r="A161" s="9" t="s">
        <v>384</v>
      </c>
      <c r="B161" s="10">
        <v>21.7</v>
      </c>
      <c r="C161" s="10">
        <v>474.7</v>
      </c>
      <c r="D161" s="10">
        <v>517.5</v>
      </c>
      <c r="E161" s="10">
        <v>1013.9</v>
      </c>
      <c r="F161" s="10">
        <v>1000</v>
      </c>
      <c r="G161" s="10">
        <v>-13.9</v>
      </c>
      <c r="H161" s="10">
        <v>-1.39</v>
      </c>
    </row>
    <row r="162" spans="1:8" ht="16.2" thickBot="1">
      <c r="A162" s="9" t="s">
        <v>385</v>
      </c>
      <c r="B162" s="10">
        <v>21.7</v>
      </c>
      <c r="C162" s="10">
        <v>472.7</v>
      </c>
      <c r="D162" s="10">
        <v>512.1</v>
      </c>
      <c r="E162" s="10">
        <v>1006.5</v>
      </c>
      <c r="F162" s="10">
        <v>1000</v>
      </c>
      <c r="G162" s="10">
        <v>-6.5</v>
      </c>
      <c r="H162" s="10">
        <v>-0.65</v>
      </c>
    </row>
    <row r="163" spans="1:8" ht="16.2" thickBot="1">
      <c r="A163" s="9" t="s">
        <v>386</v>
      </c>
      <c r="B163" s="10">
        <v>21.7</v>
      </c>
      <c r="C163" s="10">
        <v>482.5</v>
      </c>
      <c r="D163" s="10">
        <v>513.1</v>
      </c>
      <c r="E163" s="10">
        <v>1017.3</v>
      </c>
      <c r="F163" s="10">
        <v>1000</v>
      </c>
      <c r="G163" s="10">
        <v>-17.3</v>
      </c>
      <c r="H163" s="10">
        <v>-1.73</v>
      </c>
    </row>
    <row r="164" spans="1:8" ht="16.2" thickBot="1">
      <c r="A164" s="9" t="s">
        <v>387</v>
      </c>
      <c r="B164" s="10">
        <v>2</v>
      </c>
      <c r="C164" s="10">
        <v>455.9</v>
      </c>
      <c r="D164" s="10">
        <v>496.3</v>
      </c>
      <c r="E164" s="10">
        <v>954.2</v>
      </c>
      <c r="F164" s="10">
        <v>1000</v>
      </c>
      <c r="G164" s="10">
        <v>45.8</v>
      </c>
      <c r="H164" s="10">
        <v>4.58</v>
      </c>
    </row>
    <row r="165" spans="1:8" ht="16.2" thickBot="1">
      <c r="A165" s="9" t="s">
        <v>388</v>
      </c>
      <c r="B165" s="10">
        <v>32</v>
      </c>
      <c r="C165" s="10">
        <v>480.6</v>
      </c>
      <c r="D165" s="10">
        <v>496.3</v>
      </c>
      <c r="E165" s="10">
        <v>1008.9</v>
      </c>
      <c r="F165" s="10">
        <v>1000</v>
      </c>
      <c r="G165" s="10">
        <v>-8.9</v>
      </c>
      <c r="H165" s="10">
        <v>-0.89</v>
      </c>
    </row>
    <row r="166" spans="1:8" ht="16.2" thickBot="1">
      <c r="A166" s="9" t="s">
        <v>389</v>
      </c>
      <c r="B166" s="10">
        <v>21.7</v>
      </c>
      <c r="C166" s="10">
        <v>472.7</v>
      </c>
      <c r="D166" s="10">
        <v>512.1</v>
      </c>
      <c r="E166" s="10">
        <v>1006.5</v>
      </c>
      <c r="F166" s="10">
        <v>1000</v>
      </c>
      <c r="G166" s="10">
        <v>-6.5</v>
      </c>
      <c r="H166" s="10">
        <v>-0.65</v>
      </c>
    </row>
    <row r="167" spans="1:8" ht="16.2" thickBot="1">
      <c r="A167" s="9" t="s">
        <v>390</v>
      </c>
      <c r="B167" s="10">
        <v>21.7</v>
      </c>
      <c r="C167" s="10">
        <v>478.6</v>
      </c>
      <c r="D167" s="10">
        <v>496.3</v>
      </c>
      <c r="E167" s="10">
        <v>996.6</v>
      </c>
      <c r="F167" s="10">
        <v>1000</v>
      </c>
      <c r="G167" s="10">
        <v>3.4</v>
      </c>
      <c r="H167" s="10">
        <v>0.34</v>
      </c>
    </row>
    <row r="168" spans="1:8" ht="16.2" thickBot="1"/>
    <row r="169" spans="1:8" ht="16.2" thickBot="1">
      <c r="A169" s="11" t="s">
        <v>505</v>
      </c>
      <c r="B169" s="12">
        <v>1034</v>
      </c>
    </row>
    <row r="170" spans="1:8" ht="16.2" thickBot="1">
      <c r="A170" s="11" t="s">
        <v>506</v>
      </c>
      <c r="B170" s="12">
        <v>0</v>
      </c>
    </row>
    <row r="171" spans="1:8" ht="16.2" thickBot="1">
      <c r="A171" s="11" t="s">
        <v>507</v>
      </c>
      <c r="B171" s="12">
        <v>30006.1</v>
      </c>
    </row>
    <row r="172" spans="1:8" ht="16.2" thickBot="1">
      <c r="A172" s="11" t="s">
        <v>508</v>
      </c>
      <c r="B172" s="12">
        <v>30000</v>
      </c>
    </row>
    <row r="173" spans="1:8" ht="16.2" thickBot="1">
      <c r="A173" s="11" t="s">
        <v>509</v>
      </c>
      <c r="B173" s="12">
        <v>6.1</v>
      </c>
    </row>
    <row r="174" spans="1:8" ht="16.2" thickBot="1">
      <c r="A174" s="11" t="s">
        <v>510</v>
      </c>
      <c r="B174" s="12"/>
    </row>
    <row r="175" spans="1:8" ht="16.2" thickBot="1">
      <c r="A175" s="11" t="s">
        <v>511</v>
      </c>
      <c r="B175" s="12"/>
    </row>
    <row r="176" spans="1:8" ht="16.2" thickBot="1">
      <c r="A176" s="11" t="s">
        <v>512</v>
      </c>
      <c r="B176" s="12">
        <v>0</v>
      </c>
    </row>
    <row r="178" spans="1:12">
      <c r="A178" s="13" t="s">
        <v>513</v>
      </c>
    </row>
    <row r="180" spans="1:12">
      <c r="A180" s="14" t="s">
        <v>514</v>
      </c>
    </row>
    <row r="181" spans="1:12">
      <c r="A181" s="14" t="s">
        <v>515</v>
      </c>
    </row>
    <row r="184" spans="1:12" ht="18">
      <c r="A184" s="5"/>
    </row>
    <row r="185" spans="1:12">
      <c r="A185" s="6"/>
    </row>
    <row r="188" spans="1:12" ht="18">
      <c r="A188" s="7" t="s">
        <v>349</v>
      </c>
      <c r="B188" s="8">
        <v>5037738</v>
      </c>
      <c r="C188" s="7" t="s">
        <v>350</v>
      </c>
      <c r="D188" s="8">
        <v>30</v>
      </c>
      <c r="E188" s="7" t="s">
        <v>351</v>
      </c>
      <c r="F188" s="8">
        <v>3</v>
      </c>
      <c r="G188" s="7" t="s">
        <v>352</v>
      </c>
      <c r="H188" s="8">
        <v>30</v>
      </c>
      <c r="I188" s="7" t="s">
        <v>353</v>
      </c>
      <c r="J188" s="8">
        <v>0</v>
      </c>
      <c r="K188" s="7" t="s">
        <v>354</v>
      </c>
      <c r="L188" s="8" t="s">
        <v>516</v>
      </c>
    </row>
    <row r="189" spans="1:12" ht="18.600000000000001" thickBot="1">
      <c r="A189" s="5"/>
    </row>
    <row r="190" spans="1:12" ht="16.2" thickBot="1">
      <c r="A190" s="9" t="s">
        <v>356</v>
      </c>
      <c r="B190" s="9" t="s">
        <v>357</v>
      </c>
      <c r="C190" s="9" t="s">
        <v>358</v>
      </c>
      <c r="D190" s="9" t="s">
        <v>359</v>
      </c>
      <c r="E190" s="9" t="s">
        <v>360</v>
      </c>
    </row>
    <row r="191" spans="1:12" ht="16.2" thickBot="1">
      <c r="A191" s="9" t="s">
        <v>361</v>
      </c>
      <c r="B191" s="10">
        <v>23</v>
      </c>
      <c r="C191" s="10">
        <v>20</v>
      </c>
      <c r="D191" s="10">
        <v>28</v>
      </c>
      <c r="E191" s="10">
        <v>1000</v>
      </c>
    </row>
    <row r="192" spans="1:12" ht="16.2" thickBot="1">
      <c r="A192" s="9" t="s">
        <v>362</v>
      </c>
      <c r="B192" s="10">
        <v>23</v>
      </c>
      <c r="C192" s="10">
        <v>20</v>
      </c>
      <c r="D192" s="10">
        <v>28</v>
      </c>
      <c r="E192" s="10">
        <v>1000</v>
      </c>
    </row>
    <row r="193" spans="1:5" ht="16.2" thickBot="1">
      <c r="A193" s="9" t="s">
        <v>363</v>
      </c>
      <c r="B193" s="10">
        <v>23</v>
      </c>
      <c r="C193" s="10">
        <v>25</v>
      </c>
      <c r="D193" s="10">
        <v>12</v>
      </c>
      <c r="E193" s="10">
        <v>1000</v>
      </c>
    </row>
    <row r="194" spans="1:5" ht="16.2" thickBot="1">
      <c r="A194" s="9" t="s">
        <v>364</v>
      </c>
      <c r="B194" s="10">
        <v>23</v>
      </c>
      <c r="C194" s="10">
        <v>20</v>
      </c>
      <c r="D194" s="10">
        <v>28</v>
      </c>
      <c r="E194" s="10">
        <v>1000</v>
      </c>
    </row>
    <row r="195" spans="1:5" ht="16.2" thickBot="1">
      <c r="A195" s="9" t="s">
        <v>365</v>
      </c>
      <c r="B195" s="10">
        <v>25</v>
      </c>
      <c r="C195" s="10">
        <v>21</v>
      </c>
      <c r="D195" s="10">
        <v>12</v>
      </c>
      <c r="E195" s="10">
        <v>1000</v>
      </c>
    </row>
    <row r="196" spans="1:5" ht="16.2" thickBot="1">
      <c r="A196" s="9" t="s">
        <v>366</v>
      </c>
      <c r="B196" s="10">
        <v>23</v>
      </c>
      <c r="C196" s="10">
        <v>20</v>
      </c>
      <c r="D196" s="10">
        <v>28</v>
      </c>
      <c r="E196" s="10">
        <v>1000</v>
      </c>
    </row>
    <row r="197" spans="1:5" ht="16.2" thickBot="1">
      <c r="A197" s="9" t="s">
        <v>367</v>
      </c>
      <c r="B197" s="10">
        <v>23</v>
      </c>
      <c r="C197" s="10">
        <v>20</v>
      </c>
      <c r="D197" s="10">
        <v>28</v>
      </c>
      <c r="E197" s="10">
        <v>1000</v>
      </c>
    </row>
    <row r="198" spans="1:5" ht="16.2" thickBot="1">
      <c r="A198" s="9" t="s">
        <v>368</v>
      </c>
      <c r="B198" s="10">
        <v>3</v>
      </c>
      <c r="C198" s="10">
        <v>3</v>
      </c>
      <c r="D198" s="10">
        <v>12</v>
      </c>
      <c r="E198" s="10">
        <v>1000</v>
      </c>
    </row>
    <row r="199" spans="1:5" ht="16.2" thickBot="1">
      <c r="A199" s="9" t="s">
        <v>369</v>
      </c>
      <c r="B199" s="10">
        <v>23</v>
      </c>
      <c r="C199" s="10">
        <v>20</v>
      </c>
      <c r="D199" s="10">
        <v>28</v>
      </c>
      <c r="E199" s="10">
        <v>1000</v>
      </c>
    </row>
    <row r="200" spans="1:5" ht="16.2" thickBot="1">
      <c r="A200" s="9" t="s">
        <v>370</v>
      </c>
      <c r="B200" s="10">
        <v>23</v>
      </c>
      <c r="C200" s="10">
        <v>20</v>
      </c>
      <c r="D200" s="10">
        <v>28</v>
      </c>
      <c r="E200" s="10">
        <v>1000</v>
      </c>
    </row>
    <row r="201" spans="1:5" ht="16.2" thickBot="1">
      <c r="A201" s="9" t="s">
        <v>371</v>
      </c>
      <c r="B201" s="10">
        <v>26</v>
      </c>
      <c r="C201" s="10">
        <v>23</v>
      </c>
      <c r="D201" s="10">
        <v>12</v>
      </c>
      <c r="E201" s="10">
        <v>1000</v>
      </c>
    </row>
    <row r="202" spans="1:5" ht="16.2" thickBot="1">
      <c r="A202" s="9" t="s">
        <v>372</v>
      </c>
      <c r="B202" s="10">
        <v>23</v>
      </c>
      <c r="C202" s="10">
        <v>20</v>
      </c>
      <c r="D202" s="10">
        <v>28</v>
      </c>
      <c r="E202" s="10">
        <v>1000</v>
      </c>
    </row>
    <row r="203" spans="1:5" ht="16.2" thickBot="1">
      <c r="A203" s="9" t="s">
        <v>373</v>
      </c>
      <c r="B203" s="10">
        <v>23</v>
      </c>
      <c r="C203" s="10">
        <v>20</v>
      </c>
      <c r="D203" s="10">
        <v>28</v>
      </c>
      <c r="E203" s="10">
        <v>1000</v>
      </c>
    </row>
    <row r="204" spans="1:5" ht="16.2" thickBot="1">
      <c r="A204" s="9" t="s">
        <v>374</v>
      </c>
      <c r="B204" s="10">
        <v>23</v>
      </c>
      <c r="C204" s="10">
        <v>20</v>
      </c>
      <c r="D204" s="10">
        <v>28</v>
      </c>
      <c r="E204" s="10">
        <v>1000</v>
      </c>
    </row>
    <row r="205" spans="1:5" ht="16.2" thickBot="1">
      <c r="A205" s="9" t="s">
        <v>375</v>
      </c>
      <c r="B205" s="10">
        <v>29</v>
      </c>
      <c r="C205" s="10">
        <v>27</v>
      </c>
      <c r="D205" s="10">
        <v>12</v>
      </c>
      <c r="E205" s="10">
        <v>1000</v>
      </c>
    </row>
    <row r="206" spans="1:5" ht="16.2" thickBot="1">
      <c r="A206" s="9" t="s">
        <v>376</v>
      </c>
      <c r="B206" s="10">
        <v>3</v>
      </c>
      <c r="C206" s="10">
        <v>3</v>
      </c>
      <c r="D206" s="10">
        <v>12</v>
      </c>
      <c r="E206" s="10">
        <v>1000</v>
      </c>
    </row>
    <row r="207" spans="1:5" ht="16.2" thickBot="1">
      <c r="A207" s="9" t="s">
        <v>377</v>
      </c>
      <c r="B207" s="10">
        <v>23</v>
      </c>
      <c r="C207" s="10">
        <v>20</v>
      </c>
      <c r="D207" s="10">
        <v>28</v>
      </c>
      <c r="E207" s="10">
        <v>1000</v>
      </c>
    </row>
    <row r="208" spans="1:5" ht="16.2" thickBot="1">
      <c r="A208" s="9" t="s">
        <v>378</v>
      </c>
      <c r="B208" s="10">
        <v>23</v>
      </c>
      <c r="C208" s="10">
        <v>20</v>
      </c>
      <c r="D208" s="10">
        <v>28</v>
      </c>
      <c r="E208" s="10">
        <v>1000</v>
      </c>
    </row>
    <row r="209" spans="1:5" ht="16.2" thickBot="1">
      <c r="A209" s="9" t="s">
        <v>379</v>
      </c>
      <c r="B209" s="10">
        <v>27</v>
      </c>
      <c r="C209" s="10">
        <v>24</v>
      </c>
      <c r="D209" s="10">
        <v>12</v>
      </c>
      <c r="E209" s="10">
        <v>1000</v>
      </c>
    </row>
    <row r="210" spans="1:5" ht="16.2" thickBot="1">
      <c r="A210" s="9" t="s">
        <v>380</v>
      </c>
      <c r="B210" s="10">
        <v>30</v>
      </c>
      <c r="C210" s="10">
        <v>29</v>
      </c>
      <c r="D210" s="10">
        <v>12</v>
      </c>
      <c r="E210" s="10">
        <v>1000</v>
      </c>
    </row>
    <row r="211" spans="1:5" ht="16.2" thickBot="1">
      <c r="A211" s="9" t="s">
        <v>381</v>
      </c>
      <c r="B211" s="10">
        <v>23</v>
      </c>
      <c r="C211" s="10">
        <v>20</v>
      </c>
      <c r="D211" s="10">
        <v>28</v>
      </c>
      <c r="E211" s="10">
        <v>1000</v>
      </c>
    </row>
    <row r="212" spans="1:5" ht="16.2" thickBot="1">
      <c r="A212" s="9" t="s">
        <v>382</v>
      </c>
      <c r="B212" s="10">
        <v>23</v>
      </c>
      <c r="C212" s="10">
        <v>20</v>
      </c>
      <c r="D212" s="10">
        <v>28</v>
      </c>
      <c r="E212" s="10">
        <v>1000</v>
      </c>
    </row>
    <row r="213" spans="1:5" ht="16.2" thickBot="1">
      <c r="A213" s="9" t="s">
        <v>383</v>
      </c>
      <c r="B213" s="10">
        <v>24</v>
      </c>
      <c r="C213" s="10">
        <v>4</v>
      </c>
      <c r="D213" s="10">
        <v>12</v>
      </c>
      <c r="E213" s="10">
        <v>1000</v>
      </c>
    </row>
    <row r="214" spans="1:5" ht="16.2" thickBot="1">
      <c r="A214" s="9" t="s">
        <v>384</v>
      </c>
      <c r="B214" s="10">
        <v>23</v>
      </c>
      <c r="C214" s="10">
        <v>22</v>
      </c>
      <c r="D214" s="10">
        <v>30</v>
      </c>
      <c r="E214" s="10">
        <v>1000</v>
      </c>
    </row>
    <row r="215" spans="1:5" ht="16.2" thickBot="1">
      <c r="A215" s="9" t="s">
        <v>385</v>
      </c>
      <c r="B215" s="10">
        <v>23</v>
      </c>
      <c r="C215" s="10">
        <v>20</v>
      </c>
      <c r="D215" s="10">
        <v>28</v>
      </c>
      <c r="E215" s="10">
        <v>1000</v>
      </c>
    </row>
    <row r="216" spans="1:5" ht="16.2" thickBot="1">
      <c r="A216" s="9" t="s">
        <v>386</v>
      </c>
      <c r="B216" s="10">
        <v>23</v>
      </c>
      <c r="C216" s="10">
        <v>30</v>
      </c>
      <c r="D216" s="10">
        <v>29</v>
      </c>
      <c r="E216" s="10">
        <v>1000</v>
      </c>
    </row>
    <row r="217" spans="1:5" ht="16.2" thickBot="1">
      <c r="A217" s="9" t="s">
        <v>387</v>
      </c>
      <c r="B217" s="10">
        <v>3</v>
      </c>
      <c r="C217" s="10">
        <v>3</v>
      </c>
      <c r="D217" s="10">
        <v>12</v>
      </c>
      <c r="E217" s="10">
        <v>1000</v>
      </c>
    </row>
    <row r="218" spans="1:5" ht="16.2" thickBot="1">
      <c r="A218" s="9" t="s">
        <v>388</v>
      </c>
      <c r="B218" s="10">
        <v>28</v>
      </c>
      <c r="C218" s="10">
        <v>28</v>
      </c>
      <c r="D218" s="10">
        <v>12</v>
      </c>
      <c r="E218" s="10">
        <v>1000</v>
      </c>
    </row>
    <row r="219" spans="1:5" ht="16.2" thickBot="1">
      <c r="A219" s="9" t="s">
        <v>389</v>
      </c>
      <c r="B219" s="10">
        <v>23</v>
      </c>
      <c r="C219" s="10">
        <v>20</v>
      </c>
      <c r="D219" s="10">
        <v>28</v>
      </c>
      <c r="E219" s="10">
        <v>1000</v>
      </c>
    </row>
    <row r="220" spans="1:5" ht="16.2" thickBot="1">
      <c r="A220" s="9" t="s">
        <v>390</v>
      </c>
      <c r="B220" s="10">
        <v>23</v>
      </c>
      <c r="C220" s="10">
        <v>26</v>
      </c>
      <c r="D220" s="10">
        <v>12</v>
      </c>
      <c r="E220" s="10">
        <v>1000</v>
      </c>
    </row>
    <row r="221" spans="1:5" ht="18.600000000000001" thickBot="1">
      <c r="A221" s="5"/>
    </row>
    <row r="222" spans="1:5" ht="16.2" thickBot="1">
      <c r="A222" s="9" t="s">
        <v>391</v>
      </c>
      <c r="B222" s="9" t="s">
        <v>357</v>
      </c>
      <c r="C222" s="9" t="s">
        <v>358</v>
      </c>
      <c r="D222" s="9" t="s">
        <v>359</v>
      </c>
    </row>
    <row r="223" spans="1:5" ht="16.2" thickBot="1">
      <c r="A223" s="9" t="s">
        <v>392</v>
      </c>
      <c r="B223" s="10" t="s">
        <v>517</v>
      </c>
      <c r="C223" s="10" t="s">
        <v>518</v>
      </c>
      <c r="D223" s="10" t="s">
        <v>519</v>
      </c>
    </row>
    <row r="224" spans="1:5" ht="16.2" thickBot="1">
      <c r="A224" s="9" t="s">
        <v>396</v>
      </c>
      <c r="B224" s="10" t="s">
        <v>520</v>
      </c>
      <c r="C224" s="10" t="s">
        <v>521</v>
      </c>
      <c r="D224" s="10" t="s">
        <v>522</v>
      </c>
    </row>
    <row r="225" spans="1:4" ht="16.2" thickBot="1">
      <c r="A225" s="9" t="s">
        <v>400</v>
      </c>
      <c r="B225" s="10" t="s">
        <v>523</v>
      </c>
      <c r="C225" s="10" t="s">
        <v>524</v>
      </c>
      <c r="D225" s="10" t="s">
        <v>525</v>
      </c>
    </row>
    <row r="226" spans="1:4" ht="16.2" thickBot="1">
      <c r="A226" s="9" t="s">
        <v>404</v>
      </c>
      <c r="B226" s="10" t="s">
        <v>526</v>
      </c>
      <c r="C226" s="10" t="s">
        <v>527</v>
      </c>
      <c r="D226" s="10" t="s">
        <v>528</v>
      </c>
    </row>
    <row r="227" spans="1:4" ht="16.2" thickBot="1">
      <c r="A227" s="9" t="s">
        <v>408</v>
      </c>
      <c r="B227" s="10" t="s">
        <v>529</v>
      </c>
      <c r="C227" s="10" t="s">
        <v>530</v>
      </c>
      <c r="D227" s="10" t="s">
        <v>531</v>
      </c>
    </row>
    <row r="228" spans="1:4" ht="16.2" thickBot="1">
      <c r="A228" s="9" t="s">
        <v>412</v>
      </c>
      <c r="B228" s="10" t="s">
        <v>532</v>
      </c>
      <c r="C228" s="10" t="s">
        <v>533</v>
      </c>
      <c r="D228" s="10" t="s">
        <v>534</v>
      </c>
    </row>
    <row r="229" spans="1:4" ht="16.2" thickBot="1">
      <c r="A229" s="9" t="s">
        <v>416</v>
      </c>
      <c r="B229" s="10" t="s">
        <v>535</v>
      </c>
      <c r="C229" s="10" t="s">
        <v>536</v>
      </c>
      <c r="D229" s="10" t="s">
        <v>537</v>
      </c>
    </row>
    <row r="230" spans="1:4" ht="16.2" thickBot="1">
      <c r="A230" s="9" t="s">
        <v>420</v>
      </c>
      <c r="B230" s="10" t="s">
        <v>538</v>
      </c>
      <c r="C230" s="10" t="s">
        <v>539</v>
      </c>
      <c r="D230" s="10" t="s">
        <v>540</v>
      </c>
    </row>
    <row r="231" spans="1:4" ht="16.2" thickBot="1">
      <c r="A231" s="9" t="s">
        <v>424</v>
      </c>
      <c r="B231" s="10" t="s">
        <v>541</v>
      </c>
      <c r="C231" s="10" t="s">
        <v>542</v>
      </c>
      <c r="D231" s="10" t="s">
        <v>543</v>
      </c>
    </row>
    <row r="232" spans="1:4" ht="16.2" thickBot="1">
      <c r="A232" s="9" t="s">
        <v>428</v>
      </c>
      <c r="B232" s="10" t="s">
        <v>544</v>
      </c>
      <c r="C232" s="10" t="s">
        <v>545</v>
      </c>
      <c r="D232" s="10" t="s">
        <v>546</v>
      </c>
    </row>
    <row r="233" spans="1:4" ht="16.2" thickBot="1">
      <c r="A233" s="9" t="s">
        <v>432</v>
      </c>
      <c r="B233" s="10" t="s">
        <v>547</v>
      </c>
      <c r="C233" s="10" t="s">
        <v>548</v>
      </c>
      <c r="D233" s="10" t="s">
        <v>549</v>
      </c>
    </row>
    <row r="234" spans="1:4" ht="16.2" thickBot="1">
      <c r="A234" s="9" t="s">
        <v>436</v>
      </c>
      <c r="B234" s="10" t="s">
        <v>550</v>
      </c>
      <c r="C234" s="10" t="s">
        <v>551</v>
      </c>
      <c r="D234" s="10" t="s">
        <v>552</v>
      </c>
    </row>
    <row r="235" spans="1:4" ht="16.2" thickBot="1">
      <c r="A235" s="9" t="s">
        <v>440</v>
      </c>
      <c r="B235" s="10" t="s">
        <v>553</v>
      </c>
      <c r="C235" s="10" t="s">
        <v>554</v>
      </c>
      <c r="D235" s="10" t="s">
        <v>555</v>
      </c>
    </row>
    <row r="236" spans="1:4" ht="16.2" thickBot="1">
      <c r="A236" s="9" t="s">
        <v>444</v>
      </c>
      <c r="B236" s="10" t="s">
        <v>556</v>
      </c>
      <c r="C236" s="10" t="s">
        <v>557</v>
      </c>
      <c r="D236" s="10" t="s">
        <v>558</v>
      </c>
    </row>
    <row r="237" spans="1:4" ht="16.2" thickBot="1">
      <c r="A237" s="9" t="s">
        <v>448</v>
      </c>
      <c r="B237" s="10" t="s">
        <v>559</v>
      </c>
      <c r="C237" s="10" t="s">
        <v>560</v>
      </c>
      <c r="D237" s="10" t="s">
        <v>561</v>
      </c>
    </row>
    <row r="238" spans="1:4" ht="16.2" thickBot="1">
      <c r="A238" s="9" t="s">
        <v>452</v>
      </c>
      <c r="B238" s="10" t="s">
        <v>562</v>
      </c>
      <c r="C238" s="10" t="s">
        <v>563</v>
      </c>
      <c r="D238" s="10" t="s">
        <v>564</v>
      </c>
    </row>
    <row r="239" spans="1:4" ht="16.2" thickBot="1">
      <c r="A239" s="9" t="s">
        <v>456</v>
      </c>
      <c r="B239" s="10" t="s">
        <v>565</v>
      </c>
      <c r="C239" s="10" t="s">
        <v>566</v>
      </c>
      <c r="D239" s="10" t="s">
        <v>567</v>
      </c>
    </row>
    <row r="240" spans="1:4" ht="16.2" thickBot="1">
      <c r="A240" s="9" t="s">
        <v>460</v>
      </c>
      <c r="B240" s="10" t="s">
        <v>568</v>
      </c>
      <c r="C240" s="10" t="s">
        <v>569</v>
      </c>
      <c r="D240" s="10" t="s">
        <v>570</v>
      </c>
    </row>
    <row r="241" spans="1:4" ht="16.2" thickBot="1">
      <c r="A241" s="9" t="s">
        <v>464</v>
      </c>
      <c r="B241" s="10" t="s">
        <v>571</v>
      </c>
      <c r="C241" s="10" t="s">
        <v>572</v>
      </c>
      <c r="D241" s="10" t="s">
        <v>573</v>
      </c>
    </row>
    <row r="242" spans="1:4" ht="16.2" thickBot="1">
      <c r="A242" s="9" t="s">
        <v>468</v>
      </c>
      <c r="B242" s="10" t="s">
        <v>574</v>
      </c>
      <c r="C242" s="10" t="s">
        <v>575</v>
      </c>
      <c r="D242" s="10" t="s">
        <v>576</v>
      </c>
    </row>
    <row r="243" spans="1:4" ht="16.2" thickBot="1">
      <c r="A243" s="9" t="s">
        <v>471</v>
      </c>
      <c r="B243" s="10" t="s">
        <v>577</v>
      </c>
      <c r="C243" s="10" t="s">
        <v>578</v>
      </c>
      <c r="D243" s="10" t="s">
        <v>579</v>
      </c>
    </row>
    <row r="244" spans="1:4" ht="16.2" thickBot="1">
      <c r="A244" s="9" t="s">
        <v>474</v>
      </c>
      <c r="B244" s="10" t="s">
        <v>580</v>
      </c>
      <c r="C244" s="10" t="s">
        <v>581</v>
      </c>
      <c r="D244" s="10" t="s">
        <v>582</v>
      </c>
    </row>
    <row r="245" spans="1:4" ht="16.2" thickBot="1">
      <c r="A245" s="9" t="s">
        <v>477</v>
      </c>
      <c r="B245" s="10" t="s">
        <v>583</v>
      </c>
      <c r="C245" s="10" t="s">
        <v>584</v>
      </c>
      <c r="D245" s="10" t="s">
        <v>585</v>
      </c>
    </row>
    <row r="246" spans="1:4" ht="16.2" thickBot="1">
      <c r="A246" s="9" t="s">
        <v>480</v>
      </c>
      <c r="B246" s="10" t="s">
        <v>586</v>
      </c>
      <c r="C246" s="10" t="s">
        <v>587</v>
      </c>
      <c r="D246" s="10" t="s">
        <v>588</v>
      </c>
    </row>
    <row r="247" spans="1:4" ht="16.2" thickBot="1">
      <c r="A247" s="9" t="s">
        <v>483</v>
      </c>
      <c r="B247" s="10" t="s">
        <v>589</v>
      </c>
      <c r="C247" s="10" t="s">
        <v>590</v>
      </c>
      <c r="D247" s="10" t="s">
        <v>591</v>
      </c>
    </row>
    <row r="248" spans="1:4" ht="16.2" thickBot="1">
      <c r="A248" s="9" t="s">
        <v>486</v>
      </c>
      <c r="B248" s="10" t="s">
        <v>592</v>
      </c>
      <c r="C248" s="10" t="s">
        <v>593</v>
      </c>
      <c r="D248" s="10" t="s">
        <v>594</v>
      </c>
    </row>
    <row r="249" spans="1:4" ht="16.2" thickBot="1">
      <c r="A249" s="9" t="s">
        <v>489</v>
      </c>
      <c r="B249" s="10" t="s">
        <v>595</v>
      </c>
      <c r="C249" s="10" t="s">
        <v>596</v>
      </c>
      <c r="D249" s="10" t="s">
        <v>597</v>
      </c>
    </row>
    <row r="250" spans="1:4" ht="16.2" thickBot="1">
      <c r="A250" s="9" t="s">
        <v>492</v>
      </c>
      <c r="B250" s="10" t="s">
        <v>598</v>
      </c>
      <c r="C250" s="10" t="s">
        <v>599</v>
      </c>
      <c r="D250" s="10" t="s">
        <v>600</v>
      </c>
    </row>
    <row r="251" spans="1:4" ht="16.2" thickBot="1">
      <c r="A251" s="9" t="s">
        <v>495</v>
      </c>
      <c r="B251" s="10" t="s">
        <v>601</v>
      </c>
      <c r="C251" s="10" t="s">
        <v>602</v>
      </c>
      <c r="D251" s="10" t="s">
        <v>603</v>
      </c>
    </row>
    <row r="252" spans="1:4" ht="16.2" thickBot="1">
      <c r="A252" s="9" t="s">
        <v>497</v>
      </c>
      <c r="B252" s="10" t="s">
        <v>604</v>
      </c>
      <c r="C252" s="10" t="s">
        <v>605</v>
      </c>
      <c r="D252" s="10" t="s">
        <v>498</v>
      </c>
    </row>
    <row r="253" spans="1:4" ht="18.600000000000001" thickBot="1">
      <c r="A253" s="5"/>
    </row>
    <row r="254" spans="1:4" ht="16.2" thickBot="1">
      <c r="A254" s="9" t="s">
        <v>499</v>
      </c>
      <c r="B254" s="9" t="s">
        <v>357</v>
      </c>
      <c r="C254" s="9" t="s">
        <v>358</v>
      </c>
      <c r="D254" s="9" t="s">
        <v>359</v>
      </c>
    </row>
    <row r="255" spans="1:4" ht="16.2" thickBot="1">
      <c r="A255" s="9" t="s">
        <v>392</v>
      </c>
      <c r="B255" s="10">
        <v>505.9</v>
      </c>
      <c r="C255" s="10">
        <v>523.70000000000005</v>
      </c>
      <c r="D255" s="10">
        <v>33</v>
      </c>
    </row>
    <row r="256" spans="1:4" ht="16.2" thickBot="1">
      <c r="A256" s="9" t="s">
        <v>396</v>
      </c>
      <c r="B256" s="10">
        <v>504.9</v>
      </c>
      <c r="C256" s="10">
        <v>522.6</v>
      </c>
      <c r="D256" s="10">
        <v>32</v>
      </c>
    </row>
    <row r="257" spans="1:4" ht="16.2" thickBot="1">
      <c r="A257" s="9" t="s">
        <v>400</v>
      </c>
      <c r="B257" s="10">
        <v>503.9</v>
      </c>
      <c r="C257" s="10">
        <v>521.6</v>
      </c>
      <c r="D257" s="10">
        <v>31</v>
      </c>
    </row>
    <row r="258" spans="1:4" ht="16.2" thickBot="1">
      <c r="A258" s="9" t="s">
        <v>404</v>
      </c>
      <c r="B258" s="10">
        <v>502.9</v>
      </c>
      <c r="C258" s="10">
        <v>520.6</v>
      </c>
      <c r="D258" s="10">
        <v>29.9</v>
      </c>
    </row>
    <row r="259" spans="1:4" ht="16.2" thickBot="1">
      <c r="A259" s="9" t="s">
        <v>408</v>
      </c>
      <c r="B259" s="10">
        <v>501.8</v>
      </c>
      <c r="C259" s="10">
        <v>519.6</v>
      </c>
      <c r="D259" s="10">
        <v>28.9</v>
      </c>
    </row>
    <row r="260" spans="1:4" ht="16.2" thickBot="1">
      <c r="A260" s="9" t="s">
        <v>412</v>
      </c>
      <c r="B260" s="10">
        <v>500.8</v>
      </c>
      <c r="C260" s="10">
        <v>518.6</v>
      </c>
      <c r="D260" s="10">
        <v>27.9</v>
      </c>
    </row>
    <row r="261" spans="1:4" ht="16.2" thickBot="1">
      <c r="A261" s="9" t="s">
        <v>416</v>
      </c>
      <c r="B261" s="10">
        <v>499.8</v>
      </c>
      <c r="C261" s="10">
        <v>517.6</v>
      </c>
      <c r="D261" s="10">
        <v>26.9</v>
      </c>
    </row>
    <row r="262" spans="1:4" ht="16.2" thickBot="1">
      <c r="A262" s="9" t="s">
        <v>420</v>
      </c>
      <c r="B262" s="10">
        <v>498.8</v>
      </c>
      <c r="C262" s="10">
        <v>516.6</v>
      </c>
      <c r="D262" s="10">
        <v>25.9</v>
      </c>
    </row>
    <row r="263" spans="1:4" ht="16.2" thickBot="1">
      <c r="A263" s="9" t="s">
        <v>424</v>
      </c>
      <c r="B263" s="10">
        <v>497.8</v>
      </c>
      <c r="C263" s="10">
        <v>515.5</v>
      </c>
      <c r="D263" s="10">
        <v>24.9</v>
      </c>
    </row>
    <row r="264" spans="1:4" ht="16.2" thickBot="1">
      <c r="A264" s="9" t="s">
        <v>428</v>
      </c>
      <c r="B264" s="10">
        <v>496.8</v>
      </c>
      <c r="C264" s="10">
        <v>514.5</v>
      </c>
      <c r="D264" s="10">
        <v>23.8</v>
      </c>
    </row>
    <row r="265" spans="1:4" ht="16.2" thickBot="1">
      <c r="A265" s="9" t="s">
        <v>432</v>
      </c>
      <c r="B265" s="10">
        <v>495.8</v>
      </c>
      <c r="C265" s="10">
        <v>513.5</v>
      </c>
      <c r="D265" s="10">
        <v>22.8</v>
      </c>
    </row>
    <row r="266" spans="1:4" ht="16.2" thickBot="1">
      <c r="A266" s="9" t="s">
        <v>436</v>
      </c>
      <c r="B266" s="10">
        <v>494.7</v>
      </c>
      <c r="C266" s="10">
        <v>512.5</v>
      </c>
      <c r="D266" s="10">
        <v>21.8</v>
      </c>
    </row>
    <row r="267" spans="1:4" ht="16.2" thickBot="1">
      <c r="A267" s="9" t="s">
        <v>440</v>
      </c>
      <c r="B267" s="10">
        <v>493.7</v>
      </c>
      <c r="C267" s="10">
        <v>511.5</v>
      </c>
      <c r="D267" s="10">
        <v>20.8</v>
      </c>
    </row>
    <row r="268" spans="1:4" ht="16.2" thickBot="1">
      <c r="A268" s="9" t="s">
        <v>444</v>
      </c>
      <c r="B268" s="10">
        <v>492.7</v>
      </c>
      <c r="C268" s="10">
        <v>510.5</v>
      </c>
      <c r="D268" s="10">
        <v>19.8</v>
      </c>
    </row>
    <row r="269" spans="1:4" ht="16.2" thickBot="1">
      <c r="A269" s="9" t="s">
        <v>448</v>
      </c>
      <c r="B269" s="10">
        <v>491.7</v>
      </c>
      <c r="C269" s="10">
        <v>509.5</v>
      </c>
      <c r="D269" s="10">
        <v>18.8</v>
      </c>
    </row>
    <row r="270" spans="1:4" ht="16.2" thickBot="1">
      <c r="A270" s="9" t="s">
        <v>452</v>
      </c>
      <c r="B270" s="10">
        <v>490.7</v>
      </c>
      <c r="C270" s="10">
        <v>508.4</v>
      </c>
      <c r="D270" s="10">
        <v>17.8</v>
      </c>
    </row>
    <row r="271" spans="1:4" ht="16.2" thickBot="1">
      <c r="A271" s="9" t="s">
        <v>456</v>
      </c>
      <c r="B271" s="10">
        <v>489.7</v>
      </c>
      <c r="C271" s="10">
        <v>507.4</v>
      </c>
      <c r="D271" s="10">
        <v>16.7</v>
      </c>
    </row>
    <row r="272" spans="1:4" ht="16.2" thickBot="1">
      <c r="A272" s="9" t="s">
        <v>460</v>
      </c>
      <c r="B272" s="10">
        <v>488.7</v>
      </c>
      <c r="C272" s="10">
        <v>506.4</v>
      </c>
      <c r="D272" s="10">
        <v>15.7</v>
      </c>
    </row>
    <row r="273" spans="1:8" ht="16.2" thickBot="1">
      <c r="A273" s="9" t="s">
        <v>464</v>
      </c>
      <c r="B273" s="10">
        <v>487.6</v>
      </c>
      <c r="C273" s="10">
        <v>505.4</v>
      </c>
      <c r="D273" s="10">
        <v>14.7</v>
      </c>
    </row>
    <row r="274" spans="1:8" ht="16.2" thickBot="1">
      <c r="A274" s="9" t="s">
        <v>468</v>
      </c>
      <c r="B274" s="10">
        <v>486.6</v>
      </c>
      <c r="C274" s="10">
        <v>504.4</v>
      </c>
      <c r="D274" s="10">
        <v>13.7</v>
      </c>
    </row>
    <row r="275" spans="1:8" ht="16.2" thickBot="1">
      <c r="A275" s="9" t="s">
        <v>471</v>
      </c>
      <c r="B275" s="10">
        <v>485.6</v>
      </c>
      <c r="C275" s="10">
        <v>503.4</v>
      </c>
      <c r="D275" s="10">
        <v>12.7</v>
      </c>
    </row>
    <row r="276" spans="1:8" ht="16.2" thickBot="1">
      <c r="A276" s="9" t="s">
        <v>474</v>
      </c>
      <c r="B276" s="10">
        <v>484.6</v>
      </c>
      <c r="C276" s="10">
        <v>502.4</v>
      </c>
      <c r="D276" s="10">
        <v>11.7</v>
      </c>
    </row>
    <row r="277" spans="1:8" ht="16.2" thickBot="1">
      <c r="A277" s="9" t="s">
        <v>477</v>
      </c>
      <c r="B277" s="10">
        <v>483.6</v>
      </c>
      <c r="C277" s="10">
        <v>501.3</v>
      </c>
      <c r="D277" s="10">
        <v>10.7</v>
      </c>
    </row>
    <row r="278" spans="1:8" ht="16.2" thickBot="1">
      <c r="A278" s="9" t="s">
        <v>480</v>
      </c>
      <c r="B278" s="10">
        <v>477</v>
      </c>
      <c r="C278" s="10">
        <v>500.3</v>
      </c>
      <c r="D278" s="10">
        <v>9.6</v>
      </c>
    </row>
    <row r="279" spans="1:8" ht="16.2" thickBot="1">
      <c r="A279" s="9" t="s">
        <v>483</v>
      </c>
      <c r="B279" s="10">
        <v>476</v>
      </c>
      <c r="C279" s="10">
        <v>499.3</v>
      </c>
      <c r="D279" s="10">
        <v>8.6</v>
      </c>
    </row>
    <row r="280" spans="1:8" ht="16.2" thickBot="1">
      <c r="A280" s="9" t="s">
        <v>486</v>
      </c>
      <c r="B280" s="10">
        <v>475</v>
      </c>
      <c r="C280" s="10">
        <v>498.3</v>
      </c>
      <c r="D280" s="10">
        <v>7.6</v>
      </c>
    </row>
    <row r="281" spans="1:8" ht="16.2" thickBot="1">
      <c r="A281" s="9" t="s">
        <v>489</v>
      </c>
      <c r="B281" s="10">
        <v>473.9</v>
      </c>
      <c r="C281" s="10">
        <v>497.3</v>
      </c>
      <c r="D281" s="10">
        <v>6.6</v>
      </c>
    </row>
    <row r="282" spans="1:8" ht="16.2" thickBot="1">
      <c r="A282" s="9" t="s">
        <v>492</v>
      </c>
      <c r="B282" s="10">
        <v>472.9</v>
      </c>
      <c r="C282" s="10">
        <v>496.3</v>
      </c>
      <c r="D282" s="10">
        <v>5.6</v>
      </c>
    </row>
    <row r="283" spans="1:8" ht="16.2" thickBot="1">
      <c r="A283" s="9" t="s">
        <v>495</v>
      </c>
      <c r="B283" s="10">
        <v>471.9</v>
      </c>
      <c r="C283" s="10">
        <v>495.2</v>
      </c>
      <c r="D283" s="10">
        <v>4.5999999999999996</v>
      </c>
    </row>
    <row r="284" spans="1:8" ht="16.2" thickBot="1">
      <c r="A284" s="9" t="s">
        <v>497</v>
      </c>
      <c r="B284" s="10">
        <v>470.9</v>
      </c>
      <c r="C284" s="10">
        <v>494.2</v>
      </c>
      <c r="D284" s="10">
        <v>0</v>
      </c>
    </row>
    <row r="285" spans="1:8" ht="18.600000000000001" thickBot="1">
      <c r="A285" s="5"/>
    </row>
    <row r="286" spans="1:8" ht="16.2" thickBot="1">
      <c r="A286" s="9" t="s">
        <v>500</v>
      </c>
      <c r="B286" s="9" t="s">
        <v>357</v>
      </c>
      <c r="C286" s="9" t="s">
        <v>358</v>
      </c>
      <c r="D286" s="9" t="s">
        <v>359</v>
      </c>
      <c r="E286" s="9" t="s">
        <v>501</v>
      </c>
      <c r="F286" s="9" t="s">
        <v>502</v>
      </c>
      <c r="G286" s="9" t="s">
        <v>503</v>
      </c>
      <c r="H286" s="9" t="s">
        <v>504</v>
      </c>
    </row>
    <row r="287" spans="1:8" ht="16.2" thickBot="1">
      <c r="A287" s="9" t="s">
        <v>361</v>
      </c>
      <c r="B287" s="10">
        <v>483.6</v>
      </c>
      <c r="C287" s="10">
        <v>504.4</v>
      </c>
      <c r="D287" s="10">
        <v>5.6</v>
      </c>
      <c r="E287" s="10">
        <v>993.5</v>
      </c>
      <c r="F287" s="10">
        <v>1000</v>
      </c>
      <c r="G287" s="10">
        <v>6.5</v>
      </c>
      <c r="H287" s="10">
        <v>0.65</v>
      </c>
    </row>
    <row r="288" spans="1:8" ht="16.2" thickBot="1">
      <c r="A288" s="9" t="s">
        <v>362</v>
      </c>
      <c r="B288" s="10">
        <v>483.6</v>
      </c>
      <c r="C288" s="10">
        <v>504.4</v>
      </c>
      <c r="D288" s="10">
        <v>5.6</v>
      </c>
      <c r="E288" s="10">
        <v>993.5</v>
      </c>
      <c r="F288" s="10">
        <v>1000</v>
      </c>
      <c r="G288" s="10">
        <v>6.5</v>
      </c>
      <c r="H288" s="10">
        <v>0.65</v>
      </c>
    </row>
    <row r="289" spans="1:8" ht="16.2" thickBot="1">
      <c r="A289" s="9" t="s">
        <v>363</v>
      </c>
      <c r="B289" s="10">
        <v>483.6</v>
      </c>
      <c r="C289" s="10">
        <v>499.3</v>
      </c>
      <c r="D289" s="10">
        <v>21.8</v>
      </c>
      <c r="E289" s="10">
        <v>1004.7</v>
      </c>
      <c r="F289" s="10">
        <v>1000</v>
      </c>
      <c r="G289" s="10">
        <v>-4.7</v>
      </c>
      <c r="H289" s="10">
        <v>-0.47</v>
      </c>
    </row>
    <row r="290" spans="1:8" ht="16.2" thickBot="1">
      <c r="A290" s="9" t="s">
        <v>364</v>
      </c>
      <c r="B290" s="10">
        <v>483.6</v>
      </c>
      <c r="C290" s="10">
        <v>504.4</v>
      </c>
      <c r="D290" s="10">
        <v>5.6</v>
      </c>
      <c r="E290" s="10">
        <v>993.5</v>
      </c>
      <c r="F290" s="10">
        <v>1000</v>
      </c>
      <c r="G290" s="10">
        <v>6.5</v>
      </c>
      <c r="H290" s="10">
        <v>0.65</v>
      </c>
    </row>
    <row r="291" spans="1:8" ht="16.2" thickBot="1">
      <c r="A291" s="9" t="s">
        <v>365</v>
      </c>
      <c r="B291" s="10">
        <v>476</v>
      </c>
      <c r="C291" s="10">
        <v>503.4</v>
      </c>
      <c r="D291" s="10">
        <v>21.8</v>
      </c>
      <c r="E291" s="10">
        <v>1001.2</v>
      </c>
      <c r="F291" s="10">
        <v>1000</v>
      </c>
      <c r="G291" s="10">
        <v>-1.2</v>
      </c>
      <c r="H291" s="10">
        <v>-0.12</v>
      </c>
    </row>
    <row r="292" spans="1:8" ht="16.2" thickBot="1">
      <c r="A292" s="9" t="s">
        <v>366</v>
      </c>
      <c r="B292" s="10">
        <v>483.6</v>
      </c>
      <c r="C292" s="10">
        <v>504.4</v>
      </c>
      <c r="D292" s="10">
        <v>5.6</v>
      </c>
      <c r="E292" s="10">
        <v>993.5</v>
      </c>
      <c r="F292" s="10">
        <v>1000</v>
      </c>
      <c r="G292" s="10">
        <v>6.5</v>
      </c>
      <c r="H292" s="10">
        <v>0.65</v>
      </c>
    </row>
    <row r="293" spans="1:8" ht="16.2" thickBot="1">
      <c r="A293" s="9" t="s">
        <v>367</v>
      </c>
      <c r="B293" s="10">
        <v>483.6</v>
      </c>
      <c r="C293" s="10">
        <v>504.4</v>
      </c>
      <c r="D293" s="10">
        <v>5.6</v>
      </c>
      <c r="E293" s="10">
        <v>993.5</v>
      </c>
      <c r="F293" s="10">
        <v>1000</v>
      </c>
      <c r="G293" s="10">
        <v>6.5</v>
      </c>
      <c r="H293" s="10">
        <v>0.65</v>
      </c>
    </row>
    <row r="294" spans="1:8" ht="16.2" thickBot="1">
      <c r="A294" s="9" t="s">
        <v>368</v>
      </c>
      <c r="B294" s="10">
        <v>503.9</v>
      </c>
      <c r="C294" s="10">
        <v>521.6</v>
      </c>
      <c r="D294" s="10">
        <v>21.8</v>
      </c>
      <c r="E294" s="10">
        <v>1047.3</v>
      </c>
      <c r="F294" s="10">
        <v>1000</v>
      </c>
      <c r="G294" s="10">
        <v>-47.3</v>
      </c>
      <c r="H294" s="10">
        <v>-4.7300000000000004</v>
      </c>
    </row>
    <row r="295" spans="1:8" ht="16.2" thickBot="1">
      <c r="A295" s="9" t="s">
        <v>369</v>
      </c>
      <c r="B295" s="10">
        <v>483.6</v>
      </c>
      <c r="C295" s="10">
        <v>504.4</v>
      </c>
      <c r="D295" s="10">
        <v>5.6</v>
      </c>
      <c r="E295" s="10">
        <v>993.5</v>
      </c>
      <c r="F295" s="10">
        <v>1000</v>
      </c>
      <c r="G295" s="10">
        <v>6.5</v>
      </c>
      <c r="H295" s="10">
        <v>0.65</v>
      </c>
    </row>
    <row r="296" spans="1:8" ht="16.2" thickBot="1">
      <c r="A296" s="9" t="s">
        <v>370</v>
      </c>
      <c r="B296" s="10">
        <v>483.6</v>
      </c>
      <c r="C296" s="10">
        <v>504.4</v>
      </c>
      <c r="D296" s="10">
        <v>5.6</v>
      </c>
      <c r="E296" s="10">
        <v>993.5</v>
      </c>
      <c r="F296" s="10">
        <v>1000</v>
      </c>
      <c r="G296" s="10">
        <v>6.5</v>
      </c>
      <c r="H296" s="10">
        <v>0.65</v>
      </c>
    </row>
    <row r="297" spans="1:8" ht="16.2" thickBot="1">
      <c r="A297" s="9" t="s">
        <v>371</v>
      </c>
      <c r="B297" s="10">
        <v>475</v>
      </c>
      <c r="C297" s="10">
        <v>501.3</v>
      </c>
      <c r="D297" s="10">
        <v>21.8</v>
      </c>
      <c r="E297" s="10">
        <v>998.1</v>
      </c>
      <c r="F297" s="10">
        <v>1000</v>
      </c>
      <c r="G297" s="10">
        <v>1.9</v>
      </c>
      <c r="H297" s="10">
        <v>0.19</v>
      </c>
    </row>
    <row r="298" spans="1:8" ht="16.2" thickBot="1">
      <c r="A298" s="9" t="s">
        <v>372</v>
      </c>
      <c r="B298" s="10">
        <v>483.6</v>
      </c>
      <c r="C298" s="10">
        <v>504.4</v>
      </c>
      <c r="D298" s="10">
        <v>5.6</v>
      </c>
      <c r="E298" s="10">
        <v>993.5</v>
      </c>
      <c r="F298" s="10">
        <v>1000</v>
      </c>
      <c r="G298" s="10">
        <v>6.5</v>
      </c>
      <c r="H298" s="10">
        <v>0.65</v>
      </c>
    </row>
    <row r="299" spans="1:8" ht="16.2" thickBot="1">
      <c r="A299" s="9" t="s">
        <v>373</v>
      </c>
      <c r="B299" s="10">
        <v>483.6</v>
      </c>
      <c r="C299" s="10">
        <v>504.4</v>
      </c>
      <c r="D299" s="10">
        <v>5.6</v>
      </c>
      <c r="E299" s="10">
        <v>993.5</v>
      </c>
      <c r="F299" s="10">
        <v>1000</v>
      </c>
      <c r="G299" s="10">
        <v>6.5</v>
      </c>
      <c r="H299" s="10">
        <v>0.65</v>
      </c>
    </row>
    <row r="300" spans="1:8" ht="16.2" thickBot="1">
      <c r="A300" s="9" t="s">
        <v>374</v>
      </c>
      <c r="B300" s="10">
        <v>483.6</v>
      </c>
      <c r="C300" s="10">
        <v>504.4</v>
      </c>
      <c r="D300" s="10">
        <v>5.6</v>
      </c>
      <c r="E300" s="10">
        <v>993.5</v>
      </c>
      <c r="F300" s="10">
        <v>1000</v>
      </c>
      <c r="G300" s="10">
        <v>6.5</v>
      </c>
      <c r="H300" s="10">
        <v>0.65</v>
      </c>
    </row>
    <row r="301" spans="1:8" ht="16.2" thickBot="1">
      <c r="A301" s="9" t="s">
        <v>375</v>
      </c>
      <c r="B301" s="10">
        <v>471.9</v>
      </c>
      <c r="C301" s="10">
        <v>497.3</v>
      </c>
      <c r="D301" s="10">
        <v>21.8</v>
      </c>
      <c r="E301" s="10">
        <v>991</v>
      </c>
      <c r="F301" s="10">
        <v>1000</v>
      </c>
      <c r="G301" s="10">
        <v>9</v>
      </c>
      <c r="H301" s="10">
        <v>0.9</v>
      </c>
    </row>
    <row r="302" spans="1:8" ht="16.2" thickBot="1">
      <c r="A302" s="9" t="s">
        <v>376</v>
      </c>
      <c r="B302" s="10">
        <v>503.9</v>
      </c>
      <c r="C302" s="10">
        <v>521.6</v>
      </c>
      <c r="D302" s="10">
        <v>21.8</v>
      </c>
      <c r="E302" s="10">
        <v>1047.3</v>
      </c>
      <c r="F302" s="10">
        <v>1000</v>
      </c>
      <c r="G302" s="10">
        <v>-47.3</v>
      </c>
      <c r="H302" s="10">
        <v>-4.7300000000000004</v>
      </c>
    </row>
    <row r="303" spans="1:8" ht="16.2" thickBot="1">
      <c r="A303" s="9" t="s">
        <v>377</v>
      </c>
      <c r="B303" s="10">
        <v>483.6</v>
      </c>
      <c r="C303" s="10">
        <v>504.4</v>
      </c>
      <c r="D303" s="10">
        <v>5.6</v>
      </c>
      <c r="E303" s="10">
        <v>993.5</v>
      </c>
      <c r="F303" s="10">
        <v>1000</v>
      </c>
      <c r="G303" s="10">
        <v>6.5</v>
      </c>
      <c r="H303" s="10">
        <v>0.65</v>
      </c>
    </row>
    <row r="304" spans="1:8" ht="16.2" thickBot="1">
      <c r="A304" s="9" t="s">
        <v>378</v>
      </c>
      <c r="B304" s="10">
        <v>483.6</v>
      </c>
      <c r="C304" s="10">
        <v>504.4</v>
      </c>
      <c r="D304" s="10">
        <v>5.6</v>
      </c>
      <c r="E304" s="10">
        <v>993.5</v>
      </c>
      <c r="F304" s="10">
        <v>1000</v>
      </c>
      <c r="G304" s="10">
        <v>6.5</v>
      </c>
      <c r="H304" s="10">
        <v>0.65</v>
      </c>
    </row>
    <row r="305" spans="1:8" ht="16.2" thickBot="1">
      <c r="A305" s="9" t="s">
        <v>379</v>
      </c>
      <c r="B305" s="10">
        <v>473.9</v>
      </c>
      <c r="C305" s="10">
        <v>500.3</v>
      </c>
      <c r="D305" s="10">
        <v>21.8</v>
      </c>
      <c r="E305" s="10">
        <v>996.1</v>
      </c>
      <c r="F305" s="10">
        <v>1000</v>
      </c>
      <c r="G305" s="10">
        <v>3.9</v>
      </c>
      <c r="H305" s="10">
        <v>0.39</v>
      </c>
    </row>
    <row r="306" spans="1:8" ht="16.2" thickBot="1">
      <c r="A306" s="9" t="s">
        <v>380</v>
      </c>
      <c r="B306" s="10">
        <v>470.9</v>
      </c>
      <c r="C306" s="10">
        <v>495.2</v>
      </c>
      <c r="D306" s="10">
        <v>21.8</v>
      </c>
      <c r="E306" s="10">
        <v>988</v>
      </c>
      <c r="F306" s="10">
        <v>1000</v>
      </c>
      <c r="G306" s="10">
        <v>12</v>
      </c>
      <c r="H306" s="10">
        <v>1.2</v>
      </c>
    </row>
    <row r="307" spans="1:8" ht="16.2" thickBot="1">
      <c r="A307" s="9" t="s">
        <v>381</v>
      </c>
      <c r="B307" s="10">
        <v>483.6</v>
      </c>
      <c r="C307" s="10">
        <v>504.4</v>
      </c>
      <c r="D307" s="10">
        <v>5.6</v>
      </c>
      <c r="E307" s="10">
        <v>993.5</v>
      </c>
      <c r="F307" s="10">
        <v>1000</v>
      </c>
      <c r="G307" s="10">
        <v>6.5</v>
      </c>
      <c r="H307" s="10">
        <v>0.65</v>
      </c>
    </row>
    <row r="308" spans="1:8" ht="16.2" thickBot="1">
      <c r="A308" s="9" t="s">
        <v>382</v>
      </c>
      <c r="B308" s="10">
        <v>483.6</v>
      </c>
      <c r="C308" s="10">
        <v>504.4</v>
      </c>
      <c r="D308" s="10">
        <v>5.6</v>
      </c>
      <c r="E308" s="10">
        <v>993.5</v>
      </c>
      <c r="F308" s="10">
        <v>1000</v>
      </c>
      <c r="G308" s="10">
        <v>6.5</v>
      </c>
      <c r="H308" s="10">
        <v>0.65</v>
      </c>
    </row>
    <row r="309" spans="1:8" ht="16.2" thickBot="1">
      <c r="A309" s="9" t="s">
        <v>383</v>
      </c>
      <c r="B309" s="10">
        <v>477</v>
      </c>
      <c r="C309" s="10">
        <v>520.6</v>
      </c>
      <c r="D309" s="10">
        <v>21.8</v>
      </c>
      <c r="E309" s="10">
        <v>1019.4</v>
      </c>
      <c r="F309" s="10">
        <v>1000</v>
      </c>
      <c r="G309" s="10">
        <v>-19.399999999999999</v>
      </c>
      <c r="H309" s="10">
        <v>-1.94</v>
      </c>
    </row>
    <row r="310" spans="1:8" ht="16.2" thickBot="1">
      <c r="A310" s="9" t="s">
        <v>384</v>
      </c>
      <c r="B310" s="10">
        <v>483.6</v>
      </c>
      <c r="C310" s="10">
        <v>502.4</v>
      </c>
      <c r="D310" s="10">
        <v>0</v>
      </c>
      <c r="E310" s="10">
        <v>985.9</v>
      </c>
      <c r="F310" s="10">
        <v>1000</v>
      </c>
      <c r="G310" s="10">
        <v>14.1</v>
      </c>
      <c r="H310" s="10">
        <v>1.41</v>
      </c>
    </row>
    <row r="311" spans="1:8" ht="16.2" thickBot="1">
      <c r="A311" s="9" t="s">
        <v>385</v>
      </c>
      <c r="B311" s="10">
        <v>483.6</v>
      </c>
      <c r="C311" s="10">
        <v>504.4</v>
      </c>
      <c r="D311" s="10">
        <v>5.6</v>
      </c>
      <c r="E311" s="10">
        <v>993.5</v>
      </c>
      <c r="F311" s="10">
        <v>1000</v>
      </c>
      <c r="G311" s="10">
        <v>6.5</v>
      </c>
      <c r="H311" s="10">
        <v>0.65</v>
      </c>
    </row>
    <row r="312" spans="1:8" ht="16.2" thickBot="1">
      <c r="A312" s="9" t="s">
        <v>386</v>
      </c>
      <c r="B312" s="10">
        <v>483.6</v>
      </c>
      <c r="C312" s="10">
        <v>494.2</v>
      </c>
      <c r="D312" s="10">
        <v>4.5999999999999996</v>
      </c>
      <c r="E312" s="10">
        <v>982.4</v>
      </c>
      <c r="F312" s="10">
        <v>1000</v>
      </c>
      <c r="G312" s="10">
        <v>17.600000000000001</v>
      </c>
      <c r="H312" s="10">
        <v>1.76</v>
      </c>
    </row>
    <row r="313" spans="1:8" ht="16.2" thickBot="1">
      <c r="A313" s="9" t="s">
        <v>387</v>
      </c>
      <c r="B313" s="10">
        <v>503.9</v>
      </c>
      <c r="C313" s="10">
        <v>521.6</v>
      </c>
      <c r="D313" s="10">
        <v>21.8</v>
      </c>
      <c r="E313" s="10">
        <v>1047.3</v>
      </c>
      <c r="F313" s="10">
        <v>1000</v>
      </c>
      <c r="G313" s="10">
        <v>-47.3</v>
      </c>
      <c r="H313" s="10">
        <v>-4.7300000000000004</v>
      </c>
    </row>
    <row r="314" spans="1:8" ht="16.2" thickBot="1">
      <c r="A314" s="9" t="s">
        <v>388</v>
      </c>
      <c r="B314" s="10">
        <v>472.9</v>
      </c>
      <c r="C314" s="10">
        <v>496.3</v>
      </c>
      <c r="D314" s="10">
        <v>21.8</v>
      </c>
      <c r="E314" s="10">
        <v>991</v>
      </c>
      <c r="F314" s="10">
        <v>1000</v>
      </c>
      <c r="G314" s="10">
        <v>9</v>
      </c>
      <c r="H314" s="10">
        <v>0.9</v>
      </c>
    </row>
    <row r="315" spans="1:8" ht="16.2" thickBot="1">
      <c r="A315" s="9" t="s">
        <v>389</v>
      </c>
      <c r="B315" s="10">
        <v>483.6</v>
      </c>
      <c r="C315" s="10">
        <v>504.4</v>
      </c>
      <c r="D315" s="10">
        <v>5.6</v>
      </c>
      <c r="E315" s="10">
        <v>993.5</v>
      </c>
      <c r="F315" s="10">
        <v>1000</v>
      </c>
      <c r="G315" s="10">
        <v>6.5</v>
      </c>
      <c r="H315" s="10">
        <v>0.65</v>
      </c>
    </row>
    <row r="316" spans="1:8" ht="16.2" thickBot="1">
      <c r="A316" s="9" t="s">
        <v>390</v>
      </c>
      <c r="B316" s="10">
        <v>483.6</v>
      </c>
      <c r="C316" s="10">
        <v>498.3</v>
      </c>
      <c r="D316" s="10">
        <v>21.8</v>
      </c>
      <c r="E316" s="10">
        <v>1003.7</v>
      </c>
      <c r="F316" s="10">
        <v>1000</v>
      </c>
      <c r="G316" s="10">
        <v>-3.7</v>
      </c>
      <c r="H316" s="10">
        <v>-0.37</v>
      </c>
    </row>
    <row r="317" spans="1:8" ht="16.2" thickBot="1"/>
    <row r="318" spans="1:8" ht="16.2" thickBot="1">
      <c r="A318" s="11" t="s">
        <v>505</v>
      </c>
      <c r="B318" s="12">
        <v>1062.5999999999999</v>
      </c>
    </row>
    <row r="319" spans="1:8" ht="16.2" thickBot="1">
      <c r="A319" s="11" t="s">
        <v>506</v>
      </c>
      <c r="B319" s="12">
        <v>965.1</v>
      </c>
    </row>
    <row r="320" spans="1:8" ht="16.2" thickBot="1">
      <c r="A320" s="11" t="s">
        <v>507</v>
      </c>
      <c r="B320" s="12">
        <v>29999.4</v>
      </c>
    </row>
    <row r="321" spans="1:2" ht="16.2" thickBot="1">
      <c r="A321" s="11" t="s">
        <v>508</v>
      </c>
      <c r="B321" s="12">
        <v>30000</v>
      </c>
    </row>
    <row r="322" spans="1:2" ht="16.2" thickBot="1">
      <c r="A322" s="11" t="s">
        <v>509</v>
      </c>
      <c r="B322" s="12">
        <v>-0.6</v>
      </c>
    </row>
    <row r="323" spans="1:2" ht="16.2" thickBot="1">
      <c r="A323" s="11" t="s">
        <v>510</v>
      </c>
      <c r="B323" s="12"/>
    </row>
    <row r="324" spans="1:2" ht="16.2" thickBot="1">
      <c r="A324" s="11" t="s">
        <v>511</v>
      </c>
      <c r="B324" s="12"/>
    </row>
    <row r="325" spans="1:2" ht="16.2" thickBot="1">
      <c r="A325" s="11" t="s">
        <v>512</v>
      </c>
      <c r="B325" s="12">
        <v>0</v>
      </c>
    </row>
    <row r="327" spans="1:2">
      <c r="A327" s="13" t="s">
        <v>513</v>
      </c>
    </row>
    <row r="329" spans="1:2">
      <c r="A329" s="14" t="s">
        <v>514</v>
      </c>
    </row>
    <row r="330" spans="1:2">
      <c r="A330" s="14" t="s">
        <v>606</v>
      </c>
    </row>
  </sheetData>
  <conditionalFormatting sqref="N3:N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78" r:id="rId1" display="https://miau.my-x.hu/myx-free/coco/test/530607820220525134143.html" xr:uid="{2560830F-9B82-4B49-8415-DFA9F732C77D}"/>
    <hyperlink ref="A327" r:id="rId2" display="https://miau.my-x.hu/myx-free/coco/test/503773820220525134421.html" xr:uid="{74A7B4F7-3CD8-4A98-8D40-D203A355161E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602B-BA00-41E5-8102-870445548D1C}">
  <dimension ref="A1:H58"/>
  <sheetViews>
    <sheetView zoomScale="85" zoomScaleNormal="85" workbookViewId="0"/>
  </sheetViews>
  <sheetFormatPr defaultRowHeight="15.6"/>
  <cols>
    <col min="1" max="1" width="60.59765625" bestFit="1" customWidth="1"/>
    <col min="2" max="2" width="21.8984375" bestFit="1" customWidth="1"/>
    <col min="3" max="3" width="19.296875" bestFit="1" customWidth="1"/>
    <col min="4" max="4" width="20.09765625" bestFit="1" customWidth="1"/>
    <col min="5" max="5" width="20.296875" bestFit="1" customWidth="1"/>
    <col min="6" max="6" width="19.296875" bestFit="1" customWidth="1"/>
    <col min="8" max="8" width="28.296875" bestFit="1" customWidth="1"/>
  </cols>
  <sheetData>
    <row r="1" spans="1:8">
      <c r="A1" t="s">
        <v>214</v>
      </c>
    </row>
    <row r="2" spans="1:8">
      <c r="A2" t="s">
        <v>215</v>
      </c>
    </row>
    <row r="4" spans="1:8">
      <c r="A4" t="s">
        <v>216</v>
      </c>
    </row>
    <row r="6" spans="1:8">
      <c r="A6" t="s">
        <v>217</v>
      </c>
    </row>
    <row r="7" spans="1:8">
      <c r="A7" t="s">
        <v>218</v>
      </c>
    </row>
    <row r="8" spans="1:8">
      <c r="A8" t="s">
        <v>219</v>
      </c>
      <c r="C8" t="s">
        <v>319</v>
      </c>
      <c r="D8" t="s">
        <v>321</v>
      </c>
      <c r="E8" t="s">
        <v>320</v>
      </c>
      <c r="F8" t="s">
        <v>318</v>
      </c>
      <c r="H8" t="s">
        <v>322</v>
      </c>
    </row>
    <row r="9" spans="1:8">
      <c r="A9" t="s">
        <v>220</v>
      </c>
      <c r="B9" t="str">
        <f>RIGHT(A9,23)</f>
        <v>2021-10-23_21_49_43.csv</v>
      </c>
      <c r="C9" t="s">
        <v>221</v>
      </c>
      <c r="D9" t="e">
        <f>VLOOKUP(C9,$E$9:$E$52,1,0)</f>
        <v>#N/A</v>
      </c>
      <c r="E9" t="s">
        <v>253</v>
      </c>
      <c r="F9" t="str">
        <f>VLOOKUP(E9,$C$9:$C$55,1,0)</f>
        <v>2021-11-28_22_46_59</v>
      </c>
      <c r="H9" t="s">
        <v>3</v>
      </c>
    </row>
    <row r="10" spans="1:8">
      <c r="A10" t="s">
        <v>222</v>
      </c>
      <c r="B10" t="str">
        <f t="shared" ref="B10:B55" si="0">RIGHT(A10,23)</f>
        <v>2021-11-16_20_42_35.csv</v>
      </c>
      <c r="C10" t="s">
        <v>223</v>
      </c>
      <c r="D10" t="e">
        <f t="shared" ref="D10:D55" si="1">VLOOKUP(C10,$E$9:$E$52,1,0)</f>
        <v>#N/A</v>
      </c>
      <c r="E10" t="s">
        <v>303</v>
      </c>
      <c r="F10" t="str">
        <f t="shared" ref="F10:F52" si="2">VLOOKUP(E10,$C$9:$C$55,1,0)</f>
        <v>2022-01-10_11_19_49</v>
      </c>
      <c r="H10" t="s">
        <v>18</v>
      </c>
    </row>
    <row r="11" spans="1:8">
      <c r="A11" t="s">
        <v>224</v>
      </c>
      <c r="B11" t="str">
        <f t="shared" si="0"/>
        <v>2021-11-17_13_17_52.csv</v>
      </c>
      <c r="C11" t="s">
        <v>225</v>
      </c>
      <c r="D11" t="e">
        <f t="shared" si="1"/>
        <v>#N/A</v>
      </c>
      <c r="E11" t="s">
        <v>305</v>
      </c>
      <c r="F11" t="str">
        <f t="shared" si="2"/>
        <v>2022-01-10_11_46_20</v>
      </c>
      <c r="H11" t="s">
        <v>26</v>
      </c>
    </row>
    <row r="12" spans="1:8">
      <c r="A12" t="s">
        <v>226</v>
      </c>
      <c r="B12" t="str">
        <f t="shared" si="0"/>
        <v>2021-11-18_11_38_10.csv</v>
      </c>
      <c r="C12" t="s">
        <v>227</v>
      </c>
      <c r="D12" t="e">
        <f t="shared" si="1"/>
        <v>#N/A</v>
      </c>
      <c r="E12" t="s">
        <v>307</v>
      </c>
      <c r="F12" t="str">
        <f t="shared" si="2"/>
        <v>2022-01-10_17_05_08</v>
      </c>
      <c r="H12" t="s">
        <v>37</v>
      </c>
    </row>
    <row r="13" spans="1:8">
      <c r="A13" t="s">
        <v>228</v>
      </c>
      <c r="B13" t="str">
        <f t="shared" si="0"/>
        <v>2021-11-18_11_58_36.csv</v>
      </c>
      <c r="C13" t="s">
        <v>229</v>
      </c>
      <c r="D13" t="e">
        <f t="shared" si="1"/>
        <v>#N/A</v>
      </c>
      <c r="E13" t="s">
        <v>309</v>
      </c>
      <c r="F13" t="str">
        <f t="shared" si="2"/>
        <v>2022-01-10_17_38_04</v>
      </c>
      <c r="H13" t="s">
        <v>45</v>
      </c>
    </row>
    <row r="14" spans="1:8">
      <c r="A14" t="s">
        <v>230</v>
      </c>
      <c r="B14" t="str">
        <f t="shared" si="0"/>
        <v>2021-11-19_11_02_21.csv</v>
      </c>
      <c r="C14" t="s">
        <v>231</v>
      </c>
      <c r="D14" t="e">
        <f t="shared" si="1"/>
        <v>#N/A</v>
      </c>
      <c r="E14" t="s">
        <v>311</v>
      </c>
      <c r="F14" t="str">
        <f t="shared" si="2"/>
        <v>2022-01-14_10_10_49</v>
      </c>
      <c r="H14" t="s">
        <v>52</v>
      </c>
    </row>
    <row r="15" spans="1:8">
      <c r="A15" t="s">
        <v>232</v>
      </c>
      <c r="B15" t="str">
        <f t="shared" si="0"/>
        <v>2021-11-19_13_54_42.csv</v>
      </c>
      <c r="C15" t="s">
        <v>233</v>
      </c>
      <c r="D15" t="e">
        <f t="shared" si="1"/>
        <v>#N/A</v>
      </c>
      <c r="E15" t="s">
        <v>313</v>
      </c>
      <c r="F15" t="str">
        <f t="shared" si="2"/>
        <v>2022-01-14_11_35_08</v>
      </c>
      <c r="H15" t="s">
        <v>57</v>
      </c>
    </row>
    <row r="16" spans="1:8">
      <c r="A16" t="s">
        <v>234</v>
      </c>
      <c r="B16" t="str">
        <f t="shared" si="0"/>
        <v>2021-11-20_10_35_10.csv</v>
      </c>
      <c r="C16" t="s">
        <v>235</v>
      </c>
      <c r="D16" t="e">
        <f t="shared" si="1"/>
        <v>#N/A</v>
      </c>
      <c r="E16" t="s">
        <v>301</v>
      </c>
      <c r="F16" t="str">
        <f t="shared" si="2"/>
        <v>2022-01-07_09_47_04</v>
      </c>
      <c r="H16" t="s">
        <v>61</v>
      </c>
    </row>
    <row r="17" spans="1:8">
      <c r="A17" t="s">
        <v>236</v>
      </c>
      <c r="B17" t="str">
        <f t="shared" si="0"/>
        <v>2021-11-20_10_41_33.csv</v>
      </c>
      <c r="C17" t="s">
        <v>237</v>
      </c>
      <c r="D17" t="e">
        <f t="shared" si="1"/>
        <v>#N/A</v>
      </c>
      <c r="E17" t="s">
        <v>293</v>
      </c>
      <c r="F17" t="str">
        <f t="shared" si="2"/>
        <v>2022-01-03_13_33_18</v>
      </c>
      <c r="H17" t="s">
        <v>69</v>
      </c>
    </row>
    <row r="18" spans="1:8">
      <c r="A18" t="s">
        <v>238</v>
      </c>
      <c r="B18" t="str">
        <f t="shared" si="0"/>
        <v>2021-11-21_09_44_54.csv</v>
      </c>
      <c r="C18" t="s">
        <v>239</v>
      </c>
      <c r="D18" t="e">
        <f t="shared" si="1"/>
        <v>#N/A</v>
      </c>
      <c r="E18" t="s">
        <v>295</v>
      </c>
      <c r="F18" t="str">
        <f t="shared" si="2"/>
        <v>2022-01-03_13_38_59</v>
      </c>
      <c r="H18" t="s">
        <v>76</v>
      </c>
    </row>
    <row r="19" spans="1:8">
      <c r="A19" t="s">
        <v>240</v>
      </c>
      <c r="B19" t="str">
        <f t="shared" si="0"/>
        <v>2021-11-21_12_21_26.csv</v>
      </c>
      <c r="C19" t="s">
        <v>241</v>
      </c>
      <c r="D19" t="e">
        <f t="shared" si="1"/>
        <v>#N/A</v>
      </c>
      <c r="E19" s="4" t="s">
        <v>317</v>
      </c>
      <c r="F19" t="e">
        <f t="shared" si="2"/>
        <v>#N/A</v>
      </c>
      <c r="H19" t="s">
        <v>81</v>
      </c>
    </row>
    <row r="20" spans="1:8">
      <c r="A20" t="s">
        <v>242</v>
      </c>
      <c r="B20" t="str">
        <f t="shared" si="0"/>
        <v>2021-11-22_11_25_53.csv</v>
      </c>
      <c r="C20" t="s">
        <v>243</v>
      </c>
      <c r="D20" t="e">
        <f t="shared" si="1"/>
        <v>#N/A</v>
      </c>
      <c r="E20" t="s">
        <v>299</v>
      </c>
      <c r="F20" t="str">
        <f t="shared" si="2"/>
        <v>2022-01-03_14_46_40</v>
      </c>
      <c r="H20" t="s">
        <v>86</v>
      </c>
    </row>
    <row r="21" spans="1:8">
      <c r="A21" t="s">
        <v>244</v>
      </c>
      <c r="B21" t="str">
        <f t="shared" si="0"/>
        <v>2021-11-22_11_40_12.csv</v>
      </c>
      <c r="C21" t="s">
        <v>245</v>
      </c>
      <c r="D21" t="e">
        <f t="shared" si="1"/>
        <v>#N/A</v>
      </c>
      <c r="E21" t="s">
        <v>291</v>
      </c>
      <c r="F21" t="str">
        <f t="shared" si="2"/>
        <v>2021-12-31_11_32_07</v>
      </c>
      <c r="H21" t="s">
        <v>92</v>
      </c>
    </row>
    <row r="22" spans="1:8">
      <c r="A22" t="s">
        <v>246</v>
      </c>
      <c r="B22" t="str">
        <f t="shared" si="0"/>
        <v>2021-11-23_11_37_01.csv</v>
      </c>
      <c r="C22" t="s">
        <v>247</v>
      </c>
      <c r="D22" t="e">
        <f t="shared" si="1"/>
        <v>#N/A</v>
      </c>
      <c r="E22" t="s">
        <v>289</v>
      </c>
      <c r="F22" t="str">
        <f t="shared" si="2"/>
        <v>2021-12-31_11_26_25</v>
      </c>
      <c r="H22" t="s">
        <v>99</v>
      </c>
    </row>
    <row r="23" spans="1:8">
      <c r="A23" t="s">
        <v>248</v>
      </c>
      <c r="B23" t="str">
        <f t="shared" si="0"/>
        <v>2021-11-24_08_16_22.csv</v>
      </c>
      <c r="C23" t="s">
        <v>249</v>
      </c>
      <c r="D23" t="e">
        <f t="shared" si="1"/>
        <v>#N/A</v>
      </c>
      <c r="E23" t="s">
        <v>283</v>
      </c>
      <c r="F23" t="str">
        <f t="shared" si="2"/>
        <v>2021-12-28_11_26_12</v>
      </c>
      <c r="H23" t="s">
        <v>105</v>
      </c>
    </row>
    <row r="24" spans="1:8">
      <c r="A24" t="s">
        <v>250</v>
      </c>
      <c r="B24" t="str">
        <f t="shared" si="0"/>
        <v>2021-11-24_12_13_35.csv</v>
      </c>
      <c r="C24" t="s">
        <v>251</v>
      </c>
      <c r="D24" t="e">
        <f t="shared" si="1"/>
        <v>#N/A</v>
      </c>
      <c r="E24" t="s">
        <v>285</v>
      </c>
      <c r="F24" t="str">
        <f t="shared" si="2"/>
        <v>2021-12-28_15_01_40</v>
      </c>
      <c r="H24" t="s">
        <v>111</v>
      </c>
    </row>
    <row r="25" spans="1:8">
      <c r="A25" t="s">
        <v>252</v>
      </c>
      <c r="B25" t="str">
        <f t="shared" si="0"/>
        <v>2021-11-28_22_46_59.csv</v>
      </c>
      <c r="C25" t="s">
        <v>253</v>
      </c>
      <c r="D25" t="str">
        <f t="shared" si="1"/>
        <v>2021-11-28_22_46_59</v>
      </c>
      <c r="E25" t="s">
        <v>281</v>
      </c>
      <c r="F25" t="str">
        <f t="shared" si="2"/>
        <v>2021-12-22_13_38_19</v>
      </c>
      <c r="H25" t="s">
        <v>115</v>
      </c>
    </row>
    <row r="26" spans="1:8">
      <c r="A26" t="s">
        <v>254</v>
      </c>
      <c r="B26" t="str">
        <f t="shared" si="0"/>
        <v>2021-11-29_19_35_32.csv</v>
      </c>
      <c r="C26" t="s">
        <v>255</v>
      </c>
      <c r="D26" t="str">
        <f t="shared" si="1"/>
        <v>2021-11-29_19_35_32</v>
      </c>
      <c r="E26" t="s">
        <v>277</v>
      </c>
      <c r="F26" t="str">
        <f t="shared" si="2"/>
        <v>2021-12-21_15_41_10</v>
      </c>
      <c r="H26" t="s">
        <v>121</v>
      </c>
    </row>
    <row r="27" spans="1:8">
      <c r="A27" t="s">
        <v>256</v>
      </c>
      <c r="B27" t="str">
        <f t="shared" si="0"/>
        <v>2021-12-15_13_42_57.csv</v>
      </c>
      <c r="C27" t="s">
        <v>257</v>
      </c>
      <c r="D27" t="str">
        <f t="shared" si="1"/>
        <v>2021-12-15_13_42_57</v>
      </c>
      <c r="E27" t="s">
        <v>275</v>
      </c>
      <c r="F27" t="str">
        <f t="shared" si="2"/>
        <v>2021-12-21_14_30_18</v>
      </c>
      <c r="H27" t="s">
        <v>126</v>
      </c>
    </row>
    <row r="28" spans="1:8">
      <c r="A28" t="s">
        <v>258</v>
      </c>
      <c r="B28" t="str">
        <f t="shared" si="0"/>
        <v>2021-12-15_14_28_33.csv</v>
      </c>
      <c r="C28" t="s">
        <v>259</v>
      </c>
      <c r="D28" t="str">
        <f t="shared" si="1"/>
        <v>2021-12-15_14_28_33</v>
      </c>
      <c r="E28" t="s">
        <v>273</v>
      </c>
      <c r="F28" t="str">
        <f t="shared" si="2"/>
        <v>2021-12-21_14_17_32</v>
      </c>
      <c r="H28" t="s">
        <v>131</v>
      </c>
    </row>
    <row r="29" spans="1:8">
      <c r="A29" t="s">
        <v>260</v>
      </c>
      <c r="B29" t="str">
        <f t="shared" si="0"/>
        <v>2021-12-15_15_00_15.csv</v>
      </c>
      <c r="C29" t="s">
        <v>261</v>
      </c>
      <c r="D29" t="str">
        <f t="shared" si="1"/>
        <v>2021-12-15_15_00_15</v>
      </c>
      <c r="E29" t="s">
        <v>279</v>
      </c>
      <c r="F29" t="str">
        <f t="shared" si="2"/>
        <v>2021-12-21_15_48_06</v>
      </c>
      <c r="H29" t="s">
        <v>138</v>
      </c>
    </row>
    <row r="30" spans="1:8">
      <c r="A30" t="s">
        <v>262</v>
      </c>
      <c r="B30" t="str">
        <f t="shared" si="0"/>
        <v>2021-12-16_13_27_20.csv</v>
      </c>
      <c r="C30" t="s">
        <v>263</v>
      </c>
      <c r="D30" t="str">
        <f t="shared" si="1"/>
        <v>2021-12-16_13_27_20</v>
      </c>
      <c r="E30" t="s">
        <v>267</v>
      </c>
      <c r="F30" t="str">
        <f t="shared" si="2"/>
        <v>2021-12-16_13_53_20</v>
      </c>
      <c r="H30" t="s">
        <v>144</v>
      </c>
    </row>
    <row r="31" spans="1:8">
      <c r="A31" t="s">
        <v>264</v>
      </c>
      <c r="B31" t="str">
        <f t="shared" si="0"/>
        <v>2021-12-16_13_37_25.csv</v>
      </c>
      <c r="C31" t="s">
        <v>265</v>
      </c>
      <c r="D31" t="str">
        <f t="shared" si="1"/>
        <v>2021-12-16_13_37_25</v>
      </c>
      <c r="E31" t="s">
        <v>265</v>
      </c>
      <c r="F31" t="str">
        <f t="shared" si="2"/>
        <v>2021-12-16_13_37_25</v>
      </c>
      <c r="H31" t="s">
        <v>147</v>
      </c>
    </row>
    <row r="32" spans="1:8">
      <c r="A32" t="s">
        <v>266</v>
      </c>
      <c r="B32" t="str">
        <f t="shared" si="0"/>
        <v>2021-12-16_13_53_20.csv</v>
      </c>
      <c r="C32" t="s">
        <v>267</v>
      </c>
      <c r="D32" t="str">
        <f t="shared" si="1"/>
        <v>2021-12-16_13_53_20</v>
      </c>
      <c r="E32" t="s">
        <v>263</v>
      </c>
      <c r="F32" t="str">
        <f t="shared" si="2"/>
        <v>2021-12-16_13_27_20</v>
      </c>
      <c r="H32" t="s">
        <v>153</v>
      </c>
    </row>
    <row r="33" spans="1:8">
      <c r="A33" t="s">
        <v>268</v>
      </c>
      <c r="B33" t="str">
        <f t="shared" si="0"/>
        <v>2021-12-16_14_18_18.csv</v>
      </c>
      <c r="C33" t="s">
        <v>269</v>
      </c>
      <c r="D33" t="str">
        <f t="shared" si="1"/>
        <v>2021-12-16_14_18_18</v>
      </c>
      <c r="E33" t="s">
        <v>269</v>
      </c>
      <c r="F33" t="str">
        <f t="shared" si="2"/>
        <v>2021-12-16_14_18_18</v>
      </c>
      <c r="H33" t="s">
        <v>160</v>
      </c>
    </row>
    <row r="34" spans="1:8">
      <c r="A34" t="s">
        <v>270</v>
      </c>
      <c r="B34" t="str">
        <f t="shared" si="0"/>
        <v>2021-12-16_15_25_33.csv</v>
      </c>
      <c r="C34" t="s">
        <v>271</v>
      </c>
      <c r="D34" t="str">
        <f t="shared" si="1"/>
        <v>2021-12-16_15_25_33</v>
      </c>
      <c r="E34" t="s">
        <v>271</v>
      </c>
      <c r="F34" t="str">
        <f t="shared" si="2"/>
        <v>2021-12-16_15_25_33</v>
      </c>
      <c r="H34" t="s">
        <v>165</v>
      </c>
    </row>
    <row r="35" spans="1:8">
      <c r="A35" t="s">
        <v>272</v>
      </c>
      <c r="B35" t="str">
        <f t="shared" si="0"/>
        <v>2021-12-21_14_17_32.csv</v>
      </c>
      <c r="C35" t="s">
        <v>273</v>
      </c>
      <c r="D35" t="str">
        <f t="shared" si="1"/>
        <v>2021-12-21_14_17_32</v>
      </c>
      <c r="E35" t="s">
        <v>255</v>
      </c>
      <c r="F35" t="str">
        <f t="shared" si="2"/>
        <v>2021-11-29_19_35_32</v>
      </c>
      <c r="H35" t="s">
        <v>171</v>
      </c>
    </row>
    <row r="36" spans="1:8">
      <c r="A36" t="s">
        <v>274</v>
      </c>
      <c r="B36" t="str">
        <f t="shared" si="0"/>
        <v>2021-12-21_14_30_18.csv</v>
      </c>
      <c r="C36" t="s">
        <v>275</v>
      </c>
      <c r="D36" t="str">
        <f t="shared" si="1"/>
        <v>2021-12-21_14_30_18</v>
      </c>
      <c r="E36" t="s">
        <v>259</v>
      </c>
      <c r="F36" t="str">
        <f t="shared" si="2"/>
        <v>2021-12-15_14_28_33</v>
      </c>
      <c r="H36" t="s">
        <v>176</v>
      </c>
    </row>
    <row r="37" spans="1:8">
      <c r="A37" t="s">
        <v>276</v>
      </c>
      <c r="B37" t="str">
        <f t="shared" si="0"/>
        <v>2021-12-21_15_41_10.csv</v>
      </c>
      <c r="C37" t="s">
        <v>277</v>
      </c>
      <c r="D37" t="str">
        <f t="shared" si="1"/>
        <v>2021-12-21_15_41_10</v>
      </c>
      <c r="E37" t="s">
        <v>257</v>
      </c>
      <c r="F37" t="str">
        <f t="shared" si="2"/>
        <v>2021-12-15_13_42_57</v>
      </c>
      <c r="H37" t="s">
        <v>181</v>
      </c>
    </row>
    <row r="38" spans="1:8">
      <c r="A38" t="s">
        <v>278</v>
      </c>
      <c r="B38" t="str">
        <f t="shared" si="0"/>
        <v>2021-12-21_15_48_06.csv</v>
      </c>
      <c r="C38" t="s">
        <v>279</v>
      </c>
      <c r="D38" t="str">
        <f t="shared" si="1"/>
        <v>2021-12-21_15_48_06</v>
      </c>
      <c r="E38" t="s">
        <v>261</v>
      </c>
      <c r="F38" t="str">
        <f t="shared" si="2"/>
        <v>2021-12-15_15_00_15</v>
      </c>
      <c r="H38" t="s">
        <v>187</v>
      </c>
    </row>
    <row r="39" spans="1:8">
      <c r="A39" t="s">
        <v>280</v>
      </c>
      <c r="B39" t="str">
        <f t="shared" si="0"/>
        <v>2021-12-22_13_38_19.csv</v>
      </c>
      <c r="C39" t="s">
        <v>281</v>
      </c>
      <c r="D39" t="str">
        <f t="shared" si="1"/>
        <v>2021-12-22_13_38_19</v>
      </c>
      <c r="E39" t="s">
        <v>213</v>
      </c>
      <c r="F39" t="e">
        <f t="shared" si="2"/>
        <v>#N/A</v>
      </c>
    </row>
    <row r="40" spans="1:8">
      <c r="A40" t="s">
        <v>282</v>
      </c>
      <c r="B40" t="str">
        <f t="shared" si="0"/>
        <v>2021-12-28_11_26_12.csv</v>
      </c>
      <c r="C40" t="s">
        <v>283</v>
      </c>
      <c r="D40" t="str">
        <f t="shared" si="1"/>
        <v>2021-12-28_11_26_12</v>
      </c>
      <c r="E40" t="s">
        <v>213</v>
      </c>
      <c r="F40" t="e">
        <f t="shared" si="2"/>
        <v>#N/A</v>
      </c>
    </row>
    <row r="41" spans="1:8">
      <c r="A41" t="s">
        <v>284</v>
      </c>
      <c r="B41" t="str">
        <f t="shared" si="0"/>
        <v>2021-12-28_15_01_40.csv</v>
      </c>
      <c r="C41" t="s">
        <v>285</v>
      </c>
      <c r="D41" t="str">
        <f t="shared" si="1"/>
        <v>2021-12-28_15_01_40</v>
      </c>
      <c r="E41" t="s">
        <v>213</v>
      </c>
      <c r="F41" t="e">
        <f t="shared" si="2"/>
        <v>#N/A</v>
      </c>
    </row>
    <row r="42" spans="1:8">
      <c r="A42" t="s">
        <v>286</v>
      </c>
      <c r="B42" t="str">
        <f t="shared" si="0"/>
        <v>2021-12-28_15_27_46.csv</v>
      </c>
      <c r="C42" t="s">
        <v>287</v>
      </c>
      <c r="D42" t="e">
        <f t="shared" si="1"/>
        <v>#N/A</v>
      </c>
      <c r="E42" t="s">
        <v>213</v>
      </c>
      <c r="F42" t="e">
        <f t="shared" si="2"/>
        <v>#N/A</v>
      </c>
    </row>
    <row r="43" spans="1:8">
      <c r="A43" t="s">
        <v>288</v>
      </c>
      <c r="B43" t="str">
        <f t="shared" si="0"/>
        <v>2021-12-31_11_26_25.csv</v>
      </c>
      <c r="C43" t="s">
        <v>289</v>
      </c>
      <c r="D43" t="str">
        <f t="shared" si="1"/>
        <v>2021-12-31_11_26_25</v>
      </c>
      <c r="E43" t="s">
        <v>213</v>
      </c>
      <c r="F43" t="e">
        <f t="shared" si="2"/>
        <v>#N/A</v>
      </c>
    </row>
    <row r="44" spans="1:8">
      <c r="A44" t="s">
        <v>290</v>
      </c>
      <c r="B44" t="str">
        <f t="shared" si="0"/>
        <v>2021-12-31_11_32_07.csv</v>
      </c>
      <c r="C44" t="s">
        <v>291</v>
      </c>
      <c r="D44" t="str">
        <f t="shared" si="1"/>
        <v>2021-12-31_11_32_07</v>
      </c>
      <c r="E44" t="s">
        <v>213</v>
      </c>
      <c r="F44" t="e">
        <f t="shared" si="2"/>
        <v>#N/A</v>
      </c>
    </row>
    <row r="45" spans="1:8">
      <c r="A45" t="s">
        <v>292</v>
      </c>
      <c r="B45" t="str">
        <f t="shared" si="0"/>
        <v>2022-01-03_13_33_18.csv</v>
      </c>
      <c r="C45" t="s">
        <v>293</v>
      </c>
      <c r="D45" t="str">
        <f t="shared" si="1"/>
        <v>2022-01-03_13_33_18</v>
      </c>
      <c r="E45" t="s">
        <v>213</v>
      </c>
      <c r="F45" t="e">
        <f t="shared" si="2"/>
        <v>#N/A</v>
      </c>
    </row>
    <row r="46" spans="1:8">
      <c r="A46" t="s">
        <v>294</v>
      </c>
      <c r="B46" t="str">
        <f t="shared" si="0"/>
        <v>2022-01-03_13_38_59.csv</v>
      </c>
      <c r="C46" t="s">
        <v>295</v>
      </c>
      <c r="D46" t="str">
        <f t="shared" si="1"/>
        <v>2022-01-03_13_38_59</v>
      </c>
      <c r="E46" t="s">
        <v>213</v>
      </c>
      <c r="F46" t="e">
        <f t="shared" si="2"/>
        <v>#N/A</v>
      </c>
    </row>
    <row r="47" spans="1:8">
      <c r="A47" t="s">
        <v>296</v>
      </c>
      <c r="B47" t="str">
        <f t="shared" si="0"/>
        <v>2022-01-03_13_53_15.csv</v>
      </c>
      <c r="C47" t="s">
        <v>297</v>
      </c>
      <c r="D47" s="4" t="e">
        <f t="shared" si="1"/>
        <v>#N/A</v>
      </c>
      <c r="E47" t="s">
        <v>213</v>
      </c>
      <c r="F47" t="e">
        <f t="shared" si="2"/>
        <v>#N/A</v>
      </c>
    </row>
    <row r="48" spans="1:8">
      <c r="A48" t="s">
        <v>298</v>
      </c>
      <c r="B48" t="str">
        <f t="shared" si="0"/>
        <v>2022-01-03_14_46_40.csv</v>
      </c>
      <c r="C48" t="s">
        <v>299</v>
      </c>
      <c r="D48" t="str">
        <f t="shared" si="1"/>
        <v>2022-01-03_14_46_40</v>
      </c>
      <c r="E48" t="s">
        <v>213</v>
      </c>
      <c r="F48" t="e">
        <f t="shared" si="2"/>
        <v>#N/A</v>
      </c>
    </row>
    <row r="49" spans="1:6">
      <c r="A49" t="s">
        <v>300</v>
      </c>
      <c r="B49" t="str">
        <f t="shared" si="0"/>
        <v>2022-01-07_09_47_04.csv</v>
      </c>
      <c r="C49" t="s">
        <v>301</v>
      </c>
      <c r="D49" t="str">
        <f t="shared" si="1"/>
        <v>2022-01-07_09_47_04</v>
      </c>
      <c r="E49" t="s">
        <v>213</v>
      </c>
      <c r="F49" t="e">
        <f t="shared" si="2"/>
        <v>#N/A</v>
      </c>
    </row>
    <row r="50" spans="1:6">
      <c r="A50" t="s">
        <v>302</v>
      </c>
      <c r="B50" t="str">
        <f t="shared" si="0"/>
        <v>2022-01-10_11_19_49.csv</v>
      </c>
      <c r="C50" t="s">
        <v>303</v>
      </c>
      <c r="D50" t="str">
        <f t="shared" si="1"/>
        <v>2022-01-10_11_19_49</v>
      </c>
      <c r="E50" t="s">
        <v>213</v>
      </c>
      <c r="F50" t="e">
        <f t="shared" si="2"/>
        <v>#N/A</v>
      </c>
    </row>
    <row r="51" spans="1:6">
      <c r="A51" t="s">
        <v>304</v>
      </c>
      <c r="B51" t="str">
        <f t="shared" si="0"/>
        <v>2022-01-10_11_46_20.csv</v>
      </c>
      <c r="C51" t="s">
        <v>305</v>
      </c>
      <c r="D51" t="str">
        <f t="shared" si="1"/>
        <v>2022-01-10_11_46_20</v>
      </c>
      <c r="E51" t="s">
        <v>213</v>
      </c>
      <c r="F51" t="e">
        <f t="shared" si="2"/>
        <v>#N/A</v>
      </c>
    </row>
    <row r="52" spans="1:6">
      <c r="A52" t="s">
        <v>306</v>
      </c>
      <c r="B52" t="str">
        <f t="shared" si="0"/>
        <v>2022-01-10_17_05_08.csv</v>
      </c>
      <c r="C52" t="s">
        <v>307</v>
      </c>
      <c r="D52" t="str">
        <f t="shared" si="1"/>
        <v>2022-01-10_17_05_08</v>
      </c>
      <c r="E52" t="s">
        <v>213</v>
      </c>
      <c r="F52" t="e">
        <f t="shared" si="2"/>
        <v>#N/A</v>
      </c>
    </row>
    <row r="53" spans="1:6">
      <c r="A53" t="s">
        <v>308</v>
      </c>
      <c r="B53" t="str">
        <f t="shared" si="0"/>
        <v>2022-01-10_17_38_04.csv</v>
      </c>
      <c r="C53" t="s">
        <v>309</v>
      </c>
      <c r="D53" t="str">
        <f t="shared" si="1"/>
        <v>2022-01-10_17_38_04</v>
      </c>
    </row>
    <row r="54" spans="1:6">
      <c r="A54" t="s">
        <v>310</v>
      </c>
      <c r="B54" t="str">
        <f t="shared" si="0"/>
        <v>2022-01-14_10_10_49.csv</v>
      </c>
      <c r="C54" t="s">
        <v>311</v>
      </c>
      <c r="D54" t="str">
        <f t="shared" si="1"/>
        <v>2022-01-14_10_10_49</v>
      </c>
    </row>
    <row r="55" spans="1:6">
      <c r="A55" t="s">
        <v>312</v>
      </c>
      <c r="B55" t="str">
        <f t="shared" si="0"/>
        <v>2022-01-14_11_35_08.csv</v>
      </c>
      <c r="C55" t="s">
        <v>313</v>
      </c>
      <c r="D55" t="str">
        <f t="shared" si="1"/>
        <v>2022-01-14_11_35_08</v>
      </c>
    </row>
    <row r="56" spans="1:6">
      <c r="A56" t="s">
        <v>314</v>
      </c>
      <c r="C56" t="s">
        <v>213</v>
      </c>
    </row>
    <row r="57" spans="1:6">
      <c r="A57" t="s">
        <v>315</v>
      </c>
      <c r="C57" t="s">
        <v>213</v>
      </c>
    </row>
    <row r="58" spans="1:6">
      <c r="A58" t="s">
        <v>316</v>
      </c>
      <c r="C58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1B11-73E8-43C1-A53B-A38656F4D061}">
  <dimension ref="A1:Y33"/>
  <sheetViews>
    <sheetView zoomScale="60" zoomScaleNormal="60" workbookViewId="0">
      <selection activeCell="B3" sqref="B3"/>
    </sheetView>
  </sheetViews>
  <sheetFormatPr defaultRowHeight="15.6"/>
  <cols>
    <col min="1" max="1" width="28.296875" bestFit="1" customWidth="1"/>
    <col min="21" max="21" width="9.296875" bestFit="1" customWidth="1"/>
    <col min="23" max="24" width="27" bestFit="1" customWidth="1"/>
  </cols>
  <sheetData>
    <row r="1" spans="1:25">
      <c r="B1" t="s">
        <v>328</v>
      </c>
      <c r="C1" t="s">
        <v>329</v>
      </c>
      <c r="D1" t="s">
        <v>330</v>
      </c>
      <c r="E1" t="s">
        <v>331</v>
      </c>
      <c r="F1" t="s">
        <v>332</v>
      </c>
      <c r="G1" t="s">
        <v>333</v>
      </c>
      <c r="H1" t="s">
        <v>334</v>
      </c>
      <c r="I1" t="s">
        <v>335</v>
      </c>
      <c r="J1" t="s">
        <v>336</v>
      </c>
      <c r="K1" t="s">
        <v>337</v>
      </c>
      <c r="L1" t="s">
        <v>338</v>
      </c>
      <c r="M1" t="s">
        <v>339</v>
      </c>
      <c r="N1" t="s">
        <v>340</v>
      </c>
      <c r="O1" t="s">
        <v>341</v>
      </c>
      <c r="P1" t="s">
        <v>342</v>
      </c>
      <c r="Q1" t="s">
        <v>343</v>
      </c>
      <c r="R1" s="3" t="s">
        <v>344</v>
      </c>
      <c r="S1" s="3" t="s">
        <v>345</v>
      </c>
      <c r="T1" s="3" t="s">
        <v>346</v>
      </c>
      <c r="U1" s="3" t="s">
        <v>347</v>
      </c>
    </row>
    <row r="2" spans="1:25">
      <c r="A2" t="s">
        <v>323</v>
      </c>
      <c r="B2" t="s">
        <v>324</v>
      </c>
      <c r="C2" t="s">
        <v>325</v>
      </c>
      <c r="D2" t="s">
        <v>326</v>
      </c>
      <c r="E2" t="s">
        <v>327</v>
      </c>
      <c r="F2" t="s">
        <v>324</v>
      </c>
      <c r="G2" t="s">
        <v>325</v>
      </c>
      <c r="H2" t="s">
        <v>326</v>
      </c>
      <c r="I2" t="s">
        <v>327</v>
      </c>
      <c r="J2" t="s">
        <v>324</v>
      </c>
      <c r="K2" t="s">
        <v>325</v>
      </c>
      <c r="L2" t="s">
        <v>326</v>
      </c>
      <c r="M2" t="s">
        <v>327</v>
      </c>
      <c r="N2" t="s">
        <v>324</v>
      </c>
      <c r="O2" t="s">
        <v>325</v>
      </c>
      <c r="P2" t="s">
        <v>326</v>
      </c>
      <c r="Q2" t="s">
        <v>327</v>
      </c>
      <c r="R2" s="3" t="s">
        <v>324</v>
      </c>
      <c r="S2" s="3" t="s">
        <v>325</v>
      </c>
      <c r="T2" s="3" t="s">
        <v>326</v>
      </c>
      <c r="U2" s="3" t="s">
        <v>327</v>
      </c>
      <c r="V2" t="s">
        <v>608</v>
      </c>
      <c r="W2" s="32" t="s">
        <v>738</v>
      </c>
      <c r="X2" s="33" t="s">
        <v>739</v>
      </c>
      <c r="Y2" s="34" t="s">
        <v>737</v>
      </c>
    </row>
    <row r="3" spans="1:25">
      <c r="A3" s="1" t="str">
        <f>nyers!C3</f>
        <v>2021-11-28 22:46:59 muse 1:15</v>
      </c>
      <c r="B3" s="15">
        <f>'[1]2021-11-28 22_46_59_kesz'!K1</f>
        <v>0.27413897465847437</v>
      </c>
      <c r="C3" s="15">
        <f>'[1]2021-11-28 22_46_59_kesz'!L1</f>
        <v>1.4257010000000001</v>
      </c>
      <c r="D3" s="15">
        <f>'[1]2021-11-28 22_46_59_kesz'!M1</f>
        <v>0.85247015245058222</v>
      </c>
      <c r="E3" s="20">
        <f>'[1]2021-11-28 22_46_59_kesz'!N1</f>
        <v>3.3395368072787431E-2</v>
      </c>
      <c r="F3" s="15">
        <f>'[1]2021-11-28 22_46_59_kesz'!O1</f>
        <v>0.25243838636054278</v>
      </c>
      <c r="G3" s="15">
        <f>'[1]2021-11-28 22_46_59_kesz'!P1</f>
        <v>1.40604</v>
      </c>
      <c r="H3" s="15">
        <f>'[1]2021-11-28 22_46_59_kesz'!Q1</f>
        <v>0.76466583064551119</v>
      </c>
      <c r="I3" s="20">
        <f>'[1]2021-11-28 22_46_59_kesz'!R1</f>
        <v>3.3395368072787431E-2</v>
      </c>
      <c r="J3" s="15">
        <f>'[1]2021-11-28 22_46_59_kesz'!S1</f>
        <v>0.28785918479486244</v>
      </c>
      <c r="K3" s="15">
        <f>'[1]2021-11-28 22_46_59_kesz'!T1</f>
        <v>1.517299</v>
      </c>
      <c r="L3" s="15">
        <f>'[1]2021-11-28 22_46_59_kesz'!U1</f>
        <v>0.88156792364543624</v>
      </c>
      <c r="M3" s="20">
        <f>'[1]2021-11-28 22_46_59_kesz'!V1</f>
        <v>3.3395368072787431E-2</v>
      </c>
      <c r="N3" s="15">
        <f>'[1]2021-11-28 22_46_59_kesz'!W1</f>
        <v>0.37313744013974659</v>
      </c>
      <c r="O3" s="15">
        <f>'[1]2021-11-28 22_46_59_kesz'!X1</f>
        <v>1.869062</v>
      </c>
      <c r="P3" s="15">
        <f>'[1]2021-11-28 22_46_59_kesz'!Y1</f>
        <v>1.1025528108716309</v>
      </c>
      <c r="Q3" s="20">
        <f>'[1]2021-11-28 22_46_59_kesz'!Z1</f>
        <v>3.3395368072787431E-2</v>
      </c>
      <c r="R3" s="15">
        <f>'[1]2021-11-28 22_46_59_kesz'!AA1</f>
        <v>0</v>
      </c>
      <c r="S3" s="15">
        <f>'[1]2021-11-28 22_46_59_kesz'!AB1</f>
        <v>0</v>
      </c>
      <c r="T3" s="15">
        <f>'[1]2021-11-28 22_46_59_kesz'!AC1</f>
        <v>0</v>
      </c>
      <c r="U3" s="20">
        <f>'[1]2021-11-28 22_46_59_kesz'!AD1</f>
        <v>1</v>
      </c>
      <c r="V3">
        <f>Y0!N3*1000</f>
        <v>1006500</v>
      </c>
      <c r="W3" t="str">
        <f>VLOOKUP(A3,'2csoport'!$B$2:$T$17,1,0)</f>
        <v>2021-11-28 22:46:59 muse 1:15</v>
      </c>
      <c r="X3" t="e">
        <f>VLOOKUP(A3,'2csoport'!$B$24:$T$37,1,0)</f>
        <v>#N/A</v>
      </c>
      <c r="Y3" s="34">
        <f>IFERROR(IF(W3&lt;&gt;"",1,2),2)</f>
        <v>1</v>
      </c>
    </row>
    <row r="4" spans="1:25">
      <c r="A4" s="1" t="str">
        <f>nyers!C4</f>
        <v>2022-01-10 11:19:49 muse 1:29</v>
      </c>
      <c r="B4" s="15">
        <f>'[2]2022-01-10 11_19_49_kesz'!K1</f>
        <v>0.31512501678868649</v>
      </c>
      <c r="C4" s="15">
        <f>'[2]2022-01-10 11_19_49_kesz'!L1</f>
        <v>1.291423</v>
      </c>
      <c r="D4" s="15">
        <f>'[2]2022-01-10 11_19_49_kesz'!M1</f>
        <v>0.59446076856721741</v>
      </c>
      <c r="E4" s="20">
        <f>'[2]2022-01-10 11_19_49_kesz'!N1</f>
        <v>3.0653354352776316E-4</v>
      </c>
      <c r="F4" s="15">
        <f>'[2]2022-01-10 11_19_49_kesz'!O1</f>
        <v>0.23310901817169524</v>
      </c>
      <c r="G4" s="15">
        <f>'[2]2022-01-10 11_19_49_kesz'!P1</f>
        <v>1.200256</v>
      </c>
      <c r="H4" s="15">
        <f>'[2]2022-01-10 11_19_49_kesz'!Q1</f>
        <v>0.44655821843794297</v>
      </c>
      <c r="I4" s="20">
        <f>'[2]2022-01-10 11_19_49_kesz'!R1</f>
        <v>3.0653354352776316E-4</v>
      </c>
      <c r="J4" s="15">
        <f>'[2]2022-01-10 11_19_49_kesz'!S1</f>
        <v>0.22597757837035087</v>
      </c>
      <c r="K4" s="15">
        <f>'[2]2022-01-10 11_19_49_kesz'!T1</f>
        <v>0.95214500000000002</v>
      </c>
      <c r="L4" s="15">
        <f>'[2]2022-01-10 11_19_49_kesz'!U1</f>
        <v>7.3393269486776033E-2</v>
      </c>
      <c r="M4" s="20">
        <f>'[2]2022-01-10 11_19_49_kesz'!V1</f>
        <v>3.0653354352776316E-4</v>
      </c>
      <c r="N4" s="15">
        <f>'[2]2022-01-10 11_19_49_kesz'!W1</f>
        <v>0.60975652393602242</v>
      </c>
      <c r="O4" s="15">
        <f>'[2]2022-01-10 11_19_49_kesz'!X1</f>
        <v>2.5888529999999998</v>
      </c>
      <c r="P4" s="15">
        <f>'[2]2022-01-10 11_19_49_kesz'!Y1</f>
        <v>1.2649919421087721</v>
      </c>
      <c r="Q4" s="20">
        <f>'[2]2022-01-10 11_19_49_kesz'!Z1</f>
        <v>3.0653354352776316E-4</v>
      </c>
      <c r="R4" s="15">
        <f>'[2]2022-01-10 11_19_49_kesz'!AA1</f>
        <v>0</v>
      </c>
      <c r="S4" s="15">
        <f>'[2]2022-01-10 11_19_49_kesz'!AB1</f>
        <v>0</v>
      </c>
      <c r="T4" s="15">
        <f>'[2]2022-01-10 11_19_49_kesz'!AC1</f>
        <v>0</v>
      </c>
      <c r="U4" s="20">
        <f>'[2]2022-01-10 11_19_49_kesz'!AD1</f>
        <v>1</v>
      </c>
      <c r="V4">
        <f>Y0!N4*1000</f>
        <v>1006500</v>
      </c>
      <c r="W4" t="e">
        <f>VLOOKUP(A4,'2csoport'!$B$2:$T$17,1,0)</f>
        <v>#N/A</v>
      </c>
      <c r="X4" t="str">
        <f>VLOOKUP(A4,'2csoport'!$B$24:$T$37,1,0)</f>
        <v>2022-01-10 11:19:49 muse 1:29</v>
      </c>
      <c r="Y4" s="34">
        <f t="shared" ref="Y4:Y32" si="0">IFERROR(IF(W4&lt;&gt;"",1,2),2)</f>
        <v>2</v>
      </c>
    </row>
    <row r="5" spans="1:25">
      <c r="A5" s="1" t="str">
        <f>nyers!C5</f>
        <v>2022-01-10 11:46:20 muse 1:19</v>
      </c>
      <c r="B5" s="15">
        <f>'[3]2022-01-10 11_46_20_kesz'!K1</f>
        <v>2.181532340888118</v>
      </c>
      <c r="C5" s="15">
        <f>'[3]2022-01-10 11_46_20_kesz'!L1</f>
        <v>1.2293959999999999</v>
      </c>
      <c r="D5" s="15">
        <f>'[3]2022-01-10 11_46_20_kesz'!M1</f>
        <v>-0.54582975421568225</v>
      </c>
      <c r="E5" s="20">
        <f>'[3]2022-01-10 11_46_20_kesz'!N1</f>
        <v>1.3978494623655914E-2</v>
      </c>
      <c r="F5" s="15">
        <f>'[3]2022-01-10 11_46_20_kesz'!O1</f>
        <v>2.0732285543708815</v>
      </c>
      <c r="G5" s="15">
        <f>'[3]2022-01-10 11_46_20_kesz'!P1</f>
        <v>1.255857</v>
      </c>
      <c r="H5" s="15">
        <f>'[3]2022-01-10 11_46_20_kesz'!Q1</f>
        <v>-0.66601499715283985</v>
      </c>
      <c r="I5" s="20">
        <f>'[3]2022-01-10 11_46_20_kesz'!R1</f>
        <v>1.3978494623655914E-2</v>
      </c>
      <c r="J5" s="15">
        <f>'[3]2022-01-10 11_46_20_kesz'!S1</f>
        <v>1.9790952098534607</v>
      </c>
      <c r="K5" s="15">
        <f>'[3]2022-01-10 11_46_20_kesz'!T1</f>
        <v>1.2491049999999999</v>
      </c>
      <c r="L5" s="15">
        <f>'[3]2022-01-10 11_46_20_kesz'!U1</f>
        <v>-1.046127956890992</v>
      </c>
      <c r="M5" s="20">
        <f>'[3]2022-01-10 11_46_20_kesz'!V1</f>
        <v>1.3978494623655914E-2</v>
      </c>
      <c r="N5" s="15">
        <f>'[3]2022-01-10 11_46_20_kesz'!W1</f>
        <v>2.2814753378570369</v>
      </c>
      <c r="O5" s="15">
        <f>'[3]2022-01-10 11_46_20_kesz'!X1</f>
        <v>1.8590089999999999</v>
      </c>
      <c r="P5" s="15">
        <f>'[3]2022-01-10 11_46_20_kesz'!Y1</f>
        <v>-0.41259184472109645</v>
      </c>
      <c r="Q5" s="20">
        <f>'[3]2022-01-10 11_46_20_kesz'!Z1</f>
        <v>1.3978494623655914E-2</v>
      </c>
      <c r="R5" s="15">
        <f>'[3]2022-01-10 11_46_20_kesz'!AA1</f>
        <v>0</v>
      </c>
      <c r="S5" s="15">
        <f>'[3]2022-01-10 11_46_20_kesz'!AB1</f>
        <v>0</v>
      </c>
      <c r="T5" s="15">
        <f>'[3]2022-01-10 11_46_20_kesz'!AC1</f>
        <v>0</v>
      </c>
      <c r="U5" s="20">
        <f>'[3]2022-01-10 11_46_20_kesz'!AD1</f>
        <v>1</v>
      </c>
      <c r="V5">
        <f>Y0!N5*1000</f>
        <v>995600</v>
      </c>
      <c r="W5" t="str">
        <f>VLOOKUP(A5,'2csoport'!$B$2:$T$17,1,0)</f>
        <v>2022-01-10 11:46:20 muse 1:19</v>
      </c>
      <c r="X5" t="e">
        <f>VLOOKUP(A5,'2csoport'!$B$24:$T$37,1,0)</f>
        <v>#N/A</v>
      </c>
      <c r="Y5" s="34">
        <f t="shared" si="0"/>
        <v>1</v>
      </c>
    </row>
    <row r="6" spans="1:25">
      <c r="A6" s="1" t="str">
        <f>nyers!C6</f>
        <v>2022-01-10 17:05:08 muse 1:26</v>
      </c>
      <c r="B6" s="15">
        <f>'[4]2022-01-10 17_05_08_kesz'!K1</f>
        <v>0.42812095917031673</v>
      </c>
      <c r="C6" s="15">
        <f>'[4]2022-01-10 17_05_08_kesz'!L1</f>
        <v>1.479803</v>
      </c>
      <c r="D6" s="15">
        <f>'[4]2022-01-10 17_05_08_kesz'!M1</f>
        <v>0.43101694937419616</v>
      </c>
      <c r="E6" s="15">
        <f>'[4]2022-01-10 17_05_08_kesz'!N1</f>
        <v>0.20614154013015185</v>
      </c>
      <c r="F6" s="15">
        <f>'[4]2022-01-10 17_05_08_kesz'!O1</f>
        <v>0.2999410561628677</v>
      </c>
      <c r="G6" s="15">
        <f>'[4]2022-01-10 17_05_08_kesz'!P1</f>
        <v>1.1885110000000001</v>
      </c>
      <c r="H6" s="15">
        <f>'[4]2022-01-10 17_05_08_kesz'!Q1</f>
        <v>0.45583363465953786</v>
      </c>
      <c r="I6" s="15">
        <f>'[4]2022-01-10 17_05_08_kesz'!R1</f>
        <v>0.20614154013015185</v>
      </c>
      <c r="J6" s="15">
        <f>'[4]2022-01-10 17_05_08_kesz'!S1</f>
        <v>0.25420853422878736</v>
      </c>
      <c r="K6" s="15">
        <f>'[4]2022-01-10 17_05_08_kesz'!T1</f>
        <v>1.1834560000000001</v>
      </c>
      <c r="L6" s="15">
        <f>'[4]2022-01-10 17_05_08_kesz'!U1</f>
        <v>0.26564370217595268</v>
      </c>
      <c r="M6" s="15">
        <f>'[4]2022-01-10 17_05_08_kesz'!V1</f>
        <v>0.20614154013015185</v>
      </c>
      <c r="N6" s="15">
        <f>'[4]2022-01-10 17_05_08_kesz'!W1</f>
        <v>0.62444580903637636</v>
      </c>
      <c r="O6" s="15">
        <f>'[4]2022-01-10 17_05_08_kesz'!X1</f>
        <v>1.8651930000000001</v>
      </c>
      <c r="P6" s="15">
        <f>'[4]2022-01-10 17_05_08_kesz'!Y1</f>
        <v>0.72445113843302678</v>
      </c>
      <c r="Q6" s="15">
        <f>'[4]2022-01-10 17_05_08_kesz'!Z1</f>
        <v>0.20614154013015185</v>
      </c>
      <c r="R6" s="15">
        <f>'[4]2022-01-10 17_05_08_kesz'!AA1</f>
        <v>0</v>
      </c>
      <c r="S6" s="15">
        <f>'[4]2022-01-10 17_05_08_kesz'!AB1</f>
        <v>0</v>
      </c>
      <c r="T6" s="15">
        <f>'[4]2022-01-10 17_05_08_kesz'!AC1</f>
        <v>0</v>
      </c>
      <c r="U6" s="15">
        <f>'[4]2022-01-10 17_05_08_kesz'!AD1</f>
        <v>1</v>
      </c>
      <c r="V6">
        <f>Y0!N6*1000</f>
        <v>1006500</v>
      </c>
      <c r="W6" t="e">
        <f>VLOOKUP(A6,'2csoport'!$B$2:$T$17,1,0)</f>
        <v>#N/A</v>
      </c>
      <c r="X6" t="str">
        <f>VLOOKUP(A6,'2csoport'!$B$24:$T$37,1,0)</f>
        <v>2022-01-10 17:05:08 muse 1:26</v>
      </c>
      <c r="Y6" s="34">
        <f t="shared" si="0"/>
        <v>2</v>
      </c>
    </row>
    <row r="7" spans="1:25">
      <c r="A7" s="1" t="str">
        <f>nyers!C7</f>
        <v>2022-01-10 17:38:04 muse 1:27</v>
      </c>
      <c r="B7" s="15">
        <f>'[5]2022-01-10 17_38_04_kesz'!K1</f>
        <v>0.39670197631703302</v>
      </c>
      <c r="C7" s="15">
        <f>'[5]2022-01-10 17_38_04_kesz'!L1</f>
        <v>1.2457549999999999</v>
      </c>
      <c r="D7" s="15">
        <f>'[5]2022-01-10 17_38_04_kesz'!M1</f>
        <v>0.44700821944074393</v>
      </c>
      <c r="E7" s="15">
        <f>'[5]2022-01-10 17_38_04_kesz'!N1</f>
        <v>0.22820855614973262</v>
      </c>
      <c r="F7" s="15">
        <f>'[5]2022-01-10 17_38_04_kesz'!O1</f>
        <v>0.30534649579784512</v>
      </c>
      <c r="G7" s="15">
        <f>'[5]2022-01-10 17_38_04_kesz'!P1</f>
        <v>1.06233</v>
      </c>
      <c r="H7" s="15">
        <f>'[5]2022-01-10 17_38_04_kesz'!Q1</f>
        <v>0.39850785784319886</v>
      </c>
      <c r="I7" s="15">
        <f>'[5]2022-01-10 17_38_04_kesz'!R1</f>
        <v>0.22820855614973262</v>
      </c>
      <c r="J7" s="15">
        <f>'[5]2022-01-10 17_38_04_kesz'!S1</f>
        <v>0.35161737685520744</v>
      </c>
      <c r="K7" s="15">
        <f>'[5]2022-01-10 17_38_04_kesz'!T1</f>
        <v>1.3022020000000001</v>
      </c>
      <c r="L7" s="15">
        <f>'[5]2022-01-10 17_38_04_kesz'!U1</f>
        <v>0.3135032280414683</v>
      </c>
      <c r="M7" s="15">
        <f>'[5]2022-01-10 17_38_04_kesz'!V1</f>
        <v>0.22820855614973262</v>
      </c>
      <c r="N7" s="15">
        <f>'[5]2022-01-10 17_38_04_kesz'!W1</f>
        <v>0.63672499873735744</v>
      </c>
      <c r="O7" s="15">
        <f>'[5]2022-01-10 17_38_04_kesz'!X1</f>
        <v>2.3678379999999999</v>
      </c>
      <c r="P7" s="15">
        <f>'[5]2022-01-10 17_38_04_kesz'!Y1</f>
        <v>0.7704037375779148</v>
      </c>
      <c r="Q7" s="15">
        <f>'[5]2022-01-10 17_38_04_kesz'!Z1</f>
        <v>0.22820855614973262</v>
      </c>
      <c r="R7" s="15">
        <f>'[5]2022-01-10 17_38_04_kesz'!AA1</f>
        <v>0</v>
      </c>
      <c r="S7" s="15">
        <f>'[5]2022-01-10 17_38_04_kesz'!AB1</f>
        <v>0</v>
      </c>
      <c r="T7" s="15">
        <f>'[5]2022-01-10 17_38_04_kesz'!AC1</f>
        <v>0</v>
      </c>
      <c r="U7" s="15">
        <f>'[5]2022-01-10 17_38_04_kesz'!AD1</f>
        <v>1</v>
      </c>
      <c r="V7">
        <f>Y0!N7*1000</f>
        <v>999100</v>
      </c>
      <c r="W7" t="str">
        <f>VLOOKUP(A7,'2csoport'!$B$2:$T$17,1,0)</f>
        <v>2022-01-10 17:38:04 muse 1:27</v>
      </c>
      <c r="X7" t="e">
        <f>VLOOKUP(A7,'2csoport'!$B$24:$T$37,1,0)</f>
        <v>#N/A</v>
      </c>
      <c r="Y7" s="34">
        <f t="shared" si="0"/>
        <v>1</v>
      </c>
    </row>
    <row r="8" spans="1:25">
      <c r="A8" s="1" t="str">
        <f>nyers!C8</f>
        <v>2022-01-14 10:10:49 muse 1:23</v>
      </c>
      <c r="B8" s="15">
        <f>'[6]2022-01-14 10_10_49'!K1</f>
        <v>0.36657766000000003</v>
      </c>
      <c r="C8" s="15">
        <f>'[6]2022-01-14 10_10_49'!L1</f>
        <v>1.2588349999999999</v>
      </c>
      <c r="D8" s="15">
        <f>'[6]2022-01-14 10_10_49'!M1</f>
        <v>0.42562613300000002</v>
      </c>
      <c r="E8" s="15">
        <f>'[6]2022-01-14 10_10_49'!N1</f>
        <v>0.248477538</v>
      </c>
      <c r="F8" s="15">
        <f>'[6]2022-01-14 10_10_49'!O1</f>
        <v>0.41171709299999998</v>
      </c>
      <c r="G8" s="15">
        <f>'[6]2022-01-14 10_10_49'!P1</f>
        <v>1.4134450000000001</v>
      </c>
      <c r="H8" s="15">
        <f>'[6]2022-01-14 10_10_49'!Q1</f>
        <v>0.50356298799999999</v>
      </c>
      <c r="I8" s="15">
        <f>'[6]2022-01-14 10_10_49'!R1</f>
        <v>0.248477538</v>
      </c>
      <c r="J8" s="15">
        <f>'[6]2022-01-14 10_10_49'!S1</f>
        <v>0.47790023700000001</v>
      </c>
      <c r="K8" s="15">
        <f>'[6]2022-01-14 10_10_49'!T1</f>
        <v>1.6177600000000001</v>
      </c>
      <c r="L8" s="15">
        <f>'[6]2022-01-14 10_10_49'!U1</f>
        <v>0.44421184800000002</v>
      </c>
      <c r="M8" s="15">
        <f>'[6]2022-01-14 10_10_49'!V1</f>
        <v>0.248477538</v>
      </c>
      <c r="N8" s="15">
        <f>'[6]2022-01-14 10_10_49'!W1</f>
        <v>0.72055621000000003</v>
      </c>
      <c r="O8" s="15">
        <f>'[6]2022-01-14 10_10_49'!X1</f>
        <v>2.1962009999999998</v>
      </c>
      <c r="P8" s="15">
        <f>'[6]2022-01-14 10_10_49'!Y1</f>
        <v>0.96165663700000004</v>
      </c>
      <c r="Q8" s="15">
        <f>'[6]2022-01-14 10_10_49'!Z1</f>
        <v>0.248477538</v>
      </c>
      <c r="R8" s="15">
        <f>'[6]2022-01-14 10_10_49'!AA1</f>
        <v>0</v>
      </c>
      <c r="S8" s="15">
        <f>'[6]2022-01-14 10_10_49'!AB1</f>
        <v>0</v>
      </c>
      <c r="T8" s="15">
        <f>'[6]2022-01-14 10_10_49'!AC1</f>
        <v>0</v>
      </c>
      <c r="U8" s="15">
        <f>'[6]2022-01-14 10_10_49'!AD1</f>
        <v>1</v>
      </c>
      <c r="V8">
        <f>Y0!N8*1000</f>
        <v>1006500</v>
      </c>
      <c r="W8" t="str">
        <f>VLOOKUP(A8,'2csoport'!$B$2:$T$17,1,0)</f>
        <v>2022-01-14 10:10:49 muse 1:23</v>
      </c>
      <c r="X8" t="e">
        <f>VLOOKUP(A8,'2csoport'!$B$24:$T$37,1,0)</f>
        <v>#N/A</v>
      </c>
      <c r="Y8" s="34">
        <f t="shared" si="0"/>
        <v>1</v>
      </c>
    </row>
    <row r="9" spans="1:25">
      <c r="A9" s="1" t="str">
        <f>nyers!C9</f>
        <v>2022-01-14 11:35:08 muse 1:44</v>
      </c>
      <c r="B9" s="15">
        <f>'[7]2022-01-14 11_35_08_kesz'!K1</f>
        <v>0.33285906432886686</v>
      </c>
      <c r="C9" s="15">
        <f>'[7]2022-01-14 11_35_08_kesz'!L1</f>
        <v>1.40726</v>
      </c>
      <c r="D9" s="15">
        <f>'[7]2022-01-14 11_35_08_kesz'!M1</f>
        <v>0.53365032159706394</v>
      </c>
      <c r="E9" s="15">
        <f>'[7]2022-01-14 11_35_08_kesz'!N1</f>
        <v>3.0417041030248577E-2</v>
      </c>
      <c r="F9" s="15">
        <f>'[7]2022-01-14 11_35_08_kesz'!O1</f>
        <v>0.30487886969700123</v>
      </c>
      <c r="G9" s="15">
        <f>'[7]2022-01-14 11_35_08_kesz'!P1</f>
        <v>1.506192</v>
      </c>
      <c r="H9" s="15">
        <f>'[7]2022-01-14 11_35_08_kesz'!Q1</f>
        <v>0.30134907876610778</v>
      </c>
      <c r="I9" s="15">
        <f>'[7]2022-01-14 11_35_08_kesz'!R1</f>
        <v>3.0417041030248577E-2</v>
      </c>
      <c r="J9" s="15">
        <f>'[7]2022-01-14 11_35_08_kesz'!S1</f>
        <v>0.33423136784498664</v>
      </c>
      <c r="K9" s="15">
        <f>'[7]2022-01-14 11_35_08_kesz'!T1</f>
        <v>1.1379189999999999</v>
      </c>
      <c r="L9" s="15">
        <f>'[7]2022-01-14 11_35_08_kesz'!U1</f>
        <v>1.582641397125047E-2</v>
      </c>
      <c r="M9" s="15">
        <f>'[7]2022-01-14 11_35_08_kesz'!V1</f>
        <v>3.0417041030248577E-2</v>
      </c>
      <c r="N9" s="15">
        <f>'[7]2022-01-14 11_35_08_kesz'!W1</f>
        <v>0.5659520258170484</v>
      </c>
      <c r="O9" s="15">
        <f>'[7]2022-01-14 11_35_08_kesz'!X1</f>
        <v>2.5414349999999999</v>
      </c>
      <c r="P9" s="15">
        <f>'[7]2022-01-14 11_35_08_kesz'!Y1</f>
        <v>1.1225458815325799</v>
      </c>
      <c r="Q9" s="15">
        <f>'[7]2022-01-14 11_35_08_kesz'!Z1</f>
        <v>3.0417041030248577E-2</v>
      </c>
      <c r="R9" s="15">
        <f>'[7]2022-01-14 11_35_08_kesz'!AA1</f>
        <v>0</v>
      </c>
      <c r="S9" s="15">
        <f>'[7]2022-01-14 11_35_08_kesz'!AB1</f>
        <v>0</v>
      </c>
      <c r="T9" s="15">
        <f>'[7]2022-01-14 11_35_08_kesz'!AC1</f>
        <v>0</v>
      </c>
      <c r="U9" s="15">
        <f>'[7]2022-01-14 11_35_08_kesz'!AD1</f>
        <v>1</v>
      </c>
      <c r="V9">
        <f>Y0!N9*1000</f>
        <v>1006500</v>
      </c>
      <c r="W9" t="str">
        <f>VLOOKUP(A9,'2csoport'!$B$2:$T$17,1,0)</f>
        <v>2022-01-14 11:35:08 muse 1:44</v>
      </c>
      <c r="X9" t="e">
        <f>VLOOKUP(A9,'2csoport'!$B$24:$T$37,1,0)</f>
        <v>#N/A</v>
      </c>
      <c r="Y9" s="34">
        <f t="shared" si="0"/>
        <v>1</v>
      </c>
    </row>
    <row r="10" spans="1:25">
      <c r="A10" s="1" t="str">
        <f>nyers!C10</f>
        <v>2022-01-07 09:47:04 muse 1:27</v>
      </c>
      <c r="B10" s="15">
        <f>'[8]2022-01-07 09_47_04_kesz'!K1</f>
        <v>0.36040300095857941</v>
      </c>
      <c r="C10" s="15">
        <f>'[8]2022-01-07 09_47_04_kesz'!L1</f>
        <v>1.3342860000000001</v>
      </c>
      <c r="D10" s="15">
        <f>'[8]2022-01-07 09_47_04_kesz'!M1</f>
        <v>0.69658352113451061</v>
      </c>
      <c r="E10" s="15">
        <f>'[8]2022-01-07 09_47_04_kesz'!N1</f>
        <v>0.12446552645644041</v>
      </c>
      <c r="F10" s="15">
        <f>'[8]2022-01-07 09_47_04_kesz'!O1</f>
        <v>0.29560101520454252</v>
      </c>
      <c r="G10" s="15">
        <f>'[8]2022-01-07 09_47_04_kesz'!P1</f>
        <v>1.2204619999999999</v>
      </c>
      <c r="H10" s="15">
        <f>'[8]2022-01-07 09_47_04_kesz'!Q1</f>
        <v>0.63297299949888319</v>
      </c>
      <c r="I10" s="15">
        <f>'[8]2022-01-07 09_47_04_kesz'!R1</f>
        <v>0.12446552645644041</v>
      </c>
      <c r="J10" s="15">
        <f>'[8]2022-01-07 09_47_04_kesz'!S1</f>
        <v>0.26640809728545539</v>
      </c>
      <c r="K10" s="15">
        <f>'[8]2022-01-07 09_47_04_kesz'!T1</f>
        <v>1.0848310000000001</v>
      </c>
      <c r="L10" s="15">
        <f>'[8]2022-01-07 09_47_04_kesz'!U1</f>
        <v>0.4526288760911748</v>
      </c>
      <c r="M10" s="15">
        <f>'[8]2022-01-07 09_47_04_kesz'!V1</f>
        <v>0.12446552645644041</v>
      </c>
      <c r="N10" s="15">
        <f>'[8]2022-01-07 09_47_04_kesz'!W1</f>
        <v>0.57442512553983871</v>
      </c>
      <c r="O10" s="15">
        <f>'[8]2022-01-07 09_47_04_kesz'!X1</f>
        <v>2.218801</v>
      </c>
      <c r="P10" s="15">
        <f>'[8]2022-01-07 09_47_04_kesz'!Y1</f>
        <v>1.2287719536688497</v>
      </c>
      <c r="Q10" s="15">
        <f>'[8]2022-01-07 09_47_04_kesz'!Z1</f>
        <v>0.12446552645644041</v>
      </c>
      <c r="R10" s="15">
        <f>'[8]2022-01-07 09_47_04_kesz'!AA1</f>
        <v>0</v>
      </c>
      <c r="S10" s="15">
        <f>'[8]2022-01-07 09_47_04_kesz'!AB1</f>
        <v>0</v>
      </c>
      <c r="T10" s="15">
        <f>'[8]2022-01-07 09_47_04_kesz'!AC1</f>
        <v>0</v>
      </c>
      <c r="U10" s="15">
        <f>'[8]2022-01-07 09_47_04_kesz'!AD1</f>
        <v>1</v>
      </c>
      <c r="V10">
        <f>Y0!N10*1000</f>
        <v>954200</v>
      </c>
      <c r="W10" t="e">
        <f>VLOOKUP(A10,'2csoport'!$B$2:$T$17,1,0)</f>
        <v>#N/A</v>
      </c>
      <c r="X10" t="str">
        <f>VLOOKUP(A10,'2csoport'!$B$24:$T$37,1,0)</f>
        <v>2022-01-07 09:47:04 muse 1:27</v>
      </c>
      <c r="Y10" s="34">
        <f t="shared" si="0"/>
        <v>2</v>
      </c>
    </row>
    <row r="11" spans="1:25">
      <c r="A11" s="1" t="str">
        <f>nyers!C11</f>
        <v>2022-01-03 13:33:18 muse 1:24</v>
      </c>
      <c r="B11" s="15">
        <f>'[9]2022-01-03 13_33_18_kesz'!K1</f>
        <v>0.30926340892793813</v>
      </c>
      <c r="C11" s="15">
        <f>'[9]2022-01-03 13_33_18_kesz'!L1</f>
        <v>1.395392</v>
      </c>
      <c r="D11" s="15">
        <f>'[9]2022-01-03 13_33_18_kesz'!M1</f>
        <v>0.62061039485127789</v>
      </c>
      <c r="E11" s="15">
        <f>'[9]2022-01-03 13_33_18_kesz'!N1</f>
        <v>2.2762987613237196E-2</v>
      </c>
      <c r="F11" s="15">
        <f>'[9]2022-01-03 13_33_18_kesz'!O1</f>
        <v>0.40649892186059211</v>
      </c>
      <c r="G11" s="15">
        <f>'[9]2022-01-03 13_33_18_kesz'!P1</f>
        <v>1.578694</v>
      </c>
      <c r="H11" s="15">
        <f>'[9]2022-01-03 13_33_18_kesz'!Q1</f>
        <v>0.85139242350700706</v>
      </c>
      <c r="I11" s="15">
        <f>'[9]2022-01-03 13_33_18_kesz'!R1</f>
        <v>2.2762987613237196E-2</v>
      </c>
      <c r="J11" s="15">
        <f>'[9]2022-01-03 13_33_18_kesz'!S1</f>
        <v>0.50076627196054591</v>
      </c>
      <c r="K11" s="15">
        <f>'[9]2022-01-03 13_33_18_kesz'!T1</f>
        <v>1.844938</v>
      </c>
      <c r="L11" s="15">
        <f>'[9]2022-01-03 13_33_18_kesz'!U1</f>
        <v>0.8182985007161947</v>
      </c>
      <c r="M11" s="15">
        <f>'[9]2022-01-03 13_33_18_kesz'!V1</f>
        <v>2.2762987613237196E-2</v>
      </c>
      <c r="N11" s="15">
        <f>'[9]2022-01-03 13_33_18_kesz'!W1</f>
        <v>0.52769264516376202</v>
      </c>
      <c r="O11" s="15">
        <f>'[9]2022-01-03 13_33_18_kesz'!X1</f>
        <v>1.9783459999999999</v>
      </c>
      <c r="P11" s="15">
        <f>'[9]2022-01-03 13_33_18_kesz'!Y1</f>
        <v>0.81063459322437248</v>
      </c>
      <c r="Q11" s="15">
        <f>'[9]2022-01-03 13_33_18_kesz'!Z1</f>
        <v>2.2762987613237196E-2</v>
      </c>
      <c r="R11" s="15">
        <f>'[9]2022-01-03 13_33_18_kesz'!AA1</f>
        <v>0</v>
      </c>
      <c r="S11" s="15">
        <f>'[9]2022-01-03 13_33_18_kesz'!AB1</f>
        <v>0</v>
      </c>
      <c r="T11" s="15">
        <f>'[9]2022-01-03 13_33_18_kesz'!AC1</f>
        <v>0</v>
      </c>
      <c r="U11" s="15">
        <f>'[9]2022-01-03 13_33_18_kesz'!AD1</f>
        <v>1</v>
      </c>
      <c r="V11">
        <f>Y0!N11*1000</f>
        <v>1006500</v>
      </c>
      <c r="W11" t="str">
        <f>VLOOKUP(A11,'2csoport'!$B$2:$T$17,1,0)</f>
        <v>2022-01-03 13:33:18 muse 1:24</v>
      </c>
      <c r="X11" t="e">
        <f>VLOOKUP(A11,'2csoport'!$B$24:$T$37,1,0)</f>
        <v>#N/A</v>
      </c>
      <c r="Y11" s="34">
        <f t="shared" si="0"/>
        <v>1</v>
      </c>
    </row>
    <row r="12" spans="1:25">
      <c r="A12" s="1" t="str">
        <f>nyers!C12</f>
        <v>2022-01-03 13:38:59 muse 1:08</v>
      </c>
      <c r="B12" s="15">
        <f>'[10]2022-01-03 13_38_59_kesz'!K1</f>
        <v>1.1378930472047815</v>
      </c>
      <c r="C12" s="15">
        <f>'[10]2022-01-03 13_38_59_kesz'!L1</f>
        <v>0.98466799999999999</v>
      </c>
      <c r="D12" s="15">
        <f>'[10]2022-01-03 13_38_59_kesz'!M1</f>
        <v>1.4107341832825329E-3</v>
      </c>
      <c r="E12" s="15">
        <f>'[10]2022-01-03 13_38_59_kesz'!N1</f>
        <v>0.43293072597137017</v>
      </c>
      <c r="F12" s="15">
        <f>'[10]2022-01-03 13_38_59_kesz'!O1</f>
        <v>1.2184587579788249</v>
      </c>
      <c r="G12" s="15">
        <f>'[10]2022-01-03 13_38_59_kesz'!P1</f>
        <v>1.231131</v>
      </c>
      <c r="H12" s="15">
        <f>'[10]2022-01-03 13_38_59_kesz'!Q1</f>
        <v>8.0098033390849768E-2</v>
      </c>
      <c r="I12" s="15">
        <f>'[10]2022-01-03 13_38_59_kesz'!R1</f>
        <v>0.43293072597137017</v>
      </c>
      <c r="J12" s="15">
        <f>'[10]2022-01-03 13_38_59_kesz'!S1</f>
        <v>1.2146209197094833</v>
      </c>
      <c r="K12" s="15">
        <f>'[10]2022-01-03 13_38_59_kesz'!T1</f>
        <v>1.44126</v>
      </c>
      <c r="L12" s="15">
        <f>'[10]2022-01-03 13_38_59_kesz'!U1</f>
        <v>9.8182485301630453E-3</v>
      </c>
      <c r="M12" s="15">
        <f>'[10]2022-01-03 13_38_59_kesz'!V1</f>
        <v>0.43293072597137017</v>
      </c>
      <c r="N12" s="15">
        <f>'[10]2022-01-03 13_38_59_kesz'!W1</f>
        <v>1.4229158337496683</v>
      </c>
      <c r="O12" s="15">
        <f>'[10]2022-01-03 13_38_59_kesz'!X1</f>
        <v>1.7803359999999999</v>
      </c>
      <c r="P12" s="15">
        <f>'[10]2022-01-03 13_38_59_kesz'!Y1</f>
        <v>0.1616736945616073</v>
      </c>
      <c r="Q12" s="15">
        <f>'[10]2022-01-03 13_38_59_kesz'!Z1</f>
        <v>0.43293072597137017</v>
      </c>
      <c r="R12" s="15">
        <f>'[10]2022-01-03 13_38_59_kesz'!AA1</f>
        <v>0</v>
      </c>
      <c r="S12" s="15">
        <f>'[10]2022-01-03 13_38_59_kesz'!AB1</f>
        <v>0</v>
      </c>
      <c r="T12" s="15">
        <f>'[10]2022-01-03 13_38_59_kesz'!AC1</f>
        <v>0</v>
      </c>
      <c r="U12" s="15">
        <f>'[10]2022-01-03 13_38_59_kesz'!AD1</f>
        <v>1</v>
      </c>
      <c r="V12">
        <f>Y0!N12*1000</f>
        <v>1006500</v>
      </c>
      <c r="W12" t="str">
        <f>VLOOKUP(A12,'2csoport'!$B$2:$T$17,1,0)</f>
        <v>2022-01-03 13:38:59 muse 1:08</v>
      </c>
      <c r="X12" t="e">
        <f>VLOOKUP(A12,'2csoport'!$B$24:$T$37,1,0)</f>
        <v>#N/A</v>
      </c>
      <c r="Y12" s="34">
        <f t="shared" si="0"/>
        <v>1</v>
      </c>
    </row>
    <row r="13" spans="1:25">
      <c r="A13" s="1" t="str">
        <f>nyers!C13</f>
        <v>2022-01-03 13:53:13 muse 1:15</v>
      </c>
      <c r="B13" s="15">
        <f>'[11]2022-01-03 13_53_15_kesz'!K1</f>
        <v>0.46541716481724688</v>
      </c>
      <c r="C13" s="15">
        <f>'[11]2022-01-03 13_53_15_kesz'!L1</f>
        <v>1.6800930000000001</v>
      </c>
      <c r="D13" s="15">
        <f>'[11]2022-01-03 13_53_15_kesz'!M1</f>
        <v>0.82743209586196598</v>
      </c>
      <c r="E13" s="15">
        <f>'[11]2022-01-03 13_53_15_kesz'!N1</f>
        <v>7.1558536078186727E-2</v>
      </c>
      <c r="F13" s="15">
        <f>'[11]2022-01-03 13_53_15_kesz'!O1</f>
        <v>0.32253716087381934</v>
      </c>
      <c r="G13" s="15">
        <f>'[11]2022-01-03 13_53_15_kesz'!P1</f>
        <v>1.1864300000000001</v>
      </c>
      <c r="H13" s="15">
        <f>'[11]2022-01-03 13_53_15_kesz'!Q1</f>
        <v>0.4485243602749488</v>
      </c>
      <c r="I13" s="15">
        <f>'[11]2022-01-03 13_53_15_kesz'!R1</f>
        <v>7.1558536078186727E-2</v>
      </c>
      <c r="J13" s="15">
        <f>'[11]2022-01-03 13_53_15_kesz'!S1</f>
        <v>0.28779421888317952</v>
      </c>
      <c r="K13" s="15">
        <f>'[11]2022-01-03 13_53_15_kesz'!T1</f>
        <v>0.80799900000000002</v>
      </c>
      <c r="L13" s="15">
        <f>'[11]2022-01-03 13_53_15_kesz'!U1</f>
        <v>5.6193542407466344E-2</v>
      </c>
      <c r="M13" s="15">
        <f>'[11]2022-01-03 13_53_15_kesz'!V1</f>
        <v>7.1558536078186727E-2</v>
      </c>
      <c r="N13" s="15">
        <f>'[11]2022-01-03 13_53_15_kesz'!W1</f>
        <v>0.69064752145642172</v>
      </c>
      <c r="O13" s="15">
        <f>'[11]2022-01-03 13_53_15_kesz'!X1</f>
        <v>2.1720640000000002</v>
      </c>
      <c r="P13" s="15">
        <f>'[11]2022-01-03 13_53_15_kesz'!Y1</f>
        <v>0.88796235919614386</v>
      </c>
      <c r="Q13" s="15">
        <f>'[11]2022-01-03 13_53_15_kesz'!Z1</f>
        <v>7.1558536078186727E-2</v>
      </c>
      <c r="R13" s="15">
        <f>'[11]2022-01-03 13_53_15_kesz'!AA1</f>
        <v>0</v>
      </c>
      <c r="S13" s="15">
        <f>'[11]2022-01-03 13_53_15_kesz'!AB1</f>
        <v>0</v>
      </c>
      <c r="T13" s="15">
        <f>'[11]2022-01-03 13_53_15_kesz'!AC1</f>
        <v>0</v>
      </c>
      <c r="U13" s="15">
        <f>'[11]2022-01-03 13_53_15_kesz'!AD1</f>
        <v>1</v>
      </c>
      <c r="V13">
        <f>Y0!N13*1000</f>
        <v>1002000</v>
      </c>
      <c r="W13" t="str">
        <f>VLOOKUP(A13,'2csoport'!$B$2:$T$17,1,0)</f>
        <v>2022-01-03 13:53:13 muse 1:15</v>
      </c>
      <c r="X13" t="e">
        <f>VLOOKUP(A13,'2csoport'!$B$24:$T$37,1,0)</f>
        <v>#N/A</v>
      </c>
      <c r="Y13" s="34">
        <f t="shared" si="0"/>
        <v>1</v>
      </c>
    </row>
    <row r="14" spans="1:25">
      <c r="A14" s="1" t="str">
        <f>nyers!C14</f>
        <v>2022-01-03 14:46:40 muse 1:21</v>
      </c>
      <c r="B14" s="15">
        <f>'[12]2022-01-03 14_46_40_kesz'!K1</f>
        <v>0.35512482887155133</v>
      </c>
      <c r="C14" s="15">
        <f>'[12]2022-01-03 14_46_40_kesz'!L1</f>
        <v>1.3304020000000001</v>
      </c>
      <c r="D14" s="15">
        <f>'[12]2022-01-03 14_46_40_kesz'!M1</f>
        <v>0.53837166584979579</v>
      </c>
      <c r="E14" s="15">
        <f>'[12]2022-01-03 14_46_40_kesz'!N1</f>
        <v>5.2864282968089198E-4</v>
      </c>
      <c r="F14" s="15">
        <f>'[12]2022-01-03 14_46_40_kesz'!O1</f>
        <v>0.36241241200456609</v>
      </c>
      <c r="G14" s="15">
        <f>'[12]2022-01-03 14_46_40_kesz'!P1</f>
        <v>1.5528329999999999</v>
      </c>
      <c r="H14" s="15">
        <f>'[12]2022-01-03 14_46_40_kesz'!Q1</f>
        <v>0.83193757662940493</v>
      </c>
      <c r="I14" s="15">
        <f>'[12]2022-01-03 14_46_40_kesz'!R1</f>
        <v>5.2864282968089198E-4</v>
      </c>
      <c r="J14" s="15">
        <f>'[12]2022-01-03 14_46_40_kesz'!S1</f>
        <v>0.44097911211478424</v>
      </c>
      <c r="K14" s="15">
        <f>'[12]2022-01-03 14_46_40_kesz'!T1</f>
        <v>1.604673</v>
      </c>
      <c r="L14" s="15">
        <f>'[12]2022-01-03 14_46_40_kesz'!U1</f>
        <v>0.70941561034212319</v>
      </c>
      <c r="M14" s="15">
        <f>'[12]2022-01-03 14_46_40_kesz'!V1</f>
        <v>5.2864282968089198E-4</v>
      </c>
      <c r="N14" s="15">
        <f>'[12]2022-01-03 14_46_40_kesz'!W1</f>
        <v>0.63596997231203656</v>
      </c>
      <c r="O14" s="15">
        <f>'[12]2022-01-03 14_46_40_kesz'!X1</f>
        <v>2.1421869999999998</v>
      </c>
      <c r="P14" s="15">
        <f>'[12]2022-01-03 14_46_40_kesz'!Y1</f>
        <v>0.8751181979526349</v>
      </c>
      <c r="Q14" s="15">
        <f>'[12]2022-01-03 14_46_40_kesz'!Z1</f>
        <v>5.2864282968089198E-4</v>
      </c>
      <c r="R14" s="15">
        <f>'[12]2022-01-03 14_46_40_kesz'!AA1</f>
        <v>0</v>
      </c>
      <c r="S14" s="15">
        <f>'[12]2022-01-03 14_46_40_kesz'!AB1</f>
        <v>0</v>
      </c>
      <c r="T14" s="15">
        <f>'[12]2022-01-03 14_46_40_kesz'!AC1</f>
        <v>0</v>
      </c>
      <c r="U14" s="15">
        <f>'[12]2022-01-03 14_46_40_kesz'!AD1</f>
        <v>1</v>
      </c>
      <c r="V14">
        <f>Y0!N14*1000</f>
        <v>1006500</v>
      </c>
      <c r="W14" t="str">
        <f>VLOOKUP(A14,'2csoport'!$B$2:$T$17,1,0)</f>
        <v>2022-01-03 14:46:40 muse 1:21</v>
      </c>
      <c r="X14" t="e">
        <f>VLOOKUP(A14,'2csoport'!$B$24:$T$37,1,0)</f>
        <v>#N/A</v>
      </c>
      <c r="Y14" s="34">
        <f t="shared" si="0"/>
        <v>1</v>
      </c>
    </row>
    <row r="15" spans="1:25">
      <c r="A15" s="1" t="str">
        <f>nyers!C15</f>
        <v>2021-12-31 11:32:07 muse 1:33</v>
      </c>
      <c r="B15" s="15">
        <f>'[13]2021-12-31 11_32_07_kesz'!K1</f>
        <v>0.68060599110918818</v>
      </c>
      <c r="C15" s="15">
        <f>'[13]2021-12-31 11_32_07_kesz'!L1</f>
        <v>1.3720060000000001</v>
      </c>
      <c r="D15" s="15">
        <f>'[13]2021-12-31 11_32_07_kesz'!M1</f>
        <v>0.49096123706571082</v>
      </c>
      <c r="E15" s="15">
        <f>'[13]2021-12-31 11_32_07_kesz'!N1</f>
        <v>0.16051946962067809</v>
      </c>
      <c r="F15" s="15">
        <f>'[13]2021-12-31 11_32_07_kesz'!O1</f>
        <v>0.73060208848925634</v>
      </c>
      <c r="G15" s="15">
        <f>'[13]2021-12-31 11_32_07_kesz'!P1</f>
        <v>1.1479870000000001</v>
      </c>
      <c r="H15" s="15">
        <f>'[13]2021-12-31 11_32_07_kesz'!Q1</f>
        <v>0.47870142490133538</v>
      </c>
      <c r="I15" s="15">
        <f>'[13]2021-12-31 11_32_07_kesz'!R1</f>
        <v>0.16051946962067809</v>
      </c>
      <c r="J15" s="15">
        <f>'[13]2021-12-31 11_32_07_kesz'!S1</f>
        <v>0.71369101176233563</v>
      </c>
      <c r="K15" s="15">
        <f>'[13]2021-12-31 11_32_07_kesz'!T1</f>
        <v>0.95638999999999996</v>
      </c>
      <c r="L15" s="15">
        <f>'[13]2021-12-31 11_32_07_kesz'!U1</f>
        <v>0.21310624259398944</v>
      </c>
      <c r="M15" s="15">
        <f>'[13]2021-12-31 11_32_07_kesz'!V1</f>
        <v>0.16051946962067809</v>
      </c>
      <c r="N15" s="15">
        <f>'[13]2021-12-31 11_32_07_kesz'!W1</f>
        <v>0.94142096054346192</v>
      </c>
      <c r="O15" s="15">
        <f>'[13]2021-12-31 11_32_07_kesz'!X1</f>
        <v>2.4921660000000001</v>
      </c>
      <c r="P15" s="15">
        <f>'[13]2021-12-31 11_32_07_kesz'!Y1</f>
        <v>0.69152495602554809</v>
      </c>
      <c r="Q15" s="15">
        <f>'[13]2021-12-31 11_32_07_kesz'!Z1</f>
        <v>0.16051946962067809</v>
      </c>
      <c r="R15" s="15">
        <f>'[13]2021-12-31 11_32_07_kesz'!AA1</f>
        <v>0</v>
      </c>
      <c r="S15" s="15">
        <f>'[13]2021-12-31 11_32_07_kesz'!AB1</f>
        <v>0</v>
      </c>
      <c r="T15" s="15">
        <f>'[13]2021-12-31 11_32_07_kesz'!AC1</f>
        <v>0</v>
      </c>
      <c r="U15" s="15">
        <f>'[13]2021-12-31 11_32_07_kesz'!AD1</f>
        <v>1</v>
      </c>
      <c r="V15">
        <f>Y0!N15*1000</f>
        <v>1006500</v>
      </c>
      <c r="W15" t="str">
        <f>VLOOKUP(A15,'2csoport'!$B$2:$T$17,1,0)</f>
        <v>2021-12-31 11:32:07 muse 1:33</v>
      </c>
      <c r="X15" t="e">
        <f>VLOOKUP(A15,'2csoport'!$B$24:$T$37,1,0)</f>
        <v>#N/A</v>
      </c>
      <c r="Y15" s="34">
        <f t="shared" si="0"/>
        <v>1</v>
      </c>
    </row>
    <row r="16" spans="1:25">
      <c r="A16" s="1" t="str">
        <f>nyers!C16</f>
        <v>2021-12-31 11:26:25 muse</v>
      </c>
      <c r="B16" s="15">
        <f>'[14]2021-12-31 11_26_25_kesz'!K1</f>
        <v>0.37336670541701772</v>
      </c>
      <c r="C16" s="15">
        <f>'[14]2021-12-31 11_26_25_kesz'!L1</f>
        <v>1.3384290000000001</v>
      </c>
      <c r="D16" s="15">
        <f>'[14]2021-12-31 11_26_25_kesz'!M1</f>
        <v>0.51012096127791773</v>
      </c>
      <c r="E16" s="15">
        <f>'[14]2021-12-31 11_26_25_kesz'!N1</f>
        <v>0.31437488971236988</v>
      </c>
      <c r="F16" s="15">
        <f>'[14]2021-12-31 11_26_25_kesz'!O1</f>
        <v>0.55975617603241057</v>
      </c>
      <c r="G16" s="15">
        <f>'[14]2021-12-31 11_26_25_kesz'!P1</f>
        <v>1.49556</v>
      </c>
      <c r="H16" s="15">
        <f>'[14]2021-12-31 11_26_25_kesz'!Q1</f>
        <v>0.80492313802486415</v>
      </c>
      <c r="I16" s="15">
        <f>'[14]2021-12-31 11_26_25_kesz'!R1</f>
        <v>0.31437488971236988</v>
      </c>
      <c r="J16" s="15">
        <f>'[14]2021-12-31 11_26_25_kesz'!S1</f>
        <v>0.61502173827038031</v>
      </c>
      <c r="K16" s="15">
        <f>'[14]2021-12-31 11_26_25_kesz'!T1</f>
        <v>1.7560610000000001</v>
      </c>
      <c r="L16" s="15">
        <f>'[14]2021-12-31 11_26_25_kesz'!U1</f>
        <v>0.82511974859925352</v>
      </c>
      <c r="M16" s="15">
        <f>'[14]2021-12-31 11_26_25_kesz'!V1</f>
        <v>0.31437488971236988</v>
      </c>
      <c r="N16" s="15">
        <f>'[14]2021-12-31 11_26_25_kesz'!W1</f>
        <v>0.78110181102914178</v>
      </c>
      <c r="O16" s="15">
        <f>'[14]2021-12-31 11_26_25_kesz'!X1</f>
        <v>2.6588829999999999</v>
      </c>
      <c r="P16" s="15">
        <f>'[14]2021-12-31 11_26_25_kesz'!Y1</f>
        <v>0.95085856551074233</v>
      </c>
      <c r="Q16" s="15">
        <f>'[14]2021-12-31 11_26_25_kesz'!Z1</f>
        <v>0.31437488971236988</v>
      </c>
      <c r="R16" s="15">
        <f>'[14]2021-12-31 11_26_25_kesz'!AA1</f>
        <v>0</v>
      </c>
      <c r="S16" s="15">
        <f>'[14]2021-12-31 11_26_25_kesz'!AB1</f>
        <v>0</v>
      </c>
      <c r="T16" s="15">
        <f>'[14]2021-12-31 11_26_25_kesz'!AC1</f>
        <v>0</v>
      </c>
      <c r="U16" s="15">
        <f>'[14]2021-12-31 11_26_25_kesz'!AD1</f>
        <v>1</v>
      </c>
      <c r="V16">
        <f>Y0!N16*1000</f>
        <v>1006500</v>
      </c>
      <c r="W16" t="str">
        <f>VLOOKUP(A16,'2csoport'!$B$2:$T$17,1,0)</f>
        <v>2021-12-31 11:26:25 muse</v>
      </c>
      <c r="X16" t="e">
        <f>VLOOKUP(A16,'2csoport'!$B$24:$T$37,1,0)</f>
        <v>#N/A</v>
      </c>
      <c r="Y16" s="34">
        <f t="shared" si="0"/>
        <v>1</v>
      </c>
    </row>
    <row r="17" spans="1:25">
      <c r="A17" s="1" t="str">
        <f>nyers!C17</f>
        <v>2021-12-28 11:26:12 muse 1:27</v>
      </c>
      <c r="B17" s="15">
        <f>'[15]2021-12-28 11_26_12_kesz'!K1</f>
        <v>0.32843668411739302</v>
      </c>
      <c r="C17" s="15">
        <f>'[15]2021-12-28 11_26_12_kesz'!L1</f>
        <v>1.394334</v>
      </c>
      <c r="D17" s="15">
        <f>'[15]2021-12-28 11_26_12_kesz'!M1</f>
        <v>0.8360186512320088</v>
      </c>
      <c r="E17" s="15">
        <f>'[15]2021-12-28 11_26_12_kesz'!N1</f>
        <v>9.3437052932761083E-2</v>
      </c>
      <c r="F17" s="15">
        <f>'[15]2021-12-28 11_26_12_kesz'!O1</f>
        <v>0.3456021645178684</v>
      </c>
      <c r="G17" s="15">
        <f>'[15]2021-12-28 11_26_12_kesz'!P1</f>
        <v>1.4219139999999999</v>
      </c>
      <c r="H17" s="15">
        <f>'[15]2021-12-28 11_26_12_kesz'!Q1</f>
        <v>1.0226063150818734</v>
      </c>
      <c r="I17" s="15">
        <f>'[15]2021-12-28 11_26_12_kesz'!R1</f>
        <v>9.3437052932761083E-2</v>
      </c>
      <c r="J17" s="15">
        <f>'[15]2021-12-28 11_26_12_kesz'!S1</f>
        <v>0.31832886843585351</v>
      </c>
      <c r="K17" s="15">
        <f>'[15]2021-12-28 11_26_12_kesz'!T1</f>
        <v>1.480316</v>
      </c>
      <c r="L17" s="15">
        <f>'[15]2021-12-28 11_26_12_kesz'!U1</f>
        <v>0.8592102932206046</v>
      </c>
      <c r="M17" s="15">
        <f>'[15]2021-12-28 11_26_12_kesz'!V1</f>
        <v>9.3437052932761083E-2</v>
      </c>
      <c r="N17" s="15">
        <f>'[15]2021-12-28 11_26_12_kesz'!W1</f>
        <v>0.58118183001326462</v>
      </c>
      <c r="O17" s="15">
        <f>'[15]2021-12-28 11_26_12_kesz'!X1</f>
        <v>2.385157</v>
      </c>
      <c r="P17" s="15">
        <f>'[15]2021-12-28 11_26_12_kesz'!Y1</f>
        <v>1.372318774130515</v>
      </c>
      <c r="Q17" s="15">
        <f>'[15]2021-12-28 11_26_12_kesz'!Z1</f>
        <v>9.3437052932761083E-2</v>
      </c>
      <c r="R17" s="15">
        <f>'[15]2021-12-28 11_26_12_kesz'!AA1</f>
        <v>0</v>
      </c>
      <c r="S17" s="15">
        <f>'[15]2021-12-28 11_26_12_kesz'!AB1</f>
        <v>0</v>
      </c>
      <c r="T17" s="15">
        <f>'[15]2021-12-28 11_26_12_kesz'!AC1</f>
        <v>0</v>
      </c>
      <c r="U17" s="15">
        <f>'[15]2021-12-28 11_26_12_kesz'!AD1</f>
        <v>1</v>
      </c>
      <c r="V17">
        <f>Y0!N17*1000</f>
        <v>1008900</v>
      </c>
      <c r="W17" t="str">
        <f>VLOOKUP(A17,'2csoport'!$B$2:$T$17,1,0)</f>
        <v>2021-12-28 11:26:12 muse 1:27</v>
      </c>
      <c r="X17" t="e">
        <f>VLOOKUP(A17,'2csoport'!$B$24:$T$37,1,0)</f>
        <v>#N/A</v>
      </c>
      <c r="Y17" s="34">
        <f t="shared" si="0"/>
        <v>1</v>
      </c>
    </row>
    <row r="18" spans="1:25">
      <c r="A18" s="1" t="str">
        <f>nyers!C18</f>
        <v>2021-12-28 15:01:40 muse 1:28</v>
      </c>
      <c r="B18" s="15">
        <f>'[16]2021-12-28 15_01_40_kesz'!K1</f>
        <v>0.29494969153019474</v>
      </c>
      <c r="C18" s="15">
        <f>'[16]2021-12-28 15_01_40_kesz'!L1</f>
        <v>1.3397220000000001</v>
      </c>
      <c r="D18" s="15">
        <f>'[16]2021-12-28 15_01_40_kesz'!M1</f>
        <v>0.61656210159399416</v>
      </c>
      <c r="E18" s="15">
        <f>'[16]2021-12-28 15_01_40_kesz'!N1</f>
        <v>1.9854881266490765E-2</v>
      </c>
      <c r="F18" s="15">
        <f>'[16]2021-12-28 15_01_40_kesz'!O1</f>
        <v>0.39596423678410225</v>
      </c>
      <c r="G18" s="15">
        <f>'[16]2021-12-28 15_01_40_kesz'!P1</f>
        <v>1.073869</v>
      </c>
      <c r="H18" s="15">
        <f>'[16]2021-12-28 15_01_40_kesz'!Q1</f>
        <v>0.45512915277035859</v>
      </c>
      <c r="I18" s="15">
        <f>'[16]2021-12-28 15_01_40_kesz'!R1</f>
        <v>1.9854881266490765E-2</v>
      </c>
      <c r="J18" s="15">
        <f>'[16]2021-12-28 15_01_40_kesz'!S1</f>
        <v>0.7124929805532666</v>
      </c>
      <c r="K18" s="15">
        <f>'[16]2021-12-28 15_01_40_kesz'!T1</f>
        <v>1.6147210000000001</v>
      </c>
      <c r="L18" s="15">
        <f>'[16]2021-12-28 15_01_40_kesz'!U1</f>
        <v>0.44465469818628184</v>
      </c>
      <c r="M18" s="15">
        <f>'[16]2021-12-28 15_01_40_kesz'!V1</f>
        <v>1.9854881266490765E-2</v>
      </c>
      <c r="N18" s="15">
        <f>'[16]2021-12-28 15_01_40_kesz'!W1</f>
        <v>0.53618780831746848</v>
      </c>
      <c r="O18" s="15">
        <f>'[16]2021-12-28 15_01_40_kesz'!X1</f>
        <v>2.3346179999999999</v>
      </c>
      <c r="P18" s="15">
        <f>'[16]2021-12-28 15_01_40_kesz'!Y1</f>
        <v>1.1508281622475678</v>
      </c>
      <c r="Q18" s="15">
        <f>'[16]2021-12-28 15_01_40_kesz'!Z1</f>
        <v>1.9854881266490765E-2</v>
      </c>
      <c r="R18" s="15">
        <f>'[16]2021-12-28 15_01_40_kesz'!AA1</f>
        <v>0</v>
      </c>
      <c r="S18" s="15">
        <f>'[16]2021-12-28 15_01_40_kesz'!AB1</f>
        <v>0</v>
      </c>
      <c r="T18" s="15">
        <f>'[16]2021-12-28 15_01_40_kesz'!AC1</f>
        <v>0</v>
      </c>
      <c r="U18" s="15">
        <f>'[16]2021-12-28 15_01_40_kesz'!AD1</f>
        <v>1</v>
      </c>
      <c r="V18">
        <f>Y0!N18*1000</f>
        <v>954200</v>
      </c>
      <c r="W18" t="str">
        <f>VLOOKUP(A18,'2csoport'!$B$2:$T$17,1,0)</f>
        <v>2021-12-28 15:01:40 muse 1:28</v>
      </c>
      <c r="X18" t="e">
        <f>VLOOKUP(A18,'2csoport'!$B$24:$T$37,1,0)</f>
        <v>#N/A</v>
      </c>
      <c r="Y18" s="34">
        <f t="shared" si="0"/>
        <v>1</v>
      </c>
    </row>
    <row r="19" spans="1:25">
      <c r="A19" s="1" t="str">
        <f>nyers!C19</f>
        <v>2021-12-22 13:38:19 muse 1:19</v>
      </c>
      <c r="B19" s="15">
        <f>'[17]2021-12-22 13_38_19_kesz'!K1</f>
        <v>0.37906972297436753</v>
      </c>
      <c r="C19" s="15">
        <f>'[17]2021-12-22 13_38_19_kesz'!L1</f>
        <v>1.354609</v>
      </c>
      <c r="D19" s="15">
        <f>'[17]2021-12-22 13_38_19_kesz'!M1</f>
        <v>0.5329309410807791</v>
      </c>
      <c r="E19" s="15">
        <f>'[17]2021-12-22 13_38_19_kesz'!N1</f>
        <v>0.22088501673557787</v>
      </c>
      <c r="F19" s="15">
        <f>'[17]2021-12-22 13_38_19_kesz'!O1</f>
        <v>0.42860877493274691</v>
      </c>
      <c r="G19" s="15">
        <f>'[17]2021-12-22 13_38_19_kesz'!P1</f>
        <v>1.479568</v>
      </c>
      <c r="H19" s="15">
        <f>'[17]2021-12-22 13_38_19_kesz'!Q1</f>
        <v>0.47065318928433719</v>
      </c>
      <c r="I19" s="15">
        <f>'[17]2021-12-22 13_38_19_kesz'!R1</f>
        <v>0.22088501673557787</v>
      </c>
      <c r="J19" s="15">
        <f>'[17]2021-12-22 13_38_19_kesz'!S1</f>
        <v>0.46129353513564775</v>
      </c>
      <c r="K19" s="15">
        <f>'[17]2021-12-22 13_38_19_kesz'!T1</f>
        <v>1.389351</v>
      </c>
      <c r="L19" s="15">
        <f>'[17]2021-12-22 13_38_19_kesz'!U1</f>
        <v>0.17242330650722587</v>
      </c>
      <c r="M19" s="15">
        <f>'[17]2021-12-22 13_38_19_kesz'!V1</f>
        <v>0.22088501673557787</v>
      </c>
      <c r="N19" s="15">
        <f>'[17]2021-12-22 13_38_19_kesz'!W1</f>
        <v>0.72522531730869666</v>
      </c>
      <c r="O19" s="15">
        <f>'[17]2021-12-22 13_38_19_kesz'!X1</f>
        <v>2.7545809999999999</v>
      </c>
      <c r="P19" s="15">
        <f>'[17]2021-12-22 13_38_19_kesz'!Y1</f>
        <v>1.1020093988358621</v>
      </c>
      <c r="Q19" s="15">
        <f>'[17]2021-12-22 13_38_19_kesz'!Z1</f>
        <v>0.22088501673557787</v>
      </c>
      <c r="R19" s="15">
        <f>'[17]2021-12-22 13_38_19_kesz'!AA1</f>
        <v>0</v>
      </c>
      <c r="S19" s="15">
        <f>'[17]2021-12-22 13_38_19_kesz'!AB1</f>
        <v>0</v>
      </c>
      <c r="T19" s="15">
        <f>'[17]2021-12-22 13_38_19_kesz'!AC1</f>
        <v>0</v>
      </c>
      <c r="U19" s="15">
        <f>'[17]2021-12-22 13_38_19_kesz'!AD1</f>
        <v>1</v>
      </c>
      <c r="V19">
        <f>Y0!N19*1000</f>
        <v>1006500</v>
      </c>
      <c r="W19" t="e">
        <f>VLOOKUP(A19,'2csoport'!$B$2:$T$17,1,0)</f>
        <v>#N/A</v>
      </c>
      <c r="X19" t="str">
        <f>VLOOKUP(A19,'2csoport'!$B$24:$T$37,1,0)</f>
        <v>2021-12-22 13:38:19 muse 1:19</v>
      </c>
      <c r="Y19" s="34">
        <f t="shared" si="0"/>
        <v>2</v>
      </c>
    </row>
    <row r="20" spans="1:25">
      <c r="A20" s="1" t="str">
        <f>nyers!C20</f>
        <v>2021-12-21 15:41:10 muse 1:27</v>
      </c>
      <c r="B20" s="15">
        <f>'[18]2021-12-21 15_41_10_kesz'!K1</f>
        <v>0.30293289686500419</v>
      </c>
      <c r="C20" s="15">
        <f>'[18]2021-12-21 15_41_10_kesz'!L1</f>
        <v>1.1859869999999999</v>
      </c>
      <c r="D20" s="15">
        <f>'[18]2021-12-21 15_41_10_kesz'!M1</f>
        <v>0.49381538605577424</v>
      </c>
      <c r="E20" s="15">
        <f>'[18]2021-12-21 15_41_10_kesz'!N1</f>
        <v>1.3455328310010763E-4</v>
      </c>
      <c r="F20" s="15">
        <f>'[18]2021-12-21 15_41_10_kesz'!O1</f>
        <v>0.31908708582397438</v>
      </c>
      <c r="G20" s="15">
        <f>'[18]2021-12-21 15_41_10_kesz'!P1</f>
        <v>0.99539599999999995</v>
      </c>
      <c r="H20" s="15">
        <f>'[18]2021-12-21 15_41_10_kesz'!Q1</f>
        <v>0.4737930775812258</v>
      </c>
      <c r="I20" s="15">
        <f>'[18]2021-12-21 15_41_10_kesz'!R1</f>
        <v>1.3455328310010763E-4</v>
      </c>
      <c r="J20" s="15">
        <f>'[18]2021-12-21 15_41_10_kesz'!S1</f>
        <v>0.44430670369107228</v>
      </c>
      <c r="K20" s="15">
        <f>'[18]2021-12-21 15_41_10_kesz'!T1</f>
        <v>1.365558</v>
      </c>
      <c r="L20" s="15">
        <f>'[18]2021-12-21 15_41_10_kesz'!U1</f>
        <v>0.41833649993273003</v>
      </c>
      <c r="M20" s="15">
        <f>'[18]2021-12-21 15_41_10_kesz'!V1</f>
        <v>1.3455328310010763E-4</v>
      </c>
      <c r="N20" s="15">
        <f>'[18]2021-12-21 15_41_10_kesz'!W1</f>
        <v>0.53836544840178879</v>
      </c>
      <c r="O20" s="15">
        <f>'[18]2021-12-21 15_41_10_kesz'!X1</f>
        <v>2.09701</v>
      </c>
      <c r="P20" s="15">
        <f>'[18]2021-12-21 15_41_10_kesz'!Y1</f>
        <v>0.92186988663877834</v>
      </c>
      <c r="Q20" s="15">
        <f>'[18]2021-12-21 15_41_10_kesz'!Z1</f>
        <v>1.3455328310010763E-4</v>
      </c>
      <c r="R20" s="15">
        <f>'[18]2021-12-21 15_41_10_kesz'!AA1</f>
        <v>0</v>
      </c>
      <c r="S20" s="15">
        <f>'[18]2021-12-21 15_41_10_kesz'!AB1</f>
        <v>0</v>
      </c>
      <c r="T20" s="15">
        <f>'[18]2021-12-21 15_41_10_kesz'!AC1</f>
        <v>0</v>
      </c>
      <c r="U20" s="15">
        <f>'[18]2021-12-21 15_41_10_kesz'!AD1</f>
        <v>1</v>
      </c>
      <c r="V20">
        <f>Y0!N20*1000</f>
        <v>1006500</v>
      </c>
      <c r="W20" t="e">
        <f>VLOOKUP(A20,'2csoport'!$B$2:$T$17,1,0)</f>
        <v>#N/A</v>
      </c>
      <c r="X20" t="str">
        <f>VLOOKUP(A20,'2csoport'!$B$24:$T$37,1,0)</f>
        <v>2021-12-21 15:41:10 muse 1:27</v>
      </c>
      <c r="Y20" s="34">
        <f t="shared" si="0"/>
        <v>2</v>
      </c>
    </row>
    <row r="21" spans="1:25">
      <c r="A21" s="1" t="str">
        <f>nyers!C21</f>
        <v>2021-12-21 14:30:18 muse 1:27</v>
      </c>
      <c r="B21" s="15">
        <f>'[19]2021-12-21 14_30_18_kesz'!K1</f>
        <v>0.29962061313022792</v>
      </c>
      <c r="C21" s="15">
        <f>'[19]2021-12-21 14_30_18_kesz'!L1</f>
        <v>1.332125</v>
      </c>
      <c r="D21" s="15">
        <f>'[19]2021-12-21 14_30_18_kesz'!M1</f>
        <v>0.20273323133953766</v>
      </c>
      <c r="E21" s="15">
        <f>'[19]2021-12-21 14_30_18_kesz'!N1</f>
        <v>0.45612679211469537</v>
      </c>
      <c r="F21" s="15">
        <f>'[19]2021-12-21 14_30_18_kesz'!O1</f>
        <v>0.34894872487546164</v>
      </c>
      <c r="G21" s="15">
        <f>'[19]2021-12-21 14_30_18_kesz'!P1</f>
        <v>0.96106400000000003</v>
      </c>
      <c r="H21" s="15">
        <f>'[19]2021-12-21 14_30_18_kesz'!Q1</f>
        <v>0.29228997234548176</v>
      </c>
      <c r="I21" s="15">
        <f>'[19]2021-12-21 14_30_18_kesz'!R1</f>
        <v>0.45612679211469537</v>
      </c>
      <c r="J21" s="15">
        <f>'[19]2021-12-21 14_30_18_kesz'!S1</f>
        <v>0.56964949701283463</v>
      </c>
      <c r="K21" s="15">
        <f>'[19]2021-12-21 14_30_18_kesz'!T1</f>
        <v>1.4436770000000001</v>
      </c>
      <c r="L21" s="15">
        <f>'[19]2021-12-21 14_30_18_kesz'!U1</f>
        <v>0.40649290572365032</v>
      </c>
      <c r="M21" s="15">
        <f>'[19]2021-12-21 14_30_18_kesz'!V1</f>
        <v>0.45612679211469537</v>
      </c>
      <c r="N21" s="15">
        <f>'[19]2021-12-21 14_30_18_kesz'!W1</f>
        <v>0.63591375353249047</v>
      </c>
      <c r="O21" s="15">
        <f>'[19]2021-12-21 14_30_18_kesz'!X1</f>
        <v>1.9731380000000001</v>
      </c>
      <c r="P21" s="15">
        <f>'[19]2021-12-21 14_30_18_kesz'!Y1</f>
        <v>0.55327570495040179</v>
      </c>
      <c r="Q21" s="15">
        <f>'[19]2021-12-21 14_30_18_kesz'!Z1</f>
        <v>0.45612679211469537</v>
      </c>
      <c r="R21" s="15">
        <f>'[19]2021-12-21 14_30_18_kesz'!AA1</f>
        <v>0</v>
      </c>
      <c r="S21" s="15">
        <f>'[19]2021-12-21 14_30_18_kesz'!AB1</f>
        <v>0</v>
      </c>
      <c r="T21" s="15">
        <f>'[19]2021-12-21 14_30_18_kesz'!AC1</f>
        <v>0</v>
      </c>
      <c r="U21" s="15">
        <f>'[19]2021-12-21 14_30_18_kesz'!AD1</f>
        <v>1</v>
      </c>
      <c r="V21">
        <f>Y0!N21*1000</f>
        <v>1004000</v>
      </c>
      <c r="W21" t="e">
        <f>VLOOKUP(A21,'2csoport'!$B$2:$T$17,1,0)</f>
        <v>#N/A</v>
      </c>
      <c r="X21" t="str">
        <f>VLOOKUP(A21,'2csoport'!$B$24:$T$37,1,0)</f>
        <v>2021-12-21 14:30:18 muse 1:27</v>
      </c>
      <c r="Y21" s="34">
        <f t="shared" si="0"/>
        <v>2</v>
      </c>
    </row>
    <row r="22" spans="1:25">
      <c r="A22" s="1" t="str">
        <f>nyers!C22</f>
        <v>2021-12-21 14:17:32 muse 1:11</v>
      </c>
      <c r="B22" s="15">
        <f>'[20]2021-12-21 14_17_32_kesz'!K1</f>
        <v>0.35347705003782715</v>
      </c>
      <c r="C22" s="15">
        <f>'[20]2021-12-21 14_17_32_kesz'!L1</f>
        <v>1.452412</v>
      </c>
      <c r="D22" s="15">
        <f>'[20]2021-12-21 14_17_32_kesz'!M1</f>
        <v>0.67231637932295374</v>
      </c>
      <c r="E22" s="15">
        <f>'[20]2021-12-21 14_17_32_kesz'!N1</f>
        <v>6.6123188405797104E-2</v>
      </c>
      <c r="F22" s="15">
        <f>'[20]2021-12-21 14_17_32_kesz'!O1</f>
        <v>0.22614550792504787</v>
      </c>
      <c r="G22" s="15">
        <f>'[20]2021-12-21 14_17_32_kesz'!P1</f>
        <v>1.0677110000000001</v>
      </c>
      <c r="H22" s="15">
        <f>'[20]2021-12-21 14_17_32_kesz'!Q1</f>
        <v>0.43463915346397475</v>
      </c>
      <c r="I22" s="15">
        <f>'[20]2021-12-21 14_17_32_kesz'!R1</f>
        <v>6.6123188405797104E-2</v>
      </c>
      <c r="J22" s="15">
        <f>'[20]2021-12-21 14_17_32_kesz'!S1</f>
        <v>0.30538456195520142</v>
      </c>
      <c r="K22" s="15">
        <f>'[20]2021-12-21 14_17_32_kesz'!T1</f>
        <v>0.98507900000000004</v>
      </c>
      <c r="L22" s="15">
        <f>'[20]2021-12-21 14_17_32_kesz'!U1</f>
        <v>0.20458100786393349</v>
      </c>
      <c r="M22" s="15">
        <f>'[20]2021-12-21 14_17_32_kesz'!V1</f>
        <v>6.6123188405797104E-2</v>
      </c>
      <c r="N22" s="15">
        <f>'[20]2021-12-21 14_17_32_kesz'!W1</f>
        <v>0.54208597536587977</v>
      </c>
      <c r="O22" s="15">
        <f>'[20]2021-12-21 14_17_32_kesz'!X1</f>
        <v>2.4187110000000001</v>
      </c>
      <c r="P22" s="15">
        <f>'[20]2021-12-21 14_17_32_kesz'!Y1</f>
        <v>1.2871079991762289</v>
      </c>
      <c r="Q22" s="15">
        <f>'[20]2021-12-21 14_17_32_kesz'!Z1</f>
        <v>6.6123188405797104E-2</v>
      </c>
      <c r="R22" s="15">
        <f>'[20]2021-12-21 14_17_32_kesz'!AA1</f>
        <v>0</v>
      </c>
      <c r="S22" s="15">
        <f>'[20]2021-12-21 14_17_32_kesz'!AB1</f>
        <v>0</v>
      </c>
      <c r="T22" s="15">
        <f>'[20]2021-12-21 14_17_32_kesz'!AC1</f>
        <v>0</v>
      </c>
      <c r="U22" s="15">
        <f>'[20]2021-12-21 14_17_32_kesz'!AD1</f>
        <v>1</v>
      </c>
      <c r="V22">
        <f>Y0!N22*1000</f>
        <v>1011900</v>
      </c>
      <c r="W22" t="str">
        <f>VLOOKUP(A22,'2csoport'!$B$2:$T$17,1,0)</f>
        <v>2021-12-21 14:17:32 muse 1:11</v>
      </c>
      <c r="X22" t="e">
        <f>VLOOKUP(A22,'2csoport'!$B$24:$T$37,1,0)</f>
        <v>#N/A</v>
      </c>
      <c r="Y22" s="34">
        <f t="shared" si="0"/>
        <v>1</v>
      </c>
    </row>
    <row r="23" spans="1:25">
      <c r="A23" s="1" t="str">
        <f>nyers!C23</f>
        <v>2021-12-21 15:48:06 muse 1:19</v>
      </c>
      <c r="B23" s="15">
        <f>'[21]2021-12-21 15_48_06_kesz'!K1</f>
        <v>0.36197940822917568</v>
      </c>
      <c r="C23" s="15">
        <f>'[21]2021-12-21 15_48_06_kesz'!L1</f>
        <v>1.4188719999999999</v>
      </c>
      <c r="D23" s="15">
        <f>'[21]2021-12-21 15_48_06_kesz'!M1</f>
        <v>0.74231880180689813</v>
      </c>
      <c r="E23" s="15">
        <f>'[21]2021-12-21 15_48_06_kesz'!N1</f>
        <v>8.5939036381514261E-2</v>
      </c>
      <c r="F23" s="15">
        <f>'[21]2021-12-21 15_48_06_kesz'!O1</f>
        <v>0.31116663910814496</v>
      </c>
      <c r="G23" s="15">
        <f>'[21]2021-12-21 15_48_06_kesz'!P1</f>
        <v>1.3686560000000001</v>
      </c>
      <c r="H23" s="15">
        <f>'[21]2021-12-21 15_48_06_kesz'!Q1</f>
        <v>0.65452049669368673</v>
      </c>
      <c r="I23" s="15">
        <f>'[21]2021-12-21 15_48_06_kesz'!R1</f>
        <v>8.5939036381514261E-2</v>
      </c>
      <c r="J23" s="15">
        <f>'[21]2021-12-21 15_48_06_kesz'!S1</f>
        <v>0.29130656431954111</v>
      </c>
      <c r="K23" s="15">
        <f>'[21]2021-12-21 15_48_06_kesz'!T1</f>
        <v>1.1810940000000001</v>
      </c>
      <c r="L23" s="15">
        <f>'[21]2021-12-21 15_48_06_kesz'!U1</f>
        <v>0.38998503243612809</v>
      </c>
      <c r="M23" s="15">
        <f>'[21]2021-12-21 15_48_06_kesz'!V1</f>
        <v>8.5939036381514261E-2</v>
      </c>
      <c r="N23" s="15">
        <f>'[21]2021-12-21 15_48_06_kesz'!W1</f>
        <v>0.65948899868635313</v>
      </c>
      <c r="O23" s="15">
        <f>'[21]2021-12-21 15_48_06_kesz'!X1</f>
        <v>2.8217140000000001</v>
      </c>
      <c r="P23" s="15">
        <f>'[21]2021-12-21 15_48_06_kesz'!Y1</f>
        <v>1.4333882988076927</v>
      </c>
      <c r="Q23" s="15">
        <f>'[21]2021-12-21 15_48_06_kesz'!Z1</f>
        <v>8.5939036381514261E-2</v>
      </c>
      <c r="R23" s="15">
        <f>'[21]2021-12-21 15_48_06_kesz'!AA1</f>
        <v>0</v>
      </c>
      <c r="S23" s="15">
        <f>'[21]2021-12-21 15_48_06_kesz'!AB1</f>
        <v>0</v>
      </c>
      <c r="T23" s="15">
        <f>'[21]2021-12-21 15_48_06_kesz'!AC1</f>
        <v>0</v>
      </c>
      <c r="U23" s="15">
        <f>'[21]2021-12-21 15_48_06_kesz'!AD1</f>
        <v>1</v>
      </c>
      <c r="V23">
        <f>Y0!N23*1000</f>
        <v>1006500</v>
      </c>
      <c r="W23" t="e">
        <f>VLOOKUP(A23,'2csoport'!$B$2:$T$17,1,0)</f>
        <v>#N/A</v>
      </c>
      <c r="X23" t="str">
        <f>VLOOKUP(A23,'2csoport'!$B$24:$T$37,1,0)</f>
        <v>2021-12-21 15:48:06 muse 1:19</v>
      </c>
      <c r="Y23" s="34">
        <f t="shared" si="0"/>
        <v>2</v>
      </c>
    </row>
    <row r="24" spans="1:25">
      <c r="A24" s="1" t="str">
        <f>nyers!C24</f>
        <v>2021-12-16 13:53:20 muse 1:13</v>
      </c>
      <c r="B24" s="15">
        <f>'[22]2021-12-16 13_53_20_kesz'!K1</f>
        <v>0.33229911225862363</v>
      </c>
      <c r="C24" s="15">
        <f>'[22]2021-12-16 13_53_20_kesz'!L1</f>
        <v>1.237922</v>
      </c>
      <c r="D24" s="15">
        <f>'[22]2021-12-16 13_53_20_kesz'!M1</f>
        <v>0.27608650306966509</v>
      </c>
      <c r="E24" s="15">
        <f>'[22]2021-12-16 13_53_20_kesz'!N1</f>
        <v>0.46977098014093532</v>
      </c>
      <c r="F24" s="15">
        <f>'[22]2021-12-16 13_53_20_kesz'!O1</f>
        <v>0.30923663086650172</v>
      </c>
      <c r="G24" s="15">
        <f>'[22]2021-12-16 13_53_20_kesz'!P1</f>
        <v>0.95004200000000005</v>
      </c>
      <c r="H24" s="15">
        <f>'[22]2021-12-16 13_53_20_kesz'!Q1</f>
        <v>0.29356642777066505</v>
      </c>
      <c r="I24" s="15">
        <f>'[22]2021-12-16 13_53_20_kesz'!R1</f>
        <v>0.46977098014093532</v>
      </c>
      <c r="J24" s="15">
        <f>'[22]2021-12-16 13_53_20_kesz'!S1</f>
        <v>0.42655073480453193</v>
      </c>
      <c r="K24" s="15">
        <f>'[22]2021-12-16 13_53_20_kesz'!T1</f>
        <v>1.3959159999999999</v>
      </c>
      <c r="L24" s="15">
        <f>'[22]2021-12-16 13_53_20_kesz'!U1</f>
        <v>0.2790950964392645</v>
      </c>
      <c r="M24" s="15">
        <f>'[22]2021-12-16 13_53_20_kesz'!V1</f>
        <v>0.46977098014093532</v>
      </c>
      <c r="N24" s="15">
        <f>'[22]2021-12-16 13_53_20_kesz'!W1</f>
        <v>0.91131743473978666</v>
      </c>
      <c r="O24" s="15">
        <f>'[22]2021-12-16 13_53_20_kesz'!X1</f>
        <v>3.069035</v>
      </c>
      <c r="P24" s="15">
        <f>'[22]2021-12-16 13_53_20_kesz'!Y1</f>
        <v>0.71211588795905589</v>
      </c>
      <c r="Q24" s="15">
        <f>'[22]2021-12-16 13_53_20_kesz'!Z1</f>
        <v>0.46977098014093532</v>
      </c>
      <c r="R24" s="15">
        <f>'[22]2021-12-16 13_53_20_kesz'!AA1</f>
        <v>0</v>
      </c>
      <c r="S24" s="15">
        <f>'[22]2021-12-16 13_53_20_kesz'!AB1</f>
        <v>0</v>
      </c>
      <c r="T24" s="15">
        <f>'[22]2021-12-16 13_53_20_kesz'!AC1</f>
        <v>0</v>
      </c>
      <c r="U24" s="15">
        <f>'[22]2021-12-16 13_53_20_kesz'!AD1</f>
        <v>1</v>
      </c>
      <c r="V24">
        <f>Y0!N24*1000</f>
        <v>1006500</v>
      </c>
      <c r="W24" t="e">
        <f>VLOOKUP(A24,'2csoport'!$B$2:$T$17,1,0)</f>
        <v>#N/A</v>
      </c>
      <c r="X24" t="str">
        <f>VLOOKUP(A24,'2csoport'!$B$24:$T$37,1,0)</f>
        <v>2021-12-16 13:53:20 muse 1:13</v>
      </c>
      <c r="Y24" s="34">
        <f t="shared" si="0"/>
        <v>2</v>
      </c>
    </row>
    <row r="25" spans="1:25">
      <c r="A25" s="1" t="str">
        <f>nyers!C25</f>
        <v>2021-12-16 13:37:25 muse 1:16</v>
      </c>
      <c r="B25" s="15">
        <f>'[23]2021-12-16 13_37_25_kesz'!K$1</f>
        <v>0.36698144375083452</v>
      </c>
      <c r="C25" s="15">
        <f>'[23]2021-12-16 13_37_25_kesz'!L$1</f>
        <v>1.2634000000000001</v>
      </c>
      <c r="D25" s="15">
        <f>'[23]2021-12-16 13_37_25_kesz'!M$1</f>
        <v>0.54736103619483345</v>
      </c>
      <c r="E25" s="15">
        <f>'[23]2021-12-16 13_37_25_kesz'!N$1</f>
        <v>7.4395693682713796E-3</v>
      </c>
      <c r="F25" s="15">
        <f>'[23]2021-12-16 13_37_25_kesz'!O$1</f>
        <v>0.36085228780069756</v>
      </c>
      <c r="G25" s="15">
        <f>'[23]2021-12-16 13_37_25_kesz'!P$1</f>
        <v>1.220583</v>
      </c>
      <c r="H25" s="15">
        <f>'[23]2021-12-16 13_37_25_kesz'!Q$1</f>
        <v>0.33376524108783001</v>
      </c>
      <c r="I25" s="15">
        <f>'[23]2021-12-16 13_37_25_kesz'!R$1</f>
        <v>7.4395693682713796E-3</v>
      </c>
      <c r="J25" s="15">
        <f>'[23]2021-12-16 13_37_25_kesz'!S$1</f>
        <v>0.40766119494228886</v>
      </c>
      <c r="K25" s="15">
        <f>'[23]2021-12-16 13_37_25_kesz'!T$1</f>
        <v>1.122857</v>
      </c>
      <c r="L25" s="15">
        <f>'[23]2021-12-16 13_37_25_kesz'!U$1</f>
        <v>4.4866124403301323E-2</v>
      </c>
      <c r="M25" s="15">
        <f>'[23]2021-12-16 13_37_25_kesz'!V$1</f>
        <v>7.4395693682713796E-3</v>
      </c>
      <c r="N25" s="15">
        <f>'[23]2021-12-16 13_37_25_kesz'!W$1</f>
        <v>0.69363105218764431</v>
      </c>
      <c r="O25" s="15">
        <f>'[23]2021-12-16 13_37_25_kesz'!X$1</f>
        <v>2.414498</v>
      </c>
      <c r="P25" s="15">
        <f>'[23]2021-12-16 13_37_25_kesz'!Y$1</f>
        <v>1.0033178174130797</v>
      </c>
      <c r="Q25" s="15">
        <f>'[23]2021-12-16 13_37_25_kesz'!Z$1</f>
        <v>7.4395693682713796E-3</v>
      </c>
      <c r="R25" s="15">
        <f>'[23]2021-12-16 13_37_25_kesz'!AA$1</f>
        <v>0</v>
      </c>
      <c r="S25" s="15">
        <f>'[23]2021-12-16 13_37_25_kesz'!AB$1</f>
        <v>0</v>
      </c>
      <c r="T25" s="15">
        <f>'[23]2021-12-16 13_37_25_kesz'!AC$1</f>
        <v>0</v>
      </c>
      <c r="U25" s="15">
        <f>'[23]2021-12-16 13_37_25_kesz'!AD$1</f>
        <v>1</v>
      </c>
      <c r="V25">
        <f>Y0!N25*1000</f>
        <v>981300</v>
      </c>
      <c r="W25" t="e">
        <f>VLOOKUP(A25,'2csoport'!$B$2:$T$17,1,0)</f>
        <v>#N/A</v>
      </c>
      <c r="X25" t="str">
        <f>VLOOKUP(A25,'2csoport'!$B$24:$T$37,1,0)</f>
        <v>2021-12-16 13:37:25 muse 1:16</v>
      </c>
      <c r="Y25" s="34">
        <f t="shared" si="0"/>
        <v>2</v>
      </c>
    </row>
    <row r="26" spans="1:25">
      <c r="A26" s="1" t="str">
        <f>nyers!C26</f>
        <v>2021-12-16 13:27:20 muse 1:23</v>
      </c>
      <c r="B26" s="15">
        <f>'[24]2021-12-16 13_27_20_kesz'!K$1</f>
        <v>0.35977992984962542</v>
      </c>
      <c r="C26" s="15">
        <f>'[24]2021-12-16 13_27_20_kesz'!L$1</f>
        <v>1.3910070000000001</v>
      </c>
      <c r="D26" s="15">
        <f>'[24]2021-12-16 13_27_20_kesz'!M$1</f>
        <v>0.64076818439196503</v>
      </c>
      <c r="E26" s="15">
        <f>'[24]2021-12-16 13_27_20_kesz'!N$1</f>
        <v>2.3368853991400263E-4</v>
      </c>
      <c r="F26" s="15">
        <f>'[24]2021-12-16 13_27_20_kesz'!O$1</f>
        <v>0.2385937247919816</v>
      </c>
      <c r="G26" s="15">
        <f>'[24]2021-12-16 13_27_20_kesz'!P$1</f>
        <v>1.331245</v>
      </c>
      <c r="H26" s="15">
        <f>'[24]2021-12-16 13_27_20_kesz'!Q$1</f>
        <v>0.73994323978781928</v>
      </c>
      <c r="I26" s="15">
        <f>'[24]2021-12-16 13_27_20_kesz'!R$1</f>
        <v>2.3368853991400263E-4</v>
      </c>
      <c r="J26" s="15">
        <f>'[24]2021-12-16 13_27_20_kesz'!S$1</f>
        <v>0.31886358258631498</v>
      </c>
      <c r="K26" s="15">
        <f>'[24]2021-12-16 13_27_20_kesz'!T$1</f>
        <v>1.344676</v>
      </c>
      <c r="L26" s="15">
        <f>'[24]2021-12-16 13_27_20_kesz'!U$1</f>
        <v>0.57625624810702825</v>
      </c>
      <c r="M26" s="15">
        <f>'[24]2021-12-16 13_27_20_kesz'!V$1</f>
        <v>2.3368853991400263E-4</v>
      </c>
      <c r="N26" s="15">
        <f>'[24]2021-12-16 13_27_20_kesz'!W$1</f>
        <v>0.47430465031187602</v>
      </c>
      <c r="O26" s="15">
        <f>'[24]2021-12-16 13_27_20_kesz'!X$1</f>
        <v>2.2716880000000002</v>
      </c>
      <c r="P26" s="15">
        <f>'[24]2021-12-16 13_27_20_kesz'!Y$1</f>
        <v>1.0558456961000098</v>
      </c>
      <c r="Q26" s="15">
        <f>'[24]2021-12-16 13_27_20_kesz'!Z$1</f>
        <v>2.3368853991400263E-4</v>
      </c>
      <c r="R26" s="15">
        <f>'[24]2021-12-16 13_27_20_kesz'!AA$1</f>
        <v>0</v>
      </c>
      <c r="S26" s="15">
        <f>'[24]2021-12-16 13_27_20_kesz'!AB$1</f>
        <v>0</v>
      </c>
      <c r="T26" s="15">
        <f>'[24]2021-12-16 13_27_20_kesz'!AC$1</f>
        <v>0</v>
      </c>
      <c r="U26" s="15">
        <f>'[24]2021-12-16 13_27_20_kesz'!AD$1</f>
        <v>1</v>
      </c>
      <c r="V26">
        <f>Y0!N26*1000</f>
        <v>1013900</v>
      </c>
      <c r="W26" t="e">
        <f>VLOOKUP(A26,'2csoport'!$B$2:$T$17,1,0)</f>
        <v>#N/A</v>
      </c>
      <c r="X26" t="str">
        <f>VLOOKUP(A26,'2csoport'!$B$24:$T$37,1,0)</f>
        <v>2021-12-16 13:27:20 muse 1:23</v>
      </c>
      <c r="Y26" s="34">
        <f t="shared" si="0"/>
        <v>2</v>
      </c>
    </row>
    <row r="27" spans="1:25">
      <c r="A27" s="1" t="str">
        <f>nyers!C27</f>
        <v>2021-12-16 14:18:18 muse 1:35</v>
      </c>
      <c r="B27" s="15">
        <f>'[25]2021-12-16 14_18_18_kesz'!K$1</f>
        <v>0.40451294519810876</v>
      </c>
      <c r="C27" s="15">
        <f>'[25]2021-12-16 14_18_18_kesz'!L$1</f>
        <v>1.660941</v>
      </c>
      <c r="D27" s="15">
        <f>'[25]2021-12-16 14_18_18_kesz'!M$1</f>
        <v>0.72092633097543479</v>
      </c>
      <c r="E27" s="15">
        <f>'[25]2021-12-16 14_18_18_kesz'!N$1</f>
        <v>2.0648786089238844E-2</v>
      </c>
      <c r="F27" s="15">
        <f>'[25]2021-12-16 14_18_18_kesz'!O$1</f>
        <v>0.33634436632592024</v>
      </c>
      <c r="G27" s="15">
        <f>'[25]2021-12-16 14_18_18_kesz'!P$1</f>
        <v>1.2337480000000001</v>
      </c>
      <c r="H27" s="15">
        <f>'[25]2021-12-16 14_18_18_kesz'!Q$1</f>
        <v>0.51454749529363897</v>
      </c>
      <c r="I27" s="15">
        <f>'[25]2021-12-16 14_18_18_kesz'!R$1</f>
        <v>2.0648786089238844E-2</v>
      </c>
      <c r="J27" s="15">
        <f>'[25]2021-12-16 14_18_18_kesz'!S$1</f>
        <v>0.26639295395656126</v>
      </c>
      <c r="K27" s="15">
        <f>'[25]2021-12-16 14_18_18_kesz'!T$1</f>
        <v>0.80126500000000001</v>
      </c>
      <c r="L27" s="15">
        <f>'[25]2021-12-16 14_18_18_kesz'!U$1</f>
        <v>8.0609175750490217E-2</v>
      </c>
      <c r="M27" s="15">
        <f>'[25]2021-12-16 14_18_18_kesz'!V$1</f>
        <v>2.0648786089238844E-2</v>
      </c>
      <c r="N27" s="15">
        <f>'[25]2021-12-16 14_18_18_kesz'!W$1</f>
        <v>0.51745858576266945</v>
      </c>
      <c r="O27" s="15">
        <f>'[25]2021-12-16 14_18_18_kesz'!X$1</f>
        <v>2.2192569999999998</v>
      </c>
      <c r="P27" s="15">
        <f>'[25]2021-12-16 14_18_18_kesz'!Y$1</f>
        <v>1.1252318864631969</v>
      </c>
      <c r="Q27" s="15">
        <f>'[25]2021-12-16 14_18_18_kesz'!Z$1</f>
        <v>2.0648786089238844E-2</v>
      </c>
      <c r="R27" s="15">
        <f>'[25]2021-12-16 14_18_18_kesz'!AA$1</f>
        <v>0</v>
      </c>
      <c r="S27" s="15">
        <f>'[25]2021-12-16 14_18_18_kesz'!AB$1</f>
        <v>0</v>
      </c>
      <c r="T27" s="15">
        <f>'[25]2021-12-16 14_18_18_kesz'!AC$1</f>
        <v>0</v>
      </c>
      <c r="U27" s="15">
        <f>'[25]2021-12-16 14_18_18_kesz'!AD$1</f>
        <v>1</v>
      </c>
      <c r="V27">
        <f>Y0!N27*1000</f>
        <v>1006500</v>
      </c>
      <c r="W27" t="e">
        <f>VLOOKUP(A27,'2csoport'!$B$2:$T$17,1,0)</f>
        <v>#N/A</v>
      </c>
      <c r="X27" t="str">
        <f>VLOOKUP(A27,'2csoport'!$B$24:$T$37,1,0)</f>
        <v>2021-12-16 14:18:18 muse 1:35</v>
      </c>
      <c r="Y27" s="34">
        <f t="shared" si="0"/>
        <v>2</v>
      </c>
    </row>
    <row r="28" spans="1:25">
      <c r="A28" s="1" t="str">
        <f>nyers!C28</f>
        <v>2021-12-16 15:25:33 muse 1:24</v>
      </c>
      <c r="B28" s="15">
        <f>'[26]2021-12-16 15_25_33_kesz'!K$1</f>
        <v>0.3733498134331833</v>
      </c>
      <c r="C28" s="15">
        <f>'[26]2021-12-16 15_25_33_kesz'!L$1</f>
        <v>1.356282</v>
      </c>
      <c r="D28" s="15">
        <f>'[26]2021-12-16 15_25_33_kesz'!M$1</f>
        <v>0.92549811620220945</v>
      </c>
      <c r="E28" s="15">
        <f>'[26]2021-12-16 15_25_33_kesz'!N$1</f>
        <v>1.5970287836583101E-2</v>
      </c>
      <c r="F28" s="15">
        <f>'[26]2021-12-16 15_25_33_kesz'!O$1</f>
        <v>0.2855274743783966</v>
      </c>
      <c r="G28" s="15">
        <f>'[26]2021-12-16 15_25_33_kesz'!P$1</f>
        <v>1.0660179999999999</v>
      </c>
      <c r="H28" s="15">
        <f>'[26]2021-12-16 15_25_33_kesz'!Q$1</f>
        <v>0.5723743285983961</v>
      </c>
      <c r="I28" s="15">
        <f>'[26]2021-12-16 15_25_33_kesz'!R$1</f>
        <v>1.5970287836583101E-2</v>
      </c>
      <c r="J28" s="15">
        <f>'[26]2021-12-16 15_25_33_kesz'!S$1</f>
        <v>0.40225788693697651</v>
      </c>
      <c r="K28" s="15">
        <f>'[26]2021-12-16 15_25_33_kesz'!T$1</f>
        <v>0.94806699999999999</v>
      </c>
      <c r="L28" s="15">
        <f>'[26]2021-12-16 15_25_33_kesz'!U$1</f>
        <v>0.50777647061269648</v>
      </c>
      <c r="M28" s="15">
        <f>'[26]2021-12-16 15_25_33_kesz'!V$1</f>
        <v>1.5970287836583101E-2</v>
      </c>
      <c r="N28" s="15">
        <f>'[26]2021-12-16 15_25_33_kesz'!W$1</f>
        <v>0.58337014554595834</v>
      </c>
      <c r="O28" s="15">
        <f>'[26]2021-12-16 15_25_33_kesz'!X$1</f>
        <v>2.6748889999999999</v>
      </c>
      <c r="P28" s="15">
        <f>'[26]2021-12-16 15_25_33_kesz'!Y$1</f>
        <v>1.2840184307108393</v>
      </c>
      <c r="Q28" s="15">
        <f>'[26]2021-12-16 15_25_33_kesz'!Z$1</f>
        <v>1.5970287836583101E-2</v>
      </c>
      <c r="R28" s="15">
        <f>'[26]2021-12-16 15_25_33_kesz'!AA$1</f>
        <v>0</v>
      </c>
      <c r="S28" s="15">
        <f>'[26]2021-12-16 15_25_33_kesz'!AB$1</f>
        <v>0</v>
      </c>
      <c r="T28" s="15">
        <f>'[26]2021-12-16 15_25_33_kesz'!AC$1</f>
        <v>0</v>
      </c>
      <c r="U28" s="15">
        <f>'[26]2021-12-16 15_25_33_kesz'!AD$1</f>
        <v>1</v>
      </c>
      <c r="V28">
        <f>Y0!N28*1000</f>
        <v>1017300</v>
      </c>
      <c r="W28" t="e">
        <f>VLOOKUP(A28,'2csoport'!$B$2:$T$17,1,0)</f>
        <v>#N/A</v>
      </c>
      <c r="X28" t="str">
        <f>VLOOKUP(A28,'2csoport'!$B$24:$T$37,1,0)</f>
        <v>2021-12-16 15:25:33 muse 1:24</v>
      </c>
      <c r="Y28" s="34">
        <f t="shared" si="0"/>
        <v>2</v>
      </c>
    </row>
    <row r="29" spans="1:25">
      <c r="A29" s="1" t="str">
        <f>nyers!C29</f>
        <v>2021-11-29 19:35:32 muse 1:11</v>
      </c>
      <c r="B29" s="15">
        <f>'[27]2021-11-29 19_35_32_kesz'!K$1</f>
        <v>0.39135124485765282</v>
      </c>
      <c r="C29" s="15">
        <f>'[27]2021-11-29 19_35_32_kesz'!L$1</f>
        <v>1.5199400000000001</v>
      </c>
      <c r="D29" s="15">
        <f>'[27]2021-11-29 19_35_32_kesz'!M$1</f>
        <v>0.59596596038790184</v>
      </c>
      <c r="E29" s="15">
        <f>'[27]2021-11-29 19_35_32_kesz'!N$1</f>
        <v>2.4463072539995617E-2</v>
      </c>
      <c r="F29" s="15">
        <f>'[27]2021-11-29 19_35_32_kesz'!O$1</f>
        <v>0.37456245209954819</v>
      </c>
      <c r="G29" s="15">
        <f>'[27]2021-11-29 19_35_32_kesz'!P$1</f>
        <v>1.284394</v>
      </c>
      <c r="H29" s="15">
        <f>'[27]2021-11-29 19_35_32_kesz'!Q$1</f>
        <v>0.35500496546949406</v>
      </c>
      <c r="I29" s="15">
        <f>'[27]2021-11-29 19_35_32_kesz'!R$1</f>
        <v>2.4463072539995617E-2</v>
      </c>
      <c r="J29" s="15">
        <f>'[27]2021-11-29 19_35_32_kesz'!S$1</f>
        <v>0.63112913309885987</v>
      </c>
      <c r="K29" s="15">
        <f>'[27]2021-11-29 19_35_32_kesz'!T$1</f>
        <v>1.6673180000000001</v>
      </c>
      <c r="L29" s="15">
        <f>'[27]2021-11-29 19_35_32_kesz'!U$1</f>
        <v>0.34951456271912851</v>
      </c>
      <c r="M29" s="15">
        <f>'[27]2021-11-29 19_35_32_kesz'!V$1</f>
        <v>2.4463072539995617E-2</v>
      </c>
      <c r="N29" s="15">
        <f>'[27]2021-11-29 19_35_32_kesz'!W$1</f>
        <v>0.64639022718732875</v>
      </c>
      <c r="O29" s="15">
        <f>'[27]2021-11-29 19_35_32_kesz'!X$1</f>
        <v>2.2109359999999998</v>
      </c>
      <c r="P29" s="15">
        <f>'[27]2021-11-29 19_35_32_kesz'!Y$1</f>
        <v>0.98036102784631463</v>
      </c>
      <c r="Q29" s="15">
        <f>'[27]2021-11-29 19_35_32_kesz'!Z$1</f>
        <v>2.4463072539995617E-2</v>
      </c>
      <c r="R29" s="15">
        <f>'[27]2021-11-29 19_35_32_kesz'!AA$1</f>
        <v>0</v>
      </c>
      <c r="S29" s="15">
        <f>'[27]2021-11-29 19_35_32_kesz'!AB$1</f>
        <v>0</v>
      </c>
      <c r="T29" s="15">
        <f>'[27]2021-11-29 19_35_32_kesz'!AC$1</f>
        <v>0</v>
      </c>
      <c r="U29" s="15">
        <f>'[27]2021-11-29 19_35_32_kesz'!AD$1</f>
        <v>1</v>
      </c>
      <c r="V29">
        <f>Y0!N29*1000</f>
        <v>954200</v>
      </c>
      <c r="W29" t="str">
        <f>VLOOKUP(A29,'2csoport'!$B$2:$T$17,1,0)</f>
        <v>2021-11-29 19:35:32 muse 1:11</v>
      </c>
      <c r="X29" t="e">
        <f>VLOOKUP(A29,'2csoport'!$B$24:$T$37,1,0)</f>
        <v>#N/A</v>
      </c>
      <c r="Y29" s="34">
        <f t="shared" si="0"/>
        <v>1</v>
      </c>
    </row>
    <row r="30" spans="1:25">
      <c r="A30" s="1" t="str">
        <f>nyers!C30</f>
        <v>2021-12-15 14:28:33 muse 1:17</v>
      </c>
      <c r="B30" s="15">
        <f>'[28]2021-12-15 14_28_33_kesz'!K$1</f>
        <v>0.52735689190385138</v>
      </c>
      <c r="C30" s="15">
        <f>'[28]2021-12-15 14_28_33_kesz'!L$1</f>
        <v>1.313388</v>
      </c>
      <c r="D30" s="15">
        <f>'[28]2021-12-15 14_28_33_kesz'!M$1</f>
        <v>0.34284302808525924</v>
      </c>
      <c r="E30" s="15">
        <f>'[28]2021-12-15 14_28_33_kesz'!N$1</f>
        <v>0.26080200121285629</v>
      </c>
      <c r="F30" s="15">
        <f>'[28]2021-12-15 14_28_33_kesz'!O$1</f>
        <v>0.60703300288755446</v>
      </c>
      <c r="G30" s="15">
        <f>'[28]2021-12-15 14_28_33_kesz'!P$1</f>
        <v>1.139151</v>
      </c>
      <c r="H30" s="15">
        <f>'[28]2021-12-15 14_28_33_kesz'!Q$1</f>
        <v>0.21401608236054029</v>
      </c>
      <c r="I30" s="15">
        <f>'[28]2021-12-15 14_28_33_kesz'!R$1</f>
        <v>0.26080200121285629</v>
      </c>
      <c r="J30" s="15">
        <f>'[28]2021-12-15 14_28_33_kesz'!S$1</f>
        <v>0.5382787607906897</v>
      </c>
      <c r="K30" s="15">
        <f>'[28]2021-12-15 14_28_33_kesz'!T$1</f>
        <v>1.134422</v>
      </c>
      <c r="L30" s="15">
        <f>'[28]2021-12-15 14_28_33_kesz'!U$1</f>
        <v>5.3519024092888903E-2</v>
      </c>
      <c r="M30" s="15">
        <f>'[28]2021-12-15 14_28_33_kesz'!V$1</f>
        <v>0.26080200121285629</v>
      </c>
      <c r="N30" s="15">
        <f>'[28]2021-12-15 14_28_33_kesz'!W$1</f>
        <v>0.67752361562526564</v>
      </c>
      <c r="O30" s="15">
        <f>'[28]2021-12-15 14_28_33_kesz'!X$1</f>
        <v>2.1642790000000001</v>
      </c>
      <c r="P30" s="15">
        <f>'[28]2021-12-15 14_28_33_kesz'!Y$1</f>
        <v>0.54426572468155865</v>
      </c>
      <c r="Q30" s="15">
        <f>'[28]2021-12-15 14_28_33_kesz'!Z$1</f>
        <v>0.26080200121285629</v>
      </c>
      <c r="R30" s="15">
        <f>'[28]2021-12-15 14_28_33_kesz'!AA$1</f>
        <v>0</v>
      </c>
      <c r="S30" s="15">
        <f>'[28]2021-12-15 14_28_33_kesz'!AB$1</f>
        <v>0</v>
      </c>
      <c r="T30" s="15">
        <f>'[28]2021-12-15 14_28_33_kesz'!AC$1</f>
        <v>0</v>
      </c>
      <c r="U30" s="15">
        <f>'[28]2021-12-15 14_28_33_kesz'!AD$1</f>
        <v>1</v>
      </c>
      <c r="V30">
        <f>Y0!N30*1000</f>
        <v>1008900</v>
      </c>
      <c r="W30" t="e">
        <f>VLOOKUP(A30,'2csoport'!$B$2:$T$17,1,0)</f>
        <v>#N/A</v>
      </c>
      <c r="X30" t="str">
        <f>VLOOKUP(A30,'2csoport'!$B$24:$T$37,1,0)</f>
        <v>2021-12-15 14:28:33 muse 1:17</v>
      </c>
      <c r="Y30" s="34">
        <f t="shared" si="0"/>
        <v>2</v>
      </c>
    </row>
    <row r="31" spans="1:25">
      <c r="A31" s="1" t="str">
        <f>nyers!C31</f>
        <v>2021-12-15 13:42:57 muse 1:19</v>
      </c>
      <c r="B31" s="15">
        <f>'[29]2021-12-15 13_42_57_kesz'!K$1</f>
        <v>2.3161813147370109</v>
      </c>
      <c r="C31" s="15">
        <f>'[29]2021-12-15 13_42_57_kesz'!L$1</f>
        <v>1.681605</v>
      </c>
      <c r="D31" s="15">
        <f>'[29]2021-12-15 13_42_57_kesz'!M$1</f>
        <v>-0.25742547789655945</v>
      </c>
      <c r="E31" s="15">
        <f>'[29]2021-12-15 13_42_57_kesz'!N$1</f>
        <v>0.12788198515044941</v>
      </c>
      <c r="F31" s="15">
        <f>'[29]2021-12-15 13_42_57_kesz'!O$1</f>
        <v>2.0891993270379623</v>
      </c>
      <c r="G31" s="15">
        <f>'[29]2021-12-15 13_42_57_kesz'!P$1</f>
        <v>1.1416409999999999</v>
      </c>
      <c r="H31" s="15">
        <f>'[29]2021-12-15 13_42_57_kesz'!Q$1</f>
        <v>-0.43308999987791702</v>
      </c>
      <c r="I31" s="15">
        <f>'[29]2021-12-15 13_42_57_kesz'!R$1</f>
        <v>0.12788198515044941</v>
      </c>
      <c r="J31" s="15">
        <f>'[29]2021-12-15 13_42_57_kesz'!S$1</f>
        <v>1.7992681754199311</v>
      </c>
      <c r="K31" s="15">
        <f>'[29]2021-12-15 13_42_57_kesz'!T$1</f>
        <v>0.66835699999999998</v>
      </c>
      <c r="L31" s="15">
        <f>'[29]2021-12-15 13_42_57_kesz'!U$1</f>
        <v>-0.71455407919377467</v>
      </c>
      <c r="M31" s="15">
        <f>'[29]2021-12-15 13_42_57_kesz'!V$1</f>
        <v>0.12788198515044941</v>
      </c>
      <c r="N31" s="15">
        <f>'[29]2021-12-15 13_42_57_kesz'!W$1</f>
        <v>2.7345275141368894</v>
      </c>
      <c r="O31" s="15">
        <f>'[29]2021-12-15 13_42_57_kesz'!X$1</f>
        <v>2.2347480000000002</v>
      </c>
      <c r="P31" s="15">
        <f>'[29]2021-12-15 13_42_57_kesz'!Y$1</f>
        <v>-4.041102709801353E-2</v>
      </c>
      <c r="Q31" s="15">
        <f>'[29]2021-12-15 13_42_57_kesz'!Z$1</f>
        <v>0.12788198515044941</v>
      </c>
      <c r="R31" s="15">
        <f>'[29]2021-12-15 13_42_57_kesz'!AA$1</f>
        <v>0</v>
      </c>
      <c r="S31" s="15">
        <f>'[29]2021-12-15 13_42_57_kesz'!AB$1</f>
        <v>0</v>
      </c>
      <c r="T31" s="15">
        <f>'[29]2021-12-15 13_42_57_kesz'!AC$1</f>
        <v>0</v>
      </c>
      <c r="U31" s="15">
        <f>'[29]2021-12-15 13_42_57_kesz'!AD$1</f>
        <v>1</v>
      </c>
      <c r="V31">
        <f>Y0!N31*1000</f>
        <v>1006500</v>
      </c>
      <c r="W31" t="str">
        <f>VLOOKUP(A31,'2csoport'!$B$2:$T$17,1,0)</f>
        <v>2021-12-15 13:42:57 muse 1:19</v>
      </c>
      <c r="X31" t="e">
        <f>VLOOKUP(A31,'2csoport'!$B$24:$T$37,1,0)</f>
        <v>#N/A</v>
      </c>
      <c r="Y31" s="34">
        <f t="shared" si="0"/>
        <v>1</v>
      </c>
    </row>
    <row r="32" spans="1:25">
      <c r="A32" s="1" t="str">
        <f>nyers!C32</f>
        <v>2021-12-15 15:00:15 muse 1:23</v>
      </c>
      <c r="B32" s="15">
        <f>'[30]2021-12-15 15_00_15_kesz'!K$1</f>
        <v>0.30866203460063446</v>
      </c>
      <c r="C32" s="15">
        <f>'[30]2021-12-15 15_00_15_kesz'!L$1</f>
        <v>1.542095</v>
      </c>
      <c r="D32" s="15">
        <f>'[30]2021-12-15 15_00_15_kesz'!M$1</f>
        <v>0.80189420782133081</v>
      </c>
      <c r="E32" s="15">
        <f>'[30]2021-12-15 15_00_15_kesz'!N$1</f>
        <v>1.7155493482309124E-2</v>
      </c>
      <c r="F32" s="15">
        <f>'[30]2021-12-15 15_00_15_kesz'!O$1</f>
        <v>0.38271604383063951</v>
      </c>
      <c r="G32" s="15">
        <f>'[30]2021-12-15 15_00_15_kesz'!P$1</f>
        <v>1.55566</v>
      </c>
      <c r="H32" s="15">
        <f>'[30]2021-12-15 15_00_15_kesz'!Q$1</f>
        <v>0.8966397604980606</v>
      </c>
      <c r="I32" s="15">
        <f>'[30]2021-12-15 15_00_15_kesz'!R$1</f>
        <v>1.7155493482309124E-2</v>
      </c>
      <c r="J32" s="15">
        <f>'[30]2021-12-15 15_00_15_kesz'!S$1</f>
        <v>0.45675989197867228</v>
      </c>
      <c r="K32" s="15">
        <f>'[30]2021-12-15 15_00_15_kesz'!T$1</f>
        <v>1.430364</v>
      </c>
      <c r="L32" s="15">
        <f>'[30]2021-12-15 15_00_15_kesz'!U$1</f>
        <v>0.67700963831478833</v>
      </c>
      <c r="M32" s="15">
        <f>'[30]2021-12-15 15_00_15_kesz'!V$1</f>
        <v>1.7155493482309124E-2</v>
      </c>
      <c r="N32" s="15">
        <f>'[30]2021-12-15 15_00_15_kesz'!W$1</f>
        <v>0.43256611666402106</v>
      </c>
      <c r="O32" s="15">
        <f>'[30]2021-12-15 15_00_15_kesz'!X$1</f>
        <v>2.2780420000000001</v>
      </c>
      <c r="P32" s="15">
        <f>'[30]2021-12-15 15_00_15_kesz'!Y$1</f>
        <v>1.3608299417367999</v>
      </c>
      <c r="Q32" s="15">
        <f>'[30]2021-12-15 15_00_15_kesz'!Z$1</f>
        <v>1.7155493482309124E-2</v>
      </c>
      <c r="R32" s="15">
        <f>'[30]2021-12-15 15_00_15_kesz'!AA$1</f>
        <v>0</v>
      </c>
      <c r="S32" s="15">
        <f>'[30]2021-12-15 15_00_15_kesz'!AB$1</f>
        <v>0</v>
      </c>
      <c r="T32" s="15">
        <f>'[30]2021-12-15 15_00_15_kesz'!AC$1</f>
        <v>0</v>
      </c>
      <c r="U32" s="15">
        <f>'[30]2021-12-15 15_00_15_kesz'!AD$1</f>
        <v>1</v>
      </c>
      <c r="V32">
        <f>Y0!N32*1000</f>
        <v>996600</v>
      </c>
      <c r="W32" t="e">
        <f>VLOOKUP(A32,'2csoport'!$B$2:$T$17,1,0)</f>
        <v>#N/A</v>
      </c>
      <c r="X32" t="str">
        <f>VLOOKUP(A32,'2csoport'!$B$24:$T$37,1,0)</f>
        <v>2021-12-15 15:00:15 muse 1:23</v>
      </c>
      <c r="Y32" s="34">
        <f t="shared" si="0"/>
        <v>2</v>
      </c>
    </row>
    <row r="33" spans="9:21">
      <c r="I33" s="19"/>
      <c r="M33" s="17"/>
      <c r="Q33" s="17"/>
      <c r="U33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38AD-66F9-47E0-BC3A-984A5F7CA823}">
  <dimension ref="A1:AJ32"/>
  <sheetViews>
    <sheetView zoomScale="55" zoomScaleNormal="55" workbookViewId="0"/>
  </sheetViews>
  <sheetFormatPr defaultRowHeight="15.6"/>
  <cols>
    <col min="1" max="1" width="29" bestFit="1" customWidth="1"/>
    <col min="2" max="5" width="7.59765625" bestFit="1" customWidth="1"/>
    <col min="6" max="9" width="6.69921875" bestFit="1" customWidth="1"/>
    <col min="10" max="13" width="9.09765625" bestFit="1" customWidth="1"/>
    <col min="14" max="17" width="7.19921875" bestFit="1" customWidth="1"/>
    <col min="18" max="21" width="7.59765625" bestFit="1" customWidth="1"/>
    <col min="22" max="25" width="6.69921875" bestFit="1" customWidth="1"/>
    <col min="26" max="29" width="9.09765625" bestFit="1" customWidth="1"/>
    <col min="30" max="33" width="7.19921875" bestFit="1" customWidth="1"/>
    <col min="34" max="34" width="8.796875" bestFit="1" customWidth="1"/>
  </cols>
  <sheetData>
    <row r="1" spans="1:36">
      <c r="B1" t="str">
        <f>'OAM1'!B1</f>
        <v>alpha_1</v>
      </c>
      <c r="C1" t="str">
        <f>'OAM1'!C1</f>
        <v>alpha_2</v>
      </c>
      <c r="D1" t="str">
        <f>'OAM1'!D1</f>
        <v>alpha_3</v>
      </c>
      <c r="E1" t="str">
        <f>'OAM1'!E1</f>
        <v>alpha_4</v>
      </c>
      <c r="F1" t="str">
        <f>'OAM1'!F1</f>
        <v>beta_1</v>
      </c>
      <c r="G1" t="str">
        <f>'OAM1'!G1</f>
        <v>beta_2</v>
      </c>
      <c r="H1" t="str">
        <f>'OAM1'!H1</f>
        <v>beta_3</v>
      </c>
      <c r="I1" t="str">
        <f>'OAM1'!I1</f>
        <v>beta_4</v>
      </c>
      <c r="J1" t="str">
        <f>'OAM1'!J1</f>
        <v>gamma_1</v>
      </c>
      <c r="K1" t="str">
        <f>'OAM1'!K1</f>
        <v>gamma_2</v>
      </c>
      <c r="L1" t="str">
        <f>'OAM1'!L1</f>
        <v>gamma_3</v>
      </c>
      <c r="M1" t="str">
        <f>'OAM1'!M1</f>
        <v>gamma_4</v>
      </c>
      <c r="N1" t="str">
        <f>'OAM1'!N1</f>
        <v>delta_1</v>
      </c>
      <c r="O1" t="str">
        <f>'OAM1'!O1</f>
        <v>delta_2</v>
      </c>
      <c r="P1" t="str">
        <f>'OAM1'!P1</f>
        <v>delta_3</v>
      </c>
      <c r="Q1" t="str">
        <f>'OAM1'!Q1</f>
        <v>delta_4</v>
      </c>
      <c r="R1" s="4" t="str">
        <f>B1</f>
        <v>alpha_1</v>
      </c>
      <c r="S1" s="4" t="str">
        <f t="shared" ref="S1:S2" si="0">C1</f>
        <v>alpha_2</v>
      </c>
      <c r="T1" s="4" t="str">
        <f t="shared" ref="T1:T2" si="1">D1</f>
        <v>alpha_3</v>
      </c>
      <c r="U1" s="4" t="str">
        <f t="shared" ref="U1:U2" si="2">E1</f>
        <v>alpha_4</v>
      </c>
      <c r="V1" s="4" t="str">
        <f t="shared" ref="V1:V2" si="3">F1</f>
        <v>beta_1</v>
      </c>
      <c r="W1" s="4" t="str">
        <f t="shared" ref="W1:W2" si="4">G1</f>
        <v>beta_2</v>
      </c>
      <c r="X1" s="4" t="str">
        <f t="shared" ref="X1:X2" si="5">H1</f>
        <v>beta_3</v>
      </c>
      <c r="Y1" s="4" t="str">
        <f t="shared" ref="Y1:Y2" si="6">I1</f>
        <v>beta_4</v>
      </c>
      <c r="Z1" s="4" t="str">
        <f t="shared" ref="Z1:Z2" si="7">J1</f>
        <v>gamma_1</v>
      </c>
      <c r="AA1" s="4" t="str">
        <f t="shared" ref="AA1:AA2" si="8">K1</f>
        <v>gamma_2</v>
      </c>
      <c r="AB1" s="4" t="str">
        <f t="shared" ref="AB1:AB2" si="9">L1</f>
        <v>gamma_3</v>
      </c>
      <c r="AC1" s="4" t="str">
        <f t="shared" ref="AC1:AC2" si="10">M1</f>
        <v>gamma_4</v>
      </c>
      <c r="AD1" s="4" t="str">
        <f t="shared" ref="AD1:AD2" si="11">N1</f>
        <v>delta_1</v>
      </c>
      <c r="AE1" s="4" t="str">
        <f t="shared" ref="AE1:AE2" si="12">O1</f>
        <v>delta_2</v>
      </c>
      <c r="AF1" s="4" t="str">
        <f t="shared" ref="AF1:AF2" si="13">P1</f>
        <v>delta_3</v>
      </c>
      <c r="AG1" s="4" t="str">
        <f t="shared" ref="AG1:AG2" si="14">Q1</f>
        <v>delta_4</v>
      </c>
      <c r="AH1" t="s">
        <v>692</v>
      </c>
      <c r="AI1" s="22">
        <f>CORREL(AI3:AI32,AH3:AH32)</f>
        <v>0.99999999984529264</v>
      </c>
      <c r="AJ1">
        <f>SUM(AJ3:AJ32)</f>
        <v>2</v>
      </c>
    </row>
    <row r="2" spans="1:36">
      <c r="A2" t="str">
        <f>'OAM1'!A2</f>
        <v>id</v>
      </c>
      <c r="B2" t="str">
        <f>'OAM1'!B2</f>
        <v>szórás</v>
      </c>
      <c r="C2" t="str">
        <f>'OAM1'!C2</f>
        <v>max</v>
      </c>
      <c r="D2" t="str">
        <f>'OAM1'!D2</f>
        <v>átlag</v>
      </c>
      <c r="E2" t="str">
        <f>'OAM1'!E2</f>
        <v>nulla%</v>
      </c>
      <c r="F2" t="str">
        <f>'OAM1'!F2</f>
        <v>szórás</v>
      </c>
      <c r="G2" t="str">
        <f>'OAM1'!G2</f>
        <v>max</v>
      </c>
      <c r="H2" t="str">
        <f>'OAM1'!H2</f>
        <v>átlag</v>
      </c>
      <c r="I2" t="str">
        <f>'OAM1'!I2</f>
        <v>nulla%</v>
      </c>
      <c r="J2" t="str">
        <f>'OAM1'!J2</f>
        <v>szórás</v>
      </c>
      <c r="K2" t="str">
        <f>'OAM1'!K2</f>
        <v>max</v>
      </c>
      <c r="L2" t="str">
        <f>'OAM1'!L2</f>
        <v>átlag</v>
      </c>
      <c r="M2" t="str">
        <f>'OAM1'!M2</f>
        <v>nulla%</v>
      </c>
      <c r="N2" t="str">
        <f>'OAM1'!N2</f>
        <v>szórás</v>
      </c>
      <c r="O2" t="str">
        <f>'OAM1'!O2</f>
        <v>max</v>
      </c>
      <c r="P2" t="str">
        <f>'OAM1'!P2</f>
        <v>átlag</v>
      </c>
      <c r="Q2" t="str">
        <f>'OAM1'!Q2</f>
        <v>nulla%</v>
      </c>
      <c r="R2" s="4" t="str">
        <f t="shared" ref="R2" si="15">B2</f>
        <v>szórás</v>
      </c>
      <c r="S2" s="4" t="str">
        <f t="shared" si="0"/>
        <v>max</v>
      </c>
      <c r="T2" s="4" t="str">
        <f t="shared" si="1"/>
        <v>átlag</v>
      </c>
      <c r="U2" s="4" t="str">
        <f t="shared" si="2"/>
        <v>nulla%</v>
      </c>
      <c r="V2" s="4" t="str">
        <f t="shared" si="3"/>
        <v>szórás</v>
      </c>
      <c r="W2" s="4" t="str">
        <f t="shared" si="4"/>
        <v>max</v>
      </c>
      <c r="X2" s="4" t="str">
        <f t="shared" si="5"/>
        <v>átlag</v>
      </c>
      <c r="Y2" s="4" t="str">
        <f t="shared" si="6"/>
        <v>nulla%</v>
      </c>
      <c r="Z2" s="4" t="str">
        <f t="shared" si="7"/>
        <v>szórás</v>
      </c>
      <c r="AA2" s="4" t="str">
        <f t="shared" si="8"/>
        <v>max</v>
      </c>
      <c r="AB2" s="4" t="str">
        <f t="shared" si="9"/>
        <v>átlag</v>
      </c>
      <c r="AC2" s="4" t="str">
        <f t="shared" si="10"/>
        <v>nulla%</v>
      </c>
      <c r="AD2" s="4" t="str">
        <f t="shared" si="11"/>
        <v>szórás</v>
      </c>
      <c r="AE2" s="4" t="str">
        <f t="shared" si="12"/>
        <v>max</v>
      </c>
      <c r="AF2" s="4" t="str">
        <f t="shared" si="13"/>
        <v>átlag</v>
      </c>
      <c r="AG2" s="4" t="str">
        <f t="shared" si="14"/>
        <v>nulla%</v>
      </c>
      <c r="AH2" t="str">
        <f>'OAM1'!V2</f>
        <v>Y</v>
      </c>
      <c r="AI2" s="21" t="str">
        <f>covid_kockázat_szimulátor!AH103</f>
        <v>Becslés</v>
      </c>
      <c r="AJ2" t="s">
        <v>769</v>
      </c>
    </row>
    <row r="3" spans="1:36">
      <c r="A3" t="str">
        <f>'OAM1'!A3</f>
        <v>2021-11-28 22:46:59 muse 1:15</v>
      </c>
      <c r="B3">
        <f>RANK('OAM1'!B3,'OAM1'!B$3:B$32,0)</f>
        <v>30</v>
      </c>
      <c r="C3">
        <f>RANK('OAM1'!C3,'OAM1'!C$3:C$32,0)</f>
        <v>8</v>
      </c>
      <c r="D3">
        <f>RANK('OAM1'!D3,'OAM1'!D$3:D$32,0)</f>
        <v>2</v>
      </c>
      <c r="E3">
        <f>RANK('OAM1'!E3,'OAM1'!E$3:E$32,0)</f>
        <v>17</v>
      </c>
      <c r="F3">
        <f>RANK('OAM1'!F3,'OAM1'!F$3:F$32,0)</f>
        <v>27</v>
      </c>
      <c r="G3">
        <f>RANK('OAM1'!G3,'OAM1'!G$3:G$32,0)</f>
        <v>9</v>
      </c>
      <c r="H3">
        <f>RANK('OAM1'!H3,'OAM1'!H$3:H$32,0)</f>
        <v>6</v>
      </c>
      <c r="I3">
        <f>RANK('OAM1'!I3,'OAM1'!I$3:I$32,0)</f>
        <v>17</v>
      </c>
      <c r="J3">
        <f>RANK('OAM1'!J3,'OAM1'!J$3:J$32,0)</f>
        <v>25</v>
      </c>
      <c r="K3">
        <f>RANK('OAM1'!K3,'OAM1'!K$3:K$32,0)</f>
        <v>7</v>
      </c>
      <c r="L3">
        <f>RANK('OAM1'!L3,'OAM1'!L$3:L$32,0)</f>
        <v>1</v>
      </c>
      <c r="M3">
        <f>RANK('OAM1'!M3,'OAM1'!M$3:M$32,0)</f>
        <v>17</v>
      </c>
      <c r="N3">
        <f>RANK('OAM1'!N3,'OAM1'!N$3:N$32,0)</f>
        <v>30</v>
      </c>
      <c r="O3">
        <f>RANK('OAM1'!O3,'OAM1'!O$3:O$32,0)</f>
        <v>27</v>
      </c>
      <c r="P3">
        <f>RANK('OAM1'!P3,'OAM1'!P$3:P$32,0)</f>
        <v>11</v>
      </c>
      <c r="Q3">
        <f>RANK('OAM1'!Q3,'OAM1'!Q$3:Q$32,0)</f>
        <v>17</v>
      </c>
      <c r="R3">
        <f>31-B3</f>
        <v>1</v>
      </c>
      <c r="S3">
        <f t="shared" ref="S3:S32" si="16">31-C3</f>
        <v>23</v>
      </c>
      <c r="T3">
        <f t="shared" ref="T3:T32" si="17">31-D3</f>
        <v>29</v>
      </c>
      <c r="U3">
        <f t="shared" ref="U3:U32" si="18">31-E3</f>
        <v>14</v>
      </c>
      <c r="V3">
        <f t="shared" ref="V3:V32" si="19">31-F3</f>
        <v>4</v>
      </c>
      <c r="W3">
        <f t="shared" ref="W3:W32" si="20">31-G3</f>
        <v>22</v>
      </c>
      <c r="X3">
        <f t="shared" ref="X3:X32" si="21">31-H3</f>
        <v>25</v>
      </c>
      <c r="Y3">
        <f t="shared" ref="Y3:Y32" si="22">31-I3</f>
        <v>14</v>
      </c>
      <c r="Z3">
        <f t="shared" ref="Z3:Z32" si="23">31-J3</f>
        <v>6</v>
      </c>
      <c r="AA3">
        <f t="shared" ref="AA3:AA32" si="24">31-K3</f>
        <v>24</v>
      </c>
      <c r="AB3">
        <f t="shared" ref="AB3:AB32" si="25">31-L3</f>
        <v>30</v>
      </c>
      <c r="AC3">
        <f t="shared" ref="AC3:AC32" si="26">31-M3</f>
        <v>14</v>
      </c>
      <c r="AD3">
        <f t="shared" ref="AD3:AD32" si="27">31-N3</f>
        <v>1</v>
      </c>
      <c r="AE3">
        <f t="shared" ref="AE3:AE32" si="28">31-O3</f>
        <v>4</v>
      </c>
      <c r="AF3">
        <f t="shared" ref="AF3:AF32" si="29">31-P3</f>
        <v>20</v>
      </c>
      <c r="AG3">
        <f t="shared" ref="AG3:AG32" si="30">31-Q3</f>
        <v>14</v>
      </c>
      <c r="AH3">
        <f>'OAM1'!V3</f>
        <v>1006500</v>
      </c>
      <c r="AI3" s="21">
        <f>covid_kockázat_szimulátor!AH104</f>
        <v>1006500.3</v>
      </c>
      <c r="AJ3">
        <f>ROUND((AH3-AI3),)</f>
        <v>0</v>
      </c>
    </row>
    <row r="4" spans="1:36">
      <c r="A4" t="str">
        <f>'OAM1'!A4</f>
        <v>2022-01-10 11:19:49 muse 1:29</v>
      </c>
      <c r="B4">
        <f>RANK('OAM1'!B4,'OAM1'!B$3:B$32,0)</f>
        <v>24</v>
      </c>
      <c r="C4">
        <f>RANK('OAM1'!C4,'OAM1'!C$3:C$32,0)</f>
        <v>23</v>
      </c>
      <c r="D4">
        <f>RANK('OAM1'!D4,'OAM1'!D$3:D$32,0)</f>
        <v>14</v>
      </c>
      <c r="E4">
        <f>RANK('OAM1'!E4,'OAM1'!E$3:E$32,0)</f>
        <v>28</v>
      </c>
      <c r="F4">
        <f>RANK('OAM1'!F4,'OAM1'!F$3:F$32,0)</f>
        <v>29</v>
      </c>
      <c r="G4">
        <f>RANK('OAM1'!G4,'OAM1'!G$3:G$32,0)</f>
        <v>18</v>
      </c>
      <c r="H4">
        <f>RANK('OAM1'!H4,'OAM1'!H$3:H$32,0)</f>
        <v>19</v>
      </c>
      <c r="I4">
        <f>RANK('OAM1'!I4,'OAM1'!I$3:I$32,0)</f>
        <v>28</v>
      </c>
      <c r="J4">
        <f>RANK('OAM1'!J4,'OAM1'!J$3:J$32,0)</f>
        <v>30</v>
      </c>
      <c r="K4">
        <f>RANK('OAM1'!K4,'OAM1'!K$3:K$32,0)</f>
        <v>26</v>
      </c>
      <c r="L4">
        <f>RANK('OAM1'!L4,'OAM1'!L$3:L$32,0)</f>
        <v>23</v>
      </c>
      <c r="M4">
        <f>RANK('OAM1'!M4,'OAM1'!M$3:M$32,0)</f>
        <v>28</v>
      </c>
      <c r="N4">
        <f>RANK('OAM1'!N4,'OAM1'!N$3:N$32,0)</f>
        <v>18</v>
      </c>
      <c r="O4">
        <f>RANK('OAM1'!O4,'OAM1'!O$3:O$32,0)</f>
        <v>6</v>
      </c>
      <c r="P4">
        <f>RANK('OAM1'!P4,'OAM1'!P$3:P$32,0)</f>
        <v>6</v>
      </c>
      <c r="Q4">
        <f>RANK('OAM1'!Q4,'OAM1'!Q$3:Q$32,0)</f>
        <v>28</v>
      </c>
      <c r="R4">
        <f t="shared" ref="R4:R32" si="31">31-B4</f>
        <v>7</v>
      </c>
      <c r="S4">
        <f t="shared" si="16"/>
        <v>8</v>
      </c>
      <c r="T4">
        <f t="shared" si="17"/>
        <v>17</v>
      </c>
      <c r="U4">
        <f t="shared" si="18"/>
        <v>3</v>
      </c>
      <c r="V4">
        <f t="shared" si="19"/>
        <v>2</v>
      </c>
      <c r="W4">
        <f t="shared" si="20"/>
        <v>13</v>
      </c>
      <c r="X4">
        <f t="shared" si="21"/>
        <v>12</v>
      </c>
      <c r="Y4">
        <f t="shared" si="22"/>
        <v>3</v>
      </c>
      <c r="Z4">
        <f t="shared" si="23"/>
        <v>1</v>
      </c>
      <c r="AA4">
        <f t="shared" si="24"/>
        <v>5</v>
      </c>
      <c r="AB4">
        <f t="shared" si="25"/>
        <v>8</v>
      </c>
      <c r="AC4">
        <f t="shared" si="26"/>
        <v>3</v>
      </c>
      <c r="AD4">
        <f t="shared" si="27"/>
        <v>13</v>
      </c>
      <c r="AE4">
        <f t="shared" si="28"/>
        <v>25</v>
      </c>
      <c r="AF4">
        <f t="shared" si="29"/>
        <v>25</v>
      </c>
      <c r="AG4">
        <f t="shared" si="30"/>
        <v>3</v>
      </c>
      <c r="AH4">
        <f>'OAM1'!V4</f>
        <v>1006500</v>
      </c>
      <c r="AI4" s="21">
        <f>covid_kockázat_szimulátor!AH105</f>
        <v>1006499.8</v>
      </c>
      <c r="AJ4">
        <f t="shared" ref="AJ4:AJ32" si="32">ROUND((AH4-AI4),)</f>
        <v>0</v>
      </c>
    </row>
    <row r="5" spans="1:36">
      <c r="A5" t="str">
        <f>'OAM1'!A5</f>
        <v>2022-01-10 11:46:20 muse 1:19</v>
      </c>
      <c r="B5">
        <f>RANK('OAM1'!B5,'OAM1'!B$3:B$32,0)</f>
        <v>2</v>
      </c>
      <c r="C5">
        <f>RANK('OAM1'!C5,'OAM1'!C$3:C$32,0)</f>
        <v>28</v>
      </c>
      <c r="D5">
        <f>RANK('OAM1'!D5,'OAM1'!D$3:D$32,0)</f>
        <v>30</v>
      </c>
      <c r="E5">
        <f>RANK('OAM1'!E5,'OAM1'!E$3:E$32,0)</f>
        <v>25</v>
      </c>
      <c r="F5">
        <f>RANK('OAM1'!F5,'OAM1'!F$3:F$32,0)</f>
        <v>2</v>
      </c>
      <c r="G5">
        <f>RANK('OAM1'!G5,'OAM1'!G$3:G$32,0)</f>
        <v>13</v>
      </c>
      <c r="H5">
        <f>RANK('OAM1'!H5,'OAM1'!H$3:H$32,0)</f>
        <v>30</v>
      </c>
      <c r="I5">
        <f>RANK('OAM1'!I5,'OAM1'!I$3:I$32,0)</f>
        <v>25</v>
      </c>
      <c r="J5">
        <f>RANK('OAM1'!J5,'OAM1'!J$3:J$32,0)</f>
        <v>1</v>
      </c>
      <c r="K5">
        <f>RANK('OAM1'!K5,'OAM1'!K$3:K$32,0)</f>
        <v>17</v>
      </c>
      <c r="L5">
        <f>RANK('OAM1'!L5,'OAM1'!L$3:L$32,0)</f>
        <v>30</v>
      </c>
      <c r="M5">
        <f>RANK('OAM1'!M5,'OAM1'!M$3:M$32,0)</f>
        <v>25</v>
      </c>
      <c r="N5">
        <f>RANK('OAM1'!N5,'OAM1'!N$3:N$32,0)</f>
        <v>2</v>
      </c>
      <c r="O5">
        <f>RANK('OAM1'!O5,'OAM1'!O$3:O$32,0)</f>
        <v>29</v>
      </c>
      <c r="P5">
        <f>RANK('OAM1'!P5,'OAM1'!P$3:P$32,0)</f>
        <v>30</v>
      </c>
      <c r="Q5">
        <f>RANK('OAM1'!Q5,'OAM1'!Q$3:Q$32,0)</f>
        <v>25</v>
      </c>
      <c r="R5">
        <f t="shared" si="31"/>
        <v>29</v>
      </c>
      <c r="S5">
        <f t="shared" si="16"/>
        <v>3</v>
      </c>
      <c r="T5">
        <f t="shared" si="17"/>
        <v>1</v>
      </c>
      <c r="U5">
        <f t="shared" si="18"/>
        <v>6</v>
      </c>
      <c r="V5">
        <f t="shared" si="19"/>
        <v>29</v>
      </c>
      <c r="W5">
        <f t="shared" si="20"/>
        <v>18</v>
      </c>
      <c r="X5">
        <f t="shared" si="21"/>
        <v>1</v>
      </c>
      <c r="Y5">
        <f t="shared" si="22"/>
        <v>6</v>
      </c>
      <c r="Z5">
        <f t="shared" si="23"/>
        <v>30</v>
      </c>
      <c r="AA5">
        <f t="shared" si="24"/>
        <v>14</v>
      </c>
      <c r="AB5">
        <f t="shared" si="25"/>
        <v>1</v>
      </c>
      <c r="AC5">
        <f t="shared" si="26"/>
        <v>6</v>
      </c>
      <c r="AD5">
        <f t="shared" si="27"/>
        <v>29</v>
      </c>
      <c r="AE5">
        <f t="shared" si="28"/>
        <v>2</v>
      </c>
      <c r="AF5">
        <f t="shared" si="29"/>
        <v>1</v>
      </c>
      <c r="AG5">
        <f t="shared" si="30"/>
        <v>6</v>
      </c>
      <c r="AH5">
        <f>'OAM1'!V5</f>
        <v>995600</v>
      </c>
      <c r="AI5" s="21">
        <f>covid_kockázat_szimulátor!AH106</f>
        <v>995599.8</v>
      </c>
      <c r="AJ5">
        <f t="shared" si="32"/>
        <v>0</v>
      </c>
    </row>
    <row r="6" spans="1:36">
      <c r="A6" t="str">
        <f>'OAM1'!A6</f>
        <v>2022-01-10 17:05:08 muse 1:26</v>
      </c>
      <c r="B6">
        <f>RANK('OAM1'!B6,'OAM1'!B$3:B$32,0)</f>
        <v>7</v>
      </c>
      <c r="C6">
        <f>RANK('OAM1'!C6,'OAM1'!C$3:C$32,0)</f>
        <v>6</v>
      </c>
      <c r="D6">
        <f>RANK('OAM1'!D6,'OAM1'!D$3:D$32,0)</f>
        <v>23</v>
      </c>
      <c r="E6">
        <f>RANK('OAM1'!E6,'OAM1'!E$3:E$32,0)</f>
        <v>9</v>
      </c>
      <c r="F6">
        <f>RANK('OAM1'!F6,'OAM1'!F$3:F$32,0)</f>
        <v>24</v>
      </c>
      <c r="G6">
        <f>RANK('OAM1'!G6,'OAM1'!G$3:G$32,0)</f>
        <v>19</v>
      </c>
      <c r="H6">
        <f>RANK('OAM1'!H6,'OAM1'!H$3:H$32,0)</f>
        <v>16</v>
      </c>
      <c r="I6">
        <f>RANK('OAM1'!I6,'OAM1'!I$3:I$32,0)</f>
        <v>9</v>
      </c>
      <c r="J6">
        <f>RANK('OAM1'!J6,'OAM1'!J$3:J$32,0)</f>
        <v>29</v>
      </c>
      <c r="K6">
        <f>RANK('OAM1'!K6,'OAM1'!K$3:K$32,0)</f>
        <v>18</v>
      </c>
      <c r="L6">
        <f>RANK('OAM1'!L6,'OAM1'!L$3:L$32,0)</f>
        <v>18</v>
      </c>
      <c r="M6">
        <f>RANK('OAM1'!M6,'OAM1'!M$3:M$32,0)</f>
        <v>9</v>
      </c>
      <c r="N6">
        <f>RANK('OAM1'!N6,'OAM1'!N$3:N$32,0)</f>
        <v>17</v>
      </c>
      <c r="O6">
        <f>RANK('OAM1'!O6,'OAM1'!O$3:O$32,0)</f>
        <v>28</v>
      </c>
      <c r="P6">
        <f>RANK('OAM1'!P6,'OAM1'!P$3:P$32,0)</f>
        <v>23</v>
      </c>
      <c r="Q6">
        <f>RANK('OAM1'!Q6,'OAM1'!Q$3:Q$32,0)</f>
        <v>9</v>
      </c>
      <c r="R6">
        <f t="shared" si="31"/>
        <v>24</v>
      </c>
      <c r="S6">
        <f t="shared" si="16"/>
        <v>25</v>
      </c>
      <c r="T6">
        <f t="shared" si="17"/>
        <v>8</v>
      </c>
      <c r="U6">
        <f t="shared" si="18"/>
        <v>22</v>
      </c>
      <c r="V6">
        <f t="shared" si="19"/>
        <v>7</v>
      </c>
      <c r="W6">
        <f t="shared" si="20"/>
        <v>12</v>
      </c>
      <c r="X6">
        <f t="shared" si="21"/>
        <v>15</v>
      </c>
      <c r="Y6">
        <f t="shared" si="22"/>
        <v>22</v>
      </c>
      <c r="Z6">
        <f t="shared" si="23"/>
        <v>2</v>
      </c>
      <c r="AA6">
        <f t="shared" si="24"/>
        <v>13</v>
      </c>
      <c r="AB6">
        <f t="shared" si="25"/>
        <v>13</v>
      </c>
      <c r="AC6">
        <f t="shared" si="26"/>
        <v>22</v>
      </c>
      <c r="AD6">
        <f t="shared" si="27"/>
        <v>14</v>
      </c>
      <c r="AE6">
        <f t="shared" si="28"/>
        <v>3</v>
      </c>
      <c r="AF6">
        <f t="shared" si="29"/>
        <v>8</v>
      </c>
      <c r="AG6">
        <f t="shared" si="30"/>
        <v>22</v>
      </c>
      <c r="AH6">
        <f>'OAM1'!V6</f>
        <v>1006500</v>
      </c>
      <c r="AI6" s="21">
        <f>covid_kockázat_szimulátor!AH107</f>
        <v>1006500.3</v>
      </c>
      <c r="AJ6">
        <f t="shared" si="32"/>
        <v>0</v>
      </c>
    </row>
    <row r="7" spans="1:36">
      <c r="A7" t="str">
        <f>'OAM1'!A7</f>
        <v>2022-01-10 17:38:04 muse 1:27</v>
      </c>
      <c r="B7">
        <f>RANK('OAM1'!B7,'OAM1'!B$3:B$32,0)</f>
        <v>9</v>
      </c>
      <c r="C7">
        <f>RANK('OAM1'!C7,'OAM1'!C$3:C$32,0)</f>
        <v>26</v>
      </c>
      <c r="D7">
        <f>RANK('OAM1'!D7,'OAM1'!D$3:D$32,0)</f>
        <v>22</v>
      </c>
      <c r="E7">
        <f>RANK('OAM1'!E7,'OAM1'!E$3:E$32,0)</f>
        <v>7</v>
      </c>
      <c r="F7">
        <f>RANK('OAM1'!F7,'OAM1'!F$3:F$32,0)</f>
        <v>22</v>
      </c>
      <c r="G7">
        <f>RANK('OAM1'!G7,'OAM1'!G$3:G$32,0)</f>
        <v>27</v>
      </c>
      <c r="H7">
        <f>RANK('OAM1'!H7,'OAM1'!H$3:H$32,0)</f>
        <v>21</v>
      </c>
      <c r="I7">
        <f>RANK('OAM1'!I7,'OAM1'!I$3:I$32,0)</f>
        <v>7</v>
      </c>
      <c r="J7">
        <f>RANK('OAM1'!J7,'OAM1'!J$3:J$32,0)</f>
        <v>19</v>
      </c>
      <c r="K7">
        <f>RANK('OAM1'!K7,'OAM1'!K$3:K$32,0)</f>
        <v>16</v>
      </c>
      <c r="L7">
        <f>RANK('OAM1'!L7,'OAM1'!L$3:L$32,0)</f>
        <v>16</v>
      </c>
      <c r="M7">
        <f>RANK('OAM1'!M7,'OAM1'!M$3:M$32,0)</f>
        <v>7</v>
      </c>
      <c r="N7">
        <f>RANK('OAM1'!N7,'OAM1'!N$3:N$32,0)</f>
        <v>14</v>
      </c>
      <c r="O7">
        <f>RANK('OAM1'!O7,'OAM1'!O$3:O$32,0)</f>
        <v>12</v>
      </c>
      <c r="P7">
        <f>RANK('OAM1'!P7,'OAM1'!P$3:P$32,0)</f>
        <v>22</v>
      </c>
      <c r="Q7">
        <f>RANK('OAM1'!Q7,'OAM1'!Q$3:Q$32,0)</f>
        <v>7</v>
      </c>
      <c r="R7">
        <f t="shared" si="31"/>
        <v>22</v>
      </c>
      <c r="S7">
        <f t="shared" si="16"/>
        <v>5</v>
      </c>
      <c r="T7">
        <f t="shared" si="17"/>
        <v>9</v>
      </c>
      <c r="U7">
        <f t="shared" si="18"/>
        <v>24</v>
      </c>
      <c r="V7">
        <f t="shared" si="19"/>
        <v>9</v>
      </c>
      <c r="W7">
        <f t="shared" si="20"/>
        <v>4</v>
      </c>
      <c r="X7">
        <f t="shared" si="21"/>
        <v>10</v>
      </c>
      <c r="Y7">
        <f t="shared" si="22"/>
        <v>24</v>
      </c>
      <c r="Z7">
        <f t="shared" si="23"/>
        <v>12</v>
      </c>
      <c r="AA7">
        <f t="shared" si="24"/>
        <v>15</v>
      </c>
      <c r="AB7">
        <f t="shared" si="25"/>
        <v>15</v>
      </c>
      <c r="AC7">
        <f t="shared" si="26"/>
        <v>24</v>
      </c>
      <c r="AD7">
        <f t="shared" si="27"/>
        <v>17</v>
      </c>
      <c r="AE7">
        <f t="shared" si="28"/>
        <v>19</v>
      </c>
      <c r="AF7">
        <f t="shared" si="29"/>
        <v>9</v>
      </c>
      <c r="AG7">
        <f t="shared" si="30"/>
        <v>24</v>
      </c>
      <c r="AH7">
        <f>'OAM1'!V7</f>
        <v>999100</v>
      </c>
      <c r="AI7" s="21">
        <f>covid_kockázat_szimulátor!AH108</f>
        <v>999099.8</v>
      </c>
      <c r="AJ7">
        <f t="shared" si="32"/>
        <v>0</v>
      </c>
    </row>
    <row r="8" spans="1:36">
      <c r="A8" t="str">
        <f>'OAM1'!A8</f>
        <v>2022-01-14 10:10:49 muse 1:23</v>
      </c>
      <c r="B8">
        <f>RANK('OAM1'!B8,'OAM1'!B$3:B$32,0)</f>
        <v>15</v>
      </c>
      <c r="C8">
        <f>RANK('OAM1'!C8,'OAM1'!C$3:C$32,0)</f>
        <v>25</v>
      </c>
      <c r="D8">
        <f>RANK('OAM1'!D8,'OAM1'!D$3:D$32,0)</f>
        <v>24</v>
      </c>
      <c r="E8">
        <f>RANK('OAM1'!E8,'OAM1'!E$3:E$32,0)</f>
        <v>6</v>
      </c>
      <c r="F8">
        <f>RANK('OAM1'!F8,'OAM1'!F$3:F$32,0)</f>
        <v>8</v>
      </c>
      <c r="G8">
        <f>RANK('OAM1'!G8,'OAM1'!G$3:G$32,0)</f>
        <v>8</v>
      </c>
      <c r="H8">
        <f>RANK('OAM1'!H8,'OAM1'!H$3:H$32,0)</f>
        <v>12</v>
      </c>
      <c r="I8">
        <f>RANK('OAM1'!I8,'OAM1'!I$3:I$32,0)</f>
        <v>6</v>
      </c>
      <c r="J8">
        <f>RANK('OAM1'!J8,'OAM1'!J$3:J$32,0)</f>
        <v>11</v>
      </c>
      <c r="K8">
        <f>RANK('OAM1'!K8,'OAM1'!K$3:K$32,0)</f>
        <v>4</v>
      </c>
      <c r="L8">
        <f>RANK('OAM1'!L8,'OAM1'!L$3:L$32,0)</f>
        <v>11</v>
      </c>
      <c r="M8">
        <f>RANK('OAM1'!M8,'OAM1'!M$3:M$32,0)</f>
        <v>6</v>
      </c>
      <c r="N8">
        <f>RANK('OAM1'!N8,'OAM1'!N$3:N$32,0)</f>
        <v>8</v>
      </c>
      <c r="O8">
        <f>RANK('OAM1'!O8,'OAM1'!O$3:O$32,0)</f>
        <v>20</v>
      </c>
      <c r="P8">
        <f>RANK('OAM1'!P8,'OAM1'!P$3:P$32,0)</f>
        <v>16</v>
      </c>
      <c r="Q8">
        <f>RANK('OAM1'!Q8,'OAM1'!Q$3:Q$32,0)</f>
        <v>6</v>
      </c>
      <c r="R8">
        <f t="shared" si="31"/>
        <v>16</v>
      </c>
      <c r="S8">
        <f t="shared" si="16"/>
        <v>6</v>
      </c>
      <c r="T8">
        <f t="shared" si="17"/>
        <v>7</v>
      </c>
      <c r="U8">
        <f t="shared" si="18"/>
        <v>25</v>
      </c>
      <c r="V8">
        <f t="shared" si="19"/>
        <v>23</v>
      </c>
      <c r="W8">
        <f t="shared" si="20"/>
        <v>23</v>
      </c>
      <c r="X8">
        <f t="shared" si="21"/>
        <v>19</v>
      </c>
      <c r="Y8">
        <f t="shared" si="22"/>
        <v>25</v>
      </c>
      <c r="Z8">
        <f t="shared" si="23"/>
        <v>20</v>
      </c>
      <c r="AA8">
        <f t="shared" si="24"/>
        <v>27</v>
      </c>
      <c r="AB8">
        <f t="shared" si="25"/>
        <v>20</v>
      </c>
      <c r="AC8">
        <f t="shared" si="26"/>
        <v>25</v>
      </c>
      <c r="AD8">
        <f t="shared" si="27"/>
        <v>23</v>
      </c>
      <c r="AE8">
        <f t="shared" si="28"/>
        <v>11</v>
      </c>
      <c r="AF8">
        <f t="shared" si="29"/>
        <v>15</v>
      </c>
      <c r="AG8">
        <f t="shared" si="30"/>
        <v>25</v>
      </c>
      <c r="AH8">
        <f>'OAM1'!V8</f>
        <v>1006500</v>
      </c>
      <c r="AI8" s="21">
        <f>covid_kockázat_szimulátor!AH109</f>
        <v>1006499.8</v>
      </c>
      <c r="AJ8">
        <f t="shared" si="32"/>
        <v>0</v>
      </c>
    </row>
    <row r="9" spans="1:36">
      <c r="A9" t="str">
        <f>'OAM1'!A9</f>
        <v>2022-01-14 11:35:08 muse 1:44</v>
      </c>
      <c r="B9">
        <f>RANK('OAM1'!B9,'OAM1'!B$3:B$32,0)</f>
        <v>21</v>
      </c>
      <c r="C9">
        <f>RANK('OAM1'!C9,'OAM1'!C$3:C$32,0)</f>
        <v>10</v>
      </c>
      <c r="D9">
        <f>RANK('OAM1'!D9,'OAM1'!D$3:D$32,0)</f>
        <v>17</v>
      </c>
      <c r="E9">
        <f>RANK('OAM1'!E9,'OAM1'!E$3:E$32,0)</f>
        <v>18</v>
      </c>
      <c r="F9">
        <f>RANK('OAM1'!F9,'OAM1'!F$3:F$32,0)</f>
        <v>23</v>
      </c>
      <c r="G9">
        <f>RANK('OAM1'!G9,'OAM1'!G$3:G$32,0)</f>
        <v>4</v>
      </c>
      <c r="H9">
        <f>RANK('OAM1'!H9,'OAM1'!H$3:H$32,0)</f>
        <v>24</v>
      </c>
      <c r="I9">
        <f>RANK('OAM1'!I9,'OAM1'!I$3:I$32,0)</f>
        <v>18</v>
      </c>
      <c r="J9">
        <f>RANK('OAM1'!J9,'OAM1'!J$3:J$32,0)</f>
        <v>20</v>
      </c>
      <c r="K9">
        <f>RANK('OAM1'!K9,'OAM1'!K$3:K$32,0)</f>
        <v>20</v>
      </c>
      <c r="L9">
        <f>RANK('OAM1'!L9,'OAM1'!L$3:L$32,0)</f>
        <v>27</v>
      </c>
      <c r="M9">
        <f>RANK('OAM1'!M9,'OAM1'!M$3:M$32,0)</f>
        <v>18</v>
      </c>
      <c r="N9">
        <f>RANK('OAM1'!N9,'OAM1'!N$3:N$32,0)</f>
        <v>22</v>
      </c>
      <c r="O9">
        <f>RANK('OAM1'!O9,'OAM1'!O$3:O$32,0)</f>
        <v>7</v>
      </c>
      <c r="P9">
        <f>RANK('OAM1'!P9,'OAM1'!P$3:P$32,0)</f>
        <v>10</v>
      </c>
      <c r="Q9">
        <f>RANK('OAM1'!Q9,'OAM1'!Q$3:Q$32,0)</f>
        <v>18</v>
      </c>
      <c r="R9">
        <f t="shared" si="31"/>
        <v>10</v>
      </c>
      <c r="S9">
        <f t="shared" si="16"/>
        <v>21</v>
      </c>
      <c r="T9">
        <f t="shared" si="17"/>
        <v>14</v>
      </c>
      <c r="U9">
        <f t="shared" si="18"/>
        <v>13</v>
      </c>
      <c r="V9">
        <f t="shared" si="19"/>
        <v>8</v>
      </c>
      <c r="W9">
        <f t="shared" si="20"/>
        <v>27</v>
      </c>
      <c r="X9">
        <f t="shared" si="21"/>
        <v>7</v>
      </c>
      <c r="Y9">
        <f t="shared" si="22"/>
        <v>13</v>
      </c>
      <c r="Z9">
        <f t="shared" si="23"/>
        <v>11</v>
      </c>
      <c r="AA9">
        <f t="shared" si="24"/>
        <v>11</v>
      </c>
      <c r="AB9">
        <f t="shared" si="25"/>
        <v>4</v>
      </c>
      <c r="AC9">
        <f t="shared" si="26"/>
        <v>13</v>
      </c>
      <c r="AD9">
        <f t="shared" si="27"/>
        <v>9</v>
      </c>
      <c r="AE9">
        <f t="shared" si="28"/>
        <v>24</v>
      </c>
      <c r="AF9">
        <f t="shared" si="29"/>
        <v>21</v>
      </c>
      <c r="AG9">
        <f t="shared" si="30"/>
        <v>13</v>
      </c>
      <c r="AH9">
        <f>'OAM1'!V9</f>
        <v>1006500</v>
      </c>
      <c r="AI9" s="21">
        <f>covid_kockázat_szimulátor!AH110</f>
        <v>1006500.3</v>
      </c>
      <c r="AJ9">
        <f t="shared" si="32"/>
        <v>0</v>
      </c>
    </row>
    <row r="10" spans="1:36">
      <c r="A10" t="str">
        <f>'OAM1'!A10</f>
        <v>2022-01-07 09:47:04 muse 1:27</v>
      </c>
      <c r="B10">
        <f>RANK('OAM1'!B10,'OAM1'!B$3:B$32,0)</f>
        <v>17</v>
      </c>
      <c r="C10">
        <f>RANK('OAM1'!C10,'OAM1'!C$3:C$32,0)</f>
        <v>19</v>
      </c>
      <c r="D10">
        <f>RANK('OAM1'!D10,'OAM1'!D$3:D$32,0)</f>
        <v>8</v>
      </c>
      <c r="E10">
        <f>RANK('OAM1'!E10,'OAM1'!E$3:E$32,0)</f>
        <v>12</v>
      </c>
      <c r="F10">
        <f>RANK('OAM1'!F10,'OAM1'!F$3:F$32,0)</f>
        <v>25</v>
      </c>
      <c r="G10">
        <f>RANK('OAM1'!G10,'OAM1'!G$3:G$32,0)</f>
        <v>17</v>
      </c>
      <c r="H10">
        <f>RANK('OAM1'!H10,'OAM1'!H$3:H$32,0)</f>
        <v>9</v>
      </c>
      <c r="I10">
        <f>RANK('OAM1'!I10,'OAM1'!I$3:I$32,0)</f>
        <v>12</v>
      </c>
      <c r="J10">
        <f>RANK('OAM1'!J10,'OAM1'!J$3:J$32,0)</f>
        <v>27</v>
      </c>
      <c r="K10">
        <f>RANK('OAM1'!K10,'OAM1'!K$3:K$32,0)</f>
        <v>23</v>
      </c>
      <c r="L10">
        <f>RANK('OAM1'!L10,'OAM1'!L$3:L$32,0)</f>
        <v>9</v>
      </c>
      <c r="M10">
        <f>RANK('OAM1'!M10,'OAM1'!M$3:M$32,0)</f>
        <v>12</v>
      </c>
      <c r="N10">
        <f>RANK('OAM1'!N10,'OAM1'!N$3:N$32,0)</f>
        <v>21</v>
      </c>
      <c r="O10">
        <f>RANK('OAM1'!O10,'OAM1'!O$3:O$32,0)</f>
        <v>18</v>
      </c>
      <c r="P10">
        <f>RANK('OAM1'!P10,'OAM1'!P$3:P$32,0)</f>
        <v>7</v>
      </c>
      <c r="Q10">
        <f>RANK('OAM1'!Q10,'OAM1'!Q$3:Q$32,0)</f>
        <v>12</v>
      </c>
      <c r="R10">
        <f t="shared" si="31"/>
        <v>14</v>
      </c>
      <c r="S10">
        <f t="shared" si="16"/>
        <v>12</v>
      </c>
      <c r="T10">
        <f t="shared" si="17"/>
        <v>23</v>
      </c>
      <c r="U10">
        <f t="shared" si="18"/>
        <v>19</v>
      </c>
      <c r="V10">
        <f t="shared" si="19"/>
        <v>6</v>
      </c>
      <c r="W10">
        <f t="shared" si="20"/>
        <v>14</v>
      </c>
      <c r="X10">
        <f t="shared" si="21"/>
        <v>22</v>
      </c>
      <c r="Y10">
        <f t="shared" si="22"/>
        <v>19</v>
      </c>
      <c r="Z10">
        <f t="shared" si="23"/>
        <v>4</v>
      </c>
      <c r="AA10">
        <f t="shared" si="24"/>
        <v>8</v>
      </c>
      <c r="AB10">
        <f t="shared" si="25"/>
        <v>22</v>
      </c>
      <c r="AC10">
        <f t="shared" si="26"/>
        <v>19</v>
      </c>
      <c r="AD10">
        <f t="shared" si="27"/>
        <v>10</v>
      </c>
      <c r="AE10">
        <f t="shared" si="28"/>
        <v>13</v>
      </c>
      <c r="AF10">
        <f t="shared" si="29"/>
        <v>24</v>
      </c>
      <c r="AG10">
        <f t="shared" si="30"/>
        <v>19</v>
      </c>
      <c r="AH10">
        <f>'OAM1'!V10</f>
        <v>954200</v>
      </c>
      <c r="AI10" s="21">
        <f>covid_kockázat_szimulátor!AH111</f>
        <v>954200.3</v>
      </c>
      <c r="AJ10">
        <f t="shared" si="32"/>
        <v>0</v>
      </c>
    </row>
    <row r="11" spans="1:36">
      <c r="A11" t="str">
        <f>'OAM1'!A11</f>
        <v>2022-01-03 13:33:18 muse 1:24</v>
      </c>
      <c r="B11">
        <f>RANK('OAM1'!B11,'OAM1'!B$3:B$32,0)</f>
        <v>25</v>
      </c>
      <c r="C11">
        <f>RANK('OAM1'!C11,'OAM1'!C$3:C$32,0)</f>
        <v>11</v>
      </c>
      <c r="D11">
        <f>RANK('OAM1'!D11,'OAM1'!D$3:D$32,0)</f>
        <v>11</v>
      </c>
      <c r="E11">
        <f>RANK('OAM1'!E11,'OAM1'!E$3:E$32,0)</f>
        <v>20</v>
      </c>
      <c r="F11">
        <f>RANK('OAM1'!F11,'OAM1'!F$3:F$32,0)</f>
        <v>9</v>
      </c>
      <c r="G11">
        <f>RANK('OAM1'!G11,'OAM1'!G$3:G$32,0)</f>
        <v>1</v>
      </c>
      <c r="H11">
        <f>RANK('OAM1'!H11,'OAM1'!H$3:H$32,0)</f>
        <v>3</v>
      </c>
      <c r="I11">
        <f>RANK('OAM1'!I11,'OAM1'!I$3:I$32,0)</f>
        <v>20</v>
      </c>
      <c r="J11">
        <f>RANK('OAM1'!J11,'OAM1'!J$3:J$32,0)</f>
        <v>10</v>
      </c>
      <c r="K11">
        <f>RANK('OAM1'!K11,'OAM1'!K$3:K$32,0)</f>
        <v>1</v>
      </c>
      <c r="L11">
        <f>RANK('OAM1'!L11,'OAM1'!L$3:L$32,0)</f>
        <v>4</v>
      </c>
      <c r="M11">
        <f>RANK('OAM1'!M11,'OAM1'!M$3:M$32,0)</f>
        <v>20</v>
      </c>
      <c r="N11">
        <f>RANK('OAM1'!N11,'OAM1'!N$3:N$32,0)</f>
        <v>26</v>
      </c>
      <c r="O11">
        <f>RANK('OAM1'!O11,'OAM1'!O$3:O$32,0)</f>
        <v>25</v>
      </c>
      <c r="P11">
        <f>RANK('OAM1'!P11,'OAM1'!P$3:P$32,0)</f>
        <v>21</v>
      </c>
      <c r="Q11">
        <f>RANK('OAM1'!Q11,'OAM1'!Q$3:Q$32,0)</f>
        <v>20</v>
      </c>
      <c r="R11">
        <f t="shared" si="31"/>
        <v>6</v>
      </c>
      <c r="S11">
        <f t="shared" si="16"/>
        <v>20</v>
      </c>
      <c r="T11">
        <f t="shared" si="17"/>
        <v>20</v>
      </c>
      <c r="U11">
        <f t="shared" si="18"/>
        <v>11</v>
      </c>
      <c r="V11">
        <f t="shared" si="19"/>
        <v>22</v>
      </c>
      <c r="W11">
        <f t="shared" si="20"/>
        <v>30</v>
      </c>
      <c r="X11">
        <f t="shared" si="21"/>
        <v>28</v>
      </c>
      <c r="Y11">
        <f t="shared" si="22"/>
        <v>11</v>
      </c>
      <c r="Z11">
        <f t="shared" si="23"/>
        <v>21</v>
      </c>
      <c r="AA11">
        <f t="shared" si="24"/>
        <v>30</v>
      </c>
      <c r="AB11">
        <f t="shared" si="25"/>
        <v>27</v>
      </c>
      <c r="AC11">
        <f t="shared" si="26"/>
        <v>11</v>
      </c>
      <c r="AD11">
        <f t="shared" si="27"/>
        <v>5</v>
      </c>
      <c r="AE11">
        <f t="shared" si="28"/>
        <v>6</v>
      </c>
      <c r="AF11">
        <f t="shared" si="29"/>
        <v>10</v>
      </c>
      <c r="AG11">
        <f t="shared" si="30"/>
        <v>11</v>
      </c>
      <c r="AH11">
        <f>'OAM1'!V11</f>
        <v>1006500</v>
      </c>
      <c r="AI11" s="21">
        <f>covid_kockázat_szimulátor!AH112</f>
        <v>1006499.8</v>
      </c>
      <c r="AJ11">
        <f t="shared" si="32"/>
        <v>0</v>
      </c>
    </row>
    <row r="12" spans="1:36">
      <c r="A12" t="str">
        <f>'OAM1'!A12</f>
        <v>2022-01-03 13:38:59 muse 1:08</v>
      </c>
      <c r="B12">
        <f>RANK('OAM1'!B12,'OAM1'!B$3:B$32,0)</f>
        <v>3</v>
      </c>
      <c r="C12">
        <f>RANK('OAM1'!C12,'OAM1'!C$3:C$32,0)</f>
        <v>30</v>
      </c>
      <c r="D12">
        <f>RANK('OAM1'!D12,'OAM1'!D$3:D$32,0)</f>
        <v>28</v>
      </c>
      <c r="E12">
        <f>RANK('OAM1'!E12,'OAM1'!E$3:E$32,0)</f>
        <v>3</v>
      </c>
      <c r="F12">
        <f>RANK('OAM1'!F12,'OAM1'!F$3:F$32,0)</f>
        <v>3</v>
      </c>
      <c r="G12">
        <f>RANK('OAM1'!G12,'OAM1'!G$3:G$32,0)</f>
        <v>15</v>
      </c>
      <c r="H12">
        <f>RANK('OAM1'!H12,'OAM1'!H$3:H$32,0)</f>
        <v>28</v>
      </c>
      <c r="I12">
        <f>RANK('OAM1'!I12,'OAM1'!I$3:I$32,0)</f>
        <v>3</v>
      </c>
      <c r="J12">
        <f>RANK('OAM1'!J12,'OAM1'!J$3:J$32,0)</f>
        <v>3</v>
      </c>
      <c r="K12">
        <f>RANK('OAM1'!K12,'OAM1'!K$3:K$32,0)</f>
        <v>10</v>
      </c>
      <c r="L12">
        <f>RANK('OAM1'!L12,'OAM1'!L$3:L$32,0)</f>
        <v>28</v>
      </c>
      <c r="M12">
        <f>RANK('OAM1'!M12,'OAM1'!M$3:M$32,0)</f>
        <v>3</v>
      </c>
      <c r="N12">
        <f>RANK('OAM1'!N12,'OAM1'!N$3:N$32,0)</f>
        <v>3</v>
      </c>
      <c r="O12">
        <f>RANK('OAM1'!O12,'OAM1'!O$3:O$32,0)</f>
        <v>30</v>
      </c>
      <c r="P12">
        <f>RANK('OAM1'!P12,'OAM1'!P$3:P$32,0)</f>
        <v>28</v>
      </c>
      <c r="Q12">
        <f>RANK('OAM1'!Q12,'OAM1'!Q$3:Q$32,0)</f>
        <v>3</v>
      </c>
      <c r="R12">
        <f t="shared" si="31"/>
        <v>28</v>
      </c>
      <c r="S12">
        <f t="shared" si="16"/>
        <v>1</v>
      </c>
      <c r="T12">
        <f t="shared" si="17"/>
        <v>3</v>
      </c>
      <c r="U12">
        <f t="shared" si="18"/>
        <v>28</v>
      </c>
      <c r="V12">
        <f t="shared" si="19"/>
        <v>28</v>
      </c>
      <c r="W12">
        <f t="shared" si="20"/>
        <v>16</v>
      </c>
      <c r="X12">
        <f t="shared" si="21"/>
        <v>3</v>
      </c>
      <c r="Y12">
        <f t="shared" si="22"/>
        <v>28</v>
      </c>
      <c r="Z12">
        <f t="shared" si="23"/>
        <v>28</v>
      </c>
      <c r="AA12">
        <f t="shared" si="24"/>
        <v>21</v>
      </c>
      <c r="AB12">
        <f t="shared" si="25"/>
        <v>3</v>
      </c>
      <c r="AC12">
        <f t="shared" si="26"/>
        <v>28</v>
      </c>
      <c r="AD12">
        <f t="shared" si="27"/>
        <v>28</v>
      </c>
      <c r="AE12">
        <f t="shared" si="28"/>
        <v>1</v>
      </c>
      <c r="AF12">
        <f t="shared" si="29"/>
        <v>3</v>
      </c>
      <c r="AG12">
        <f t="shared" si="30"/>
        <v>28</v>
      </c>
      <c r="AH12">
        <f>'OAM1'!V12</f>
        <v>1006500</v>
      </c>
      <c r="AI12" s="21">
        <f>covid_kockázat_szimulátor!AH113</f>
        <v>1006499.8</v>
      </c>
      <c r="AJ12">
        <f t="shared" si="32"/>
        <v>0</v>
      </c>
    </row>
    <row r="13" spans="1:36">
      <c r="A13" t="str">
        <f>'OAM1'!A13</f>
        <v>2022-01-03 13:53:13 muse 1:15</v>
      </c>
      <c r="B13">
        <f>RANK('OAM1'!B13,'OAM1'!B$3:B$32,0)</f>
        <v>6</v>
      </c>
      <c r="C13">
        <f>RANK('OAM1'!C13,'OAM1'!C$3:C$32,0)</f>
        <v>2</v>
      </c>
      <c r="D13">
        <f>RANK('OAM1'!D13,'OAM1'!D$3:D$32,0)</f>
        <v>4</v>
      </c>
      <c r="E13">
        <f>RANK('OAM1'!E13,'OAM1'!E$3:E$32,0)</f>
        <v>15</v>
      </c>
      <c r="F13">
        <f>RANK('OAM1'!F13,'OAM1'!F$3:F$32,0)</f>
        <v>18</v>
      </c>
      <c r="G13">
        <f>RANK('OAM1'!G13,'OAM1'!G$3:G$32,0)</f>
        <v>20</v>
      </c>
      <c r="H13">
        <f>RANK('OAM1'!H13,'OAM1'!H$3:H$32,0)</f>
        <v>18</v>
      </c>
      <c r="I13">
        <f>RANK('OAM1'!I13,'OAM1'!I$3:I$32,0)</f>
        <v>15</v>
      </c>
      <c r="J13">
        <f>RANK('OAM1'!J13,'OAM1'!J$3:J$32,0)</f>
        <v>26</v>
      </c>
      <c r="K13">
        <f>RANK('OAM1'!K13,'OAM1'!K$3:K$32,0)</f>
        <v>28</v>
      </c>
      <c r="L13">
        <f>RANK('OAM1'!L13,'OAM1'!L$3:L$32,0)</f>
        <v>24</v>
      </c>
      <c r="M13">
        <f>RANK('OAM1'!M13,'OAM1'!M$3:M$32,0)</f>
        <v>15</v>
      </c>
      <c r="N13">
        <f>RANK('OAM1'!N13,'OAM1'!N$3:N$32,0)</f>
        <v>10</v>
      </c>
      <c r="O13">
        <f>RANK('OAM1'!O13,'OAM1'!O$3:O$32,0)</f>
        <v>21</v>
      </c>
      <c r="P13">
        <f>RANK('OAM1'!P13,'OAM1'!P$3:P$32,0)</f>
        <v>19</v>
      </c>
      <c r="Q13">
        <f>RANK('OAM1'!Q13,'OAM1'!Q$3:Q$32,0)</f>
        <v>15</v>
      </c>
      <c r="R13">
        <f t="shared" si="31"/>
        <v>25</v>
      </c>
      <c r="S13">
        <f t="shared" si="16"/>
        <v>29</v>
      </c>
      <c r="T13">
        <f t="shared" si="17"/>
        <v>27</v>
      </c>
      <c r="U13">
        <f t="shared" si="18"/>
        <v>16</v>
      </c>
      <c r="V13">
        <f t="shared" si="19"/>
        <v>13</v>
      </c>
      <c r="W13">
        <f t="shared" si="20"/>
        <v>11</v>
      </c>
      <c r="X13">
        <f t="shared" si="21"/>
        <v>13</v>
      </c>
      <c r="Y13">
        <f t="shared" si="22"/>
        <v>16</v>
      </c>
      <c r="Z13">
        <f t="shared" si="23"/>
        <v>5</v>
      </c>
      <c r="AA13">
        <f t="shared" si="24"/>
        <v>3</v>
      </c>
      <c r="AB13">
        <f t="shared" si="25"/>
        <v>7</v>
      </c>
      <c r="AC13">
        <f t="shared" si="26"/>
        <v>16</v>
      </c>
      <c r="AD13">
        <f t="shared" si="27"/>
        <v>21</v>
      </c>
      <c r="AE13">
        <f t="shared" si="28"/>
        <v>10</v>
      </c>
      <c r="AF13">
        <f t="shared" si="29"/>
        <v>12</v>
      </c>
      <c r="AG13">
        <f t="shared" si="30"/>
        <v>16</v>
      </c>
      <c r="AH13">
        <f>'OAM1'!V13</f>
        <v>1002000</v>
      </c>
      <c r="AI13" s="21">
        <f>covid_kockázat_szimulátor!AH114</f>
        <v>1002000.3</v>
      </c>
      <c r="AJ13">
        <f t="shared" si="32"/>
        <v>0</v>
      </c>
    </row>
    <row r="14" spans="1:36">
      <c r="A14" t="str">
        <f>'OAM1'!A14</f>
        <v>2022-01-03 14:46:40 muse 1:21</v>
      </c>
      <c r="B14">
        <f>RANK('OAM1'!B14,'OAM1'!B$3:B$32,0)</f>
        <v>19</v>
      </c>
      <c r="C14">
        <f>RANK('OAM1'!C14,'OAM1'!C$3:C$32,0)</f>
        <v>21</v>
      </c>
      <c r="D14">
        <f>RANK('OAM1'!D14,'OAM1'!D$3:D$32,0)</f>
        <v>16</v>
      </c>
      <c r="E14">
        <f>RANK('OAM1'!E14,'OAM1'!E$3:E$32,0)</f>
        <v>27</v>
      </c>
      <c r="F14">
        <f>RANK('OAM1'!F14,'OAM1'!F$3:F$32,0)</f>
        <v>13</v>
      </c>
      <c r="G14">
        <f>RANK('OAM1'!G14,'OAM1'!G$3:G$32,0)</f>
        <v>3</v>
      </c>
      <c r="H14">
        <f>RANK('OAM1'!H14,'OAM1'!H$3:H$32,0)</f>
        <v>4</v>
      </c>
      <c r="I14">
        <f>RANK('OAM1'!I14,'OAM1'!I$3:I$32,0)</f>
        <v>27</v>
      </c>
      <c r="J14">
        <f>RANK('OAM1'!J14,'OAM1'!J$3:J$32,0)</f>
        <v>15</v>
      </c>
      <c r="K14">
        <f>RANK('OAM1'!K14,'OAM1'!K$3:K$32,0)</f>
        <v>6</v>
      </c>
      <c r="L14">
        <f>RANK('OAM1'!L14,'OAM1'!L$3:L$32,0)</f>
        <v>5</v>
      </c>
      <c r="M14">
        <f>RANK('OAM1'!M14,'OAM1'!M$3:M$32,0)</f>
        <v>27</v>
      </c>
      <c r="N14">
        <f>RANK('OAM1'!N14,'OAM1'!N$3:N$32,0)</f>
        <v>15</v>
      </c>
      <c r="O14">
        <f>RANK('OAM1'!O14,'OAM1'!O$3:O$32,0)</f>
        <v>23</v>
      </c>
      <c r="P14">
        <f>RANK('OAM1'!P14,'OAM1'!P$3:P$32,0)</f>
        <v>20</v>
      </c>
      <c r="Q14">
        <f>RANK('OAM1'!Q14,'OAM1'!Q$3:Q$32,0)</f>
        <v>27</v>
      </c>
      <c r="R14">
        <f t="shared" si="31"/>
        <v>12</v>
      </c>
      <c r="S14">
        <f t="shared" si="16"/>
        <v>10</v>
      </c>
      <c r="T14">
        <f t="shared" si="17"/>
        <v>15</v>
      </c>
      <c r="U14">
        <f t="shared" si="18"/>
        <v>4</v>
      </c>
      <c r="V14">
        <f t="shared" si="19"/>
        <v>18</v>
      </c>
      <c r="W14">
        <f t="shared" si="20"/>
        <v>28</v>
      </c>
      <c r="X14">
        <f t="shared" si="21"/>
        <v>27</v>
      </c>
      <c r="Y14">
        <f t="shared" si="22"/>
        <v>4</v>
      </c>
      <c r="Z14">
        <f t="shared" si="23"/>
        <v>16</v>
      </c>
      <c r="AA14">
        <f t="shared" si="24"/>
        <v>25</v>
      </c>
      <c r="AB14">
        <f t="shared" si="25"/>
        <v>26</v>
      </c>
      <c r="AC14">
        <f t="shared" si="26"/>
        <v>4</v>
      </c>
      <c r="AD14">
        <f t="shared" si="27"/>
        <v>16</v>
      </c>
      <c r="AE14">
        <f t="shared" si="28"/>
        <v>8</v>
      </c>
      <c r="AF14">
        <f t="shared" si="29"/>
        <v>11</v>
      </c>
      <c r="AG14">
        <f t="shared" si="30"/>
        <v>4</v>
      </c>
      <c r="AH14">
        <f>'OAM1'!V14</f>
        <v>1006500</v>
      </c>
      <c r="AI14" s="21">
        <f>covid_kockázat_szimulátor!AH115</f>
        <v>1006499.8</v>
      </c>
      <c r="AJ14">
        <f t="shared" si="32"/>
        <v>0</v>
      </c>
    </row>
    <row r="15" spans="1:36">
      <c r="A15" t="str">
        <f>'OAM1'!A15</f>
        <v>2021-12-31 11:32:07 muse 1:33</v>
      </c>
      <c r="B15">
        <f>RANK('OAM1'!B15,'OAM1'!B$3:B$32,0)</f>
        <v>4</v>
      </c>
      <c r="C15">
        <f>RANK('OAM1'!C15,'OAM1'!C$3:C$32,0)</f>
        <v>14</v>
      </c>
      <c r="D15">
        <f>RANK('OAM1'!D15,'OAM1'!D$3:D$32,0)</f>
        <v>21</v>
      </c>
      <c r="E15">
        <f>RANK('OAM1'!E15,'OAM1'!E$3:E$32,0)</f>
        <v>10</v>
      </c>
      <c r="F15">
        <f>RANK('OAM1'!F15,'OAM1'!F$3:F$32,0)</f>
        <v>4</v>
      </c>
      <c r="G15">
        <f>RANK('OAM1'!G15,'OAM1'!G$3:G$32,0)</f>
        <v>21</v>
      </c>
      <c r="H15">
        <f>RANK('OAM1'!H15,'OAM1'!H$3:H$32,0)</f>
        <v>13</v>
      </c>
      <c r="I15">
        <f>RANK('OAM1'!I15,'OAM1'!I$3:I$32,0)</f>
        <v>10</v>
      </c>
      <c r="J15">
        <f>RANK('OAM1'!J15,'OAM1'!J$3:J$32,0)</f>
        <v>4</v>
      </c>
      <c r="K15">
        <f>RANK('OAM1'!K15,'OAM1'!K$3:K$32,0)</f>
        <v>25</v>
      </c>
      <c r="L15">
        <f>RANK('OAM1'!L15,'OAM1'!L$3:L$32,0)</f>
        <v>19</v>
      </c>
      <c r="M15">
        <f>RANK('OAM1'!M15,'OAM1'!M$3:M$32,0)</f>
        <v>10</v>
      </c>
      <c r="N15">
        <f>RANK('OAM1'!N15,'OAM1'!N$3:N$32,0)</f>
        <v>4</v>
      </c>
      <c r="O15">
        <f>RANK('OAM1'!O15,'OAM1'!O$3:O$32,0)</f>
        <v>8</v>
      </c>
      <c r="P15">
        <f>RANK('OAM1'!P15,'OAM1'!P$3:P$32,0)</f>
        <v>25</v>
      </c>
      <c r="Q15">
        <f>RANK('OAM1'!Q15,'OAM1'!Q$3:Q$32,0)</f>
        <v>10</v>
      </c>
      <c r="R15">
        <f t="shared" si="31"/>
        <v>27</v>
      </c>
      <c r="S15">
        <f t="shared" si="16"/>
        <v>17</v>
      </c>
      <c r="T15">
        <f t="shared" si="17"/>
        <v>10</v>
      </c>
      <c r="U15">
        <f t="shared" si="18"/>
        <v>21</v>
      </c>
      <c r="V15">
        <f t="shared" si="19"/>
        <v>27</v>
      </c>
      <c r="W15">
        <f t="shared" si="20"/>
        <v>10</v>
      </c>
      <c r="X15">
        <f t="shared" si="21"/>
        <v>18</v>
      </c>
      <c r="Y15">
        <f t="shared" si="22"/>
        <v>21</v>
      </c>
      <c r="Z15">
        <f t="shared" si="23"/>
        <v>27</v>
      </c>
      <c r="AA15">
        <f t="shared" si="24"/>
        <v>6</v>
      </c>
      <c r="AB15">
        <f t="shared" si="25"/>
        <v>12</v>
      </c>
      <c r="AC15">
        <f t="shared" si="26"/>
        <v>21</v>
      </c>
      <c r="AD15">
        <f t="shared" si="27"/>
        <v>27</v>
      </c>
      <c r="AE15">
        <f t="shared" si="28"/>
        <v>23</v>
      </c>
      <c r="AF15">
        <f t="shared" si="29"/>
        <v>6</v>
      </c>
      <c r="AG15">
        <f t="shared" si="30"/>
        <v>21</v>
      </c>
      <c r="AH15">
        <f>'OAM1'!V15</f>
        <v>1006500</v>
      </c>
      <c r="AI15" s="21">
        <f>covid_kockázat_szimulátor!AH116</f>
        <v>1006499.8</v>
      </c>
      <c r="AJ15">
        <f t="shared" si="32"/>
        <v>0</v>
      </c>
    </row>
    <row r="16" spans="1:36">
      <c r="A16" t="str">
        <f>'OAM1'!A16</f>
        <v>2021-12-31 11:26:25 muse</v>
      </c>
      <c r="B16">
        <f>RANK('OAM1'!B16,'OAM1'!B$3:B$32,0)</f>
        <v>12</v>
      </c>
      <c r="C16">
        <f>RANK('OAM1'!C16,'OAM1'!C$3:C$32,0)</f>
        <v>18</v>
      </c>
      <c r="D16">
        <f>RANK('OAM1'!D16,'OAM1'!D$3:D$32,0)</f>
        <v>19</v>
      </c>
      <c r="E16">
        <f>RANK('OAM1'!E16,'OAM1'!E$3:E$32,0)</f>
        <v>4</v>
      </c>
      <c r="F16">
        <f>RANK('OAM1'!F16,'OAM1'!F$3:F$32,0)</f>
        <v>6</v>
      </c>
      <c r="G16">
        <f>RANK('OAM1'!G16,'OAM1'!G$3:G$32,0)</f>
        <v>5</v>
      </c>
      <c r="H16">
        <f>RANK('OAM1'!H16,'OAM1'!H$3:H$32,0)</f>
        <v>5</v>
      </c>
      <c r="I16">
        <f>RANK('OAM1'!I16,'OAM1'!I$3:I$32,0)</f>
        <v>4</v>
      </c>
      <c r="J16">
        <f>RANK('OAM1'!J16,'OAM1'!J$3:J$32,0)</f>
        <v>7</v>
      </c>
      <c r="K16">
        <f>RANK('OAM1'!K16,'OAM1'!K$3:K$32,0)</f>
        <v>2</v>
      </c>
      <c r="L16">
        <f>RANK('OAM1'!L16,'OAM1'!L$3:L$32,0)</f>
        <v>3</v>
      </c>
      <c r="M16">
        <f>RANK('OAM1'!M16,'OAM1'!M$3:M$32,0)</f>
        <v>4</v>
      </c>
      <c r="N16">
        <f>RANK('OAM1'!N16,'OAM1'!N$3:N$32,0)</f>
        <v>6</v>
      </c>
      <c r="O16">
        <f>RANK('OAM1'!O16,'OAM1'!O$3:O$32,0)</f>
        <v>5</v>
      </c>
      <c r="P16">
        <f>RANK('OAM1'!P16,'OAM1'!P$3:P$32,0)</f>
        <v>17</v>
      </c>
      <c r="Q16">
        <f>RANK('OAM1'!Q16,'OAM1'!Q$3:Q$32,0)</f>
        <v>4</v>
      </c>
      <c r="R16">
        <f t="shared" si="31"/>
        <v>19</v>
      </c>
      <c r="S16">
        <f t="shared" si="16"/>
        <v>13</v>
      </c>
      <c r="T16">
        <f t="shared" si="17"/>
        <v>12</v>
      </c>
      <c r="U16">
        <f t="shared" si="18"/>
        <v>27</v>
      </c>
      <c r="V16">
        <f t="shared" si="19"/>
        <v>25</v>
      </c>
      <c r="W16">
        <f t="shared" si="20"/>
        <v>26</v>
      </c>
      <c r="X16">
        <f t="shared" si="21"/>
        <v>26</v>
      </c>
      <c r="Y16">
        <f t="shared" si="22"/>
        <v>27</v>
      </c>
      <c r="Z16">
        <f t="shared" si="23"/>
        <v>24</v>
      </c>
      <c r="AA16">
        <f t="shared" si="24"/>
        <v>29</v>
      </c>
      <c r="AB16">
        <f t="shared" si="25"/>
        <v>28</v>
      </c>
      <c r="AC16">
        <f t="shared" si="26"/>
        <v>27</v>
      </c>
      <c r="AD16">
        <f t="shared" si="27"/>
        <v>25</v>
      </c>
      <c r="AE16">
        <f t="shared" si="28"/>
        <v>26</v>
      </c>
      <c r="AF16">
        <f t="shared" si="29"/>
        <v>14</v>
      </c>
      <c r="AG16">
        <f t="shared" si="30"/>
        <v>27</v>
      </c>
      <c r="AH16">
        <f>'OAM1'!V16</f>
        <v>1006500</v>
      </c>
      <c r="AI16" s="21">
        <f>covid_kockázat_szimulátor!AH117</f>
        <v>1006499.8</v>
      </c>
      <c r="AJ16">
        <f t="shared" si="32"/>
        <v>0</v>
      </c>
    </row>
    <row r="17" spans="1:36">
      <c r="A17" t="str">
        <f>'OAM1'!A17</f>
        <v>2021-12-28 11:26:12 muse 1:27</v>
      </c>
      <c r="B17">
        <f>RANK('OAM1'!B17,'OAM1'!B$3:B$32,0)</f>
        <v>23</v>
      </c>
      <c r="C17">
        <f>RANK('OAM1'!C17,'OAM1'!C$3:C$32,0)</f>
        <v>12</v>
      </c>
      <c r="D17">
        <f>RANK('OAM1'!D17,'OAM1'!D$3:D$32,0)</f>
        <v>3</v>
      </c>
      <c r="E17">
        <f>RANK('OAM1'!E17,'OAM1'!E$3:E$32,0)</f>
        <v>13</v>
      </c>
      <c r="F17">
        <f>RANK('OAM1'!F17,'OAM1'!F$3:F$32,0)</f>
        <v>16</v>
      </c>
      <c r="G17">
        <f>RANK('OAM1'!G17,'OAM1'!G$3:G$32,0)</f>
        <v>7</v>
      </c>
      <c r="H17">
        <f>RANK('OAM1'!H17,'OAM1'!H$3:H$32,0)</f>
        <v>1</v>
      </c>
      <c r="I17">
        <f>RANK('OAM1'!I17,'OAM1'!I$3:I$32,0)</f>
        <v>13</v>
      </c>
      <c r="J17">
        <f>RANK('OAM1'!J17,'OAM1'!J$3:J$32,0)</f>
        <v>22</v>
      </c>
      <c r="K17">
        <f>RANK('OAM1'!K17,'OAM1'!K$3:K$32,0)</f>
        <v>8</v>
      </c>
      <c r="L17">
        <f>RANK('OAM1'!L17,'OAM1'!L$3:L$32,0)</f>
        <v>2</v>
      </c>
      <c r="M17">
        <f>RANK('OAM1'!M17,'OAM1'!M$3:M$32,0)</f>
        <v>13</v>
      </c>
      <c r="N17">
        <f>RANK('OAM1'!N17,'OAM1'!N$3:N$32,0)</f>
        <v>20</v>
      </c>
      <c r="O17">
        <f>RANK('OAM1'!O17,'OAM1'!O$3:O$32,0)</f>
        <v>11</v>
      </c>
      <c r="P17">
        <f>RANK('OAM1'!P17,'OAM1'!P$3:P$32,0)</f>
        <v>2</v>
      </c>
      <c r="Q17">
        <f>RANK('OAM1'!Q17,'OAM1'!Q$3:Q$32,0)</f>
        <v>13</v>
      </c>
      <c r="R17">
        <f t="shared" si="31"/>
        <v>8</v>
      </c>
      <c r="S17">
        <f t="shared" si="16"/>
        <v>19</v>
      </c>
      <c r="T17">
        <f t="shared" si="17"/>
        <v>28</v>
      </c>
      <c r="U17">
        <f t="shared" si="18"/>
        <v>18</v>
      </c>
      <c r="V17">
        <f t="shared" si="19"/>
        <v>15</v>
      </c>
      <c r="W17">
        <f t="shared" si="20"/>
        <v>24</v>
      </c>
      <c r="X17">
        <f t="shared" si="21"/>
        <v>30</v>
      </c>
      <c r="Y17">
        <f t="shared" si="22"/>
        <v>18</v>
      </c>
      <c r="Z17">
        <f t="shared" si="23"/>
        <v>9</v>
      </c>
      <c r="AA17">
        <f t="shared" si="24"/>
        <v>23</v>
      </c>
      <c r="AB17">
        <f t="shared" si="25"/>
        <v>29</v>
      </c>
      <c r="AC17">
        <f t="shared" si="26"/>
        <v>18</v>
      </c>
      <c r="AD17">
        <f t="shared" si="27"/>
        <v>11</v>
      </c>
      <c r="AE17">
        <f t="shared" si="28"/>
        <v>20</v>
      </c>
      <c r="AF17">
        <f t="shared" si="29"/>
        <v>29</v>
      </c>
      <c r="AG17">
        <f t="shared" si="30"/>
        <v>18</v>
      </c>
      <c r="AH17">
        <f>'OAM1'!V17</f>
        <v>1008900</v>
      </c>
      <c r="AI17" s="21">
        <f>covid_kockázat_szimulátor!AH118</f>
        <v>1008900.3</v>
      </c>
      <c r="AJ17">
        <f t="shared" si="32"/>
        <v>0</v>
      </c>
    </row>
    <row r="18" spans="1:36">
      <c r="A18" t="str">
        <f>'OAM1'!A18</f>
        <v>2021-12-28 15:01:40 muse 1:28</v>
      </c>
      <c r="B18">
        <f>RANK('OAM1'!B18,'OAM1'!B$3:B$32,0)</f>
        <v>29</v>
      </c>
      <c r="C18">
        <f>RANK('OAM1'!C18,'OAM1'!C$3:C$32,0)</f>
        <v>17</v>
      </c>
      <c r="D18">
        <f>RANK('OAM1'!D18,'OAM1'!D$3:D$32,0)</f>
        <v>12</v>
      </c>
      <c r="E18">
        <f>RANK('OAM1'!E18,'OAM1'!E$3:E$32,0)</f>
        <v>22</v>
      </c>
      <c r="F18">
        <f>RANK('OAM1'!F18,'OAM1'!F$3:F$32,0)</f>
        <v>10</v>
      </c>
      <c r="G18">
        <f>RANK('OAM1'!G18,'OAM1'!G$3:G$32,0)</f>
        <v>24</v>
      </c>
      <c r="H18">
        <f>RANK('OAM1'!H18,'OAM1'!H$3:H$32,0)</f>
        <v>17</v>
      </c>
      <c r="I18">
        <f>RANK('OAM1'!I18,'OAM1'!I$3:I$32,0)</f>
        <v>22</v>
      </c>
      <c r="J18">
        <f>RANK('OAM1'!J18,'OAM1'!J$3:J$32,0)</f>
        <v>5</v>
      </c>
      <c r="K18">
        <f>RANK('OAM1'!K18,'OAM1'!K$3:K$32,0)</f>
        <v>5</v>
      </c>
      <c r="L18">
        <f>RANK('OAM1'!L18,'OAM1'!L$3:L$32,0)</f>
        <v>10</v>
      </c>
      <c r="M18">
        <f>RANK('OAM1'!M18,'OAM1'!M$3:M$32,0)</f>
        <v>22</v>
      </c>
      <c r="N18">
        <f>RANK('OAM1'!N18,'OAM1'!N$3:N$32,0)</f>
        <v>25</v>
      </c>
      <c r="O18">
        <f>RANK('OAM1'!O18,'OAM1'!O$3:O$32,0)</f>
        <v>13</v>
      </c>
      <c r="P18">
        <f>RANK('OAM1'!P18,'OAM1'!P$3:P$32,0)</f>
        <v>8</v>
      </c>
      <c r="Q18">
        <f>RANK('OAM1'!Q18,'OAM1'!Q$3:Q$32,0)</f>
        <v>22</v>
      </c>
      <c r="R18">
        <f t="shared" si="31"/>
        <v>2</v>
      </c>
      <c r="S18">
        <f t="shared" si="16"/>
        <v>14</v>
      </c>
      <c r="T18">
        <f t="shared" si="17"/>
        <v>19</v>
      </c>
      <c r="U18">
        <f t="shared" si="18"/>
        <v>9</v>
      </c>
      <c r="V18">
        <f t="shared" si="19"/>
        <v>21</v>
      </c>
      <c r="W18">
        <f t="shared" si="20"/>
        <v>7</v>
      </c>
      <c r="X18">
        <f t="shared" si="21"/>
        <v>14</v>
      </c>
      <c r="Y18">
        <f t="shared" si="22"/>
        <v>9</v>
      </c>
      <c r="Z18">
        <f t="shared" si="23"/>
        <v>26</v>
      </c>
      <c r="AA18">
        <f t="shared" si="24"/>
        <v>26</v>
      </c>
      <c r="AB18">
        <f t="shared" si="25"/>
        <v>21</v>
      </c>
      <c r="AC18">
        <f t="shared" si="26"/>
        <v>9</v>
      </c>
      <c r="AD18">
        <f t="shared" si="27"/>
        <v>6</v>
      </c>
      <c r="AE18">
        <f t="shared" si="28"/>
        <v>18</v>
      </c>
      <c r="AF18">
        <f t="shared" si="29"/>
        <v>23</v>
      </c>
      <c r="AG18">
        <f t="shared" si="30"/>
        <v>9</v>
      </c>
      <c r="AH18">
        <f>'OAM1'!V18</f>
        <v>954200</v>
      </c>
      <c r="AI18" s="21">
        <f>covid_kockázat_szimulátor!AH119</f>
        <v>954199.8</v>
      </c>
      <c r="AJ18">
        <f t="shared" si="32"/>
        <v>0</v>
      </c>
    </row>
    <row r="19" spans="1:36">
      <c r="A19" t="str">
        <f>'OAM1'!A19</f>
        <v>2021-12-22 13:38:19 muse 1:19</v>
      </c>
      <c r="B19">
        <f>RANK('OAM1'!B19,'OAM1'!B$3:B$32,0)</f>
        <v>11</v>
      </c>
      <c r="C19">
        <f>RANK('OAM1'!C19,'OAM1'!C$3:C$32,0)</f>
        <v>16</v>
      </c>
      <c r="D19">
        <f>RANK('OAM1'!D19,'OAM1'!D$3:D$32,0)</f>
        <v>18</v>
      </c>
      <c r="E19">
        <f>RANK('OAM1'!E19,'OAM1'!E$3:E$32,0)</f>
        <v>8</v>
      </c>
      <c r="F19">
        <f>RANK('OAM1'!F19,'OAM1'!F$3:F$32,0)</f>
        <v>7</v>
      </c>
      <c r="G19">
        <f>RANK('OAM1'!G19,'OAM1'!G$3:G$32,0)</f>
        <v>6</v>
      </c>
      <c r="H19">
        <f>RANK('OAM1'!H19,'OAM1'!H$3:H$32,0)</f>
        <v>15</v>
      </c>
      <c r="I19">
        <f>RANK('OAM1'!I19,'OAM1'!I$3:I$32,0)</f>
        <v>8</v>
      </c>
      <c r="J19">
        <f>RANK('OAM1'!J19,'OAM1'!J$3:J$32,0)</f>
        <v>12</v>
      </c>
      <c r="K19">
        <f>RANK('OAM1'!K19,'OAM1'!K$3:K$32,0)</f>
        <v>13</v>
      </c>
      <c r="L19">
        <f>RANK('OAM1'!L19,'OAM1'!L$3:L$32,0)</f>
        <v>21</v>
      </c>
      <c r="M19">
        <f>RANK('OAM1'!M19,'OAM1'!M$3:M$32,0)</f>
        <v>8</v>
      </c>
      <c r="N19">
        <f>RANK('OAM1'!N19,'OAM1'!N$3:N$32,0)</f>
        <v>7</v>
      </c>
      <c r="O19">
        <f>RANK('OAM1'!O19,'OAM1'!O$3:O$32,0)</f>
        <v>3</v>
      </c>
      <c r="P19">
        <f>RANK('OAM1'!P19,'OAM1'!P$3:P$32,0)</f>
        <v>12</v>
      </c>
      <c r="Q19">
        <f>RANK('OAM1'!Q19,'OAM1'!Q$3:Q$32,0)</f>
        <v>8</v>
      </c>
      <c r="R19">
        <f t="shared" si="31"/>
        <v>20</v>
      </c>
      <c r="S19">
        <f t="shared" si="16"/>
        <v>15</v>
      </c>
      <c r="T19">
        <f t="shared" si="17"/>
        <v>13</v>
      </c>
      <c r="U19">
        <f t="shared" si="18"/>
        <v>23</v>
      </c>
      <c r="V19">
        <f t="shared" si="19"/>
        <v>24</v>
      </c>
      <c r="W19">
        <f t="shared" si="20"/>
        <v>25</v>
      </c>
      <c r="X19">
        <f t="shared" si="21"/>
        <v>16</v>
      </c>
      <c r="Y19">
        <f t="shared" si="22"/>
        <v>23</v>
      </c>
      <c r="Z19">
        <f t="shared" si="23"/>
        <v>19</v>
      </c>
      <c r="AA19">
        <f t="shared" si="24"/>
        <v>18</v>
      </c>
      <c r="AB19">
        <f t="shared" si="25"/>
        <v>10</v>
      </c>
      <c r="AC19">
        <f t="shared" si="26"/>
        <v>23</v>
      </c>
      <c r="AD19">
        <f t="shared" si="27"/>
        <v>24</v>
      </c>
      <c r="AE19">
        <f t="shared" si="28"/>
        <v>28</v>
      </c>
      <c r="AF19">
        <f t="shared" si="29"/>
        <v>19</v>
      </c>
      <c r="AG19">
        <f t="shared" si="30"/>
        <v>23</v>
      </c>
      <c r="AH19">
        <f>'OAM1'!V19</f>
        <v>1006500</v>
      </c>
      <c r="AI19" s="21">
        <f>covid_kockázat_szimulátor!AH120</f>
        <v>1006499.8</v>
      </c>
      <c r="AJ19">
        <f t="shared" si="32"/>
        <v>0</v>
      </c>
    </row>
    <row r="20" spans="1:36">
      <c r="A20" t="str">
        <f>'OAM1'!A20</f>
        <v>2021-12-21 15:41:10 muse 1:27</v>
      </c>
      <c r="B20">
        <f>RANK('OAM1'!B20,'OAM1'!B$3:B$32,0)</f>
        <v>27</v>
      </c>
      <c r="C20">
        <f>RANK('OAM1'!C20,'OAM1'!C$3:C$32,0)</f>
        <v>29</v>
      </c>
      <c r="D20">
        <f>RANK('OAM1'!D20,'OAM1'!D$3:D$32,0)</f>
        <v>20</v>
      </c>
      <c r="E20">
        <f>RANK('OAM1'!E20,'OAM1'!E$3:E$32,0)</f>
        <v>30</v>
      </c>
      <c r="F20">
        <f>RANK('OAM1'!F20,'OAM1'!F$3:F$32,0)</f>
        <v>19</v>
      </c>
      <c r="G20">
        <f>RANK('OAM1'!G20,'OAM1'!G$3:G$32,0)</f>
        <v>28</v>
      </c>
      <c r="H20">
        <f>RANK('OAM1'!H20,'OAM1'!H$3:H$32,0)</f>
        <v>14</v>
      </c>
      <c r="I20">
        <f>RANK('OAM1'!I20,'OAM1'!I$3:I$32,0)</f>
        <v>30</v>
      </c>
      <c r="J20">
        <f>RANK('OAM1'!J20,'OAM1'!J$3:J$32,0)</f>
        <v>14</v>
      </c>
      <c r="K20">
        <f>RANK('OAM1'!K20,'OAM1'!K$3:K$32,0)</f>
        <v>14</v>
      </c>
      <c r="L20">
        <f>RANK('OAM1'!L20,'OAM1'!L$3:L$32,0)</f>
        <v>12</v>
      </c>
      <c r="M20">
        <f>RANK('OAM1'!M20,'OAM1'!M$3:M$32,0)</f>
        <v>30</v>
      </c>
      <c r="N20">
        <f>RANK('OAM1'!N20,'OAM1'!N$3:N$32,0)</f>
        <v>24</v>
      </c>
      <c r="O20">
        <f>RANK('OAM1'!O20,'OAM1'!O$3:O$32,0)</f>
        <v>24</v>
      </c>
      <c r="P20">
        <f>RANK('OAM1'!P20,'OAM1'!P$3:P$32,0)</f>
        <v>18</v>
      </c>
      <c r="Q20">
        <f>RANK('OAM1'!Q20,'OAM1'!Q$3:Q$32,0)</f>
        <v>30</v>
      </c>
      <c r="R20">
        <f t="shared" si="31"/>
        <v>4</v>
      </c>
      <c r="S20">
        <f t="shared" si="16"/>
        <v>2</v>
      </c>
      <c r="T20">
        <f t="shared" si="17"/>
        <v>11</v>
      </c>
      <c r="U20">
        <f t="shared" si="18"/>
        <v>1</v>
      </c>
      <c r="V20">
        <f t="shared" si="19"/>
        <v>12</v>
      </c>
      <c r="W20">
        <f t="shared" si="20"/>
        <v>3</v>
      </c>
      <c r="X20">
        <f t="shared" si="21"/>
        <v>17</v>
      </c>
      <c r="Y20">
        <f t="shared" si="22"/>
        <v>1</v>
      </c>
      <c r="Z20">
        <f t="shared" si="23"/>
        <v>17</v>
      </c>
      <c r="AA20">
        <f t="shared" si="24"/>
        <v>17</v>
      </c>
      <c r="AB20">
        <f t="shared" si="25"/>
        <v>19</v>
      </c>
      <c r="AC20">
        <f t="shared" si="26"/>
        <v>1</v>
      </c>
      <c r="AD20">
        <f t="shared" si="27"/>
        <v>7</v>
      </c>
      <c r="AE20">
        <f t="shared" si="28"/>
        <v>7</v>
      </c>
      <c r="AF20">
        <f t="shared" si="29"/>
        <v>13</v>
      </c>
      <c r="AG20">
        <f t="shared" si="30"/>
        <v>1</v>
      </c>
      <c r="AH20">
        <f>'OAM1'!V20</f>
        <v>1006500</v>
      </c>
      <c r="AI20" s="21">
        <f>covid_kockázat_szimulátor!AH121</f>
        <v>1006499.8</v>
      </c>
      <c r="AJ20">
        <f t="shared" si="32"/>
        <v>0</v>
      </c>
    </row>
    <row r="21" spans="1:36">
      <c r="A21" t="str">
        <f>'OAM1'!A21</f>
        <v>2021-12-21 14:30:18 muse 1:27</v>
      </c>
      <c r="B21">
        <f>RANK('OAM1'!B21,'OAM1'!B$3:B$32,0)</f>
        <v>28</v>
      </c>
      <c r="C21">
        <f>RANK('OAM1'!C21,'OAM1'!C$3:C$32,0)</f>
        <v>20</v>
      </c>
      <c r="D21">
        <f>RANK('OAM1'!D21,'OAM1'!D$3:D$32,0)</f>
        <v>27</v>
      </c>
      <c r="E21">
        <f>RANK('OAM1'!E21,'OAM1'!E$3:E$32,0)</f>
        <v>2</v>
      </c>
      <c r="F21">
        <f>RANK('OAM1'!F21,'OAM1'!F$3:F$32,0)</f>
        <v>15</v>
      </c>
      <c r="G21">
        <f>RANK('OAM1'!G21,'OAM1'!G$3:G$32,0)</f>
        <v>29</v>
      </c>
      <c r="H21">
        <f>RANK('OAM1'!H21,'OAM1'!H$3:H$32,0)</f>
        <v>26</v>
      </c>
      <c r="I21">
        <f>RANK('OAM1'!I21,'OAM1'!I$3:I$32,0)</f>
        <v>2</v>
      </c>
      <c r="J21">
        <f>RANK('OAM1'!J21,'OAM1'!J$3:J$32,0)</f>
        <v>8</v>
      </c>
      <c r="K21">
        <f>RANK('OAM1'!K21,'OAM1'!K$3:K$32,0)</f>
        <v>9</v>
      </c>
      <c r="L21">
        <f>RANK('OAM1'!L21,'OAM1'!L$3:L$32,0)</f>
        <v>13</v>
      </c>
      <c r="M21">
        <f>RANK('OAM1'!M21,'OAM1'!M$3:M$32,0)</f>
        <v>2</v>
      </c>
      <c r="N21">
        <f>RANK('OAM1'!N21,'OAM1'!N$3:N$32,0)</f>
        <v>16</v>
      </c>
      <c r="O21">
        <f>RANK('OAM1'!O21,'OAM1'!O$3:O$32,0)</f>
        <v>26</v>
      </c>
      <c r="P21">
        <f>RANK('OAM1'!P21,'OAM1'!P$3:P$32,0)</f>
        <v>26</v>
      </c>
      <c r="Q21">
        <f>RANK('OAM1'!Q21,'OAM1'!Q$3:Q$32,0)</f>
        <v>2</v>
      </c>
      <c r="R21">
        <f t="shared" si="31"/>
        <v>3</v>
      </c>
      <c r="S21">
        <f t="shared" si="16"/>
        <v>11</v>
      </c>
      <c r="T21">
        <f t="shared" si="17"/>
        <v>4</v>
      </c>
      <c r="U21">
        <f t="shared" si="18"/>
        <v>29</v>
      </c>
      <c r="V21">
        <f t="shared" si="19"/>
        <v>16</v>
      </c>
      <c r="W21">
        <f t="shared" si="20"/>
        <v>2</v>
      </c>
      <c r="X21">
        <f t="shared" si="21"/>
        <v>5</v>
      </c>
      <c r="Y21">
        <f t="shared" si="22"/>
        <v>29</v>
      </c>
      <c r="Z21">
        <f t="shared" si="23"/>
        <v>23</v>
      </c>
      <c r="AA21">
        <f t="shared" si="24"/>
        <v>22</v>
      </c>
      <c r="AB21">
        <f t="shared" si="25"/>
        <v>18</v>
      </c>
      <c r="AC21">
        <f t="shared" si="26"/>
        <v>29</v>
      </c>
      <c r="AD21">
        <f t="shared" si="27"/>
        <v>15</v>
      </c>
      <c r="AE21">
        <f t="shared" si="28"/>
        <v>5</v>
      </c>
      <c r="AF21">
        <f t="shared" si="29"/>
        <v>5</v>
      </c>
      <c r="AG21">
        <f t="shared" si="30"/>
        <v>29</v>
      </c>
      <c r="AH21">
        <f>'OAM1'!V21</f>
        <v>1004000</v>
      </c>
      <c r="AI21" s="21">
        <f>covid_kockázat_szimulátor!AH122</f>
        <v>1003999.3</v>
      </c>
      <c r="AJ21">
        <f t="shared" si="32"/>
        <v>1</v>
      </c>
    </row>
    <row r="22" spans="1:36">
      <c r="A22" t="str">
        <f>'OAM1'!A22</f>
        <v>2021-12-21 14:17:32 muse 1:11</v>
      </c>
      <c r="B22">
        <f>RANK('OAM1'!B22,'OAM1'!B$3:B$32,0)</f>
        <v>20</v>
      </c>
      <c r="C22">
        <f>RANK('OAM1'!C22,'OAM1'!C$3:C$32,0)</f>
        <v>7</v>
      </c>
      <c r="D22">
        <f>RANK('OAM1'!D22,'OAM1'!D$3:D$32,0)</f>
        <v>9</v>
      </c>
      <c r="E22">
        <f>RANK('OAM1'!E22,'OAM1'!E$3:E$32,0)</f>
        <v>16</v>
      </c>
      <c r="F22">
        <f>RANK('OAM1'!F22,'OAM1'!F$3:F$32,0)</f>
        <v>30</v>
      </c>
      <c r="G22">
        <f>RANK('OAM1'!G22,'OAM1'!G$3:G$32,0)</f>
        <v>25</v>
      </c>
      <c r="H22">
        <f>RANK('OAM1'!H22,'OAM1'!H$3:H$32,0)</f>
        <v>20</v>
      </c>
      <c r="I22">
        <f>RANK('OAM1'!I22,'OAM1'!I$3:I$32,0)</f>
        <v>16</v>
      </c>
      <c r="J22">
        <f>RANK('OAM1'!J22,'OAM1'!J$3:J$32,0)</f>
        <v>23</v>
      </c>
      <c r="K22">
        <f>RANK('OAM1'!K22,'OAM1'!K$3:K$32,0)</f>
        <v>24</v>
      </c>
      <c r="L22">
        <f>RANK('OAM1'!L22,'OAM1'!L$3:L$32,0)</f>
        <v>20</v>
      </c>
      <c r="M22">
        <f>RANK('OAM1'!M22,'OAM1'!M$3:M$32,0)</f>
        <v>16</v>
      </c>
      <c r="N22">
        <f>RANK('OAM1'!N22,'OAM1'!N$3:N$32,0)</f>
        <v>23</v>
      </c>
      <c r="O22">
        <f>RANK('OAM1'!O22,'OAM1'!O$3:O$32,0)</f>
        <v>9</v>
      </c>
      <c r="P22">
        <f>RANK('OAM1'!P22,'OAM1'!P$3:P$32,0)</f>
        <v>4</v>
      </c>
      <c r="Q22">
        <f>RANK('OAM1'!Q22,'OAM1'!Q$3:Q$32,0)</f>
        <v>16</v>
      </c>
      <c r="R22">
        <f t="shared" si="31"/>
        <v>11</v>
      </c>
      <c r="S22">
        <f t="shared" si="16"/>
        <v>24</v>
      </c>
      <c r="T22">
        <f t="shared" si="17"/>
        <v>22</v>
      </c>
      <c r="U22">
        <f t="shared" si="18"/>
        <v>15</v>
      </c>
      <c r="V22">
        <f t="shared" si="19"/>
        <v>1</v>
      </c>
      <c r="W22">
        <f t="shared" si="20"/>
        <v>6</v>
      </c>
      <c r="X22">
        <f t="shared" si="21"/>
        <v>11</v>
      </c>
      <c r="Y22">
        <f t="shared" si="22"/>
        <v>15</v>
      </c>
      <c r="Z22">
        <f t="shared" si="23"/>
        <v>8</v>
      </c>
      <c r="AA22">
        <f t="shared" si="24"/>
        <v>7</v>
      </c>
      <c r="AB22">
        <f t="shared" si="25"/>
        <v>11</v>
      </c>
      <c r="AC22">
        <f t="shared" si="26"/>
        <v>15</v>
      </c>
      <c r="AD22">
        <f t="shared" si="27"/>
        <v>8</v>
      </c>
      <c r="AE22">
        <f t="shared" si="28"/>
        <v>22</v>
      </c>
      <c r="AF22">
        <f t="shared" si="29"/>
        <v>27</v>
      </c>
      <c r="AG22">
        <f t="shared" si="30"/>
        <v>15</v>
      </c>
      <c r="AH22">
        <f>'OAM1'!V22</f>
        <v>1011900</v>
      </c>
      <c r="AI22" s="21">
        <f>covid_kockázat_szimulátor!AH123</f>
        <v>1011899.8</v>
      </c>
      <c r="AJ22">
        <f t="shared" si="32"/>
        <v>0</v>
      </c>
    </row>
    <row r="23" spans="1:36">
      <c r="A23" t="str">
        <f>'OAM1'!A23</f>
        <v>2021-12-21 15:48:06 muse 1:19</v>
      </c>
      <c r="B23">
        <f>RANK('OAM1'!B23,'OAM1'!B$3:B$32,0)</f>
        <v>16</v>
      </c>
      <c r="C23">
        <f>RANK('OAM1'!C23,'OAM1'!C$3:C$32,0)</f>
        <v>9</v>
      </c>
      <c r="D23">
        <f>RANK('OAM1'!D23,'OAM1'!D$3:D$32,0)</f>
        <v>6</v>
      </c>
      <c r="E23">
        <f>RANK('OAM1'!E23,'OAM1'!E$3:E$32,0)</f>
        <v>14</v>
      </c>
      <c r="F23">
        <f>RANK('OAM1'!F23,'OAM1'!F$3:F$32,0)</f>
        <v>20</v>
      </c>
      <c r="G23">
        <f>RANK('OAM1'!G23,'OAM1'!G$3:G$32,0)</f>
        <v>10</v>
      </c>
      <c r="H23">
        <f>RANK('OAM1'!H23,'OAM1'!H$3:H$32,0)</f>
        <v>8</v>
      </c>
      <c r="I23">
        <f>RANK('OAM1'!I23,'OAM1'!I$3:I$32,0)</f>
        <v>14</v>
      </c>
      <c r="J23">
        <f>RANK('OAM1'!J23,'OAM1'!J$3:J$32,0)</f>
        <v>24</v>
      </c>
      <c r="K23">
        <f>RANK('OAM1'!K23,'OAM1'!K$3:K$32,0)</f>
        <v>19</v>
      </c>
      <c r="L23">
        <f>RANK('OAM1'!L23,'OAM1'!L$3:L$32,0)</f>
        <v>14</v>
      </c>
      <c r="M23">
        <f>RANK('OAM1'!M23,'OAM1'!M$3:M$32,0)</f>
        <v>14</v>
      </c>
      <c r="N23">
        <f>RANK('OAM1'!N23,'OAM1'!N$3:N$32,0)</f>
        <v>12</v>
      </c>
      <c r="O23">
        <f>RANK('OAM1'!O23,'OAM1'!O$3:O$32,0)</f>
        <v>2</v>
      </c>
      <c r="P23">
        <f>RANK('OAM1'!P23,'OAM1'!P$3:P$32,0)</f>
        <v>1</v>
      </c>
      <c r="Q23">
        <f>RANK('OAM1'!Q23,'OAM1'!Q$3:Q$32,0)</f>
        <v>14</v>
      </c>
      <c r="R23">
        <f t="shared" si="31"/>
        <v>15</v>
      </c>
      <c r="S23">
        <f t="shared" si="16"/>
        <v>22</v>
      </c>
      <c r="T23">
        <f t="shared" si="17"/>
        <v>25</v>
      </c>
      <c r="U23">
        <f t="shared" si="18"/>
        <v>17</v>
      </c>
      <c r="V23">
        <f t="shared" si="19"/>
        <v>11</v>
      </c>
      <c r="W23">
        <f t="shared" si="20"/>
        <v>21</v>
      </c>
      <c r="X23">
        <f t="shared" si="21"/>
        <v>23</v>
      </c>
      <c r="Y23">
        <f t="shared" si="22"/>
        <v>17</v>
      </c>
      <c r="Z23">
        <f t="shared" si="23"/>
        <v>7</v>
      </c>
      <c r="AA23">
        <f t="shared" si="24"/>
        <v>12</v>
      </c>
      <c r="AB23">
        <f t="shared" si="25"/>
        <v>17</v>
      </c>
      <c r="AC23">
        <f t="shared" si="26"/>
        <v>17</v>
      </c>
      <c r="AD23">
        <f t="shared" si="27"/>
        <v>19</v>
      </c>
      <c r="AE23">
        <f t="shared" si="28"/>
        <v>29</v>
      </c>
      <c r="AF23">
        <f t="shared" si="29"/>
        <v>30</v>
      </c>
      <c r="AG23">
        <f t="shared" si="30"/>
        <v>17</v>
      </c>
      <c r="AH23">
        <f>'OAM1'!V23</f>
        <v>1006500</v>
      </c>
      <c r="AI23" s="21">
        <f>covid_kockázat_szimulátor!AH124</f>
        <v>1006500.3</v>
      </c>
      <c r="AJ23">
        <f t="shared" si="32"/>
        <v>0</v>
      </c>
    </row>
    <row r="24" spans="1:36">
      <c r="A24" t="str">
        <f>'OAM1'!A24</f>
        <v>2021-12-16 13:53:20 muse 1:13</v>
      </c>
      <c r="B24">
        <f>RANK('OAM1'!B24,'OAM1'!B$3:B$32,0)</f>
        <v>22</v>
      </c>
      <c r="C24">
        <f>RANK('OAM1'!C24,'OAM1'!C$3:C$32,0)</f>
        <v>27</v>
      </c>
      <c r="D24">
        <f>RANK('OAM1'!D24,'OAM1'!D$3:D$32,0)</f>
        <v>26</v>
      </c>
      <c r="E24">
        <f>RANK('OAM1'!E24,'OAM1'!E$3:E$32,0)</f>
        <v>1</v>
      </c>
      <c r="F24">
        <f>RANK('OAM1'!F24,'OAM1'!F$3:F$32,0)</f>
        <v>21</v>
      </c>
      <c r="G24">
        <f>RANK('OAM1'!G24,'OAM1'!G$3:G$32,0)</f>
        <v>30</v>
      </c>
      <c r="H24">
        <f>RANK('OAM1'!H24,'OAM1'!H$3:H$32,0)</f>
        <v>25</v>
      </c>
      <c r="I24">
        <f>RANK('OAM1'!I24,'OAM1'!I$3:I$32,0)</f>
        <v>1</v>
      </c>
      <c r="J24">
        <f>RANK('OAM1'!J24,'OAM1'!J$3:J$32,0)</f>
        <v>16</v>
      </c>
      <c r="K24">
        <f>RANK('OAM1'!K24,'OAM1'!K$3:K$32,0)</f>
        <v>12</v>
      </c>
      <c r="L24">
        <f>RANK('OAM1'!L24,'OAM1'!L$3:L$32,0)</f>
        <v>17</v>
      </c>
      <c r="M24">
        <f>RANK('OAM1'!M24,'OAM1'!M$3:M$32,0)</f>
        <v>1</v>
      </c>
      <c r="N24">
        <f>RANK('OAM1'!N24,'OAM1'!N$3:N$32,0)</f>
        <v>5</v>
      </c>
      <c r="O24">
        <f>RANK('OAM1'!O24,'OAM1'!O$3:O$32,0)</f>
        <v>1</v>
      </c>
      <c r="P24">
        <f>RANK('OAM1'!P24,'OAM1'!P$3:P$32,0)</f>
        <v>24</v>
      </c>
      <c r="Q24">
        <f>RANK('OAM1'!Q24,'OAM1'!Q$3:Q$32,0)</f>
        <v>1</v>
      </c>
      <c r="R24">
        <f t="shared" si="31"/>
        <v>9</v>
      </c>
      <c r="S24">
        <f t="shared" si="16"/>
        <v>4</v>
      </c>
      <c r="T24">
        <f t="shared" si="17"/>
        <v>5</v>
      </c>
      <c r="U24">
        <f t="shared" si="18"/>
        <v>30</v>
      </c>
      <c r="V24">
        <f t="shared" si="19"/>
        <v>10</v>
      </c>
      <c r="W24">
        <f t="shared" si="20"/>
        <v>1</v>
      </c>
      <c r="X24">
        <f t="shared" si="21"/>
        <v>6</v>
      </c>
      <c r="Y24">
        <f t="shared" si="22"/>
        <v>30</v>
      </c>
      <c r="Z24">
        <f t="shared" si="23"/>
        <v>15</v>
      </c>
      <c r="AA24">
        <f t="shared" si="24"/>
        <v>19</v>
      </c>
      <c r="AB24">
        <f t="shared" si="25"/>
        <v>14</v>
      </c>
      <c r="AC24">
        <f t="shared" si="26"/>
        <v>30</v>
      </c>
      <c r="AD24">
        <f t="shared" si="27"/>
        <v>26</v>
      </c>
      <c r="AE24">
        <f t="shared" si="28"/>
        <v>30</v>
      </c>
      <c r="AF24">
        <f t="shared" si="29"/>
        <v>7</v>
      </c>
      <c r="AG24">
        <f t="shared" si="30"/>
        <v>30</v>
      </c>
      <c r="AH24">
        <f>'OAM1'!V24</f>
        <v>1006500</v>
      </c>
      <c r="AI24" s="21">
        <f>covid_kockázat_szimulátor!AH125</f>
        <v>1006499.8</v>
      </c>
      <c r="AJ24">
        <f t="shared" si="32"/>
        <v>0</v>
      </c>
    </row>
    <row r="25" spans="1:36">
      <c r="A25" t="str">
        <f>'OAM1'!A25</f>
        <v>2021-12-16 13:37:25 muse 1:16</v>
      </c>
      <c r="B25">
        <f>RANK('OAM1'!B25,'OAM1'!B$3:B$32,0)</f>
        <v>14</v>
      </c>
      <c r="C25">
        <f>RANK('OAM1'!C25,'OAM1'!C$3:C$32,0)</f>
        <v>24</v>
      </c>
      <c r="D25">
        <f>RANK('OAM1'!D25,'OAM1'!D$3:D$32,0)</f>
        <v>15</v>
      </c>
      <c r="E25">
        <f>RANK('OAM1'!E25,'OAM1'!E$3:E$32,0)</f>
        <v>26</v>
      </c>
      <c r="F25">
        <f>RANK('OAM1'!F25,'OAM1'!F$3:F$32,0)</f>
        <v>14</v>
      </c>
      <c r="G25">
        <f>RANK('OAM1'!G25,'OAM1'!G$3:G$32,0)</f>
        <v>16</v>
      </c>
      <c r="H25">
        <f>RANK('OAM1'!H25,'OAM1'!H$3:H$32,0)</f>
        <v>23</v>
      </c>
      <c r="I25">
        <f>RANK('OAM1'!I25,'OAM1'!I$3:I$32,0)</f>
        <v>26</v>
      </c>
      <c r="J25">
        <f>RANK('OAM1'!J25,'OAM1'!J$3:J$32,0)</f>
        <v>17</v>
      </c>
      <c r="K25">
        <f>RANK('OAM1'!K25,'OAM1'!K$3:K$32,0)</f>
        <v>22</v>
      </c>
      <c r="L25">
        <f>RANK('OAM1'!L25,'OAM1'!L$3:L$32,0)</f>
        <v>26</v>
      </c>
      <c r="M25">
        <f>RANK('OAM1'!M25,'OAM1'!M$3:M$32,0)</f>
        <v>26</v>
      </c>
      <c r="N25">
        <f>RANK('OAM1'!N25,'OAM1'!N$3:N$32,0)</f>
        <v>9</v>
      </c>
      <c r="O25">
        <f>RANK('OAM1'!O25,'OAM1'!O$3:O$32,0)</f>
        <v>10</v>
      </c>
      <c r="P25">
        <f>RANK('OAM1'!P25,'OAM1'!P$3:P$32,0)</f>
        <v>14</v>
      </c>
      <c r="Q25">
        <f>RANK('OAM1'!Q25,'OAM1'!Q$3:Q$32,0)</f>
        <v>26</v>
      </c>
      <c r="R25">
        <f t="shared" si="31"/>
        <v>17</v>
      </c>
      <c r="S25">
        <f t="shared" si="16"/>
        <v>7</v>
      </c>
      <c r="T25">
        <f t="shared" si="17"/>
        <v>16</v>
      </c>
      <c r="U25">
        <f t="shared" si="18"/>
        <v>5</v>
      </c>
      <c r="V25">
        <f t="shared" si="19"/>
        <v>17</v>
      </c>
      <c r="W25">
        <f t="shared" si="20"/>
        <v>15</v>
      </c>
      <c r="X25">
        <f t="shared" si="21"/>
        <v>8</v>
      </c>
      <c r="Y25">
        <f t="shared" si="22"/>
        <v>5</v>
      </c>
      <c r="Z25">
        <f t="shared" si="23"/>
        <v>14</v>
      </c>
      <c r="AA25">
        <f t="shared" si="24"/>
        <v>9</v>
      </c>
      <c r="AB25">
        <f t="shared" si="25"/>
        <v>5</v>
      </c>
      <c r="AC25">
        <f t="shared" si="26"/>
        <v>5</v>
      </c>
      <c r="AD25">
        <f t="shared" si="27"/>
        <v>22</v>
      </c>
      <c r="AE25">
        <f t="shared" si="28"/>
        <v>21</v>
      </c>
      <c r="AF25">
        <f t="shared" si="29"/>
        <v>17</v>
      </c>
      <c r="AG25">
        <f t="shared" si="30"/>
        <v>5</v>
      </c>
      <c r="AH25">
        <f>'OAM1'!V25</f>
        <v>981300</v>
      </c>
      <c r="AI25" s="21">
        <f>covid_kockázat_szimulátor!AH126</f>
        <v>981300.3</v>
      </c>
      <c r="AJ25">
        <f t="shared" si="32"/>
        <v>0</v>
      </c>
    </row>
    <row r="26" spans="1:36">
      <c r="A26" t="str">
        <f>'OAM1'!A26</f>
        <v>2021-12-16 13:27:20 muse 1:23</v>
      </c>
      <c r="B26">
        <f>RANK('OAM1'!B26,'OAM1'!B$3:B$32,0)</f>
        <v>18</v>
      </c>
      <c r="C26">
        <f>RANK('OAM1'!C26,'OAM1'!C$3:C$32,0)</f>
        <v>13</v>
      </c>
      <c r="D26">
        <f>RANK('OAM1'!D26,'OAM1'!D$3:D$32,0)</f>
        <v>10</v>
      </c>
      <c r="E26">
        <f>RANK('OAM1'!E26,'OAM1'!E$3:E$32,0)</f>
        <v>29</v>
      </c>
      <c r="F26">
        <f>RANK('OAM1'!F26,'OAM1'!F$3:F$32,0)</f>
        <v>28</v>
      </c>
      <c r="G26">
        <f>RANK('OAM1'!G26,'OAM1'!G$3:G$32,0)</f>
        <v>11</v>
      </c>
      <c r="H26">
        <f>RANK('OAM1'!H26,'OAM1'!H$3:H$32,0)</f>
        <v>7</v>
      </c>
      <c r="I26">
        <f>RANK('OAM1'!I26,'OAM1'!I$3:I$32,0)</f>
        <v>29</v>
      </c>
      <c r="J26">
        <f>RANK('OAM1'!J26,'OAM1'!J$3:J$32,0)</f>
        <v>21</v>
      </c>
      <c r="K26">
        <f>RANK('OAM1'!K26,'OAM1'!K$3:K$32,0)</f>
        <v>15</v>
      </c>
      <c r="L26">
        <f>RANK('OAM1'!L26,'OAM1'!L$3:L$32,0)</f>
        <v>7</v>
      </c>
      <c r="M26">
        <f>RANK('OAM1'!M26,'OAM1'!M$3:M$32,0)</f>
        <v>29</v>
      </c>
      <c r="N26">
        <f>RANK('OAM1'!N26,'OAM1'!N$3:N$32,0)</f>
        <v>28</v>
      </c>
      <c r="O26">
        <f>RANK('OAM1'!O26,'OAM1'!O$3:O$32,0)</f>
        <v>15</v>
      </c>
      <c r="P26">
        <f>RANK('OAM1'!P26,'OAM1'!P$3:P$32,0)</f>
        <v>13</v>
      </c>
      <c r="Q26">
        <f>RANK('OAM1'!Q26,'OAM1'!Q$3:Q$32,0)</f>
        <v>29</v>
      </c>
      <c r="R26">
        <f t="shared" si="31"/>
        <v>13</v>
      </c>
      <c r="S26">
        <f t="shared" si="16"/>
        <v>18</v>
      </c>
      <c r="T26">
        <f t="shared" si="17"/>
        <v>21</v>
      </c>
      <c r="U26">
        <f t="shared" si="18"/>
        <v>2</v>
      </c>
      <c r="V26">
        <f t="shared" si="19"/>
        <v>3</v>
      </c>
      <c r="W26">
        <f t="shared" si="20"/>
        <v>20</v>
      </c>
      <c r="X26">
        <f t="shared" si="21"/>
        <v>24</v>
      </c>
      <c r="Y26">
        <f t="shared" si="22"/>
        <v>2</v>
      </c>
      <c r="Z26">
        <f t="shared" si="23"/>
        <v>10</v>
      </c>
      <c r="AA26">
        <f t="shared" si="24"/>
        <v>16</v>
      </c>
      <c r="AB26">
        <f t="shared" si="25"/>
        <v>24</v>
      </c>
      <c r="AC26">
        <f t="shared" si="26"/>
        <v>2</v>
      </c>
      <c r="AD26">
        <f t="shared" si="27"/>
        <v>3</v>
      </c>
      <c r="AE26">
        <f t="shared" si="28"/>
        <v>16</v>
      </c>
      <c r="AF26">
        <f t="shared" si="29"/>
        <v>18</v>
      </c>
      <c r="AG26">
        <f t="shared" si="30"/>
        <v>2</v>
      </c>
      <c r="AH26">
        <f>'OAM1'!V26</f>
        <v>1013900</v>
      </c>
      <c r="AI26" s="21">
        <f>covid_kockázat_szimulátor!AH127</f>
        <v>1013899.8</v>
      </c>
      <c r="AJ26">
        <f t="shared" si="32"/>
        <v>0</v>
      </c>
    </row>
    <row r="27" spans="1:36">
      <c r="A27" t="str">
        <f>'OAM1'!A27</f>
        <v>2021-12-16 14:18:18 muse 1:35</v>
      </c>
      <c r="B27">
        <f>RANK('OAM1'!B27,'OAM1'!B$3:B$32,0)</f>
        <v>8</v>
      </c>
      <c r="C27">
        <f>RANK('OAM1'!C27,'OAM1'!C$3:C$32,0)</f>
        <v>3</v>
      </c>
      <c r="D27">
        <f>RANK('OAM1'!D27,'OAM1'!D$3:D$32,0)</f>
        <v>7</v>
      </c>
      <c r="E27">
        <f>RANK('OAM1'!E27,'OAM1'!E$3:E$32,0)</f>
        <v>21</v>
      </c>
      <c r="F27">
        <f>RANK('OAM1'!F27,'OAM1'!F$3:F$32,0)</f>
        <v>17</v>
      </c>
      <c r="G27">
        <f>RANK('OAM1'!G27,'OAM1'!G$3:G$32,0)</f>
        <v>14</v>
      </c>
      <c r="H27">
        <f>RANK('OAM1'!H27,'OAM1'!H$3:H$32,0)</f>
        <v>11</v>
      </c>
      <c r="I27">
        <f>RANK('OAM1'!I27,'OAM1'!I$3:I$32,0)</f>
        <v>21</v>
      </c>
      <c r="J27">
        <f>RANK('OAM1'!J27,'OAM1'!J$3:J$32,0)</f>
        <v>28</v>
      </c>
      <c r="K27">
        <f>RANK('OAM1'!K27,'OAM1'!K$3:K$32,0)</f>
        <v>29</v>
      </c>
      <c r="L27">
        <f>RANK('OAM1'!L27,'OAM1'!L$3:L$32,0)</f>
        <v>22</v>
      </c>
      <c r="M27">
        <f>RANK('OAM1'!M27,'OAM1'!M$3:M$32,0)</f>
        <v>21</v>
      </c>
      <c r="N27">
        <f>RANK('OAM1'!N27,'OAM1'!N$3:N$32,0)</f>
        <v>27</v>
      </c>
      <c r="O27">
        <f>RANK('OAM1'!O27,'OAM1'!O$3:O$32,0)</f>
        <v>17</v>
      </c>
      <c r="P27">
        <f>RANK('OAM1'!P27,'OAM1'!P$3:P$32,0)</f>
        <v>9</v>
      </c>
      <c r="Q27">
        <f>RANK('OAM1'!Q27,'OAM1'!Q$3:Q$32,0)</f>
        <v>21</v>
      </c>
      <c r="R27">
        <f t="shared" si="31"/>
        <v>23</v>
      </c>
      <c r="S27">
        <f t="shared" si="16"/>
        <v>28</v>
      </c>
      <c r="T27">
        <f t="shared" si="17"/>
        <v>24</v>
      </c>
      <c r="U27">
        <f t="shared" si="18"/>
        <v>10</v>
      </c>
      <c r="V27">
        <f t="shared" si="19"/>
        <v>14</v>
      </c>
      <c r="W27">
        <f t="shared" si="20"/>
        <v>17</v>
      </c>
      <c r="X27">
        <f t="shared" si="21"/>
        <v>20</v>
      </c>
      <c r="Y27">
        <f t="shared" si="22"/>
        <v>10</v>
      </c>
      <c r="Z27">
        <f t="shared" si="23"/>
        <v>3</v>
      </c>
      <c r="AA27">
        <f t="shared" si="24"/>
        <v>2</v>
      </c>
      <c r="AB27">
        <f t="shared" si="25"/>
        <v>9</v>
      </c>
      <c r="AC27">
        <f t="shared" si="26"/>
        <v>10</v>
      </c>
      <c r="AD27">
        <f t="shared" si="27"/>
        <v>4</v>
      </c>
      <c r="AE27">
        <f t="shared" si="28"/>
        <v>14</v>
      </c>
      <c r="AF27">
        <f t="shared" si="29"/>
        <v>22</v>
      </c>
      <c r="AG27">
        <f t="shared" si="30"/>
        <v>10</v>
      </c>
      <c r="AH27">
        <f>'OAM1'!V27</f>
        <v>1006500</v>
      </c>
      <c r="AI27" s="21">
        <f>covid_kockázat_szimulátor!AH128</f>
        <v>1006500.3</v>
      </c>
      <c r="AJ27">
        <f t="shared" si="32"/>
        <v>0</v>
      </c>
    </row>
    <row r="28" spans="1:36">
      <c r="A28" t="str">
        <f>'OAM1'!A28</f>
        <v>2021-12-16 15:25:33 muse 1:24</v>
      </c>
      <c r="B28">
        <f>RANK('OAM1'!B28,'OAM1'!B$3:B$32,0)</f>
        <v>13</v>
      </c>
      <c r="C28">
        <f>RANK('OAM1'!C28,'OAM1'!C$3:C$32,0)</f>
        <v>15</v>
      </c>
      <c r="D28">
        <f>RANK('OAM1'!D28,'OAM1'!D$3:D$32,0)</f>
        <v>1</v>
      </c>
      <c r="E28">
        <f>RANK('OAM1'!E28,'OAM1'!E$3:E$32,0)</f>
        <v>24</v>
      </c>
      <c r="F28">
        <f>RANK('OAM1'!F28,'OAM1'!F$3:F$32,0)</f>
        <v>26</v>
      </c>
      <c r="G28">
        <f>RANK('OAM1'!G28,'OAM1'!G$3:G$32,0)</f>
        <v>26</v>
      </c>
      <c r="H28">
        <f>RANK('OAM1'!H28,'OAM1'!H$3:H$32,0)</f>
        <v>10</v>
      </c>
      <c r="I28">
        <f>RANK('OAM1'!I28,'OAM1'!I$3:I$32,0)</f>
        <v>24</v>
      </c>
      <c r="J28">
        <f>RANK('OAM1'!J28,'OAM1'!J$3:J$32,0)</f>
        <v>18</v>
      </c>
      <c r="K28">
        <f>RANK('OAM1'!K28,'OAM1'!K$3:K$32,0)</f>
        <v>27</v>
      </c>
      <c r="L28">
        <f>RANK('OAM1'!L28,'OAM1'!L$3:L$32,0)</f>
        <v>8</v>
      </c>
      <c r="M28">
        <f>RANK('OAM1'!M28,'OAM1'!M$3:M$32,0)</f>
        <v>24</v>
      </c>
      <c r="N28">
        <f>RANK('OAM1'!N28,'OAM1'!N$3:N$32,0)</f>
        <v>19</v>
      </c>
      <c r="O28">
        <f>RANK('OAM1'!O28,'OAM1'!O$3:O$32,0)</f>
        <v>4</v>
      </c>
      <c r="P28">
        <f>RANK('OAM1'!P28,'OAM1'!P$3:P$32,0)</f>
        <v>5</v>
      </c>
      <c r="Q28">
        <f>RANK('OAM1'!Q28,'OAM1'!Q$3:Q$32,0)</f>
        <v>24</v>
      </c>
      <c r="R28">
        <f t="shared" si="31"/>
        <v>18</v>
      </c>
      <c r="S28">
        <f t="shared" si="16"/>
        <v>16</v>
      </c>
      <c r="T28">
        <f t="shared" si="17"/>
        <v>30</v>
      </c>
      <c r="U28">
        <f t="shared" si="18"/>
        <v>7</v>
      </c>
      <c r="V28">
        <f t="shared" si="19"/>
        <v>5</v>
      </c>
      <c r="W28">
        <f t="shared" si="20"/>
        <v>5</v>
      </c>
      <c r="X28">
        <f t="shared" si="21"/>
        <v>21</v>
      </c>
      <c r="Y28">
        <f t="shared" si="22"/>
        <v>7</v>
      </c>
      <c r="Z28">
        <f t="shared" si="23"/>
        <v>13</v>
      </c>
      <c r="AA28">
        <f t="shared" si="24"/>
        <v>4</v>
      </c>
      <c r="AB28">
        <f t="shared" si="25"/>
        <v>23</v>
      </c>
      <c r="AC28">
        <f t="shared" si="26"/>
        <v>7</v>
      </c>
      <c r="AD28">
        <f t="shared" si="27"/>
        <v>12</v>
      </c>
      <c r="AE28">
        <f t="shared" si="28"/>
        <v>27</v>
      </c>
      <c r="AF28">
        <f t="shared" si="29"/>
        <v>26</v>
      </c>
      <c r="AG28">
        <f t="shared" si="30"/>
        <v>7</v>
      </c>
      <c r="AH28">
        <f>'OAM1'!V28</f>
        <v>1017300</v>
      </c>
      <c r="AI28" s="21">
        <f>covid_kockázat_szimulátor!AH129</f>
        <v>1017300.3</v>
      </c>
      <c r="AJ28">
        <f t="shared" si="32"/>
        <v>0</v>
      </c>
    </row>
    <row r="29" spans="1:36">
      <c r="A29" t="str">
        <f>'OAM1'!A29</f>
        <v>2021-11-29 19:35:32 muse 1:11</v>
      </c>
      <c r="B29">
        <f>RANK('OAM1'!B29,'OAM1'!B$3:B$32,0)</f>
        <v>10</v>
      </c>
      <c r="C29">
        <f>RANK('OAM1'!C29,'OAM1'!C$3:C$32,0)</f>
        <v>5</v>
      </c>
      <c r="D29">
        <f>RANK('OAM1'!D29,'OAM1'!D$3:D$32,0)</f>
        <v>13</v>
      </c>
      <c r="E29">
        <f>RANK('OAM1'!E29,'OAM1'!E$3:E$32,0)</f>
        <v>19</v>
      </c>
      <c r="F29">
        <f>RANK('OAM1'!F29,'OAM1'!F$3:F$32,0)</f>
        <v>12</v>
      </c>
      <c r="G29">
        <f>RANK('OAM1'!G29,'OAM1'!G$3:G$32,0)</f>
        <v>12</v>
      </c>
      <c r="H29">
        <f>RANK('OAM1'!H29,'OAM1'!H$3:H$32,0)</f>
        <v>22</v>
      </c>
      <c r="I29">
        <f>RANK('OAM1'!I29,'OAM1'!I$3:I$32,0)</f>
        <v>19</v>
      </c>
      <c r="J29">
        <f>RANK('OAM1'!J29,'OAM1'!J$3:J$32,0)</f>
        <v>6</v>
      </c>
      <c r="K29">
        <f>RANK('OAM1'!K29,'OAM1'!K$3:K$32,0)</f>
        <v>3</v>
      </c>
      <c r="L29">
        <f>RANK('OAM1'!L29,'OAM1'!L$3:L$32,0)</f>
        <v>15</v>
      </c>
      <c r="M29">
        <f>RANK('OAM1'!M29,'OAM1'!M$3:M$32,0)</f>
        <v>19</v>
      </c>
      <c r="N29">
        <f>RANK('OAM1'!N29,'OAM1'!N$3:N$32,0)</f>
        <v>13</v>
      </c>
      <c r="O29">
        <f>RANK('OAM1'!O29,'OAM1'!O$3:O$32,0)</f>
        <v>19</v>
      </c>
      <c r="P29">
        <f>RANK('OAM1'!P29,'OAM1'!P$3:P$32,0)</f>
        <v>15</v>
      </c>
      <c r="Q29">
        <f>RANK('OAM1'!Q29,'OAM1'!Q$3:Q$32,0)</f>
        <v>19</v>
      </c>
      <c r="R29">
        <f t="shared" si="31"/>
        <v>21</v>
      </c>
      <c r="S29">
        <f t="shared" si="16"/>
        <v>26</v>
      </c>
      <c r="T29">
        <f t="shared" si="17"/>
        <v>18</v>
      </c>
      <c r="U29">
        <f t="shared" si="18"/>
        <v>12</v>
      </c>
      <c r="V29">
        <f t="shared" si="19"/>
        <v>19</v>
      </c>
      <c r="W29">
        <f t="shared" si="20"/>
        <v>19</v>
      </c>
      <c r="X29">
        <f t="shared" si="21"/>
        <v>9</v>
      </c>
      <c r="Y29">
        <f t="shared" si="22"/>
        <v>12</v>
      </c>
      <c r="Z29">
        <f t="shared" si="23"/>
        <v>25</v>
      </c>
      <c r="AA29">
        <f t="shared" si="24"/>
        <v>28</v>
      </c>
      <c r="AB29">
        <f t="shared" si="25"/>
        <v>16</v>
      </c>
      <c r="AC29">
        <f t="shared" si="26"/>
        <v>12</v>
      </c>
      <c r="AD29">
        <f t="shared" si="27"/>
        <v>18</v>
      </c>
      <c r="AE29">
        <f t="shared" si="28"/>
        <v>12</v>
      </c>
      <c r="AF29">
        <f t="shared" si="29"/>
        <v>16</v>
      </c>
      <c r="AG29">
        <f t="shared" si="30"/>
        <v>12</v>
      </c>
      <c r="AH29">
        <f>'OAM1'!V29</f>
        <v>954200</v>
      </c>
      <c r="AI29" s="21">
        <f>covid_kockázat_szimulátor!AH130</f>
        <v>954200.3</v>
      </c>
      <c r="AJ29">
        <f t="shared" si="32"/>
        <v>0</v>
      </c>
    </row>
    <row r="30" spans="1:36">
      <c r="A30" t="str">
        <f>'OAM1'!A30</f>
        <v>2021-12-15 14:28:33 muse 1:17</v>
      </c>
      <c r="B30">
        <f>RANK('OAM1'!B30,'OAM1'!B$3:B$32,0)</f>
        <v>5</v>
      </c>
      <c r="C30">
        <f>RANK('OAM1'!C30,'OAM1'!C$3:C$32,0)</f>
        <v>22</v>
      </c>
      <c r="D30">
        <f>RANK('OAM1'!D30,'OAM1'!D$3:D$32,0)</f>
        <v>25</v>
      </c>
      <c r="E30">
        <f>RANK('OAM1'!E30,'OAM1'!E$3:E$32,0)</f>
        <v>5</v>
      </c>
      <c r="F30">
        <f>RANK('OAM1'!F30,'OAM1'!F$3:F$32,0)</f>
        <v>5</v>
      </c>
      <c r="G30">
        <f>RANK('OAM1'!G30,'OAM1'!G$3:G$32,0)</f>
        <v>23</v>
      </c>
      <c r="H30">
        <f>RANK('OAM1'!H30,'OAM1'!H$3:H$32,0)</f>
        <v>27</v>
      </c>
      <c r="I30">
        <f>RANK('OAM1'!I30,'OAM1'!I$3:I$32,0)</f>
        <v>5</v>
      </c>
      <c r="J30">
        <f>RANK('OAM1'!J30,'OAM1'!J$3:J$32,0)</f>
        <v>9</v>
      </c>
      <c r="K30">
        <f>RANK('OAM1'!K30,'OAM1'!K$3:K$32,0)</f>
        <v>21</v>
      </c>
      <c r="L30">
        <f>RANK('OAM1'!L30,'OAM1'!L$3:L$32,0)</f>
        <v>25</v>
      </c>
      <c r="M30">
        <f>RANK('OAM1'!M30,'OAM1'!M$3:M$32,0)</f>
        <v>5</v>
      </c>
      <c r="N30">
        <f>RANK('OAM1'!N30,'OAM1'!N$3:N$32,0)</f>
        <v>11</v>
      </c>
      <c r="O30">
        <f>RANK('OAM1'!O30,'OAM1'!O$3:O$32,0)</f>
        <v>22</v>
      </c>
      <c r="P30">
        <f>RANK('OAM1'!P30,'OAM1'!P$3:P$32,0)</f>
        <v>27</v>
      </c>
      <c r="Q30">
        <f>RANK('OAM1'!Q30,'OAM1'!Q$3:Q$32,0)</f>
        <v>5</v>
      </c>
      <c r="R30">
        <f t="shared" si="31"/>
        <v>26</v>
      </c>
      <c r="S30">
        <f t="shared" si="16"/>
        <v>9</v>
      </c>
      <c r="T30">
        <f t="shared" si="17"/>
        <v>6</v>
      </c>
      <c r="U30">
        <f t="shared" si="18"/>
        <v>26</v>
      </c>
      <c r="V30">
        <f t="shared" si="19"/>
        <v>26</v>
      </c>
      <c r="W30">
        <f t="shared" si="20"/>
        <v>8</v>
      </c>
      <c r="X30">
        <f t="shared" si="21"/>
        <v>4</v>
      </c>
      <c r="Y30">
        <f t="shared" si="22"/>
        <v>26</v>
      </c>
      <c r="Z30">
        <f t="shared" si="23"/>
        <v>22</v>
      </c>
      <c r="AA30">
        <f t="shared" si="24"/>
        <v>10</v>
      </c>
      <c r="AB30">
        <f t="shared" si="25"/>
        <v>6</v>
      </c>
      <c r="AC30">
        <f t="shared" si="26"/>
        <v>26</v>
      </c>
      <c r="AD30">
        <f t="shared" si="27"/>
        <v>20</v>
      </c>
      <c r="AE30">
        <f t="shared" si="28"/>
        <v>9</v>
      </c>
      <c r="AF30">
        <f t="shared" si="29"/>
        <v>4</v>
      </c>
      <c r="AG30">
        <f t="shared" si="30"/>
        <v>26</v>
      </c>
      <c r="AH30">
        <f>'OAM1'!V30</f>
        <v>1008900</v>
      </c>
      <c r="AI30" s="21">
        <f>covid_kockázat_szimulátor!AH131</f>
        <v>1008899.3</v>
      </c>
      <c r="AJ30">
        <f t="shared" si="32"/>
        <v>1</v>
      </c>
    </row>
    <row r="31" spans="1:36">
      <c r="A31" t="str">
        <f>'OAM1'!A31</f>
        <v>2021-12-15 13:42:57 muse 1:19</v>
      </c>
      <c r="B31">
        <f>RANK('OAM1'!B31,'OAM1'!B$3:B$32,0)</f>
        <v>1</v>
      </c>
      <c r="C31">
        <f>RANK('OAM1'!C31,'OAM1'!C$3:C$32,0)</f>
        <v>1</v>
      </c>
      <c r="D31">
        <f>RANK('OAM1'!D31,'OAM1'!D$3:D$32,0)</f>
        <v>29</v>
      </c>
      <c r="E31">
        <f>RANK('OAM1'!E31,'OAM1'!E$3:E$32,0)</f>
        <v>11</v>
      </c>
      <c r="F31">
        <f>RANK('OAM1'!F31,'OAM1'!F$3:F$32,0)</f>
        <v>1</v>
      </c>
      <c r="G31">
        <f>RANK('OAM1'!G31,'OAM1'!G$3:G$32,0)</f>
        <v>22</v>
      </c>
      <c r="H31">
        <f>RANK('OAM1'!H31,'OAM1'!H$3:H$32,0)</f>
        <v>29</v>
      </c>
      <c r="I31">
        <f>RANK('OAM1'!I31,'OAM1'!I$3:I$32,0)</f>
        <v>11</v>
      </c>
      <c r="J31">
        <f>RANK('OAM1'!J31,'OAM1'!J$3:J$32,0)</f>
        <v>2</v>
      </c>
      <c r="K31">
        <f>RANK('OAM1'!K31,'OAM1'!K$3:K$32,0)</f>
        <v>30</v>
      </c>
      <c r="L31">
        <f>RANK('OAM1'!L31,'OAM1'!L$3:L$32,0)</f>
        <v>29</v>
      </c>
      <c r="M31">
        <f>RANK('OAM1'!M31,'OAM1'!M$3:M$32,0)</f>
        <v>11</v>
      </c>
      <c r="N31">
        <f>RANK('OAM1'!N31,'OAM1'!N$3:N$32,0)</f>
        <v>1</v>
      </c>
      <c r="O31">
        <f>RANK('OAM1'!O31,'OAM1'!O$3:O$32,0)</f>
        <v>16</v>
      </c>
      <c r="P31">
        <f>RANK('OAM1'!P31,'OAM1'!P$3:P$32,0)</f>
        <v>29</v>
      </c>
      <c r="Q31">
        <f>RANK('OAM1'!Q31,'OAM1'!Q$3:Q$32,0)</f>
        <v>11</v>
      </c>
      <c r="R31">
        <f t="shared" si="31"/>
        <v>30</v>
      </c>
      <c r="S31">
        <f t="shared" si="16"/>
        <v>30</v>
      </c>
      <c r="T31">
        <f t="shared" si="17"/>
        <v>2</v>
      </c>
      <c r="U31">
        <f t="shared" si="18"/>
        <v>20</v>
      </c>
      <c r="V31">
        <f t="shared" si="19"/>
        <v>30</v>
      </c>
      <c r="W31">
        <f t="shared" si="20"/>
        <v>9</v>
      </c>
      <c r="X31">
        <f t="shared" si="21"/>
        <v>2</v>
      </c>
      <c r="Y31">
        <f t="shared" si="22"/>
        <v>20</v>
      </c>
      <c r="Z31">
        <f t="shared" si="23"/>
        <v>29</v>
      </c>
      <c r="AA31">
        <f t="shared" si="24"/>
        <v>1</v>
      </c>
      <c r="AB31">
        <f t="shared" si="25"/>
        <v>2</v>
      </c>
      <c r="AC31">
        <f t="shared" si="26"/>
        <v>20</v>
      </c>
      <c r="AD31">
        <f t="shared" si="27"/>
        <v>30</v>
      </c>
      <c r="AE31">
        <f t="shared" si="28"/>
        <v>15</v>
      </c>
      <c r="AF31">
        <f t="shared" si="29"/>
        <v>2</v>
      </c>
      <c r="AG31">
        <f t="shared" si="30"/>
        <v>20</v>
      </c>
      <c r="AH31">
        <f>'OAM1'!V31</f>
        <v>1006500</v>
      </c>
      <c r="AI31" s="21">
        <f>covid_kockázat_szimulátor!AH132</f>
        <v>1006499.8</v>
      </c>
      <c r="AJ31">
        <f t="shared" si="32"/>
        <v>0</v>
      </c>
    </row>
    <row r="32" spans="1:36">
      <c r="A32" t="str">
        <f>'OAM1'!A32</f>
        <v>2021-12-15 15:00:15 muse 1:23</v>
      </c>
      <c r="B32">
        <f>RANK('OAM1'!B32,'OAM1'!B$3:B$32,0)</f>
        <v>26</v>
      </c>
      <c r="C32">
        <f>RANK('OAM1'!C32,'OAM1'!C$3:C$32,0)</f>
        <v>4</v>
      </c>
      <c r="D32">
        <f>RANK('OAM1'!D32,'OAM1'!D$3:D$32,0)</f>
        <v>5</v>
      </c>
      <c r="E32">
        <f>RANK('OAM1'!E32,'OAM1'!E$3:E$32,0)</f>
        <v>23</v>
      </c>
      <c r="F32">
        <f>RANK('OAM1'!F32,'OAM1'!F$3:F$32,0)</f>
        <v>11</v>
      </c>
      <c r="G32">
        <f>RANK('OAM1'!G32,'OAM1'!G$3:G$32,0)</f>
        <v>2</v>
      </c>
      <c r="H32">
        <f>RANK('OAM1'!H32,'OAM1'!H$3:H$32,0)</f>
        <v>2</v>
      </c>
      <c r="I32">
        <f>RANK('OAM1'!I32,'OAM1'!I$3:I$32,0)</f>
        <v>23</v>
      </c>
      <c r="J32">
        <f>RANK('OAM1'!J32,'OAM1'!J$3:J$32,0)</f>
        <v>13</v>
      </c>
      <c r="K32">
        <f>RANK('OAM1'!K32,'OAM1'!K$3:K$32,0)</f>
        <v>11</v>
      </c>
      <c r="L32">
        <f>RANK('OAM1'!L32,'OAM1'!L$3:L$32,0)</f>
        <v>6</v>
      </c>
      <c r="M32">
        <f>RANK('OAM1'!M32,'OAM1'!M$3:M$32,0)</f>
        <v>23</v>
      </c>
      <c r="N32">
        <f>RANK('OAM1'!N32,'OAM1'!N$3:N$32,0)</f>
        <v>29</v>
      </c>
      <c r="O32">
        <f>RANK('OAM1'!O32,'OAM1'!O$3:O$32,0)</f>
        <v>14</v>
      </c>
      <c r="P32">
        <f>RANK('OAM1'!P32,'OAM1'!P$3:P$32,0)</f>
        <v>3</v>
      </c>
      <c r="Q32">
        <f>RANK('OAM1'!Q32,'OAM1'!Q$3:Q$32,0)</f>
        <v>23</v>
      </c>
      <c r="R32">
        <f t="shared" si="31"/>
        <v>5</v>
      </c>
      <c r="S32">
        <f t="shared" si="16"/>
        <v>27</v>
      </c>
      <c r="T32">
        <f t="shared" si="17"/>
        <v>26</v>
      </c>
      <c r="U32">
        <f t="shared" si="18"/>
        <v>8</v>
      </c>
      <c r="V32">
        <f t="shared" si="19"/>
        <v>20</v>
      </c>
      <c r="W32">
        <f t="shared" si="20"/>
        <v>29</v>
      </c>
      <c r="X32">
        <f t="shared" si="21"/>
        <v>29</v>
      </c>
      <c r="Y32">
        <f t="shared" si="22"/>
        <v>8</v>
      </c>
      <c r="Z32">
        <f t="shared" si="23"/>
        <v>18</v>
      </c>
      <c r="AA32">
        <f t="shared" si="24"/>
        <v>20</v>
      </c>
      <c r="AB32">
        <f t="shared" si="25"/>
        <v>25</v>
      </c>
      <c r="AC32">
        <f t="shared" si="26"/>
        <v>8</v>
      </c>
      <c r="AD32">
        <f t="shared" si="27"/>
        <v>2</v>
      </c>
      <c r="AE32">
        <f t="shared" si="28"/>
        <v>17</v>
      </c>
      <c r="AF32">
        <f t="shared" si="29"/>
        <v>28</v>
      </c>
      <c r="AG32">
        <f t="shared" si="30"/>
        <v>8</v>
      </c>
      <c r="AH32">
        <f>'OAM1'!V32</f>
        <v>996600</v>
      </c>
      <c r="AI32" s="21">
        <f>covid_kockázat_szimulátor!AH133</f>
        <v>996600.3</v>
      </c>
      <c r="AJ32">
        <f t="shared" si="3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7A1D-CB75-4A53-9DD7-AA3126DF2ACE}">
  <dimension ref="A1:AK147"/>
  <sheetViews>
    <sheetView zoomScale="56" zoomScaleNormal="40" workbookViewId="0"/>
  </sheetViews>
  <sheetFormatPr defaultRowHeight="15.6"/>
  <cols>
    <col min="1" max="1" width="27.59765625" bestFit="1" customWidth="1"/>
    <col min="2" max="2" width="10.8984375" bestFit="1" customWidth="1"/>
  </cols>
  <sheetData>
    <row r="1" spans="1:34" ht="18">
      <c r="A1" s="5"/>
    </row>
    <row r="2" spans="1:34">
      <c r="A2" s="6"/>
    </row>
    <row r="5" spans="1:34" ht="18">
      <c r="A5" s="7" t="s">
        <v>349</v>
      </c>
      <c r="B5" s="8">
        <v>7589106</v>
      </c>
      <c r="C5" s="7" t="s">
        <v>350</v>
      </c>
      <c r="D5" s="8">
        <v>30</v>
      </c>
      <c r="E5" s="7" t="s">
        <v>351</v>
      </c>
      <c r="F5" s="8">
        <v>32</v>
      </c>
      <c r="G5" s="7" t="s">
        <v>352</v>
      </c>
      <c r="H5" s="8">
        <v>30</v>
      </c>
      <c r="I5" s="7" t="s">
        <v>353</v>
      </c>
      <c r="J5" s="8">
        <v>0</v>
      </c>
      <c r="K5" s="7" t="s">
        <v>354</v>
      </c>
      <c r="L5" s="8" t="s">
        <v>609</v>
      </c>
    </row>
    <row r="6" spans="1:34" ht="18.600000000000001" thickBot="1">
      <c r="A6" s="5"/>
    </row>
    <row r="7" spans="1:34" ht="16.2" thickBot="1">
      <c r="A7" s="9" t="s">
        <v>356</v>
      </c>
      <c r="B7" s="9" t="s">
        <v>357</v>
      </c>
      <c r="C7" s="9" t="s">
        <v>358</v>
      </c>
      <c r="D7" s="9" t="s">
        <v>359</v>
      </c>
      <c r="E7" s="9" t="s">
        <v>610</v>
      </c>
      <c r="F7" s="9" t="s">
        <v>611</v>
      </c>
      <c r="G7" s="9" t="s">
        <v>612</v>
      </c>
      <c r="H7" s="9" t="s">
        <v>613</v>
      </c>
      <c r="I7" s="9" t="s">
        <v>614</v>
      </c>
      <c r="J7" s="9" t="s">
        <v>615</v>
      </c>
      <c r="K7" s="9" t="s">
        <v>616</v>
      </c>
      <c r="L7" s="9" t="s">
        <v>617</v>
      </c>
      <c r="M7" s="9" t="s">
        <v>618</v>
      </c>
      <c r="N7" s="9" t="s">
        <v>619</v>
      </c>
      <c r="O7" s="9" t="s">
        <v>620</v>
      </c>
      <c r="P7" s="9" t="s">
        <v>621</v>
      </c>
      <c r="Q7" s="9" t="s">
        <v>622</v>
      </c>
      <c r="R7" s="9" t="s">
        <v>623</v>
      </c>
      <c r="S7" s="9" t="s">
        <v>624</v>
      </c>
      <c r="T7" s="9" t="s">
        <v>625</v>
      </c>
      <c r="U7" s="9" t="s">
        <v>626</v>
      </c>
      <c r="V7" s="9" t="s">
        <v>627</v>
      </c>
      <c r="W7" s="9" t="s">
        <v>628</v>
      </c>
      <c r="X7" s="9" t="s">
        <v>629</v>
      </c>
      <c r="Y7" s="9" t="s">
        <v>630</v>
      </c>
      <c r="Z7" s="9" t="s">
        <v>631</v>
      </c>
      <c r="AA7" s="9" t="s">
        <v>632</v>
      </c>
      <c r="AB7" s="9" t="s">
        <v>633</v>
      </c>
      <c r="AC7" s="9" t="s">
        <v>634</v>
      </c>
      <c r="AD7" s="9" t="s">
        <v>635</v>
      </c>
      <c r="AE7" s="9" t="s">
        <v>636</v>
      </c>
      <c r="AF7" s="9" t="s">
        <v>637</v>
      </c>
      <c r="AG7" s="9" t="s">
        <v>638</v>
      </c>
      <c r="AH7" s="9" t="s">
        <v>639</v>
      </c>
    </row>
    <row r="8" spans="1:34" ht="16.2" thickBot="1">
      <c r="A8" s="9" t="s">
        <v>361</v>
      </c>
      <c r="B8" s="10">
        <v>30</v>
      </c>
      <c r="C8" s="10">
        <v>8</v>
      </c>
      <c r="D8" s="10">
        <v>2</v>
      </c>
      <c r="E8" s="10">
        <v>17</v>
      </c>
      <c r="F8" s="10">
        <v>27</v>
      </c>
      <c r="G8" s="10">
        <v>9</v>
      </c>
      <c r="H8" s="10">
        <v>6</v>
      </c>
      <c r="I8" s="10">
        <v>17</v>
      </c>
      <c r="J8" s="10">
        <v>25</v>
      </c>
      <c r="K8" s="10">
        <v>7</v>
      </c>
      <c r="L8" s="10">
        <v>1</v>
      </c>
      <c r="M8" s="10">
        <v>17</v>
      </c>
      <c r="N8" s="10">
        <v>30</v>
      </c>
      <c r="O8" s="10">
        <v>27</v>
      </c>
      <c r="P8" s="10">
        <v>11</v>
      </c>
      <c r="Q8" s="10">
        <v>17</v>
      </c>
      <c r="R8" s="10">
        <v>1</v>
      </c>
      <c r="S8" s="10">
        <v>23</v>
      </c>
      <c r="T8" s="10">
        <v>29</v>
      </c>
      <c r="U8" s="10">
        <v>14</v>
      </c>
      <c r="V8" s="10">
        <v>4</v>
      </c>
      <c r="W8" s="10">
        <v>22</v>
      </c>
      <c r="X8" s="10">
        <v>25</v>
      </c>
      <c r="Y8" s="10">
        <v>14</v>
      </c>
      <c r="Z8" s="10">
        <v>6</v>
      </c>
      <c r="AA8" s="10">
        <v>24</v>
      </c>
      <c r="AB8" s="10">
        <v>30</v>
      </c>
      <c r="AC8" s="10">
        <v>14</v>
      </c>
      <c r="AD8" s="10">
        <v>1</v>
      </c>
      <c r="AE8" s="10">
        <v>4</v>
      </c>
      <c r="AF8" s="10">
        <v>20</v>
      </c>
      <c r="AG8" s="10">
        <v>14</v>
      </c>
      <c r="AH8" s="10">
        <v>1006500</v>
      </c>
    </row>
    <row r="9" spans="1:34" ht="16.2" thickBot="1">
      <c r="A9" s="9" t="s">
        <v>362</v>
      </c>
      <c r="B9" s="10">
        <v>24</v>
      </c>
      <c r="C9" s="10">
        <v>23</v>
      </c>
      <c r="D9" s="10">
        <v>14</v>
      </c>
      <c r="E9" s="10">
        <v>28</v>
      </c>
      <c r="F9" s="10">
        <v>29</v>
      </c>
      <c r="G9" s="10">
        <v>18</v>
      </c>
      <c r="H9" s="10">
        <v>19</v>
      </c>
      <c r="I9" s="10">
        <v>28</v>
      </c>
      <c r="J9" s="10">
        <v>30</v>
      </c>
      <c r="K9" s="10">
        <v>26</v>
      </c>
      <c r="L9" s="10">
        <v>23</v>
      </c>
      <c r="M9" s="10">
        <v>28</v>
      </c>
      <c r="N9" s="10">
        <v>18</v>
      </c>
      <c r="O9" s="10">
        <v>6</v>
      </c>
      <c r="P9" s="10">
        <v>6</v>
      </c>
      <c r="Q9" s="10">
        <v>28</v>
      </c>
      <c r="R9" s="10">
        <v>7</v>
      </c>
      <c r="S9" s="10">
        <v>8</v>
      </c>
      <c r="T9" s="10">
        <v>17</v>
      </c>
      <c r="U9" s="10">
        <v>3</v>
      </c>
      <c r="V9" s="10">
        <v>2</v>
      </c>
      <c r="W9" s="10">
        <v>13</v>
      </c>
      <c r="X9" s="10">
        <v>12</v>
      </c>
      <c r="Y9" s="10">
        <v>3</v>
      </c>
      <c r="Z9" s="10">
        <v>1</v>
      </c>
      <c r="AA9" s="10">
        <v>5</v>
      </c>
      <c r="AB9" s="10">
        <v>8</v>
      </c>
      <c r="AC9" s="10">
        <v>3</v>
      </c>
      <c r="AD9" s="10">
        <v>13</v>
      </c>
      <c r="AE9" s="10">
        <v>25</v>
      </c>
      <c r="AF9" s="10">
        <v>25</v>
      </c>
      <c r="AG9" s="10">
        <v>3</v>
      </c>
      <c r="AH9" s="10">
        <v>1006500</v>
      </c>
    </row>
    <row r="10" spans="1:34" ht="16.2" thickBot="1">
      <c r="A10" s="9" t="s">
        <v>363</v>
      </c>
      <c r="B10" s="10">
        <v>2</v>
      </c>
      <c r="C10" s="10">
        <v>28</v>
      </c>
      <c r="D10" s="10">
        <v>30</v>
      </c>
      <c r="E10" s="10">
        <v>25</v>
      </c>
      <c r="F10" s="10">
        <v>2</v>
      </c>
      <c r="G10" s="10">
        <v>13</v>
      </c>
      <c r="H10" s="10">
        <v>30</v>
      </c>
      <c r="I10" s="10">
        <v>25</v>
      </c>
      <c r="J10" s="10">
        <v>1</v>
      </c>
      <c r="K10" s="10">
        <v>17</v>
      </c>
      <c r="L10" s="10">
        <v>30</v>
      </c>
      <c r="M10" s="10">
        <v>25</v>
      </c>
      <c r="N10" s="10">
        <v>2</v>
      </c>
      <c r="O10" s="10">
        <v>29</v>
      </c>
      <c r="P10" s="10">
        <v>30</v>
      </c>
      <c r="Q10" s="10">
        <v>25</v>
      </c>
      <c r="R10" s="10">
        <v>29</v>
      </c>
      <c r="S10" s="10">
        <v>3</v>
      </c>
      <c r="T10" s="10">
        <v>1</v>
      </c>
      <c r="U10" s="10">
        <v>6</v>
      </c>
      <c r="V10" s="10">
        <v>29</v>
      </c>
      <c r="W10" s="10">
        <v>18</v>
      </c>
      <c r="X10" s="10">
        <v>1</v>
      </c>
      <c r="Y10" s="10">
        <v>6</v>
      </c>
      <c r="Z10" s="10">
        <v>30</v>
      </c>
      <c r="AA10" s="10">
        <v>14</v>
      </c>
      <c r="AB10" s="10">
        <v>1</v>
      </c>
      <c r="AC10" s="10">
        <v>6</v>
      </c>
      <c r="AD10" s="10">
        <v>29</v>
      </c>
      <c r="AE10" s="10">
        <v>2</v>
      </c>
      <c r="AF10" s="10">
        <v>1</v>
      </c>
      <c r="AG10" s="10">
        <v>6</v>
      </c>
      <c r="AH10" s="10">
        <v>995600</v>
      </c>
    </row>
    <row r="11" spans="1:34" ht="16.2" thickBot="1">
      <c r="A11" s="9" t="s">
        <v>364</v>
      </c>
      <c r="B11" s="10">
        <v>7</v>
      </c>
      <c r="C11" s="10">
        <v>6</v>
      </c>
      <c r="D11" s="10">
        <v>23</v>
      </c>
      <c r="E11" s="10">
        <v>9</v>
      </c>
      <c r="F11" s="10">
        <v>24</v>
      </c>
      <c r="G11" s="10">
        <v>19</v>
      </c>
      <c r="H11" s="10">
        <v>16</v>
      </c>
      <c r="I11" s="10">
        <v>9</v>
      </c>
      <c r="J11" s="10">
        <v>29</v>
      </c>
      <c r="K11" s="10">
        <v>18</v>
      </c>
      <c r="L11" s="10">
        <v>18</v>
      </c>
      <c r="M11" s="10">
        <v>9</v>
      </c>
      <c r="N11" s="10">
        <v>17</v>
      </c>
      <c r="O11" s="10">
        <v>28</v>
      </c>
      <c r="P11" s="10">
        <v>23</v>
      </c>
      <c r="Q11" s="10">
        <v>9</v>
      </c>
      <c r="R11" s="10">
        <v>24</v>
      </c>
      <c r="S11" s="10">
        <v>25</v>
      </c>
      <c r="T11" s="10">
        <v>8</v>
      </c>
      <c r="U11" s="10">
        <v>22</v>
      </c>
      <c r="V11" s="10">
        <v>7</v>
      </c>
      <c r="W11" s="10">
        <v>12</v>
      </c>
      <c r="X11" s="10">
        <v>15</v>
      </c>
      <c r="Y11" s="10">
        <v>22</v>
      </c>
      <c r="Z11" s="10">
        <v>2</v>
      </c>
      <c r="AA11" s="10">
        <v>13</v>
      </c>
      <c r="AB11" s="10">
        <v>13</v>
      </c>
      <c r="AC11" s="10">
        <v>22</v>
      </c>
      <c r="AD11" s="10">
        <v>14</v>
      </c>
      <c r="AE11" s="10">
        <v>3</v>
      </c>
      <c r="AF11" s="10">
        <v>8</v>
      </c>
      <c r="AG11" s="10">
        <v>22</v>
      </c>
      <c r="AH11" s="10">
        <v>1006500</v>
      </c>
    </row>
    <row r="12" spans="1:34" ht="16.2" thickBot="1">
      <c r="A12" s="9" t="s">
        <v>365</v>
      </c>
      <c r="B12" s="10">
        <v>9</v>
      </c>
      <c r="C12" s="10">
        <v>26</v>
      </c>
      <c r="D12" s="10">
        <v>22</v>
      </c>
      <c r="E12" s="10">
        <v>7</v>
      </c>
      <c r="F12" s="10">
        <v>22</v>
      </c>
      <c r="G12" s="10">
        <v>27</v>
      </c>
      <c r="H12" s="10">
        <v>21</v>
      </c>
      <c r="I12" s="10">
        <v>7</v>
      </c>
      <c r="J12" s="10">
        <v>19</v>
      </c>
      <c r="K12" s="10">
        <v>16</v>
      </c>
      <c r="L12" s="10">
        <v>16</v>
      </c>
      <c r="M12" s="10">
        <v>7</v>
      </c>
      <c r="N12" s="10">
        <v>14</v>
      </c>
      <c r="O12" s="10">
        <v>12</v>
      </c>
      <c r="P12" s="10">
        <v>22</v>
      </c>
      <c r="Q12" s="10">
        <v>7</v>
      </c>
      <c r="R12" s="10">
        <v>22</v>
      </c>
      <c r="S12" s="10">
        <v>5</v>
      </c>
      <c r="T12" s="10">
        <v>9</v>
      </c>
      <c r="U12" s="10">
        <v>24</v>
      </c>
      <c r="V12" s="10">
        <v>9</v>
      </c>
      <c r="W12" s="10">
        <v>4</v>
      </c>
      <c r="X12" s="10">
        <v>10</v>
      </c>
      <c r="Y12" s="10">
        <v>24</v>
      </c>
      <c r="Z12" s="10">
        <v>12</v>
      </c>
      <c r="AA12" s="10">
        <v>15</v>
      </c>
      <c r="AB12" s="10">
        <v>15</v>
      </c>
      <c r="AC12" s="10">
        <v>24</v>
      </c>
      <c r="AD12" s="10">
        <v>17</v>
      </c>
      <c r="AE12" s="10">
        <v>19</v>
      </c>
      <c r="AF12" s="10">
        <v>9</v>
      </c>
      <c r="AG12" s="10">
        <v>24</v>
      </c>
      <c r="AH12" s="10">
        <v>999100</v>
      </c>
    </row>
    <row r="13" spans="1:34" ht="16.2" thickBot="1">
      <c r="A13" s="9" t="s">
        <v>366</v>
      </c>
      <c r="B13" s="10">
        <v>15</v>
      </c>
      <c r="C13" s="10">
        <v>25</v>
      </c>
      <c r="D13" s="10">
        <v>24</v>
      </c>
      <c r="E13" s="10">
        <v>6</v>
      </c>
      <c r="F13" s="10">
        <v>8</v>
      </c>
      <c r="G13" s="10">
        <v>8</v>
      </c>
      <c r="H13" s="10">
        <v>12</v>
      </c>
      <c r="I13" s="10">
        <v>6</v>
      </c>
      <c r="J13" s="10">
        <v>11</v>
      </c>
      <c r="K13" s="10">
        <v>4</v>
      </c>
      <c r="L13" s="10">
        <v>11</v>
      </c>
      <c r="M13" s="10">
        <v>6</v>
      </c>
      <c r="N13" s="10">
        <v>8</v>
      </c>
      <c r="O13" s="10">
        <v>20</v>
      </c>
      <c r="P13" s="10">
        <v>16</v>
      </c>
      <c r="Q13" s="10">
        <v>6</v>
      </c>
      <c r="R13" s="10">
        <v>16</v>
      </c>
      <c r="S13" s="10">
        <v>6</v>
      </c>
      <c r="T13" s="10">
        <v>7</v>
      </c>
      <c r="U13" s="10">
        <v>25</v>
      </c>
      <c r="V13" s="10">
        <v>23</v>
      </c>
      <c r="W13" s="10">
        <v>23</v>
      </c>
      <c r="X13" s="10">
        <v>19</v>
      </c>
      <c r="Y13" s="10">
        <v>25</v>
      </c>
      <c r="Z13" s="10">
        <v>20</v>
      </c>
      <c r="AA13" s="10">
        <v>27</v>
      </c>
      <c r="AB13" s="10">
        <v>20</v>
      </c>
      <c r="AC13" s="10">
        <v>25</v>
      </c>
      <c r="AD13" s="10">
        <v>23</v>
      </c>
      <c r="AE13" s="10">
        <v>11</v>
      </c>
      <c r="AF13" s="10">
        <v>15</v>
      </c>
      <c r="AG13" s="10">
        <v>25</v>
      </c>
      <c r="AH13" s="10">
        <v>1006500</v>
      </c>
    </row>
    <row r="14" spans="1:34" ht="16.2" thickBot="1">
      <c r="A14" s="9" t="s">
        <v>367</v>
      </c>
      <c r="B14" s="10">
        <v>21</v>
      </c>
      <c r="C14" s="10">
        <v>10</v>
      </c>
      <c r="D14" s="10">
        <v>17</v>
      </c>
      <c r="E14" s="10">
        <v>18</v>
      </c>
      <c r="F14" s="10">
        <v>23</v>
      </c>
      <c r="G14" s="10">
        <v>4</v>
      </c>
      <c r="H14" s="10">
        <v>24</v>
      </c>
      <c r="I14" s="10">
        <v>18</v>
      </c>
      <c r="J14" s="10">
        <v>20</v>
      </c>
      <c r="K14" s="10">
        <v>20</v>
      </c>
      <c r="L14" s="10">
        <v>27</v>
      </c>
      <c r="M14" s="10">
        <v>18</v>
      </c>
      <c r="N14" s="10">
        <v>22</v>
      </c>
      <c r="O14" s="10">
        <v>7</v>
      </c>
      <c r="P14" s="10">
        <v>10</v>
      </c>
      <c r="Q14" s="10">
        <v>18</v>
      </c>
      <c r="R14" s="10">
        <v>10</v>
      </c>
      <c r="S14" s="10">
        <v>21</v>
      </c>
      <c r="T14" s="10">
        <v>14</v>
      </c>
      <c r="U14" s="10">
        <v>13</v>
      </c>
      <c r="V14" s="10">
        <v>8</v>
      </c>
      <c r="W14" s="10">
        <v>27</v>
      </c>
      <c r="X14" s="10">
        <v>7</v>
      </c>
      <c r="Y14" s="10">
        <v>13</v>
      </c>
      <c r="Z14" s="10">
        <v>11</v>
      </c>
      <c r="AA14" s="10">
        <v>11</v>
      </c>
      <c r="AB14" s="10">
        <v>4</v>
      </c>
      <c r="AC14" s="10">
        <v>13</v>
      </c>
      <c r="AD14" s="10">
        <v>9</v>
      </c>
      <c r="AE14" s="10">
        <v>24</v>
      </c>
      <c r="AF14" s="10">
        <v>21</v>
      </c>
      <c r="AG14" s="10">
        <v>13</v>
      </c>
      <c r="AH14" s="10">
        <v>1006500</v>
      </c>
    </row>
    <row r="15" spans="1:34" ht="16.2" thickBot="1">
      <c r="A15" s="9" t="s">
        <v>368</v>
      </c>
      <c r="B15" s="10">
        <v>17</v>
      </c>
      <c r="C15" s="10">
        <v>19</v>
      </c>
      <c r="D15" s="10">
        <v>8</v>
      </c>
      <c r="E15" s="10">
        <v>12</v>
      </c>
      <c r="F15" s="10">
        <v>25</v>
      </c>
      <c r="G15" s="10">
        <v>17</v>
      </c>
      <c r="H15" s="10">
        <v>9</v>
      </c>
      <c r="I15" s="10">
        <v>12</v>
      </c>
      <c r="J15" s="10">
        <v>27</v>
      </c>
      <c r="K15" s="10">
        <v>23</v>
      </c>
      <c r="L15" s="10">
        <v>9</v>
      </c>
      <c r="M15" s="10">
        <v>12</v>
      </c>
      <c r="N15" s="10">
        <v>21</v>
      </c>
      <c r="O15" s="10">
        <v>18</v>
      </c>
      <c r="P15" s="10">
        <v>7</v>
      </c>
      <c r="Q15" s="10">
        <v>12</v>
      </c>
      <c r="R15" s="10">
        <v>14</v>
      </c>
      <c r="S15" s="10">
        <v>12</v>
      </c>
      <c r="T15" s="10">
        <v>23</v>
      </c>
      <c r="U15" s="10">
        <v>19</v>
      </c>
      <c r="V15" s="10">
        <v>6</v>
      </c>
      <c r="W15" s="10">
        <v>14</v>
      </c>
      <c r="X15" s="10">
        <v>22</v>
      </c>
      <c r="Y15" s="10">
        <v>19</v>
      </c>
      <c r="Z15" s="10">
        <v>4</v>
      </c>
      <c r="AA15" s="10">
        <v>8</v>
      </c>
      <c r="AB15" s="10">
        <v>22</v>
      </c>
      <c r="AC15" s="10">
        <v>19</v>
      </c>
      <c r="AD15" s="10">
        <v>10</v>
      </c>
      <c r="AE15" s="10">
        <v>13</v>
      </c>
      <c r="AF15" s="10">
        <v>24</v>
      </c>
      <c r="AG15" s="10">
        <v>19</v>
      </c>
      <c r="AH15" s="10">
        <v>954200</v>
      </c>
    </row>
    <row r="16" spans="1:34" ht="16.2" thickBot="1">
      <c r="A16" s="9" t="s">
        <v>369</v>
      </c>
      <c r="B16" s="10">
        <v>25</v>
      </c>
      <c r="C16" s="10">
        <v>11</v>
      </c>
      <c r="D16" s="10">
        <v>11</v>
      </c>
      <c r="E16" s="10">
        <v>20</v>
      </c>
      <c r="F16" s="10">
        <v>9</v>
      </c>
      <c r="G16" s="10">
        <v>1</v>
      </c>
      <c r="H16" s="10">
        <v>3</v>
      </c>
      <c r="I16" s="10">
        <v>20</v>
      </c>
      <c r="J16" s="10">
        <v>10</v>
      </c>
      <c r="K16" s="10">
        <v>1</v>
      </c>
      <c r="L16" s="10">
        <v>4</v>
      </c>
      <c r="M16" s="10">
        <v>20</v>
      </c>
      <c r="N16" s="10">
        <v>26</v>
      </c>
      <c r="O16" s="10">
        <v>25</v>
      </c>
      <c r="P16" s="10">
        <v>21</v>
      </c>
      <c r="Q16" s="10">
        <v>20</v>
      </c>
      <c r="R16" s="10">
        <v>6</v>
      </c>
      <c r="S16" s="10">
        <v>20</v>
      </c>
      <c r="T16" s="10">
        <v>20</v>
      </c>
      <c r="U16" s="10">
        <v>11</v>
      </c>
      <c r="V16" s="10">
        <v>22</v>
      </c>
      <c r="W16" s="10">
        <v>30</v>
      </c>
      <c r="X16" s="10">
        <v>28</v>
      </c>
      <c r="Y16" s="10">
        <v>11</v>
      </c>
      <c r="Z16" s="10">
        <v>21</v>
      </c>
      <c r="AA16" s="10">
        <v>30</v>
      </c>
      <c r="AB16" s="10">
        <v>27</v>
      </c>
      <c r="AC16" s="10">
        <v>11</v>
      </c>
      <c r="AD16" s="10">
        <v>5</v>
      </c>
      <c r="AE16" s="10">
        <v>6</v>
      </c>
      <c r="AF16" s="10">
        <v>10</v>
      </c>
      <c r="AG16" s="10">
        <v>11</v>
      </c>
      <c r="AH16" s="10">
        <v>1006500</v>
      </c>
    </row>
    <row r="17" spans="1:34" ht="16.2" thickBot="1">
      <c r="A17" s="9" t="s">
        <v>370</v>
      </c>
      <c r="B17" s="10">
        <v>3</v>
      </c>
      <c r="C17" s="10">
        <v>30</v>
      </c>
      <c r="D17" s="10">
        <v>28</v>
      </c>
      <c r="E17" s="10">
        <v>3</v>
      </c>
      <c r="F17" s="10">
        <v>3</v>
      </c>
      <c r="G17" s="10">
        <v>15</v>
      </c>
      <c r="H17" s="10">
        <v>28</v>
      </c>
      <c r="I17" s="10">
        <v>3</v>
      </c>
      <c r="J17" s="10">
        <v>3</v>
      </c>
      <c r="K17" s="10">
        <v>10</v>
      </c>
      <c r="L17" s="10">
        <v>28</v>
      </c>
      <c r="M17" s="10">
        <v>3</v>
      </c>
      <c r="N17" s="10">
        <v>3</v>
      </c>
      <c r="O17" s="10">
        <v>30</v>
      </c>
      <c r="P17" s="10">
        <v>28</v>
      </c>
      <c r="Q17" s="10">
        <v>3</v>
      </c>
      <c r="R17" s="10">
        <v>28</v>
      </c>
      <c r="S17" s="10">
        <v>1</v>
      </c>
      <c r="T17" s="10">
        <v>3</v>
      </c>
      <c r="U17" s="10">
        <v>28</v>
      </c>
      <c r="V17" s="10">
        <v>28</v>
      </c>
      <c r="W17" s="10">
        <v>16</v>
      </c>
      <c r="X17" s="10">
        <v>3</v>
      </c>
      <c r="Y17" s="10">
        <v>28</v>
      </c>
      <c r="Z17" s="10">
        <v>28</v>
      </c>
      <c r="AA17" s="10">
        <v>21</v>
      </c>
      <c r="AB17" s="10">
        <v>3</v>
      </c>
      <c r="AC17" s="10">
        <v>28</v>
      </c>
      <c r="AD17" s="10">
        <v>28</v>
      </c>
      <c r="AE17" s="10">
        <v>1</v>
      </c>
      <c r="AF17" s="10">
        <v>3</v>
      </c>
      <c r="AG17" s="10">
        <v>28</v>
      </c>
      <c r="AH17" s="10">
        <v>1006500</v>
      </c>
    </row>
    <row r="18" spans="1:34" ht="16.2" thickBot="1">
      <c r="A18" s="9" t="s">
        <v>371</v>
      </c>
      <c r="B18" s="10">
        <v>6</v>
      </c>
      <c r="C18" s="10">
        <v>2</v>
      </c>
      <c r="D18" s="10">
        <v>4</v>
      </c>
      <c r="E18" s="10">
        <v>15</v>
      </c>
      <c r="F18" s="10">
        <v>18</v>
      </c>
      <c r="G18" s="10">
        <v>20</v>
      </c>
      <c r="H18" s="10">
        <v>18</v>
      </c>
      <c r="I18" s="10">
        <v>15</v>
      </c>
      <c r="J18" s="10">
        <v>26</v>
      </c>
      <c r="K18" s="10">
        <v>28</v>
      </c>
      <c r="L18" s="10">
        <v>24</v>
      </c>
      <c r="M18" s="10">
        <v>15</v>
      </c>
      <c r="N18" s="10">
        <v>10</v>
      </c>
      <c r="O18" s="10">
        <v>21</v>
      </c>
      <c r="P18" s="10">
        <v>19</v>
      </c>
      <c r="Q18" s="10">
        <v>15</v>
      </c>
      <c r="R18" s="10">
        <v>25</v>
      </c>
      <c r="S18" s="10">
        <v>29</v>
      </c>
      <c r="T18" s="10">
        <v>27</v>
      </c>
      <c r="U18" s="10">
        <v>16</v>
      </c>
      <c r="V18" s="10">
        <v>13</v>
      </c>
      <c r="W18" s="10">
        <v>11</v>
      </c>
      <c r="X18" s="10">
        <v>13</v>
      </c>
      <c r="Y18" s="10">
        <v>16</v>
      </c>
      <c r="Z18" s="10">
        <v>5</v>
      </c>
      <c r="AA18" s="10">
        <v>3</v>
      </c>
      <c r="AB18" s="10">
        <v>7</v>
      </c>
      <c r="AC18" s="10">
        <v>16</v>
      </c>
      <c r="AD18" s="10">
        <v>21</v>
      </c>
      <c r="AE18" s="10">
        <v>10</v>
      </c>
      <c r="AF18" s="10">
        <v>12</v>
      </c>
      <c r="AG18" s="10">
        <v>16</v>
      </c>
      <c r="AH18" s="10">
        <v>1002000</v>
      </c>
    </row>
    <row r="19" spans="1:34" ht="16.2" thickBot="1">
      <c r="A19" s="9" t="s">
        <v>372</v>
      </c>
      <c r="B19" s="10">
        <v>19</v>
      </c>
      <c r="C19" s="10">
        <v>21</v>
      </c>
      <c r="D19" s="10">
        <v>16</v>
      </c>
      <c r="E19" s="10">
        <v>27</v>
      </c>
      <c r="F19" s="10">
        <v>13</v>
      </c>
      <c r="G19" s="10">
        <v>3</v>
      </c>
      <c r="H19" s="10">
        <v>4</v>
      </c>
      <c r="I19" s="10">
        <v>27</v>
      </c>
      <c r="J19" s="10">
        <v>15</v>
      </c>
      <c r="K19" s="10">
        <v>6</v>
      </c>
      <c r="L19" s="10">
        <v>5</v>
      </c>
      <c r="M19" s="10">
        <v>27</v>
      </c>
      <c r="N19" s="10">
        <v>15</v>
      </c>
      <c r="O19" s="10">
        <v>23</v>
      </c>
      <c r="P19" s="10">
        <v>20</v>
      </c>
      <c r="Q19" s="10">
        <v>27</v>
      </c>
      <c r="R19" s="10">
        <v>12</v>
      </c>
      <c r="S19" s="10">
        <v>10</v>
      </c>
      <c r="T19" s="10">
        <v>15</v>
      </c>
      <c r="U19" s="10">
        <v>4</v>
      </c>
      <c r="V19" s="10">
        <v>18</v>
      </c>
      <c r="W19" s="10">
        <v>28</v>
      </c>
      <c r="X19" s="10">
        <v>27</v>
      </c>
      <c r="Y19" s="10">
        <v>4</v>
      </c>
      <c r="Z19" s="10">
        <v>16</v>
      </c>
      <c r="AA19" s="10">
        <v>25</v>
      </c>
      <c r="AB19" s="10">
        <v>26</v>
      </c>
      <c r="AC19" s="10">
        <v>4</v>
      </c>
      <c r="AD19" s="10">
        <v>16</v>
      </c>
      <c r="AE19" s="10">
        <v>8</v>
      </c>
      <c r="AF19" s="10">
        <v>11</v>
      </c>
      <c r="AG19" s="10">
        <v>4</v>
      </c>
      <c r="AH19" s="10">
        <v>1006500</v>
      </c>
    </row>
    <row r="20" spans="1:34" ht="16.2" thickBot="1">
      <c r="A20" s="9" t="s">
        <v>373</v>
      </c>
      <c r="B20" s="10">
        <v>4</v>
      </c>
      <c r="C20" s="10">
        <v>14</v>
      </c>
      <c r="D20" s="10">
        <v>21</v>
      </c>
      <c r="E20" s="10">
        <v>10</v>
      </c>
      <c r="F20" s="10">
        <v>4</v>
      </c>
      <c r="G20" s="10">
        <v>21</v>
      </c>
      <c r="H20" s="10">
        <v>13</v>
      </c>
      <c r="I20" s="10">
        <v>10</v>
      </c>
      <c r="J20" s="10">
        <v>4</v>
      </c>
      <c r="K20" s="10">
        <v>25</v>
      </c>
      <c r="L20" s="10">
        <v>19</v>
      </c>
      <c r="M20" s="10">
        <v>10</v>
      </c>
      <c r="N20" s="10">
        <v>4</v>
      </c>
      <c r="O20" s="10">
        <v>8</v>
      </c>
      <c r="P20" s="10">
        <v>25</v>
      </c>
      <c r="Q20" s="10">
        <v>10</v>
      </c>
      <c r="R20" s="10">
        <v>27</v>
      </c>
      <c r="S20" s="10">
        <v>17</v>
      </c>
      <c r="T20" s="10">
        <v>10</v>
      </c>
      <c r="U20" s="10">
        <v>21</v>
      </c>
      <c r="V20" s="10">
        <v>27</v>
      </c>
      <c r="W20" s="10">
        <v>10</v>
      </c>
      <c r="X20" s="10">
        <v>18</v>
      </c>
      <c r="Y20" s="10">
        <v>21</v>
      </c>
      <c r="Z20" s="10">
        <v>27</v>
      </c>
      <c r="AA20" s="10">
        <v>6</v>
      </c>
      <c r="AB20" s="10">
        <v>12</v>
      </c>
      <c r="AC20" s="10">
        <v>21</v>
      </c>
      <c r="AD20" s="10">
        <v>27</v>
      </c>
      <c r="AE20" s="10">
        <v>23</v>
      </c>
      <c r="AF20" s="10">
        <v>6</v>
      </c>
      <c r="AG20" s="10">
        <v>21</v>
      </c>
      <c r="AH20" s="10">
        <v>1006500</v>
      </c>
    </row>
    <row r="21" spans="1:34" ht="16.2" thickBot="1">
      <c r="A21" s="9" t="s">
        <v>374</v>
      </c>
      <c r="B21" s="10">
        <v>12</v>
      </c>
      <c r="C21" s="10">
        <v>18</v>
      </c>
      <c r="D21" s="10">
        <v>19</v>
      </c>
      <c r="E21" s="10">
        <v>4</v>
      </c>
      <c r="F21" s="10">
        <v>6</v>
      </c>
      <c r="G21" s="10">
        <v>5</v>
      </c>
      <c r="H21" s="10">
        <v>5</v>
      </c>
      <c r="I21" s="10">
        <v>4</v>
      </c>
      <c r="J21" s="10">
        <v>7</v>
      </c>
      <c r="K21" s="10">
        <v>2</v>
      </c>
      <c r="L21" s="10">
        <v>3</v>
      </c>
      <c r="M21" s="10">
        <v>4</v>
      </c>
      <c r="N21" s="10">
        <v>6</v>
      </c>
      <c r="O21" s="10">
        <v>5</v>
      </c>
      <c r="P21" s="10">
        <v>17</v>
      </c>
      <c r="Q21" s="10">
        <v>4</v>
      </c>
      <c r="R21" s="10">
        <v>19</v>
      </c>
      <c r="S21" s="10">
        <v>13</v>
      </c>
      <c r="T21" s="10">
        <v>12</v>
      </c>
      <c r="U21" s="10">
        <v>27</v>
      </c>
      <c r="V21" s="10">
        <v>25</v>
      </c>
      <c r="W21" s="10">
        <v>26</v>
      </c>
      <c r="X21" s="10">
        <v>26</v>
      </c>
      <c r="Y21" s="10">
        <v>27</v>
      </c>
      <c r="Z21" s="10">
        <v>24</v>
      </c>
      <c r="AA21" s="10">
        <v>29</v>
      </c>
      <c r="AB21" s="10">
        <v>28</v>
      </c>
      <c r="AC21" s="10">
        <v>27</v>
      </c>
      <c r="AD21" s="10">
        <v>25</v>
      </c>
      <c r="AE21" s="10">
        <v>26</v>
      </c>
      <c r="AF21" s="10">
        <v>14</v>
      </c>
      <c r="AG21" s="10">
        <v>27</v>
      </c>
      <c r="AH21" s="10">
        <v>1006500</v>
      </c>
    </row>
    <row r="22" spans="1:34" ht="16.2" thickBot="1">
      <c r="A22" s="9" t="s">
        <v>375</v>
      </c>
      <c r="B22" s="10">
        <v>23</v>
      </c>
      <c r="C22" s="10">
        <v>12</v>
      </c>
      <c r="D22" s="10">
        <v>3</v>
      </c>
      <c r="E22" s="10">
        <v>13</v>
      </c>
      <c r="F22" s="10">
        <v>16</v>
      </c>
      <c r="G22" s="10">
        <v>7</v>
      </c>
      <c r="H22" s="10">
        <v>1</v>
      </c>
      <c r="I22" s="10">
        <v>13</v>
      </c>
      <c r="J22" s="10">
        <v>22</v>
      </c>
      <c r="K22" s="10">
        <v>8</v>
      </c>
      <c r="L22" s="10">
        <v>2</v>
      </c>
      <c r="M22" s="10">
        <v>13</v>
      </c>
      <c r="N22" s="10">
        <v>20</v>
      </c>
      <c r="O22" s="10">
        <v>11</v>
      </c>
      <c r="P22" s="10">
        <v>2</v>
      </c>
      <c r="Q22" s="10">
        <v>13</v>
      </c>
      <c r="R22" s="10">
        <v>8</v>
      </c>
      <c r="S22" s="10">
        <v>19</v>
      </c>
      <c r="T22" s="10">
        <v>28</v>
      </c>
      <c r="U22" s="10">
        <v>18</v>
      </c>
      <c r="V22" s="10">
        <v>15</v>
      </c>
      <c r="W22" s="10">
        <v>24</v>
      </c>
      <c r="X22" s="10">
        <v>30</v>
      </c>
      <c r="Y22" s="10">
        <v>18</v>
      </c>
      <c r="Z22" s="10">
        <v>9</v>
      </c>
      <c r="AA22" s="10">
        <v>23</v>
      </c>
      <c r="AB22" s="10">
        <v>29</v>
      </c>
      <c r="AC22" s="10">
        <v>18</v>
      </c>
      <c r="AD22" s="10">
        <v>11</v>
      </c>
      <c r="AE22" s="10">
        <v>20</v>
      </c>
      <c r="AF22" s="10">
        <v>29</v>
      </c>
      <c r="AG22" s="10">
        <v>18</v>
      </c>
      <c r="AH22" s="10">
        <v>1008900</v>
      </c>
    </row>
    <row r="23" spans="1:34" ht="16.2" thickBot="1">
      <c r="A23" s="9" t="s">
        <v>376</v>
      </c>
      <c r="B23" s="10">
        <v>29</v>
      </c>
      <c r="C23" s="10">
        <v>17</v>
      </c>
      <c r="D23" s="10">
        <v>12</v>
      </c>
      <c r="E23" s="10">
        <v>22</v>
      </c>
      <c r="F23" s="10">
        <v>10</v>
      </c>
      <c r="G23" s="10">
        <v>24</v>
      </c>
      <c r="H23" s="10">
        <v>17</v>
      </c>
      <c r="I23" s="10">
        <v>22</v>
      </c>
      <c r="J23" s="10">
        <v>5</v>
      </c>
      <c r="K23" s="10">
        <v>5</v>
      </c>
      <c r="L23" s="10">
        <v>10</v>
      </c>
      <c r="M23" s="10">
        <v>22</v>
      </c>
      <c r="N23" s="10">
        <v>25</v>
      </c>
      <c r="O23" s="10">
        <v>13</v>
      </c>
      <c r="P23" s="10">
        <v>8</v>
      </c>
      <c r="Q23" s="10">
        <v>22</v>
      </c>
      <c r="R23" s="10">
        <v>2</v>
      </c>
      <c r="S23" s="10">
        <v>14</v>
      </c>
      <c r="T23" s="10">
        <v>19</v>
      </c>
      <c r="U23" s="10">
        <v>9</v>
      </c>
      <c r="V23" s="10">
        <v>21</v>
      </c>
      <c r="W23" s="10">
        <v>7</v>
      </c>
      <c r="X23" s="10">
        <v>14</v>
      </c>
      <c r="Y23" s="10">
        <v>9</v>
      </c>
      <c r="Z23" s="10">
        <v>26</v>
      </c>
      <c r="AA23" s="10">
        <v>26</v>
      </c>
      <c r="AB23" s="10">
        <v>21</v>
      </c>
      <c r="AC23" s="10">
        <v>9</v>
      </c>
      <c r="AD23" s="10">
        <v>6</v>
      </c>
      <c r="AE23" s="10">
        <v>18</v>
      </c>
      <c r="AF23" s="10">
        <v>23</v>
      </c>
      <c r="AG23" s="10">
        <v>9</v>
      </c>
      <c r="AH23" s="10">
        <v>954200</v>
      </c>
    </row>
    <row r="24" spans="1:34" ht="16.2" thickBot="1">
      <c r="A24" s="9" t="s">
        <v>377</v>
      </c>
      <c r="B24" s="10">
        <v>11</v>
      </c>
      <c r="C24" s="10">
        <v>16</v>
      </c>
      <c r="D24" s="10">
        <v>18</v>
      </c>
      <c r="E24" s="10">
        <v>8</v>
      </c>
      <c r="F24" s="10">
        <v>7</v>
      </c>
      <c r="G24" s="10">
        <v>6</v>
      </c>
      <c r="H24" s="10">
        <v>15</v>
      </c>
      <c r="I24" s="10">
        <v>8</v>
      </c>
      <c r="J24" s="10">
        <v>12</v>
      </c>
      <c r="K24" s="10">
        <v>13</v>
      </c>
      <c r="L24" s="10">
        <v>21</v>
      </c>
      <c r="M24" s="10">
        <v>8</v>
      </c>
      <c r="N24" s="10">
        <v>7</v>
      </c>
      <c r="O24" s="10">
        <v>3</v>
      </c>
      <c r="P24" s="10">
        <v>12</v>
      </c>
      <c r="Q24" s="10">
        <v>8</v>
      </c>
      <c r="R24" s="10">
        <v>20</v>
      </c>
      <c r="S24" s="10">
        <v>15</v>
      </c>
      <c r="T24" s="10">
        <v>13</v>
      </c>
      <c r="U24" s="10">
        <v>23</v>
      </c>
      <c r="V24" s="10">
        <v>24</v>
      </c>
      <c r="W24" s="10">
        <v>25</v>
      </c>
      <c r="X24" s="10">
        <v>16</v>
      </c>
      <c r="Y24" s="10">
        <v>23</v>
      </c>
      <c r="Z24" s="10">
        <v>19</v>
      </c>
      <c r="AA24" s="10">
        <v>18</v>
      </c>
      <c r="AB24" s="10">
        <v>10</v>
      </c>
      <c r="AC24" s="10">
        <v>23</v>
      </c>
      <c r="AD24" s="10">
        <v>24</v>
      </c>
      <c r="AE24" s="10">
        <v>28</v>
      </c>
      <c r="AF24" s="10">
        <v>19</v>
      </c>
      <c r="AG24" s="10">
        <v>23</v>
      </c>
      <c r="AH24" s="10">
        <v>1006500</v>
      </c>
    </row>
    <row r="25" spans="1:34" ht="16.2" thickBot="1">
      <c r="A25" s="9" t="s">
        <v>378</v>
      </c>
      <c r="B25" s="10">
        <v>27</v>
      </c>
      <c r="C25" s="10">
        <v>29</v>
      </c>
      <c r="D25" s="10">
        <v>20</v>
      </c>
      <c r="E25" s="10">
        <v>30</v>
      </c>
      <c r="F25" s="10">
        <v>19</v>
      </c>
      <c r="G25" s="10">
        <v>28</v>
      </c>
      <c r="H25" s="10">
        <v>14</v>
      </c>
      <c r="I25" s="10">
        <v>30</v>
      </c>
      <c r="J25" s="10">
        <v>14</v>
      </c>
      <c r="K25" s="10">
        <v>14</v>
      </c>
      <c r="L25" s="10">
        <v>12</v>
      </c>
      <c r="M25" s="10">
        <v>30</v>
      </c>
      <c r="N25" s="10">
        <v>24</v>
      </c>
      <c r="O25" s="10">
        <v>24</v>
      </c>
      <c r="P25" s="10">
        <v>18</v>
      </c>
      <c r="Q25" s="10">
        <v>30</v>
      </c>
      <c r="R25" s="10">
        <v>4</v>
      </c>
      <c r="S25" s="10">
        <v>2</v>
      </c>
      <c r="T25" s="10">
        <v>11</v>
      </c>
      <c r="U25" s="10">
        <v>1</v>
      </c>
      <c r="V25" s="10">
        <v>12</v>
      </c>
      <c r="W25" s="10">
        <v>3</v>
      </c>
      <c r="X25" s="10">
        <v>17</v>
      </c>
      <c r="Y25" s="10">
        <v>1</v>
      </c>
      <c r="Z25" s="10">
        <v>17</v>
      </c>
      <c r="AA25" s="10">
        <v>17</v>
      </c>
      <c r="AB25" s="10">
        <v>19</v>
      </c>
      <c r="AC25" s="10">
        <v>1</v>
      </c>
      <c r="AD25" s="10">
        <v>7</v>
      </c>
      <c r="AE25" s="10">
        <v>7</v>
      </c>
      <c r="AF25" s="10">
        <v>13</v>
      </c>
      <c r="AG25" s="10">
        <v>1</v>
      </c>
      <c r="AH25" s="10">
        <v>1006500</v>
      </c>
    </row>
    <row r="26" spans="1:34" ht="16.2" thickBot="1">
      <c r="A26" s="9" t="s">
        <v>379</v>
      </c>
      <c r="B26" s="10">
        <v>28</v>
      </c>
      <c r="C26" s="10">
        <v>20</v>
      </c>
      <c r="D26" s="10">
        <v>27</v>
      </c>
      <c r="E26" s="10">
        <v>2</v>
      </c>
      <c r="F26" s="10">
        <v>15</v>
      </c>
      <c r="G26" s="10">
        <v>29</v>
      </c>
      <c r="H26" s="10">
        <v>26</v>
      </c>
      <c r="I26" s="10">
        <v>2</v>
      </c>
      <c r="J26" s="10">
        <v>8</v>
      </c>
      <c r="K26" s="10">
        <v>9</v>
      </c>
      <c r="L26" s="10">
        <v>13</v>
      </c>
      <c r="M26" s="10">
        <v>2</v>
      </c>
      <c r="N26" s="10">
        <v>16</v>
      </c>
      <c r="O26" s="10">
        <v>26</v>
      </c>
      <c r="P26" s="10">
        <v>26</v>
      </c>
      <c r="Q26" s="10">
        <v>2</v>
      </c>
      <c r="R26" s="10">
        <v>3</v>
      </c>
      <c r="S26" s="10">
        <v>11</v>
      </c>
      <c r="T26" s="10">
        <v>4</v>
      </c>
      <c r="U26" s="10">
        <v>29</v>
      </c>
      <c r="V26" s="10">
        <v>16</v>
      </c>
      <c r="W26" s="10">
        <v>2</v>
      </c>
      <c r="X26" s="10">
        <v>5</v>
      </c>
      <c r="Y26" s="10">
        <v>29</v>
      </c>
      <c r="Z26" s="10">
        <v>23</v>
      </c>
      <c r="AA26" s="10">
        <v>22</v>
      </c>
      <c r="AB26" s="10">
        <v>18</v>
      </c>
      <c r="AC26" s="10">
        <v>29</v>
      </c>
      <c r="AD26" s="10">
        <v>15</v>
      </c>
      <c r="AE26" s="10">
        <v>5</v>
      </c>
      <c r="AF26" s="10">
        <v>5</v>
      </c>
      <c r="AG26" s="10">
        <v>29</v>
      </c>
      <c r="AH26" s="10">
        <v>1004000</v>
      </c>
    </row>
    <row r="27" spans="1:34" ht="16.2" thickBot="1">
      <c r="A27" s="9" t="s">
        <v>380</v>
      </c>
      <c r="B27" s="10">
        <v>20</v>
      </c>
      <c r="C27" s="10">
        <v>7</v>
      </c>
      <c r="D27" s="10">
        <v>9</v>
      </c>
      <c r="E27" s="10">
        <v>16</v>
      </c>
      <c r="F27" s="10">
        <v>30</v>
      </c>
      <c r="G27" s="10">
        <v>25</v>
      </c>
      <c r="H27" s="10">
        <v>20</v>
      </c>
      <c r="I27" s="10">
        <v>16</v>
      </c>
      <c r="J27" s="10">
        <v>23</v>
      </c>
      <c r="K27" s="10">
        <v>24</v>
      </c>
      <c r="L27" s="10">
        <v>20</v>
      </c>
      <c r="M27" s="10">
        <v>16</v>
      </c>
      <c r="N27" s="10">
        <v>23</v>
      </c>
      <c r="O27" s="10">
        <v>9</v>
      </c>
      <c r="P27" s="10">
        <v>4</v>
      </c>
      <c r="Q27" s="10">
        <v>16</v>
      </c>
      <c r="R27" s="10">
        <v>11</v>
      </c>
      <c r="S27" s="10">
        <v>24</v>
      </c>
      <c r="T27" s="10">
        <v>22</v>
      </c>
      <c r="U27" s="10">
        <v>15</v>
      </c>
      <c r="V27" s="10">
        <v>1</v>
      </c>
      <c r="W27" s="10">
        <v>6</v>
      </c>
      <c r="X27" s="10">
        <v>11</v>
      </c>
      <c r="Y27" s="10">
        <v>15</v>
      </c>
      <c r="Z27" s="10">
        <v>8</v>
      </c>
      <c r="AA27" s="10">
        <v>7</v>
      </c>
      <c r="AB27" s="10">
        <v>11</v>
      </c>
      <c r="AC27" s="10">
        <v>15</v>
      </c>
      <c r="AD27" s="10">
        <v>8</v>
      </c>
      <c r="AE27" s="10">
        <v>22</v>
      </c>
      <c r="AF27" s="10">
        <v>27</v>
      </c>
      <c r="AG27" s="10">
        <v>15</v>
      </c>
      <c r="AH27" s="10">
        <v>1011900</v>
      </c>
    </row>
    <row r="28" spans="1:34" ht="16.2" thickBot="1">
      <c r="A28" s="9" t="s">
        <v>381</v>
      </c>
      <c r="B28" s="10">
        <v>16</v>
      </c>
      <c r="C28" s="10">
        <v>9</v>
      </c>
      <c r="D28" s="10">
        <v>6</v>
      </c>
      <c r="E28" s="10">
        <v>14</v>
      </c>
      <c r="F28" s="10">
        <v>20</v>
      </c>
      <c r="G28" s="10">
        <v>10</v>
      </c>
      <c r="H28" s="10">
        <v>8</v>
      </c>
      <c r="I28" s="10">
        <v>14</v>
      </c>
      <c r="J28" s="10">
        <v>24</v>
      </c>
      <c r="K28" s="10">
        <v>19</v>
      </c>
      <c r="L28" s="10">
        <v>14</v>
      </c>
      <c r="M28" s="10">
        <v>14</v>
      </c>
      <c r="N28" s="10">
        <v>12</v>
      </c>
      <c r="O28" s="10">
        <v>2</v>
      </c>
      <c r="P28" s="10">
        <v>1</v>
      </c>
      <c r="Q28" s="10">
        <v>14</v>
      </c>
      <c r="R28" s="10">
        <v>15</v>
      </c>
      <c r="S28" s="10">
        <v>22</v>
      </c>
      <c r="T28" s="10">
        <v>25</v>
      </c>
      <c r="U28" s="10">
        <v>17</v>
      </c>
      <c r="V28" s="10">
        <v>11</v>
      </c>
      <c r="W28" s="10">
        <v>21</v>
      </c>
      <c r="X28" s="10">
        <v>23</v>
      </c>
      <c r="Y28" s="10">
        <v>17</v>
      </c>
      <c r="Z28" s="10">
        <v>7</v>
      </c>
      <c r="AA28" s="10">
        <v>12</v>
      </c>
      <c r="AB28" s="10">
        <v>17</v>
      </c>
      <c r="AC28" s="10">
        <v>17</v>
      </c>
      <c r="AD28" s="10">
        <v>19</v>
      </c>
      <c r="AE28" s="10">
        <v>29</v>
      </c>
      <c r="AF28" s="10">
        <v>30</v>
      </c>
      <c r="AG28" s="10">
        <v>17</v>
      </c>
      <c r="AH28" s="10">
        <v>1006500</v>
      </c>
    </row>
    <row r="29" spans="1:34" ht="16.2" thickBot="1">
      <c r="A29" s="9" t="s">
        <v>382</v>
      </c>
      <c r="B29" s="10">
        <v>22</v>
      </c>
      <c r="C29" s="10">
        <v>27</v>
      </c>
      <c r="D29" s="10">
        <v>26</v>
      </c>
      <c r="E29" s="10">
        <v>1</v>
      </c>
      <c r="F29" s="10">
        <v>21</v>
      </c>
      <c r="G29" s="10">
        <v>30</v>
      </c>
      <c r="H29" s="10">
        <v>25</v>
      </c>
      <c r="I29" s="10">
        <v>1</v>
      </c>
      <c r="J29" s="10">
        <v>16</v>
      </c>
      <c r="K29" s="10">
        <v>12</v>
      </c>
      <c r="L29" s="10">
        <v>17</v>
      </c>
      <c r="M29" s="10">
        <v>1</v>
      </c>
      <c r="N29" s="10">
        <v>5</v>
      </c>
      <c r="O29" s="10">
        <v>1</v>
      </c>
      <c r="P29" s="10">
        <v>24</v>
      </c>
      <c r="Q29" s="10">
        <v>1</v>
      </c>
      <c r="R29" s="10">
        <v>9</v>
      </c>
      <c r="S29" s="10">
        <v>4</v>
      </c>
      <c r="T29" s="10">
        <v>5</v>
      </c>
      <c r="U29" s="10">
        <v>30</v>
      </c>
      <c r="V29" s="10">
        <v>10</v>
      </c>
      <c r="W29" s="10">
        <v>1</v>
      </c>
      <c r="X29" s="10">
        <v>6</v>
      </c>
      <c r="Y29" s="10">
        <v>30</v>
      </c>
      <c r="Z29" s="10">
        <v>15</v>
      </c>
      <c r="AA29" s="10">
        <v>19</v>
      </c>
      <c r="AB29" s="10">
        <v>14</v>
      </c>
      <c r="AC29" s="10">
        <v>30</v>
      </c>
      <c r="AD29" s="10">
        <v>26</v>
      </c>
      <c r="AE29" s="10">
        <v>30</v>
      </c>
      <c r="AF29" s="10">
        <v>7</v>
      </c>
      <c r="AG29" s="10">
        <v>30</v>
      </c>
      <c r="AH29" s="10">
        <v>1006500</v>
      </c>
    </row>
    <row r="30" spans="1:34" ht="16.2" thickBot="1">
      <c r="A30" s="9" t="s">
        <v>383</v>
      </c>
      <c r="B30" s="10">
        <v>14</v>
      </c>
      <c r="C30" s="10">
        <v>24</v>
      </c>
      <c r="D30" s="10">
        <v>15</v>
      </c>
      <c r="E30" s="10">
        <v>26</v>
      </c>
      <c r="F30" s="10">
        <v>14</v>
      </c>
      <c r="G30" s="10">
        <v>16</v>
      </c>
      <c r="H30" s="10">
        <v>23</v>
      </c>
      <c r="I30" s="10">
        <v>26</v>
      </c>
      <c r="J30" s="10">
        <v>17</v>
      </c>
      <c r="K30" s="10">
        <v>22</v>
      </c>
      <c r="L30" s="10">
        <v>26</v>
      </c>
      <c r="M30" s="10">
        <v>26</v>
      </c>
      <c r="N30" s="10">
        <v>9</v>
      </c>
      <c r="O30" s="10">
        <v>10</v>
      </c>
      <c r="P30" s="10">
        <v>14</v>
      </c>
      <c r="Q30" s="10">
        <v>26</v>
      </c>
      <c r="R30" s="10">
        <v>17</v>
      </c>
      <c r="S30" s="10">
        <v>7</v>
      </c>
      <c r="T30" s="10">
        <v>16</v>
      </c>
      <c r="U30" s="10">
        <v>5</v>
      </c>
      <c r="V30" s="10">
        <v>17</v>
      </c>
      <c r="W30" s="10">
        <v>15</v>
      </c>
      <c r="X30" s="10">
        <v>8</v>
      </c>
      <c r="Y30" s="10">
        <v>5</v>
      </c>
      <c r="Z30" s="10">
        <v>14</v>
      </c>
      <c r="AA30" s="10">
        <v>9</v>
      </c>
      <c r="AB30" s="10">
        <v>5</v>
      </c>
      <c r="AC30" s="10">
        <v>5</v>
      </c>
      <c r="AD30" s="10">
        <v>22</v>
      </c>
      <c r="AE30" s="10">
        <v>21</v>
      </c>
      <c r="AF30" s="10">
        <v>17</v>
      </c>
      <c r="AG30" s="10">
        <v>5</v>
      </c>
      <c r="AH30" s="10">
        <v>981300</v>
      </c>
    </row>
    <row r="31" spans="1:34" ht="16.2" thickBot="1">
      <c r="A31" s="9" t="s">
        <v>384</v>
      </c>
      <c r="B31" s="10">
        <v>18</v>
      </c>
      <c r="C31" s="10">
        <v>13</v>
      </c>
      <c r="D31" s="10">
        <v>10</v>
      </c>
      <c r="E31" s="10">
        <v>29</v>
      </c>
      <c r="F31" s="10">
        <v>28</v>
      </c>
      <c r="G31" s="10">
        <v>11</v>
      </c>
      <c r="H31" s="10">
        <v>7</v>
      </c>
      <c r="I31" s="10">
        <v>29</v>
      </c>
      <c r="J31" s="10">
        <v>21</v>
      </c>
      <c r="K31" s="10">
        <v>15</v>
      </c>
      <c r="L31" s="10">
        <v>7</v>
      </c>
      <c r="M31" s="10">
        <v>29</v>
      </c>
      <c r="N31" s="10">
        <v>28</v>
      </c>
      <c r="O31" s="10">
        <v>15</v>
      </c>
      <c r="P31" s="10">
        <v>13</v>
      </c>
      <c r="Q31" s="10">
        <v>29</v>
      </c>
      <c r="R31" s="10">
        <v>13</v>
      </c>
      <c r="S31" s="10">
        <v>18</v>
      </c>
      <c r="T31" s="10">
        <v>21</v>
      </c>
      <c r="U31" s="10">
        <v>2</v>
      </c>
      <c r="V31" s="10">
        <v>3</v>
      </c>
      <c r="W31" s="10">
        <v>20</v>
      </c>
      <c r="X31" s="10">
        <v>24</v>
      </c>
      <c r="Y31" s="10">
        <v>2</v>
      </c>
      <c r="Z31" s="10">
        <v>10</v>
      </c>
      <c r="AA31" s="10">
        <v>16</v>
      </c>
      <c r="AB31" s="10">
        <v>24</v>
      </c>
      <c r="AC31" s="10">
        <v>2</v>
      </c>
      <c r="AD31" s="10">
        <v>3</v>
      </c>
      <c r="AE31" s="10">
        <v>16</v>
      </c>
      <c r="AF31" s="10">
        <v>18</v>
      </c>
      <c r="AG31" s="10">
        <v>2</v>
      </c>
      <c r="AH31" s="10">
        <v>1013900</v>
      </c>
    </row>
    <row r="32" spans="1:34" ht="16.2" thickBot="1">
      <c r="A32" s="9" t="s">
        <v>385</v>
      </c>
      <c r="B32" s="10">
        <v>8</v>
      </c>
      <c r="C32" s="10">
        <v>3</v>
      </c>
      <c r="D32" s="10">
        <v>7</v>
      </c>
      <c r="E32" s="10">
        <v>21</v>
      </c>
      <c r="F32" s="10">
        <v>17</v>
      </c>
      <c r="G32" s="10">
        <v>14</v>
      </c>
      <c r="H32" s="10">
        <v>11</v>
      </c>
      <c r="I32" s="10">
        <v>21</v>
      </c>
      <c r="J32" s="10">
        <v>28</v>
      </c>
      <c r="K32" s="10">
        <v>29</v>
      </c>
      <c r="L32" s="10">
        <v>22</v>
      </c>
      <c r="M32" s="10">
        <v>21</v>
      </c>
      <c r="N32" s="10">
        <v>27</v>
      </c>
      <c r="O32" s="10">
        <v>17</v>
      </c>
      <c r="P32" s="10">
        <v>9</v>
      </c>
      <c r="Q32" s="10">
        <v>21</v>
      </c>
      <c r="R32" s="10">
        <v>23</v>
      </c>
      <c r="S32" s="10">
        <v>28</v>
      </c>
      <c r="T32" s="10">
        <v>24</v>
      </c>
      <c r="U32" s="10">
        <v>10</v>
      </c>
      <c r="V32" s="10">
        <v>14</v>
      </c>
      <c r="W32" s="10">
        <v>17</v>
      </c>
      <c r="X32" s="10">
        <v>20</v>
      </c>
      <c r="Y32" s="10">
        <v>10</v>
      </c>
      <c r="Z32" s="10">
        <v>3</v>
      </c>
      <c r="AA32" s="10">
        <v>2</v>
      </c>
      <c r="AB32" s="10">
        <v>9</v>
      </c>
      <c r="AC32" s="10">
        <v>10</v>
      </c>
      <c r="AD32" s="10">
        <v>4</v>
      </c>
      <c r="AE32" s="10">
        <v>14</v>
      </c>
      <c r="AF32" s="10">
        <v>22</v>
      </c>
      <c r="AG32" s="10">
        <v>10</v>
      </c>
      <c r="AH32" s="10">
        <v>1006500</v>
      </c>
    </row>
    <row r="33" spans="1:34" ht="16.2" thickBot="1">
      <c r="A33" s="9" t="s">
        <v>386</v>
      </c>
      <c r="B33" s="10">
        <v>13</v>
      </c>
      <c r="C33" s="10">
        <v>15</v>
      </c>
      <c r="D33" s="10">
        <v>1</v>
      </c>
      <c r="E33" s="10">
        <v>24</v>
      </c>
      <c r="F33" s="10">
        <v>26</v>
      </c>
      <c r="G33" s="10">
        <v>26</v>
      </c>
      <c r="H33" s="10">
        <v>10</v>
      </c>
      <c r="I33" s="10">
        <v>24</v>
      </c>
      <c r="J33" s="10">
        <v>18</v>
      </c>
      <c r="K33" s="10">
        <v>27</v>
      </c>
      <c r="L33" s="10">
        <v>8</v>
      </c>
      <c r="M33" s="10">
        <v>24</v>
      </c>
      <c r="N33" s="10">
        <v>19</v>
      </c>
      <c r="O33" s="10">
        <v>4</v>
      </c>
      <c r="P33" s="10">
        <v>5</v>
      </c>
      <c r="Q33" s="10">
        <v>24</v>
      </c>
      <c r="R33" s="10">
        <v>18</v>
      </c>
      <c r="S33" s="10">
        <v>16</v>
      </c>
      <c r="T33" s="10">
        <v>30</v>
      </c>
      <c r="U33" s="10">
        <v>7</v>
      </c>
      <c r="V33" s="10">
        <v>5</v>
      </c>
      <c r="W33" s="10">
        <v>5</v>
      </c>
      <c r="X33" s="10">
        <v>21</v>
      </c>
      <c r="Y33" s="10">
        <v>7</v>
      </c>
      <c r="Z33" s="10">
        <v>13</v>
      </c>
      <c r="AA33" s="10">
        <v>4</v>
      </c>
      <c r="AB33" s="10">
        <v>23</v>
      </c>
      <c r="AC33" s="10">
        <v>7</v>
      </c>
      <c r="AD33" s="10">
        <v>12</v>
      </c>
      <c r="AE33" s="10">
        <v>27</v>
      </c>
      <c r="AF33" s="10">
        <v>26</v>
      </c>
      <c r="AG33" s="10">
        <v>7</v>
      </c>
      <c r="AH33" s="10">
        <v>1017300</v>
      </c>
    </row>
    <row r="34" spans="1:34" ht="16.2" thickBot="1">
      <c r="A34" s="9" t="s">
        <v>387</v>
      </c>
      <c r="B34" s="10">
        <v>10</v>
      </c>
      <c r="C34" s="10">
        <v>5</v>
      </c>
      <c r="D34" s="10">
        <v>13</v>
      </c>
      <c r="E34" s="10">
        <v>19</v>
      </c>
      <c r="F34" s="10">
        <v>12</v>
      </c>
      <c r="G34" s="10">
        <v>12</v>
      </c>
      <c r="H34" s="10">
        <v>22</v>
      </c>
      <c r="I34" s="10">
        <v>19</v>
      </c>
      <c r="J34" s="10">
        <v>6</v>
      </c>
      <c r="K34" s="10">
        <v>3</v>
      </c>
      <c r="L34" s="10">
        <v>15</v>
      </c>
      <c r="M34" s="10">
        <v>19</v>
      </c>
      <c r="N34" s="10">
        <v>13</v>
      </c>
      <c r="O34" s="10">
        <v>19</v>
      </c>
      <c r="P34" s="10">
        <v>15</v>
      </c>
      <c r="Q34" s="10">
        <v>19</v>
      </c>
      <c r="R34" s="10">
        <v>21</v>
      </c>
      <c r="S34" s="10">
        <v>26</v>
      </c>
      <c r="T34" s="10">
        <v>18</v>
      </c>
      <c r="U34" s="10">
        <v>12</v>
      </c>
      <c r="V34" s="10">
        <v>19</v>
      </c>
      <c r="W34" s="10">
        <v>19</v>
      </c>
      <c r="X34" s="10">
        <v>9</v>
      </c>
      <c r="Y34" s="10">
        <v>12</v>
      </c>
      <c r="Z34" s="10">
        <v>25</v>
      </c>
      <c r="AA34" s="10">
        <v>28</v>
      </c>
      <c r="AB34" s="10">
        <v>16</v>
      </c>
      <c r="AC34" s="10">
        <v>12</v>
      </c>
      <c r="AD34" s="10">
        <v>18</v>
      </c>
      <c r="AE34" s="10">
        <v>12</v>
      </c>
      <c r="AF34" s="10">
        <v>16</v>
      </c>
      <c r="AG34" s="10">
        <v>12</v>
      </c>
      <c r="AH34" s="10">
        <v>954200</v>
      </c>
    </row>
    <row r="35" spans="1:34" ht="16.2" thickBot="1">
      <c r="A35" s="9" t="s">
        <v>388</v>
      </c>
      <c r="B35" s="10">
        <v>5</v>
      </c>
      <c r="C35" s="10">
        <v>22</v>
      </c>
      <c r="D35" s="10">
        <v>25</v>
      </c>
      <c r="E35" s="10">
        <v>5</v>
      </c>
      <c r="F35" s="10">
        <v>5</v>
      </c>
      <c r="G35" s="10">
        <v>23</v>
      </c>
      <c r="H35" s="10">
        <v>27</v>
      </c>
      <c r="I35" s="10">
        <v>5</v>
      </c>
      <c r="J35" s="10">
        <v>9</v>
      </c>
      <c r="K35" s="10">
        <v>21</v>
      </c>
      <c r="L35" s="10">
        <v>25</v>
      </c>
      <c r="M35" s="10">
        <v>5</v>
      </c>
      <c r="N35" s="10">
        <v>11</v>
      </c>
      <c r="O35" s="10">
        <v>22</v>
      </c>
      <c r="P35" s="10">
        <v>27</v>
      </c>
      <c r="Q35" s="10">
        <v>5</v>
      </c>
      <c r="R35" s="10">
        <v>26</v>
      </c>
      <c r="S35" s="10">
        <v>9</v>
      </c>
      <c r="T35" s="10">
        <v>6</v>
      </c>
      <c r="U35" s="10">
        <v>26</v>
      </c>
      <c r="V35" s="10">
        <v>26</v>
      </c>
      <c r="W35" s="10">
        <v>8</v>
      </c>
      <c r="X35" s="10">
        <v>4</v>
      </c>
      <c r="Y35" s="10">
        <v>26</v>
      </c>
      <c r="Z35" s="10">
        <v>22</v>
      </c>
      <c r="AA35" s="10">
        <v>10</v>
      </c>
      <c r="AB35" s="10">
        <v>6</v>
      </c>
      <c r="AC35" s="10">
        <v>26</v>
      </c>
      <c r="AD35" s="10">
        <v>20</v>
      </c>
      <c r="AE35" s="10">
        <v>9</v>
      </c>
      <c r="AF35" s="10">
        <v>4</v>
      </c>
      <c r="AG35" s="10">
        <v>26</v>
      </c>
      <c r="AH35" s="10">
        <v>1008900</v>
      </c>
    </row>
    <row r="36" spans="1:34" ht="16.2" thickBot="1">
      <c r="A36" s="9" t="s">
        <v>389</v>
      </c>
      <c r="B36" s="10">
        <v>1</v>
      </c>
      <c r="C36" s="10">
        <v>1</v>
      </c>
      <c r="D36" s="10">
        <v>29</v>
      </c>
      <c r="E36" s="10">
        <v>11</v>
      </c>
      <c r="F36" s="10">
        <v>1</v>
      </c>
      <c r="G36" s="10">
        <v>22</v>
      </c>
      <c r="H36" s="10">
        <v>29</v>
      </c>
      <c r="I36" s="10">
        <v>11</v>
      </c>
      <c r="J36" s="10">
        <v>2</v>
      </c>
      <c r="K36" s="10">
        <v>30</v>
      </c>
      <c r="L36" s="10">
        <v>29</v>
      </c>
      <c r="M36" s="10">
        <v>11</v>
      </c>
      <c r="N36" s="10">
        <v>1</v>
      </c>
      <c r="O36" s="10">
        <v>16</v>
      </c>
      <c r="P36" s="10">
        <v>29</v>
      </c>
      <c r="Q36" s="10">
        <v>11</v>
      </c>
      <c r="R36" s="10">
        <v>30</v>
      </c>
      <c r="S36" s="10">
        <v>30</v>
      </c>
      <c r="T36" s="10">
        <v>2</v>
      </c>
      <c r="U36" s="10">
        <v>20</v>
      </c>
      <c r="V36" s="10">
        <v>30</v>
      </c>
      <c r="W36" s="10">
        <v>9</v>
      </c>
      <c r="X36" s="10">
        <v>2</v>
      </c>
      <c r="Y36" s="10">
        <v>20</v>
      </c>
      <c r="Z36" s="10">
        <v>29</v>
      </c>
      <c r="AA36" s="10">
        <v>1</v>
      </c>
      <c r="AB36" s="10">
        <v>2</v>
      </c>
      <c r="AC36" s="10">
        <v>20</v>
      </c>
      <c r="AD36" s="10">
        <v>30</v>
      </c>
      <c r="AE36" s="10">
        <v>15</v>
      </c>
      <c r="AF36" s="10">
        <v>2</v>
      </c>
      <c r="AG36" s="10">
        <v>20</v>
      </c>
      <c r="AH36" s="10">
        <v>1006500</v>
      </c>
    </row>
    <row r="37" spans="1:34" ht="16.2" thickBot="1">
      <c r="A37" s="9" t="s">
        <v>390</v>
      </c>
      <c r="B37" s="10">
        <v>26</v>
      </c>
      <c r="C37" s="10">
        <v>4</v>
      </c>
      <c r="D37" s="10">
        <v>5</v>
      </c>
      <c r="E37" s="10">
        <v>23</v>
      </c>
      <c r="F37" s="10">
        <v>11</v>
      </c>
      <c r="G37" s="10">
        <v>2</v>
      </c>
      <c r="H37" s="10">
        <v>2</v>
      </c>
      <c r="I37" s="10">
        <v>23</v>
      </c>
      <c r="J37" s="10">
        <v>13</v>
      </c>
      <c r="K37" s="10">
        <v>11</v>
      </c>
      <c r="L37" s="10">
        <v>6</v>
      </c>
      <c r="M37" s="10">
        <v>23</v>
      </c>
      <c r="N37" s="10">
        <v>29</v>
      </c>
      <c r="O37" s="10">
        <v>14</v>
      </c>
      <c r="P37" s="10">
        <v>3</v>
      </c>
      <c r="Q37" s="10">
        <v>23</v>
      </c>
      <c r="R37" s="10">
        <v>5</v>
      </c>
      <c r="S37" s="10">
        <v>27</v>
      </c>
      <c r="T37" s="10">
        <v>26</v>
      </c>
      <c r="U37" s="10">
        <v>8</v>
      </c>
      <c r="V37" s="10">
        <v>20</v>
      </c>
      <c r="W37" s="10">
        <v>29</v>
      </c>
      <c r="X37" s="10">
        <v>29</v>
      </c>
      <c r="Y37" s="10">
        <v>8</v>
      </c>
      <c r="Z37" s="10">
        <v>18</v>
      </c>
      <c r="AA37" s="10">
        <v>20</v>
      </c>
      <c r="AB37" s="10">
        <v>25</v>
      </c>
      <c r="AC37" s="10">
        <v>8</v>
      </c>
      <c r="AD37" s="10">
        <v>2</v>
      </c>
      <c r="AE37" s="10">
        <v>17</v>
      </c>
      <c r="AF37" s="10">
        <v>28</v>
      </c>
      <c r="AG37" s="10">
        <v>8</v>
      </c>
      <c r="AH37" s="10">
        <v>996600</v>
      </c>
    </row>
    <row r="38" spans="1:34" ht="18.600000000000001" thickBot="1">
      <c r="A38" s="5"/>
    </row>
    <row r="39" spans="1:34" ht="16.2" thickBot="1">
      <c r="A39" s="9" t="s">
        <v>391</v>
      </c>
      <c r="B39" s="9" t="s">
        <v>357</v>
      </c>
      <c r="C39" s="9" t="s">
        <v>358</v>
      </c>
      <c r="D39" s="9" t="s">
        <v>359</v>
      </c>
      <c r="E39" s="9" t="s">
        <v>610</v>
      </c>
      <c r="F39" s="9" t="s">
        <v>611</v>
      </c>
      <c r="G39" s="9" t="s">
        <v>612</v>
      </c>
      <c r="H39" s="9" t="s">
        <v>613</v>
      </c>
      <c r="I39" s="9" t="s">
        <v>614</v>
      </c>
      <c r="J39" s="9" t="s">
        <v>615</v>
      </c>
      <c r="K39" s="9" t="s">
        <v>616</v>
      </c>
      <c r="L39" s="9" t="s">
        <v>617</v>
      </c>
      <c r="M39" s="9" t="s">
        <v>618</v>
      </c>
      <c r="N39" s="9" t="s">
        <v>619</v>
      </c>
      <c r="O39" s="9" t="s">
        <v>620</v>
      </c>
      <c r="P39" s="9" t="s">
        <v>621</v>
      </c>
      <c r="Q39" s="9" t="s">
        <v>622</v>
      </c>
      <c r="R39" s="9" t="s">
        <v>623</v>
      </c>
      <c r="S39" s="9" t="s">
        <v>624</v>
      </c>
      <c r="T39" s="9" t="s">
        <v>625</v>
      </c>
      <c r="U39" s="9" t="s">
        <v>626</v>
      </c>
      <c r="V39" s="9" t="s">
        <v>627</v>
      </c>
      <c r="W39" s="9" t="s">
        <v>628</v>
      </c>
      <c r="X39" s="9" t="s">
        <v>629</v>
      </c>
      <c r="Y39" s="9" t="s">
        <v>630</v>
      </c>
      <c r="Z39" s="9" t="s">
        <v>631</v>
      </c>
      <c r="AA39" s="9" t="s">
        <v>632</v>
      </c>
      <c r="AB39" s="9" t="s">
        <v>633</v>
      </c>
      <c r="AC39" s="9" t="s">
        <v>634</v>
      </c>
      <c r="AD39" s="9" t="s">
        <v>635</v>
      </c>
      <c r="AE39" s="9" t="s">
        <v>636</v>
      </c>
      <c r="AF39" s="9" t="s">
        <v>637</v>
      </c>
      <c r="AG39" s="9" t="s">
        <v>638</v>
      </c>
    </row>
    <row r="40" spans="1:34" ht="16.2" thickBot="1">
      <c r="A40" s="9" t="s">
        <v>392</v>
      </c>
      <c r="B40" s="10" t="s">
        <v>640</v>
      </c>
      <c r="C40" s="10" t="s">
        <v>641</v>
      </c>
      <c r="D40" s="10" t="s">
        <v>642</v>
      </c>
      <c r="E40" s="10" t="s">
        <v>643</v>
      </c>
      <c r="F40" s="10" t="s">
        <v>644</v>
      </c>
      <c r="G40" s="10" t="s">
        <v>645</v>
      </c>
      <c r="H40" s="10" t="s">
        <v>646</v>
      </c>
      <c r="I40" s="10" t="s">
        <v>498</v>
      </c>
      <c r="J40" s="10" t="s">
        <v>647</v>
      </c>
      <c r="K40" s="10" t="s">
        <v>648</v>
      </c>
      <c r="L40" s="10" t="s">
        <v>649</v>
      </c>
      <c r="M40" s="10" t="s">
        <v>498</v>
      </c>
      <c r="N40" s="10" t="s">
        <v>498</v>
      </c>
      <c r="O40" s="10" t="s">
        <v>650</v>
      </c>
      <c r="P40" s="10" t="s">
        <v>651</v>
      </c>
      <c r="Q40" s="10" t="s">
        <v>498</v>
      </c>
      <c r="R40" s="10" t="s">
        <v>652</v>
      </c>
      <c r="S40" s="10" t="s">
        <v>653</v>
      </c>
      <c r="T40" s="10" t="s">
        <v>498</v>
      </c>
      <c r="U40" s="10" t="s">
        <v>654</v>
      </c>
      <c r="V40" s="10" t="s">
        <v>655</v>
      </c>
      <c r="W40" s="10" t="s">
        <v>656</v>
      </c>
      <c r="X40" s="10" t="s">
        <v>657</v>
      </c>
      <c r="Y40" s="10" t="s">
        <v>658</v>
      </c>
      <c r="Z40" s="10" t="s">
        <v>659</v>
      </c>
      <c r="AA40" s="10" t="s">
        <v>660</v>
      </c>
      <c r="AB40" s="10" t="s">
        <v>661</v>
      </c>
      <c r="AC40" s="10" t="s">
        <v>498</v>
      </c>
      <c r="AD40" s="10" t="s">
        <v>498</v>
      </c>
      <c r="AE40" s="10" t="s">
        <v>662</v>
      </c>
      <c r="AF40" s="10" t="s">
        <v>663</v>
      </c>
      <c r="AG40" s="10" t="s">
        <v>498</v>
      </c>
    </row>
    <row r="41" spans="1:34" ht="16.2" thickBot="1">
      <c r="A41" s="9" t="s">
        <v>396</v>
      </c>
      <c r="B41" s="10" t="s">
        <v>640</v>
      </c>
      <c r="C41" s="10" t="s">
        <v>641</v>
      </c>
      <c r="D41" s="10" t="s">
        <v>664</v>
      </c>
      <c r="E41" s="10" t="s">
        <v>643</v>
      </c>
      <c r="F41" s="10" t="s">
        <v>644</v>
      </c>
      <c r="G41" s="10" t="s">
        <v>645</v>
      </c>
      <c r="H41" s="10" t="s">
        <v>498</v>
      </c>
      <c r="I41" s="10" t="s">
        <v>498</v>
      </c>
      <c r="J41" s="10" t="s">
        <v>665</v>
      </c>
      <c r="K41" s="10" t="s">
        <v>648</v>
      </c>
      <c r="L41" s="10" t="s">
        <v>666</v>
      </c>
      <c r="M41" s="10" t="s">
        <v>498</v>
      </c>
      <c r="N41" s="10" t="s">
        <v>498</v>
      </c>
      <c r="O41" s="10" t="s">
        <v>650</v>
      </c>
      <c r="P41" s="10" t="s">
        <v>498</v>
      </c>
      <c r="Q41" s="10" t="s">
        <v>498</v>
      </c>
      <c r="R41" s="10" t="s">
        <v>652</v>
      </c>
      <c r="S41" s="10" t="s">
        <v>667</v>
      </c>
      <c r="T41" s="10" t="s">
        <v>498</v>
      </c>
      <c r="U41" s="10" t="s">
        <v>654</v>
      </c>
      <c r="V41" s="10" t="s">
        <v>668</v>
      </c>
      <c r="W41" s="10" t="s">
        <v>656</v>
      </c>
      <c r="X41" s="10" t="s">
        <v>657</v>
      </c>
      <c r="Y41" s="10" t="s">
        <v>658</v>
      </c>
      <c r="Z41" s="10" t="s">
        <v>659</v>
      </c>
      <c r="AA41" s="10" t="s">
        <v>660</v>
      </c>
      <c r="AB41" s="10" t="s">
        <v>661</v>
      </c>
      <c r="AC41" s="10" t="s">
        <v>498</v>
      </c>
      <c r="AD41" s="10" t="s">
        <v>498</v>
      </c>
      <c r="AE41" s="10" t="s">
        <v>662</v>
      </c>
      <c r="AF41" s="10" t="s">
        <v>663</v>
      </c>
      <c r="AG41" s="10" t="s">
        <v>498</v>
      </c>
    </row>
    <row r="42" spans="1:34" ht="16.2" thickBot="1">
      <c r="A42" s="9" t="s">
        <v>400</v>
      </c>
      <c r="B42" s="10" t="s">
        <v>669</v>
      </c>
      <c r="C42" s="10" t="s">
        <v>641</v>
      </c>
      <c r="D42" s="10" t="s">
        <v>664</v>
      </c>
      <c r="E42" s="10" t="s">
        <v>643</v>
      </c>
      <c r="F42" s="10" t="s">
        <v>644</v>
      </c>
      <c r="G42" s="10" t="s">
        <v>645</v>
      </c>
      <c r="H42" s="10" t="s">
        <v>498</v>
      </c>
      <c r="I42" s="10" t="s">
        <v>498</v>
      </c>
      <c r="J42" s="10" t="s">
        <v>665</v>
      </c>
      <c r="K42" s="10" t="s">
        <v>648</v>
      </c>
      <c r="L42" s="10" t="s">
        <v>666</v>
      </c>
      <c r="M42" s="10" t="s">
        <v>498</v>
      </c>
      <c r="N42" s="10" t="s">
        <v>498</v>
      </c>
      <c r="O42" s="10" t="s">
        <v>650</v>
      </c>
      <c r="P42" s="10" t="s">
        <v>498</v>
      </c>
      <c r="Q42" s="10" t="s">
        <v>498</v>
      </c>
      <c r="R42" s="10" t="s">
        <v>670</v>
      </c>
      <c r="S42" s="10" t="s">
        <v>667</v>
      </c>
      <c r="T42" s="10" t="s">
        <v>498</v>
      </c>
      <c r="U42" s="10" t="s">
        <v>671</v>
      </c>
      <c r="V42" s="10" t="s">
        <v>668</v>
      </c>
      <c r="W42" s="10" t="s">
        <v>672</v>
      </c>
      <c r="X42" s="10" t="s">
        <v>657</v>
      </c>
      <c r="Y42" s="10" t="s">
        <v>658</v>
      </c>
      <c r="Z42" s="10" t="s">
        <v>659</v>
      </c>
      <c r="AA42" s="10" t="s">
        <v>660</v>
      </c>
      <c r="AB42" s="10" t="s">
        <v>661</v>
      </c>
      <c r="AC42" s="10" t="s">
        <v>498</v>
      </c>
      <c r="AD42" s="10" t="s">
        <v>498</v>
      </c>
      <c r="AE42" s="10" t="s">
        <v>662</v>
      </c>
      <c r="AF42" s="10" t="s">
        <v>663</v>
      </c>
      <c r="AG42" s="10" t="s">
        <v>498</v>
      </c>
    </row>
    <row r="43" spans="1:34" ht="16.2" thickBot="1">
      <c r="A43" s="9" t="s">
        <v>404</v>
      </c>
      <c r="B43" s="10" t="s">
        <v>669</v>
      </c>
      <c r="C43" s="10" t="s">
        <v>641</v>
      </c>
      <c r="D43" s="10" t="s">
        <v>664</v>
      </c>
      <c r="E43" s="10" t="s">
        <v>643</v>
      </c>
      <c r="F43" s="10" t="s">
        <v>644</v>
      </c>
      <c r="G43" s="10" t="s">
        <v>645</v>
      </c>
      <c r="H43" s="10" t="s">
        <v>498</v>
      </c>
      <c r="I43" s="10" t="s">
        <v>498</v>
      </c>
      <c r="J43" s="10" t="s">
        <v>665</v>
      </c>
      <c r="K43" s="10" t="s">
        <v>648</v>
      </c>
      <c r="L43" s="10" t="s">
        <v>666</v>
      </c>
      <c r="M43" s="10" t="s">
        <v>498</v>
      </c>
      <c r="N43" s="10" t="s">
        <v>498</v>
      </c>
      <c r="O43" s="10" t="s">
        <v>673</v>
      </c>
      <c r="P43" s="10" t="s">
        <v>498</v>
      </c>
      <c r="Q43" s="10" t="s">
        <v>498</v>
      </c>
      <c r="R43" s="10" t="s">
        <v>674</v>
      </c>
      <c r="S43" s="10" t="s">
        <v>667</v>
      </c>
      <c r="T43" s="10" t="s">
        <v>498</v>
      </c>
      <c r="U43" s="10" t="s">
        <v>671</v>
      </c>
      <c r="V43" s="10" t="s">
        <v>675</v>
      </c>
      <c r="W43" s="10" t="s">
        <v>672</v>
      </c>
      <c r="X43" s="10" t="s">
        <v>657</v>
      </c>
      <c r="Y43" s="10" t="s">
        <v>658</v>
      </c>
      <c r="Z43" s="10" t="s">
        <v>676</v>
      </c>
      <c r="AA43" s="10" t="s">
        <v>660</v>
      </c>
      <c r="AB43" s="10" t="s">
        <v>661</v>
      </c>
      <c r="AC43" s="10" t="s">
        <v>498</v>
      </c>
      <c r="AD43" s="10" t="s">
        <v>498</v>
      </c>
      <c r="AE43" s="10" t="s">
        <v>662</v>
      </c>
      <c r="AF43" s="10" t="s">
        <v>663</v>
      </c>
      <c r="AG43" s="10" t="s">
        <v>498</v>
      </c>
    </row>
    <row r="44" spans="1:34" ht="16.2" thickBot="1">
      <c r="A44" s="9" t="s">
        <v>408</v>
      </c>
      <c r="B44" s="10" t="s">
        <v>669</v>
      </c>
      <c r="C44" s="10" t="s">
        <v>641</v>
      </c>
      <c r="D44" s="10" t="s">
        <v>664</v>
      </c>
      <c r="E44" s="10" t="s">
        <v>643</v>
      </c>
      <c r="F44" s="10" t="s">
        <v>644</v>
      </c>
      <c r="G44" s="10" t="s">
        <v>498</v>
      </c>
      <c r="H44" s="10" t="s">
        <v>498</v>
      </c>
      <c r="I44" s="10" t="s">
        <v>498</v>
      </c>
      <c r="J44" s="10" t="s">
        <v>665</v>
      </c>
      <c r="K44" s="10" t="s">
        <v>677</v>
      </c>
      <c r="L44" s="10" t="s">
        <v>666</v>
      </c>
      <c r="M44" s="10" t="s">
        <v>498</v>
      </c>
      <c r="N44" s="10" t="s">
        <v>498</v>
      </c>
      <c r="O44" s="10" t="s">
        <v>673</v>
      </c>
      <c r="P44" s="10" t="s">
        <v>498</v>
      </c>
      <c r="Q44" s="10" t="s">
        <v>498</v>
      </c>
      <c r="R44" s="10" t="s">
        <v>674</v>
      </c>
      <c r="S44" s="10" t="s">
        <v>667</v>
      </c>
      <c r="T44" s="10" t="s">
        <v>498</v>
      </c>
      <c r="U44" s="10" t="s">
        <v>671</v>
      </c>
      <c r="V44" s="10" t="s">
        <v>675</v>
      </c>
      <c r="W44" s="10" t="s">
        <v>678</v>
      </c>
      <c r="X44" s="10" t="s">
        <v>657</v>
      </c>
      <c r="Y44" s="10" t="s">
        <v>658</v>
      </c>
      <c r="Z44" s="10" t="s">
        <v>676</v>
      </c>
      <c r="AA44" s="10" t="s">
        <v>660</v>
      </c>
      <c r="AB44" s="10" t="s">
        <v>661</v>
      </c>
      <c r="AC44" s="10" t="s">
        <v>498</v>
      </c>
      <c r="AD44" s="10" t="s">
        <v>498</v>
      </c>
      <c r="AE44" s="10" t="s">
        <v>662</v>
      </c>
      <c r="AF44" s="10" t="s">
        <v>663</v>
      </c>
      <c r="AG44" s="10" t="s">
        <v>498</v>
      </c>
    </row>
    <row r="45" spans="1:34" ht="16.2" thickBot="1">
      <c r="A45" s="9" t="s">
        <v>412</v>
      </c>
      <c r="B45" s="10" t="s">
        <v>669</v>
      </c>
      <c r="C45" s="10" t="s">
        <v>641</v>
      </c>
      <c r="D45" s="10" t="s">
        <v>664</v>
      </c>
      <c r="E45" s="10" t="s">
        <v>643</v>
      </c>
      <c r="F45" s="10" t="s">
        <v>644</v>
      </c>
      <c r="G45" s="10" t="s">
        <v>498</v>
      </c>
      <c r="H45" s="10" t="s">
        <v>498</v>
      </c>
      <c r="I45" s="10" t="s">
        <v>498</v>
      </c>
      <c r="J45" s="10" t="s">
        <v>665</v>
      </c>
      <c r="K45" s="10" t="s">
        <v>679</v>
      </c>
      <c r="L45" s="10" t="s">
        <v>666</v>
      </c>
      <c r="M45" s="10" t="s">
        <v>498</v>
      </c>
      <c r="N45" s="10" t="s">
        <v>498</v>
      </c>
      <c r="O45" s="10" t="s">
        <v>673</v>
      </c>
      <c r="P45" s="10" t="s">
        <v>498</v>
      </c>
      <c r="Q45" s="10" t="s">
        <v>498</v>
      </c>
      <c r="R45" s="10" t="s">
        <v>674</v>
      </c>
      <c r="S45" s="10" t="s">
        <v>667</v>
      </c>
      <c r="T45" s="10" t="s">
        <v>498</v>
      </c>
      <c r="U45" s="10" t="s">
        <v>671</v>
      </c>
      <c r="V45" s="10" t="s">
        <v>675</v>
      </c>
      <c r="W45" s="10" t="s">
        <v>678</v>
      </c>
      <c r="X45" s="10" t="s">
        <v>657</v>
      </c>
      <c r="Y45" s="10" t="s">
        <v>498</v>
      </c>
      <c r="Z45" s="10" t="s">
        <v>498</v>
      </c>
      <c r="AA45" s="10" t="s">
        <v>660</v>
      </c>
      <c r="AB45" s="10" t="s">
        <v>661</v>
      </c>
      <c r="AC45" s="10" t="s">
        <v>498</v>
      </c>
      <c r="AD45" s="10" t="s">
        <v>498</v>
      </c>
      <c r="AE45" s="10" t="s">
        <v>662</v>
      </c>
      <c r="AF45" s="10" t="s">
        <v>663</v>
      </c>
      <c r="AG45" s="10" t="s">
        <v>498</v>
      </c>
    </row>
    <row r="46" spans="1:34" ht="16.2" thickBot="1">
      <c r="A46" s="9" t="s">
        <v>416</v>
      </c>
      <c r="B46" s="10" t="s">
        <v>669</v>
      </c>
      <c r="C46" s="10" t="s">
        <v>498</v>
      </c>
      <c r="D46" s="10" t="s">
        <v>664</v>
      </c>
      <c r="E46" s="10" t="s">
        <v>643</v>
      </c>
      <c r="F46" s="10" t="s">
        <v>644</v>
      </c>
      <c r="G46" s="10" t="s">
        <v>498</v>
      </c>
      <c r="H46" s="10" t="s">
        <v>498</v>
      </c>
      <c r="I46" s="10" t="s">
        <v>498</v>
      </c>
      <c r="J46" s="10" t="s">
        <v>680</v>
      </c>
      <c r="K46" s="10" t="s">
        <v>498</v>
      </c>
      <c r="L46" s="10" t="s">
        <v>666</v>
      </c>
      <c r="M46" s="10" t="s">
        <v>498</v>
      </c>
      <c r="N46" s="10" t="s">
        <v>498</v>
      </c>
      <c r="O46" s="10" t="s">
        <v>673</v>
      </c>
      <c r="P46" s="10" t="s">
        <v>498</v>
      </c>
      <c r="Q46" s="10" t="s">
        <v>498</v>
      </c>
      <c r="R46" s="10" t="s">
        <v>674</v>
      </c>
      <c r="S46" s="10" t="s">
        <v>667</v>
      </c>
      <c r="T46" s="10" t="s">
        <v>498</v>
      </c>
      <c r="U46" s="10" t="s">
        <v>671</v>
      </c>
      <c r="V46" s="10" t="s">
        <v>675</v>
      </c>
      <c r="W46" s="10" t="s">
        <v>678</v>
      </c>
      <c r="X46" s="10" t="s">
        <v>657</v>
      </c>
      <c r="Y46" s="10" t="s">
        <v>498</v>
      </c>
      <c r="Z46" s="10" t="s">
        <v>498</v>
      </c>
      <c r="AA46" s="10" t="s">
        <v>681</v>
      </c>
      <c r="AB46" s="10" t="s">
        <v>661</v>
      </c>
      <c r="AC46" s="10" t="s">
        <v>498</v>
      </c>
      <c r="AD46" s="10" t="s">
        <v>498</v>
      </c>
      <c r="AE46" s="10" t="s">
        <v>662</v>
      </c>
      <c r="AF46" s="10" t="s">
        <v>498</v>
      </c>
      <c r="AG46" s="10" t="s">
        <v>498</v>
      </c>
    </row>
    <row r="47" spans="1:34" ht="16.2" thickBot="1">
      <c r="A47" s="9" t="s">
        <v>420</v>
      </c>
      <c r="B47" s="10" t="s">
        <v>669</v>
      </c>
      <c r="C47" s="10" t="s">
        <v>498</v>
      </c>
      <c r="D47" s="10" t="s">
        <v>664</v>
      </c>
      <c r="E47" s="10" t="s">
        <v>682</v>
      </c>
      <c r="F47" s="10" t="s">
        <v>644</v>
      </c>
      <c r="G47" s="10" t="s">
        <v>498</v>
      </c>
      <c r="H47" s="10" t="s">
        <v>498</v>
      </c>
      <c r="I47" s="10" t="s">
        <v>498</v>
      </c>
      <c r="J47" s="10" t="s">
        <v>680</v>
      </c>
      <c r="K47" s="10" t="s">
        <v>498</v>
      </c>
      <c r="L47" s="10" t="s">
        <v>666</v>
      </c>
      <c r="M47" s="10" t="s">
        <v>498</v>
      </c>
      <c r="N47" s="10" t="s">
        <v>498</v>
      </c>
      <c r="O47" s="10" t="s">
        <v>673</v>
      </c>
      <c r="P47" s="10" t="s">
        <v>498</v>
      </c>
      <c r="Q47" s="10" t="s">
        <v>498</v>
      </c>
      <c r="R47" s="10" t="s">
        <v>674</v>
      </c>
      <c r="S47" s="10" t="s">
        <v>498</v>
      </c>
      <c r="T47" s="10" t="s">
        <v>498</v>
      </c>
      <c r="U47" s="10" t="s">
        <v>671</v>
      </c>
      <c r="V47" s="10" t="s">
        <v>675</v>
      </c>
      <c r="W47" s="10" t="s">
        <v>678</v>
      </c>
      <c r="X47" s="10" t="s">
        <v>657</v>
      </c>
      <c r="Y47" s="10" t="s">
        <v>498</v>
      </c>
      <c r="Z47" s="10" t="s">
        <v>498</v>
      </c>
      <c r="AA47" s="10" t="s">
        <v>681</v>
      </c>
      <c r="AB47" s="10" t="s">
        <v>661</v>
      </c>
      <c r="AC47" s="10" t="s">
        <v>498</v>
      </c>
      <c r="AD47" s="10" t="s">
        <v>498</v>
      </c>
      <c r="AE47" s="10" t="s">
        <v>662</v>
      </c>
      <c r="AF47" s="10" t="s">
        <v>498</v>
      </c>
      <c r="AG47" s="10" t="s">
        <v>498</v>
      </c>
    </row>
    <row r="48" spans="1:34" ht="16.2" thickBot="1">
      <c r="A48" s="9" t="s">
        <v>424</v>
      </c>
      <c r="B48" s="10" t="s">
        <v>669</v>
      </c>
      <c r="C48" s="10" t="s">
        <v>498</v>
      </c>
      <c r="D48" s="10" t="s">
        <v>498</v>
      </c>
      <c r="E48" s="10" t="s">
        <v>683</v>
      </c>
      <c r="F48" s="10" t="s">
        <v>498</v>
      </c>
      <c r="G48" s="10" t="s">
        <v>498</v>
      </c>
      <c r="H48" s="10" t="s">
        <v>498</v>
      </c>
      <c r="I48" s="10" t="s">
        <v>498</v>
      </c>
      <c r="J48" s="10" t="s">
        <v>680</v>
      </c>
      <c r="K48" s="10" t="s">
        <v>498</v>
      </c>
      <c r="L48" s="10" t="s">
        <v>666</v>
      </c>
      <c r="M48" s="10" t="s">
        <v>498</v>
      </c>
      <c r="N48" s="10" t="s">
        <v>498</v>
      </c>
      <c r="O48" s="10" t="s">
        <v>673</v>
      </c>
      <c r="P48" s="10" t="s">
        <v>498</v>
      </c>
      <c r="Q48" s="10" t="s">
        <v>498</v>
      </c>
      <c r="R48" s="10" t="s">
        <v>674</v>
      </c>
      <c r="S48" s="10" t="s">
        <v>498</v>
      </c>
      <c r="T48" s="10" t="s">
        <v>498</v>
      </c>
      <c r="U48" s="10" t="s">
        <v>671</v>
      </c>
      <c r="V48" s="10" t="s">
        <v>684</v>
      </c>
      <c r="W48" s="10" t="s">
        <v>498</v>
      </c>
      <c r="X48" s="10" t="s">
        <v>657</v>
      </c>
      <c r="Y48" s="10" t="s">
        <v>498</v>
      </c>
      <c r="Z48" s="10" t="s">
        <v>498</v>
      </c>
      <c r="AA48" s="10" t="s">
        <v>681</v>
      </c>
      <c r="AB48" s="10" t="s">
        <v>661</v>
      </c>
      <c r="AC48" s="10" t="s">
        <v>498</v>
      </c>
      <c r="AD48" s="10" t="s">
        <v>498</v>
      </c>
      <c r="AE48" s="10" t="s">
        <v>662</v>
      </c>
      <c r="AF48" s="10" t="s">
        <v>498</v>
      </c>
      <c r="AG48" s="10" t="s">
        <v>498</v>
      </c>
    </row>
    <row r="49" spans="1:33" ht="16.2" thickBot="1">
      <c r="A49" s="9" t="s">
        <v>428</v>
      </c>
      <c r="B49" s="10" t="s">
        <v>669</v>
      </c>
      <c r="C49" s="10" t="s">
        <v>498</v>
      </c>
      <c r="D49" s="10" t="s">
        <v>498</v>
      </c>
      <c r="E49" s="10" t="s">
        <v>683</v>
      </c>
      <c r="F49" s="10" t="s">
        <v>498</v>
      </c>
      <c r="G49" s="10" t="s">
        <v>498</v>
      </c>
      <c r="H49" s="10" t="s">
        <v>498</v>
      </c>
      <c r="I49" s="10" t="s">
        <v>498</v>
      </c>
      <c r="J49" s="10" t="s">
        <v>680</v>
      </c>
      <c r="K49" s="10" t="s">
        <v>498</v>
      </c>
      <c r="L49" s="10" t="s">
        <v>666</v>
      </c>
      <c r="M49" s="10" t="s">
        <v>498</v>
      </c>
      <c r="N49" s="10" t="s">
        <v>498</v>
      </c>
      <c r="O49" s="10" t="s">
        <v>673</v>
      </c>
      <c r="P49" s="10" t="s">
        <v>498</v>
      </c>
      <c r="Q49" s="10" t="s">
        <v>498</v>
      </c>
      <c r="R49" s="10" t="s">
        <v>674</v>
      </c>
      <c r="S49" s="10" t="s">
        <v>498</v>
      </c>
      <c r="T49" s="10" t="s">
        <v>498</v>
      </c>
      <c r="U49" s="10" t="s">
        <v>685</v>
      </c>
      <c r="V49" s="10" t="s">
        <v>498</v>
      </c>
      <c r="W49" s="10" t="s">
        <v>498</v>
      </c>
      <c r="X49" s="10" t="s">
        <v>657</v>
      </c>
      <c r="Y49" s="10" t="s">
        <v>498</v>
      </c>
      <c r="Z49" s="10" t="s">
        <v>498</v>
      </c>
      <c r="AA49" s="10" t="s">
        <v>686</v>
      </c>
      <c r="AB49" s="10" t="s">
        <v>498</v>
      </c>
      <c r="AC49" s="10" t="s">
        <v>498</v>
      </c>
      <c r="AD49" s="10" t="s">
        <v>498</v>
      </c>
      <c r="AE49" s="10" t="s">
        <v>662</v>
      </c>
      <c r="AF49" s="10" t="s">
        <v>498</v>
      </c>
      <c r="AG49" s="10" t="s">
        <v>498</v>
      </c>
    </row>
    <row r="50" spans="1:33" ht="16.2" thickBot="1">
      <c r="A50" s="9" t="s">
        <v>432</v>
      </c>
      <c r="B50" s="10" t="s">
        <v>669</v>
      </c>
      <c r="C50" s="10" t="s">
        <v>498</v>
      </c>
      <c r="D50" s="10" t="s">
        <v>498</v>
      </c>
      <c r="E50" s="10" t="s">
        <v>498</v>
      </c>
      <c r="F50" s="10" t="s">
        <v>498</v>
      </c>
      <c r="G50" s="10" t="s">
        <v>498</v>
      </c>
      <c r="H50" s="10" t="s">
        <v>498</v>
      </c>
      <c r="I50" s="10" t="s">
        <v>498</v>
      </c>
      <c r="J50" s="10" t="s">
        <v>680</v>
      </c>
      <c r="K50" s="10" t="s">
        <v>498</v>
      </c>
      <c r="L50" s="10" t="s">
        <v>666</v>
      </c>
      <c r="M50" s="10" t="s">
        <v>498</v>
      </c>
      <c r="N50" s="10" t="s">
        <v>498</v>
      </c>
      <c r="O50" s="10" t="s">
        <v>498</v>
      </c>
      <c r="P50" s="10" t="s">
        <v>498</v>
      </c>
      <c r="Q50" s="10" t="s">
        <v>498</v>
      </c>
      <c r="R50" s="10" t="s">
        <v>674</v>
      </c>
      <c r="S50" s="10" t="s">
        <v>498</v>
      </c>
      <c r="T50" s="10" t="s">
        <v>498</v>
      </c>
      <c r="U50" s="10" t="s">
        <v>685</v>
      </c>
      <c r="V50" s="10" t="s">
        <v>498</v>
      </c>
      <c r="W50" s="10" t="s">
        <v>498</v>
      </c>
      <c r="X50" s="10" t="s">
        <v>498</v>
      </c>
      <c r="Y50" s="10" t="s">
        <v>498</v>
      </c>
      <c r="Z50" s="10" t="s">
        <v>498</v>
      </c>
      <c r="AA50" s="10" t="s">
        <v>686</v>
      </c>
      <c r="AB50" s="10" t="s">
        <v>498</v>
      </c>
      <c r="AC50" s="10" t="s">
        <v>498</v>
      </c>
      <c r="AD50" s="10" t="s">
        <v>498</v>
      </c>
      <c r="AE50" s="10" t="s">
        <v>662</v>
      </c>
      <c r="AF50" s="10" t="s">
        <v>498</v>
      </c>
      <c r="AG50" s="10" t="s">
        <v>498</v>
      </c>
    </row>
    <row r="51" spans="1:33" ht="16.2" thickBot="1">
      <c r="A51" s="9" t="s">
        <v>436</v>
      </c>
      <c r="B51" s="10" t="s">
        <v>669</v>
      </c>
      <c r="C51" s="10" t="s">
        <v>498</v>
      </c>
      <c r="D51" s="10" t="s">
        <v>498</v>
      </c>
      <c r="E51" s="10" t="s">
        <v>498</v>
      </c>
      <c r="F51" s="10" t="s">
        <v>498</v>
      </c>
      <c r="G51" s="10" t="s">
        <v>498</v>
      </c>
      <c r="H51" s="10" t="s">
        <v>498</v>
      </c>
      <c r="I51" s="10" t="s">
        <v>498</v>
      </c>
      <c r="J51" s="10" t="s">
        <v>680</v>
      </c>
      <c r="K51" s="10" t="s">
        <v>498</v>
      </c>
      <c r="L51" s="10" t="s">
        <v>666</v>
      </c>
      <c r="M51" s="10" t="s">
        <v>498</v>
      </c>
      <c r="N51" s="10" t="s">
        <v>498</v>
      </c>
      <c r="O51" s="10" t="s">
        <v>498</v>
      </c>
      <c r="P51" s="10" t="s">
        <v>498</v>
      </c>
      <c r="Q51" s="10" t="s">
        <v>498</v>
      </c>
      <c r="R51" s="10" t="s">
        <v>674</v>
      </c>
      <c r="S51" s="10" t="s">
        <v>498</v>
      </c>
      <c r="T51" s="10" t="s">
        <v>498</v>
      </c>
      <c r="U51" s="10" t="s">
        <v>685</v>
      </c>
      <c r="V51" s="10" t="s">
        <v>498</v>
      </c>
      <c r="W51" s="10" t="s">
        <v>498</v>
      </c>
      <c r="X51" s="10" t="s">
        <v>498</v>
      </c>
      <c r="Y51" s="10" t="s">
        <v>498</v>
      </c>
      <c r="Z51" s="10" t="s">
        <v>498</v>
      </c>
      <c r="AA51" s="10" t="s">
        <v>687</v>
      </c>
      <c r="AB51" s="10" t="s">
        <v>498</v>
      </c>
      <c r="AC51" s="10" t="s">
        <v>498</v>
      </c>
      <c r="AD51" s="10" t="s">
        <v>498</v>
      </c>
      <c r="AE51" s="10" t="s">
        <v>662</v>
      </c>
      <c r="AF51" s="10" t="s">
        <v>498</v>
      </c>
      <c r="AG51" s="10" t="s">
        <v>498</v>
      </c>
    </row>
    <row r="52" spans="1:33" ht="16.2" thickBot="1">
      <c r="A52" s="9" t="s">
        <v>440</v>
      </c>
      <c r="B52" s="10" t="s">
        <v>669</v>
      </c>
      <c r="C52" s="10" t="s">
        <v>498</v>
      </c>
      <c r="D52" s="10" t="s">
        <v>498</v>
      </c>
      <c r="E52" s="10" t="s">
        <v>498</v>
      </c>
      <c r="F52" s="10" t="s">
        <v>498</v>
      </c>
      <c r="G52" s="10" t="s">
        <v>498</v>
      </c>
      <c r="H52" s="10" t="s">
        <v>498</v>
      </c>
      <c r="I52" s="10" t="s">
        <v>498</v>
      </c>
      <c r="J52" s="10" t="s">
        <v>498</v>
      </c>
      <c r="K52" s="10" t="s">
        <v>498</v>
      </c>
      <c r="L52" s="10" t="s">
        <v>666</v>
      </c>
      <c r="M52" s="10" t="s">
        <v>498</v>
      </c>
      <c r="N52" s="10" t="s">
        <v>498</v>
      </c>
      <c r="O52" s="10" t="s">
        <v>498</v>
      </c>
      <c r="P52" s="10" t="s">
        <v>498</v>
      </c>
      <c r="Q52" s="10" t="s">
        <v>498</v>
      </c>
      <c r="R52" s="10" t="s">
        <v>674</v>
      </c>
      <c r="S52" s="10" t="s">
        <v>498</v>
      </c>
      <c r="T52" s="10" t="s">
        <v>498</v>
      </c>
      <c r="U52" s="10" t="s">
        <v>498</v>
      </c>
      <c r="V52" s="10" t="s">
        <v>498</v>
      </c>
      <c r="W52" s="10" t="s">
        <v>498</v>
      </c>
      <c r="X52" s="10" t="s">
        <v>498</v>
      </c>
      <c r="Y52" s="10" t="s">
        <v>498</v>
      </c>
      <c r="Z52" s="10" t="s">
        <v>498</v>
      </c>
      <c r="AA52" s="10" t="s">
        <v>687</v>
      </c>
      <c r="AB52" s="10" t="s">
        <v>498</v>
      </c>
      <c r="AC52" s="10" t="s">
        <v>498</v>
      </c>
      <c r="AD52" s="10" t="s">
        <v>498</v>
      </c>
      <c r="AE52" s="10" t="s">
        <v>662</v>
      </c>
      <c r="AF52" s="10" t="s">
        <v>498</v>
      </c>
      <c r="AG52" s="10" t="s">
        <v>498</v>
      </c>
    </row>
    <row r="53" spans="1:33" ht="16.2" thickBot="1">
      <c r="A53" s="9" t="s">
        <v>444</v>
      </c>
      <c r="B53" s="10" t="s">
        <v>669</v>
      </c>
      <c r="C53" s="10" t="s">
        <v>498</v>
      </c>
      <c r="D53" s="10" t="s">
        <v>498</v>
      </c>
      <c r="E53" s="10" t="s">
        <v>498</v>
      </c>
      <c r="F53" s="10" t="s">
        <v>498</v>
      </c>
      <c r="G53" s="10" t="s">
        <v>498</v>
      </c>
      <c r="H53" s="10" t="s">
        <v>498</v>
      </c>
      <c r="I53" s="10" t="s">
        <v>498</v>
      </c>
      <c r="J53" s="10" t="s">
        <v>498</v>
      </c>
      <c r="K53" s="10" t="s">
        <v>498</v>
      </c>
      <c r="L53" s="10" t="s">
        <v>666</v>
      </c>
      <c r="M53" s="10" t="s">
        <v>498</v>
      </c>
      <c r="N53" s="10" t="s">
        <v>498</v>
      </c>
      <c r="O53" s="10" t="s">
        <v>498</v>
      </c>
      <c r="P53" s="10" t="s">
        <v>498</v>
      </c>
      <c r="Q53" s="10" t="s">
        <v>498</v>
      </c>
      <c r="R53" s="10" t="s">
        <v>674</v>
      </c>
      <c r="S53" s="10" t="s">
        <v>498</v>
      </c>
      <c r="T53" s="10" t="s">
        <v>498</v>
      </c>
      <c r="U53" s="10" t="s">
        <v>498</v>
      </c>
      <c r="V53" s="10" t="s">
        <v>498</v>
      </c>
      <c r="W53" s="10" t="s">
        <v>498</v>
      </c>
      <c r="X53" s="10" t="s">
        <v>498</v>
      </c>
      <c r="Y53" s="10" t="s">
        <v>498</v>
      </c>
      <c r="Z53" s="10" t="s">
        <v>498</v>
      </c>
      <c r="AA53" s="10" t="s">
        <v>687</v>
      </c>
      <c r="AB53" s="10" t="s">
        <v>498</v>
      </c>
      <c r="AC53" s="10" t="s">
        <v>498</v>
      </c>
      <c r="AD53" s="10" t="s">
        <v>498</v>
      </c>
      <c r="AE53" s="10" t="s">
        <v>498</v>
      </c>
      <c r="AF53" s="10" t="s">
        <v>498</v>
      </c>
      <c r="AG53" s="10" t="s">
        <v>498</v>
      </c>
    </row>
    <row r="54" spans="1:33" ht="16.2" thickBot="1">
      <c r="A54" s="9" t="s">
        <v>448</v>
      </c>
      <c r="B54" s="10" t="s">
        <v>669</v>
      </c>
      <c r="C54" s="10" t="s">
        <v>498</v>
      </c>
      <c r="D54" s="10" t="s">
        <v>498</v>
      </c>
      <c r="E54" s="10" t="s">
        <v>498</v>
      </c>
      <c r="F54" s="10" t="s">
        <v>498</v>
      </c>
      <c r="G54" s="10" t="s">
        <v>498</v>
      </c>
      <c r="H54" s="10" t="s">
        <v>498</v>
      </c>
      <c r="I54" s="10" t="s">
        <v>498</v>
      </c>
      <c r="J54" s="10" t="s">
        <v>498</v>
      </c>
      <c r="K54" s="10" t="s">
        <v>498</v>
      </c>
      <c r="L54" s="10" t="s">
        <v>666</v>
      </c>
      <c r="M54" s="10" t="s">
        <v>498</v>
      </c>
      <c r="N54" s="10" t="s">
        <v>498</v>
      </c>
      <c r="O54" s="10" t="s">
        <v>498</v>
      </c>
      <c r="P54" s="10" t="s">
        <v>498</v>
      </c>
      <c r="Q54" s="10" t="s">
        <v>498</v>
      </c>
      <c r="R54" s="10" t="s">
        <v>674</v>
      </c>
      <c r="S54" s="10" t="s">
        <v>498</v>
      </c>
      <c r="T54" s="10" t="s">
        <v>498</v>
      </c>
      <c r="U54" s="10" t="s">
        <v>498</v>
      </c>
      <c r="V54" s="10" t="s">
        <v>498</v>
      </c>
      <c r="W54" s="10" t="s">
        <v>498</v>
      </c>
      <c r="X54" s="10" t="s">
        <v>498</v>
      </c>
      <c r="Y54" s="10" t="s">
        <v>498</v>
      </c>
      <c r="Z54" s="10" t="s">
        <v>498</v>
      </c>
      <c r="AA54" s="10" t="s">
        <v>687</v>
      </c>
      <c r="AB54" s="10" t="s">
        <v>498</v>
      </c>
      <c r="AC54" s="10" t="s">
        <v>498</v>
      </c>
      <c r="AD54" s="10" t="s">
        <v>498</v>
      </c>
      <c r="AE54" s="10" t="s">
        <v>498</v>
      </c>
      <c r="AF54" s="10" t="s">
        <v>498</v>
      </c>
      <c r="AG54" s="10" t="s">
        <v>498</v>
      </c>
    </row>
    <row r="55" spans="1:33" ht="16.2" thickBot="1">
      <c r="A55" s="9" t="s">
        <v>452</v>
      </c>
      <c r="B55" s="10" t="s">
        <v>669</v>
      </c>
      <c r="C55" s="10" t="s">
        <v>498</v>
      </c>
      <c r="D55" s="10" t="s">
        <v>498</v>
      </c>
      <c r="E55" s="10" t="s">
        <v>498</v>
      </c>
      <c r="F55" s="10" t="s">
        <v>498</v>
      </c>
      <c r="G55" s="10" t="s">
        <v>498</v>
      </c>
      <c r="H55" s="10" t="s">
        <v>498</v>
      </c>
      <c r="I55" s="10" t="s">
        <v>498</v>
      </c>
      <c r="J55" s="10" t="s">
        <v>498</v>
      </c>
      <c r="K55" s="10" t="s">
        <v>498</v>
      </c>
      <c r="L55" s="10" t="s">
        <v>666</v>
      </c>
      <c r="M55" s="10" t="s">
        <v>498</v>
      </c>
      <c r="N55" s="10" t="s">
        <v>498</v>
      </c>
      <c r="O55" s="10" t="s">
        <v>498</v>
      </c>
      <c r="P55" s="10" t="s">
        <v>498</v>
      </c>
      <c r="Q55" s="10" t="s">
        <v>498</v>
      </c>
      <c r="R55" s="10" t="s">
        <v>674</v>
      </c>
      <c r="S55" s="10" t="s">
        <v>498</v>
      </c>
      <c r="T55" s="10" t="s">
        <v>498</v>
      </c>
      <c r="U55" s="10" t="s">
        <v>498</v>
      </c>
      <c r="V55" s="10" t="s">
        <v>498</v>
      </c>
      <c r="W55" s="10" t="s">
        <v>498</v>
      </c>
      <c r="X55" s="10" t="s">
        <v>498</v>
      </c>
      <c r="Y55" s="10" t="s">
        <v>498</v>
      </c>
      <c r="Z55" s="10" t="s">
        <v>498</v>
      </c>
      <c r="AA55" s="10" t="s">
        <v>688</v>
      </c>
      <c r="AB55" s="10" t="s">
        <v>498</v>
      </c>
      <c r="AC55" s="10" t="s">
        <v>498</v>
      </c>
      <c r="AD55" s="10" t="s">
        <v>498</v>
      </c>
      <c r="AE55" s="10" t="s">
        <v>498</v>
      </c>
      <c r="AF55" s="10" t="s">
        <v>498</v>
      </c>
      <c r="AG55" s="10" t="s">
        <v>498</v>
      </c>
    </row>
    <row r="56" spans="1:33" ht="16.2" thickBot="1">
      <c r="A56" s="9" t="s">
        <v>456</v>
      </c>
      <c r="B56" s="10" t="s">
        <v>669</v>
      </c>
      <c r="C56" s="10" t="s">
        <v>498</v>
      </c>
      <c r="D56" s="10" t="s">
        <v>498</v>
      </c>
      <c r="E56" s="10" t="s">
        <v>498</v>
      </c>
      <c r="F56" s="10" t="s">
        <v>498</v>
      </c>
      <c r="G56" s="10" t="s">
        <v>498</v>
      </c>
      <c r="H56" s="10" t="s">
        <v>498</v>
      </c>
      <c r="I56" s="10" t="s">
        <v>498</v>
      </c>
      <c r="J56" s="10" t="s">
        <v>498</v>
      </c>
      <c r="K56" s="10" t="s">
        <v>498</v>
      </c>
      <c r="L56" s="10" t="s">
        <v>498</v>
      </c>
      <c r="M56" s="10" t="s">
        <v>498</v>
      </c>
      <c r="N56" s="10" t="s">
        <v>498</v>
      </c>
      <c r="O56" s="10" t="s">
        <v>498</v>
      </c>
      <c r="P56" s="10" t="s">
        <v>498</v>
      </c>
      <c r="Q56" s="10" t="s">
        <v>498</v>
      </c>
      <c r="R56" s="10" t="s">
        <v>498</v>
      </c>
      <c r="S56" s="10" t="s">
        <v>498</v>
      </c>
      <c r="T56" s="10" t="s">
        <v>498</v>
      </c>
      <c r="U56" s="10" t="s">
        <v>498</v>
      </c>
      <c r="V56" s="10" t="s">
        <v>498</v>
      </c>
      <c r="W56" s="10" t="s">
        <v>498</v>
      </c>
      <c r="X56" s="10" t="s">
        <v>498</v>
      </c>
      <c r="Y56" s="10" t="s">
        <v>498</v>
      </c>
      <c r="Z56" s="10" t="s">
        <v>498</v>
      </c>
      <c r="AA56" s="10" t="s">
        <v>688</v>
      </c>
      <c r="AB56" s="10" t="s">
        <v>498</v>
      </c>
      <c r="AC56" s="10" t="s">
        <v>498</v>
      </c>
      <c r="AD56" s="10" t="s">
        <v>498</v>
      </c>
      <c r="AE56" s="10" t="s">
        <v>498</v>
      </c>
      <c r="AF56" s="10" t="s">
        <v>498</v>
      </c>
      <c r="AG56" s="10" t="s">
        <v>498</v>
      </c>
    </row>
    <row r="57" spans="1:33" ht="16.2" thickBot="1">
      <c r="A57" s="9" t="s">
        <v>460</v>
      </c>
      <c r="B57" s="10" t="s">
        <v>498</v>
      </c>
      <c r="C57" s="10" t="s">
        <v>498</v>
      </c>
      <c r="D57" s="10" t="s">
        <v>498</v>
      </c>
      <c r="E57" s="10" t="s">
        <v>498</v>
      </c>
      <c r="F57" s="10" t="s">
        <v>498</v>
      </c>
      <c r="G57" s="10" t="s">
        <v>498</v>
      </c>
      <c r="H57" s="10" t="s">
        <v>498</v>
      </c>
      <c r="I57" s="10" t="s">
        <v>498</v>
      </c>
      <c r="J57" s="10" t="s">
        <v>498</v>
      </c>
      <c r="K57" s="10" t="s">
        <v>498</v>
      </c>
      <c r="L57" s="10" t="s">
        <v>498</v>
      </c>
      <c r="M57" s="10" t="s">
        <v>498</v>
      </c>
      <c r="N57" s="10" t="s">
        <v>498</v>
      </c>
      <c r="O57" s="10" t="s">
        <v>498</v>
      </c>
      <c r="P57" s="10" t="s">
        <v>498</v>
      </c>
      <c r="Q57" s="10" t="s">
        <v>498</v>
      </c>
      <c r="R57" s="10" t="s">
        <v>498</v>
      </c>
      <c r="S57" s="10" t="s">
        <v>498</v>
      </c>
      <c r="T57" s="10" t="s">
        <v>498</v>
      </c>
      <c r="U57" s="10" t="s">
        <v>498</v>
      </c>
      <c r="V57" s="10" t="s">
        <v>498</v>
      </c>
      <c r="W57" s="10" t="s">
        <v>498</v>
      </c>
      <c r="X57" s="10" t="s">
        <v>498</v>
      </c>
      <c r="Y57" s="10" t="s">
        <v>498</v>
      </c>
      <c r="Z57" s="10" t="s">
        <v>498</v>
      </c>
      <c r="AA57" s="10" t="s">
        <v>688</v>
      </c>
      <c r="AB57" s="10" t="s">
        <v>498</v>
      </c>
      <c r="AC57" s="10" t="s">
        <v>498</v>
      </c>
      <c r="AD57" s="10" t="s">
        <v>498</v>
      </c>
      <c r="AE57" s="10" t="s">
        <v>498</v>
      </c>
      <c r="AF57" s="10" t="s">
        <v>498</v>
      </c>
      <c r="AG57" s="10" t="s">
        <v>498</v>
      </c>
    </row>
    <row r="58" spans="1:33" ht="16.2" thickBot="1">
      <c r="A58" s="9" t="s">
        <v>464</v>
      </c>
      <c r="B58" s="10" t="s">
        <v>498</v>
      </c>
      <c r="C58" s="10" t="s">
        <v>498</v>
      </c>
      <c r="D58" s="10" t="s">
        <v>498</v>
      </c>
      <c r="E58" s="10" t="s">
        <v>498</v>
      </c>
      <c r="F58" s="10" t="s">
        <v>498</v>
      </c>
      <c r="G58" s="10" t="s">
        <v>498</v>
      </c>
      <c r="H58" s="10" t="s">
        <v>498</v>
      </c>
      <c r="I58" s="10" t="s">
        <v>498</v>
      </c>
      <c r="J58" s="10" t="s">
        <v>498</v>
      </c>
      <c r="K58" s="10" t="s">
        <v>498</v>
      </c>
      <c r="L58" s="10" t="s">
        <v>498</v>
      </c>
      <c r="M58" s="10" t="s">
        <v>498</v>
      </c>
      <c r="N58" s="10" t="s">
        <v>498</v>
      </c>
      <c r="O58" s="10" t="s">
        <v>498</v>
      </c>
      <c r="P58" s="10" t="s">
        <v>498</v>
      </c>
      <c r="Q58" s="10" t="s">
        <v>498</v>
      </c>
      <c r="R58" s="10" t="s">
        <v>498</v>
      </c>
      <c r="S58" s="10" t="s">
        <v>498</v>
      </c>
      <c r="T58" s="10" t="s">
        <v>498</v>
      </c>
      <c r="U58" s="10" t="s">
        <v>498</v>
      </c>
      <c r="V58" s="10" t="s">
        <v>498</v>
      </c>
      <c r="W58" s="10" t="s">
        <v>498</v>
      </c>
      <c r="X58" s="10" t="s">
        <v>498</v>
      </c>
      <c r="Y58" s="10" t="s">
        <v>498</v>
      </c>
      <c r="Z58" s="10" t="s">
        <v>498</v>
      </c>
      <c r="AA58" s="10" t="s">
        <v>498</v>
      </c>
      <c r="AB58" s="10" t="s">
        <v>498</v>
      </c>
      <c r="AC58" s="10" t="s">
        <v>498</v>
      </c>
      <c r="AD58" s="10" t="s">
        <v>498</v>
      </c>
      <c r="AE58" s="10" t="s">
        <v>498</v>
      </c>
      <c r="AF58" s="10" t="s">
        <v>498</v>
      </c>
      <c r="AG58" s="10" t="s">
        <v>498</v>
      </c>
    </row>
    <row r="59" spans="1:33" ht="16.2" thickBot="1">
      <c r="A59" s="9" t="s">
        <v>468</v>
      </c>
      <c r="B59" s="10" t="s">
        <v>498</v>
      </c>
      <c r="C59" s="10" t="s">
        <v>498</v>
      </c>
      <c r="D59" s="10" t="s">
        <v>498</v>
      </c>
      <c r="E59" s="10" t="s">
        <v>498</v>
      </c>
      <c r="F59" s="10" t="s">
        <v>498</v>
      </c>
      <c r="G59" s="10" t="s">
        <v>498</v>
      </c>
      <c r="H59" s="10" t="s">
        <v>498</v>
      </c>
      <c r="I59" s="10" t="s">
        <v>498</v>
      </c>
      <c r="J59" s="10" t="s">
        <v>498</v>
      </c>
      <c r="K59" s="10" t="s">
        <v>498</v>
      </c>
      <c r="L59" s="10" t="s">
        <v>498</v>
      </c>
      <c r="M59" s="10" t="s">
        <v>498</v>
      </c>
      <c r="N59" s="10" t="s">
        <v>498</v>
      </c>
      <c r="O59" s="10" t="s">
        <v>498</v>
      </c>
      <c r="P59" s="10" t="s">
        <v>498</v>
      </c>
      <c r="Q59" s="10" t="s">
        <v>498</v>
      </c>
      <c r="R59" s="10" t="s">
        <v>498</v>
      </c>
      <c r="S59" s="10" t="s">
        <v>498</v>
      </c>
      <c r="T59" s="10" t="s">
        <v>498</v>
      </c>
      <c r="U59" s="10" t="s">
        <v>498</v>
      </c>
      <c r="V59" s="10" t="s">
        <v>498</v>
      </c>
      <c r="W59" s="10" t="s">
        <v>498</v>
      </c>
      <c r="X59" s="10" t="s">
        <v>498</v>
      </c>
      <c r="Y59" s="10" t="s">
        <v>498</v>
      </c>
      <c r="Z59" s="10" t="s">
        <v>498</v>
      </c>
      <c r="AA59" s="10" t="s">
        <v>498</v>
      </c>
      <c r="AB59" s="10" t="s">
        <v>498</v>
      </c>
      <c r="AC59" s="10" t="s">
        <v>498</v>
      </c>
      <c r="AD59" s="10" t="s">
        <v>498</v>
      </c>
      <c r="AE59" s="10" t="s">
        <v>498</v>
      </c>
      <c r="AF59" s="10" t="s">
        <v>498</v>
      </c>
      <c r="AG59" s="10" t="s">
        <v>498</v>
      </c>
    </row>
    <row r="60" spans="1:33" ht="16.2" thickBot="1">
      <c r="A60" s="9" t="s">
        <v>471</v>
      </c>
      <c r="B60" s="10" t="s">
        <v>498</v>
      </c>
      <c r="C60" s="10" t="s">
        <v>498</v>
      </c>
      <c r="D60" s="10" t="s">
        <v>498</v>
      </c>
      <c r="E60" s="10" t="s">
        <v>498</v>
      </c>
      <c r="F60" s="10" t="s">
        <v>498</v>
      </c>
      <c r="G60" s="10" t="s">
        <v>498</v>
      </c>
      <c r="H60" s="10" t="s">
        <v>498</v>
      </c>
      <c r="I60" s="10" t="s">
        <v>498</v>
      </c>
      <c r="J60" s="10" t="s">
        <v>498</v>
      </c>
      <c r="K60" s="10" t="s">
        <v>498</v>
      </c>
      <c r="L60" s="10" t="s">
        <v>498</v>
      </c>
      <c r="M60" s="10" t="s">
        <v>498</v>
      </c>
      <c r="N60" s="10" t="s">
        <v>498</v>
      </c>
      <c r="O60" s="10" t="s">
        <v>498</v>
      </c>
      <c r="P60" s="10" t="s">
        <v>498</v>
      </c>
      <c r="Q60" s="10" t="s">
        <v>498</v>
      </c>
      <c r="R60" s="10" t="s">
        <v>498</v>
      </c>
      <c r="S60" s="10" t="s">
        <v>498</v>
      </c>
      <c r="T60" s="10" t="s">
        <v>498</v>
      </c>
      <c r="U60" s="10" t="s">
        <v>498</v>
      </c>
      <c r="V60" s="10" t="s">
        <v>498</v>
      </c>
      <c r="W60" s="10" t="s">
        <v>498</v>
      </c>
      <c r="X60" s="10" t="s">
        <v>498</v>
      </c>
      <c r="Y60" s="10" t="s">
        <v>498</v>
      </c>
      <c r="Z60" s="10" t="s">
        <v>498</v>
      </c>
      <c r="AA60" s="10" t="s">
        <v>498</v>
      </c>
      <c r="AB60" s="10" t="s">
        <v>498</v>
      </c>
      <c r="AC60" s="10" t="s">
        <v>498</v>
      </c>
      <c r="AD60" s="10" t="s">
        <v>498</v>
      </c>
      <c r="AE60" s="10" t="s">
        <v>498</v>
      </c>
      <c r="AF60" s="10" t="s">
        <v>498</v>
      </c>
      <c r="AG60" s="10" t="s">
        <v>498</v>
      </c>
    </row>
    <row r="61" spans="1:33" ht="16.2" thickBot="1">
      <c r="A61" s="9" t="s">
        <v>474</v>
      </c>
      <c r="B61" s="10" t="s">
        <v>498</v>
      </c>
      <c r="C61" s="10" t="s">
        <v>498</v>
      </c>
      <c r="D61" s="10" t="s">
        <v>498</v>
      </c>
      <c r="E61" s="10" t="s">
        <v>498</v>
      </c>
      <c r="F61" s="10" t="s">
        <v>498</v>
      </c>
      <c r="G61" s="10" t="s">
        <v>498</v>
      </c>
      <c r="H61" s="10" t="s">
        <v>498</v>
      </c>
      <c r="I61" s="10" t="s">
        <v>498</v>
      </c>
      <c r="J61" s="10" t="s">
        <v>498</v>
      </c>
      <c r="K61" s="10" t="s">
        <v>498</v>
      </c>
      <c r="L61" s="10" t="s">
        <v>498</v>
      </c>
      <c r="M61" s="10" t="s">
        <v>498</v>
      </c>
      <c r="N61" s="10" t="s">
        <v>498</v>
      </c>
      <c r="O61" s="10" t="s">
        <v>498</v>
      </c>
      <c r="P61" s="10" t="s">
        <v>498</v>
      </c>
      <c r="Q61" s="10" t="s">
        <v>498</v>
      </c>
      <c r="R61" s="10" t="s">
        <v>498</v>
      </c>
      <c r="S61" s="10" t="s">
        <v>498</v>
      </c>
      <c r="T61" s="10" t="s">
        <v>498</v>
      </c>
      <c r="U61" s="10" t="s">
        <v>498</v>
      </c>
      <c r="V61" s="10" t="s">
        <v>498</v>
      </c>
      <c r="W61" s="10" t="s">
        <v>498</v>
      </c>
      <c r="X61" s="10" t="s">
        <v>498</v>
      </c>
      <c r="Y61" s="10" t="s">
        <v>498</v>
      </c>
      <c r="Z61" s="10" t="s">
        <v>498</v>
      </c>
      <c r="AA61" s="10" t="s">
        <v>498</v>
      </c>
      <c r="AB61" s="10" t="s">
        <v>498</v>
      </c>
      <c r="AC61" s="10" t="s">
        <v>498</v>
      </c>
      <c r="AD61" s="10" t="s">
        <v>498</v>
      </c>
      <c r="AE61" s="10" t="s">
        <v>498</v>
      </c>
      <c r="AF61" s="10" t="s">
        <v>498</v>
      </c>
      <c r="AG61" s="10" t="s">
        <v>498</v>
      </c>
    </row>
    <row r="62" spans="1:33" ht="16.2" thickBot="1">
      <c r="A62" s="9" t="s">
        <v>477</v>
      </c>
      <c r="B62" s="10" t="s">
        <v>498</v>
      </c>
      <c r="C62" s="10" t="s">
        <v>498</v>
      </c>
      <c r="D62" s="10" t="s">
        <v>498</v>
      </c>
      <c r="E62" s="10" t="s">
        <v>498</v>
      </c>
      <c r="F62" s="10" t="s">
        <v>498</v>
      </c>
      <c r="G62" s="10" t="s">
        <v>498</v>
      </c>
      <c r="H62" s="10" t="s">
        <v>498</v>
      </c>
      <c r="I62" s="10" t="s">
        <v>498</v>
      </c>
      <c r="J62" s="10" t="s">
        <v>498</v>
      </c>
      <c r="K62" s="10" t="s">
        <v>498</v>
      </c>
      <c r="L62" s="10" t="s">
        <v>498</v>
      </c>
      <c r="M62" s="10" t="s">
        <v>498</v>
      </c>
      <c r="N62" s="10" t="s">
        <v>498</v>
      </c>
      <c r="O62" s="10" t="s">
        <v>498</v>
      </c>
      <c r="P62" s="10" t="s">
        <v>498</v>
      </c>
      <c r="Q62" s="10" t="s">
        <v>498</v>
      </c>
      <c r="R62" s="10" t="s">
        <v>498</v>
      </c>
      <c r="S62" s="10" t="s">
        <v>498</v>
      </c>
      <c r="T62" s="10" t="s">
        <v>498</v>
      </c>
      <c r="U62" s="10" t="s">
        <v>498</v>
      </c>
      <c r="V62" s="10" t="s">
        <v>498</v>
      </c>
      <c r="W62" s="10" t="s">
        <v>498</v>
      </c>
      <c r="X62" s="10" t="s">
        <v>498</v>
      </c>
      <c r="Y62" s="10" t="s">
        <v>498</v>
      </c>
      <c r="Z62" s="10" t="s">
        <v>498</v>
      </c>
      <c r="AA62" s="10" t="s">
        <v>498</v>
      </c>
      <c r="AB62" s="10" t="s">
        <v>498</v>
      </c>
      <c r="AC62" s="10" t="s">
        <v>498</v>
      </c>
      <c r="AD62" s="10" t="s">
        <v>498</v>
      </c>
      <c r="AE62" s="10" t="s">
        <v>498</v>
      </c>
      <c r="AF62" s="10" t="s">
        <v>498</v>
      </c>
      <c r="AG62" s="10" t="s">
        <v>498</v>
      </c>
    </row>
    <row r="63" spans="1:33" ht="16.2" thickBot="1">
      <c r="A63" s="9" t="s">
        <v>480</v>
      </c>
      <c r="B63" s="10" t="s">
        <v>498</v>
      </c>
      <c r="C63" s="10" t="s">
        <v>498</v>
      </c>
      <c r="D63" s="10" t="s">
        <v>498</v>
      </c>
      <c r="E63" s="10" t="s">
        <v>498</v>
      </c>
      <c r="F63" s="10" t="s">
        <v>498</v>
      </c>
      <c r="G63" s="10" t="s">
        <v>498</v>
      </c>
      <c r="H63" s="10" t="s">
        <v>498</v>
      </c>
      <c r="I63" s="10" t="s">
        <v>498</v>
      </c>
      <c r="J63" s="10" t="s">
        <v>498</v>
      </c>
      <c r="K63" s="10" t="s">
        <v>498</v>
      </c>
      <c r="L63" s="10" t="s">
        <v>498</v>
      </c>
      <c r="M63" s="10" t="s">
        <v>498</v>
      </c>
      <c r="N63" s="10" t="s">
        <v>498</v>
      </c>
      <c r="O63" s="10" t="s">
        <v>498</v>
      </c>
      <c r="P63" s="10" t="s">
        <v>498</v>
      </c>
      <c r="Q63" s="10" t="s">
        <v>498</v>
      </c>
      <c r="R63" s="10" t="s">
        <v>498</v>
      </c>
      <c r="S63" s="10" t="s">
        <v>498</v>
      </c>
      <c r="T63" s="10" t="s">
        <v>498</v>
      </c>
      <c r="U63" s="10" t="s">
        <v>498</v>
      </c>
      <c r="V63" s="10" t="s">
        <v>498</v>
      </c>
      <c r="W63" s="10" t="s">
        <v>498</v>
      </c>
      <c r="X63" s="10" t="s">
        <v>498</v>
      </c>
      <c r="Y63" s="10" t="s">
        <v>498</v>
      </c>
      <c r="Z63" s="10" t="s">
        <v>498</v>
      </c>
      <c r="AA63" s="10" t="s">
        <v>498</v>
      </c>
      <c r="AB63" s="10" t="s">
        <v>498</v>
      </c>
      <c r="AC63" s="10" t="s">
        <v>498</v>
      </c>
      <c r="AD63" s="10" t="s">
        <v>498</v>
      </c>
      <c r="AE63" s="10" t="s">
        <v>498</v>
      </c>
      <c r="AF63" s="10" t="s">
        <v>498</v>
      </c>
      <c r="AG63" s="10" t="s">
        <v>498</v>
      </c>
    </row>
    <row r="64" spans="1:33" ht="16.2" thickBot="1">
      <c r="A64" s="9" t="s">
        <v>483</v>
      </c>
      <c r="B64" s="10" t="s">
        <v>498</v>
      </c>
      <c r="C64" s="10" t="s">
        <v>498</v>
      </c>
      <c r="D64" s="10" t="s">
        <v>498</v>
      </c>
      <c r="E64" s="10" t="s">
        <v>498</v>
      </c>
      <c r="F64" s="10" t="s">
        <v>498</v>
      </c>
      <c r="G64" s="10" t="s">
        <v>498</v>
      </c>
      <c r="H64" s="10" t="s">
        <v>498</v>
      </c>
      <c r="I64" s="10" t="s">
        <v>498</v>
      </c>
      <c r="J64" s="10" t="s">
        <v>498</v>
      </c>
      <c r="K64" s="10" t="s">
        <v>498</v>
      </c>
      <c r="L64" s="10" t="s">
        <v>498</v>
      </c>
      <c r="M64" s="10" t="s">
        <v>498</v>
      </c>
      <c r="N64" s="10" t="s">
        <v>498</v>
      </c>
      <c r="O64" s="10" t="s">
        <v>498</v>
      </c>
      <c r="P64" s="10" t="s">
        <v>498</v>
      </c>
      <c r="Q64" s="10" t="s">
        <v>498</v>
      </c>
      <c r="R64" s="10" t="s">
        <v>498</v>
      </c>
      <c r="S64" s="10" t="s">
        <v>498</v>
      </c>
      <c r="T64" s="10" t="s">
        <v>498</v>
      </c>
      <c r="U64" s="10" t="s">
        <v>498</v>
      </c>
      <c r="V64" s="10" t="s">
        <v>498</v>
      </c>
      <c r="W64" s="10" t="s">
        <v>498</v>
      </c>
      <c r="X64" s="10" t="s">
        <v>498</v>
      </c>
      <c r="Y64" s="10" t="s">
        <v>498</v>
      </c>
      <c r="Z64" s="10" t="s">
        <v>498</v>
      </c>
      <c r="AA64" s="10" t="s">
        <v>498</v>
      </c>
      <c r="AB64" s="10" t="s">
        <v>498</v>
      </c>
      <c r="AC64" s="10" t="s">
        <v>498</v>
      </c>
      <c r="AD64" s="10" t="s">
        <v>498</v>
      </c>
      <c r="AE64" s="10" t="s">
        <v>498</v>
      </c>
      <c r="AF64" s="10" t="s">
        <v>498</v>
      </c>
      <c r="AG64" s="10" t="s">
        <v>498</v>
      </c>
    </row>
    <row r="65" spans="1:33" ht="16.2" thickBot="1">
      <c r="A65" s="9" t="s">
        <v>486</v>
      </c>
      <c r="B65" s="10" t="s">
        <v>498</v>
      </c>
      <c r="C65" s="10" t="s">
        <v>498</v>
      </c>
      <c r="D65" s="10" t="s">
        <v>498</v>
      </c>
      <c r="E65" s="10" t="s">
        <v>498</v>
      </c>
      <c r="F65" s="10" t="s">
        <v>498</v>
      </c>
      <c r="G65" s="10" t="s">
        <v>498</v>
      </c>
      <c r="H65" s="10" t="s">
        <v>498</v>
      </c>
      <c r="I65" s="10" t="s">
        <v>498</v>
      </c>
      <c r="J65" s="10" t="s">
        <v>498</v>
      </c>
      <c r="K65" s="10" t="s">
        <v>498</v>
      </c>
      <c r="L65" s="10" t="s">
        <v>498</v>
      </c>
      <c r="M65" s="10" t="s">
        <v>498</v>
      </c>
      <c r="N65" s="10" t="s">
        <v>498</v>
      </c>
      <c r="O65" s="10" t="s">
        <v>498</v>
      </c>
      <c r="P65" s="10" t="s">
        <v>498</v>
      </c>
      <c r="Q65" s="10" t="s">
        <v>498</v>
      </c>
      <c r="R65" s="10" t="s">
        <v>498</v>
      </c>
      <c r="S65" s="10" t="s">
        <v>498</v>
      </c>
      <c r="T65" s="10" t="s">
        <v>498</v>
      </c>
      <c r="U65" s="10" t="s">
        <v>498</v>
      </c>
      <c r="V65" s="10" t="s">
        <v>498</v>
      </c>
      <c r="W65" s="10" t="s">
        <v>498</v>
      </c>
      <c r="X65" s="10" t="s">
        <v>498</v>
      </c>
      <c r="Y65" s="10" t="s">
        <v>498</v>
      </c>
      <c r="Z65" s="10" t="s">
        <v>498</v>
      </c>
      <c r="AA65" s="10" t="s">
        <v>498</v>
      </c>
      <c r="AB65" s="10" t="s">
        <v>498</v>
      </c>
      <c r="AC65" s="10" t="s">
        <v>498</v>
      </c>
      <c r="AD65" s="10" t="s">
        <v>498</v>
      </c>
      <c r="AE65" s="10" t="s">
        <v>498</v>
      </c>
      <c r="AF65" s="10" t="s">
        <v>498</v>
      </c>
      <c r="AG65" s="10" t="s">
        <v>498</v>
      </c>
    </row>
    <row r="66" spans="1:33" ht="16.2" thickBot="1">
      <c r="A66" s="9" t="s">
        <v>489</v>
      </c>
      <c r="B66" s="10" t="s">
        <v>498</v>
      </c>
      <c r="C66" s="10" t="s">
        <v>498</v>
      </c>
      <c r="D66" s="10" t="s">
        <v>498</v>
      </c>
      <c r="E66" s="10" t="s">
        <v>498</v>
      </c>
      <c r="F66" s="10" t="s">
        <v>498</v>
      </c>
      <c r="G66" s="10" t="s">
        <v>498</v>
      </c>
      <c r="H66" s="10" t="s">
        <v>498</v>
      </c>
      <c r="I66" s="10" t="s">
        <v>498</v>
      </c>
      <c r="J66" s="10" t="s">
        <v>498</v>
      </c>
      <c r="K66" s="10" t="s">
        <v>498</v>
      </c>
      <c r="L66" s="10" t="s">
        <v>498</v>
      </c>
      <c r="M66" s="10" t="s">
        <v>498</v>
      </c>
      <c r="N66" s="10" t="s">
        <v>498</v>
      </c>
      <c r="O66" s="10" t="s">
        <v>498</v>
      </c>
      <c r="P66" s="10" t="s">
        <v>498</v>
      </c>
      <c r="Q66" s="10" t="s">
        <v>498</v>
      </c>
      <c r="R66" s="10" t="s">
        <v>498</v>
      </c>
      <c r="S66" s="10" t="s">
        <v>498</v>
      </c>
      <c r="T66" s="10" t="s">
        <v>498</v>
      </c>
      <c r="U66" s="10" t="s">
        <v>498</v>
      </c>
      <c r="V66" s="10" t="s">
        <v>498</v>
      </c>
      <c r="W66" s="10" t="s">
        <v>498</v>
      </c>
      <c r="X66" s="10" t="s">
        <v>498</v>
      </c>
      <c r="Y66" s="10" t="s">
        <v>498</v>
      </c>
      <c r="Z66" s="10" t="s">
        <v>498</v>
      </c>
      <c r="AA66" s="10" t="s">
        <v>498</v>
      </c>
      <c r="AB66" s="10" t="s">
        <v>498</v>
      </c>
      <c r="AC66" s="10" t="s">
        <v>498</v>
      </c>
      <c r="AD66" s="10" t="s">
        <v>498</v>
      </c>
      <c r="AE66" s="10" t="s">
        <v>498</v>
      </c>
      <c r="AF66" s="10" t="s">
        <v>498</v>
      </c>
      <c r="AG66" s="10" t="s">
        <v>498</v>
      </c>
    </row>
    <row r="67" spans="1:33" ht="16.2" thickBot="1">
      <c r="A67" s="9" t="s">
        <v>492</v>
      </c>
      <c r="B67" s="10" t="s">
        <v>498</v>
      </c>
      <c r="C67" s="10" t="s">
        <v>498</v>
      </c>
      <c r="D67" s="10" t="s">
        <v>498</v>
      </c>
      <c r="E67" s="10" t="s">
        <v>498</v>
      </c>
      <c r="F67" s="10" t="s">
        <v>498</v>
      </c>
      <c r="G67" s="10" t="s">
        <v>498</v>
      </c>
      <c r="H67" s="10" t="s">
        <v>498</v>
      </c>
      <c r="I67" s="10" t="s">
        <v>498</v>
      </c>
      <c r="J67" s="10" t="s">
        <v>498</v>
      </c>
      <c r="K67" s="10" t="s">
        <v>498</v>
      </c>
      <c r="L67" s="10" t="s">
        <v>498</v>
      </c>
      <c r="M67" s="10" t="s">
        <v>498</v>
      </c>
      <c r="N67" s="10" t="s">
        <v>498</v>
      </c>
      <c r="O67" s="10" t="s">
        <v>498</v>
      </c>
      <c r="P67" s="10" t="s">
        <v>498</v>
      </c>
      <c r="Q67" s="10" t="s">
        <v>498</v>
      </c>
      <c r="R67" s="10" t="s">
        <v>498</v>
      </c>
      <c r="S67" s="10" t="s">
        <v>498</v>
      </c>
      <c r="T67" s="10" t="s">
        <v>498</v>
      </c>
      <c r="U67" s="10" t="s">
        <v>498</v>
      </c>
      <c r="V67" s="10" t="s">
        <v>498</v>
      </c>
      <c r="W67" s="10" t="s">
        <v>498</v>
      </c>
      <c r="X67" s="10" t="s">
        <v>498</v>
      </c>
      <c r="Y67" s="10" t="s">
        <v>498</v>
      </c>
      <c r="Z67" s="10" t="s">
        <v>498</v>
      </c>
      <c r="AA67" s="10" t="s">
        <v>498</v>
      </c>
      <c r="AB67" s="10" t="s">
        <v>498</v>
      </c>
      <c r="AC67" s="10" t="s">
        <v>498</v>
      </c>
      <c r="AD67" s="10" t="s">
        <v>498</v>
      </c>
      <c r="AE67" s="10" t="s">
        <v>498</v>
      </c>
      <c r="AF67" s="10" t="s">
        <v>498</v>
      </c>
      <c r="AG67" s="10" t="s">
        <v>498</v>
      </c>
    </row>
    <row r="68" spans="1:33" ht="16.2" thickBot="1">
      <c r="A68" s="9" t="s">
        <v>495</v>
      </c>
      <c r="B68" s="10" t="s">
        <v>498</v>
      </c>
      <c r="C68" s="10" t="s">
        <v>498</v>
      </c>
      <c r="D68" s="10" t="s">
        <v>498</v>
      </c>
      <c r="E68" s="10" t="s">
        <v>498</v>
      </c>
      <c r="F68" s="10" t="s">
        <v>498</v>
      </c>
      <c r="G68" s="10" t="s">
        <v>498</v>
      </c>
      <c r="H68" s="10" t="s">
        <v>498</v>
      </c>
      <c r="I68" s="10" t="s">
        <v>498</v>
      </c>
      <c r="J68" s="10" t="s">
        <v>498</v>
      </c>
      <c r="K68" s="10" t="s">
        <v>498</v>
      </c>
      <c r="L68" s="10" t="s">
        <v>498</v>
      </c>
      <c r="M68" s="10" t="s">
        <v>498</v>
      </c>
      <c r="N68" s="10" t="s">
        <v>498</v>
      </c>
      <c r="O68" s="10" t="s">
        <v>498</v>
      </c>
      <c r="P68" s="10" t="s">
        <v>498</v>
      </c>
      <c r="Q68" s="10" t="s">
        <v>498</v>
      </c>
      <c r="R68" s="10" t="s">
        <v>498</v>
      </c>
      <c r="S68" s="10" t="s">
        <v>498</v>
      </c>
      <c r="T68" s="10" t="s">
        <v>498</v>
      </c>
      <c r="U68" s="10" t="s">
        <v>498</v>
      </c>
      <c r="V68" s="10" t="s">
        <v>498</v>
      </c>
      <c r="W68" s="10" t="s">
        <v>498</v>
      </c>
      <c r="X68" s="10" t="s">
        <v>498</v>
      </c>
      <c r="Y68" s="10" t="s">
        <v>498</v>
      </c>
      <c r="Z68" s="10" t="s">
        <v>498</v>
      </c>
      <c r="AA68" s="10" t="s">
        <v>498</v>
      </c>
      <c r="AB68" s="10" t="s">
        <v>498</v>
      </c>
      <c r="AC68" s="10" t="s">
        <v>498</v>
      </c>
      <c r="AD68" s="10" t="s">
        <v>498</v>
      </c>
      <c r="AE68" s="10" t="s">
        <v>498</v>
      </c>
      <c r="AF68" s="10" t="s">
        <v>498</v>
      </c>
      <c r="AG68" s="10" t="s">
        <v>498</v>
      </c>
    </row>
    <row r="69" spans="1:33" ht="16.2" thickBot="1">
      <c r="A69" s="9" t="s">
        <v>497</v>
      </c>
      <c r="B69" s="10" t="s">
        <v>498</v>
      </c>
      <c r="C69" s="10" t="s">
        <v>498</v>
      </c>
      <c r="D69" s="10" t="s">
        <v>498</v>
      </c>
      <c r="E69" s="10" t="s">
        <v>498</v>
      </c>
      <c r="F69" s="10" t="s">
        <v>498</v>
      </c>
      <c r="G69" s="10" t="s">
        <v>498</v>
      </c>
      <c r="H69" s="10" t="s">
        <v>498</v>
      </c>
      <c r="I69" s="10" t="s">
        <v>498</v>
      </c>
      <c r="J69" s="10" t="s">
        <v>498</v>
      </c>
      <c r="K69" s="10" t="s">
        <v>498</v>
      </c>
      <c r="L69" s="10" t="s">
        <v>498</v>
      </c>
      <c r="M69" s="10" t="s">
        <v>498</v>
      </c>
      <c r="N69" s="10" t="s">
        <v>498</v>
      </c>
      <c r="O69" s="10" t="s">
        <v>498</v>
      </c>
      <c r="P69" s="10" t="s">
        <v>498</v>
      </c>
      <c r="Q69" s="10" t="s">
        <v>498</v>
      </c>
      <c r="R69" s="10" t="s">
        <v>498</v>
      </c>
      <c r="S69" s="10" t="s">
        <v>498</v>
      </c>
      <c r="T69" s="10" t="s">
        <v>498</v>
      </c>
      <c r="U69" s="10" t="s">
        <v>498</v>
      </c>
      <c r="V69" s="10" t="s">
        <v>498</v>
      </c>
      <c r="W69" s="10" t="s">
        <v>498</v>
      </c>
      <c r="X69" s="10" t="s">
        <v>498</v>
      </c>
      <c r="Y69" s="10" t="s">
        <v>498</v>
      </c>
      <c r="Z69" s="10" t="s">
        <v>498</v>
      </c>
      <c r="AA69" s="10" t="s">
        <v>498</v>
      </c>
      <c r="AB69" s="10" t="s">
        <v>498</v>
      </c>
      <c r="AC69" s="10" t="s">
        <v>498</v>
      </c>
      <c r="AD69" s="10" t="s">
        <v>498</v>
      </c>
      <c r="AE69" s="10" t="s">
        <v>498</v>
      </c>
      <c r="AF69" s="10" t="s">
        <v>498</v>
      </c>
      <c r="AG69" s="10" t="s">
        <v>498</v>
      </c>
    </row>
    <row r="70" spans="1:33" ht="18.600000000000001" thickBot="1">
      <c r="A70" s="5"/>
      <c r="B70" s="23" t="str">
        <f>OAM_STD_dupla!B1</f>
        <v>alpha_1</v>
      </c>
      <c r="C70" s="23" t="str">
        <f>OAM_STD_dupla!C1</f>
        <v>alpha_2</v>
      </c>
      <c r="D70" s="23" t="str">
        <f>OAM_STD_dupla!D1</f>
        <v>alpha_3</v>
      </c>
      <c r="E70" s="23" t="str">
        <f>OAM_STD_dupla!E1</f>
        <v>alpha_4</v>
      </c>
      <c r="F70" s="23" t="str">
        <f>OAM_STD_dupla!F1</f>
        <v>beta_1</v>
      </c>
      <c r="G70" s="23" t="str">
        <f>OAM_STD_dupla!G1</f>
        <v>beta_2</v>
      </c>
      <c r="H70" s="23" t="str">
        <f>OAM_STD_dupla!H1</f>
        <v>beta_3</v>
      </c>
      <c r="I70" s="23" t="str">
        <f>OAM_STD_dupla!I1</f>
        <v>beta_4</v>
      </c>
      <c r="J70" s="23" t="str">
        <f>OAM_STD_dupla!J1</f>
        <v>gamma_1</v>
      </c>
      <c r="K70" s="23" t="str">
        <f>OAM_STD_dupla!K1</f>
        <v>gamma_2</v>
      </c>
      <c r="L70" s="23" t="str">
        <f>OAM_STD_dupla!L1</f>
        <v>gamma_3</v>
      </c>
      <c r="M70" s="23" t="str">
        <f>OAM_STD_dupla!M1</f>
        <v>gamma_4</v>
      </c>
      <c r="N70" s="23" t="str">
        <f>OAM_STD_dupla!N1</f>
        <v>delta_1</v>
      </c>
      <c r="O70" s="23" t="str">
        <f>OAM_STD_dupla!O1</f>
        <v>delta_2</v>
      </c>
      <c r="P70" s="23" t="str">
        <f>OAM_STD_dupla!P1</f>
        <v>delta_3</v>
      </c>
      <c r="Q70" s="23" t="str">
        <f>OAM_STD_dupla!Q1</f>
        <v>delta_4</v>
      </c>
      <c r="R70" s="23" t="str">
        <f>OAM_STD_dupla!R1</f>
        <v>alpha_1</v>
      </c>
      <c r="S70" s="23" t="str">
        <f>OAM_STD_dupla!S1</f>
        <v>alpha_2</v>
      </c>
      <c r="T70" s="23" t="str">
        <f>OAM_STD_dupla!T1</f>
        <v>alpha_3</v>
      </c>
      <c r="U70" s="23" t="str">
        <f>OAM_STD_dupla!U1</f>
        <v>alpha_4</v>
      </c>
      <c r="V70" s="23" t="str">
        <f>OAM_STD_dupla!V1</f>
        <v>beta_1</v>
      </c>
      <c r="W70" s="23" t="str">
        <f>OAM_STD_dupla!W1</f>
        <v>beta_2</v>
      </c>
      <c r="X70" s="23" t="str">
        <f>OAM_STD_dupla!X1</f>
        <v>beta_3</v>
      </c>
      <c r="Y70" s="23" t="str">
        <f>OAM_STD_dupla!Y1</f>
        <v>beta_4</v>
      </c>
      <c r="Z70" s="23" t="str">
        <f>OAM_STD_dupla!Z1</f>
        <v>gamma_1</v>
      </c>
      <c r="AA70" s="23" t="str">
        <f>OAM_STD_dupla!AA1</f>
        <v>gamma_2</v>
      </c>
      <c r="AB70" s="23" t="str">
        <f>OAM_STD_dupla!AB1</f>
        <v>gamma_3</v>
      </c>
      <c r="AC70" s="23" t="str">
        <f>OAM_STD_dupla!AC1</f>
        <v>gamma_4</v>
      </c>
      <c r="AD70" s="23" t="str">
        <f>OAM_STD_dupla!AD1</f>
        <v>delta_1</v>
      </c>
      <c r="AE70" s="23" t="str">
        <f>OAM_STD_dupla!AE1</f>
        <v>delta_2</v>
      </c>
      <c r="AF70" s="23" t="str">
        <f>OAM_STD_dupla!AF1</f>
        <v>delta_3</v>
      </c>
      <c r="AG70" s="23" t="str">
        <f>OAM_STD_dupla!AG1</f>
        <v>delta_4</v>
      </c>
    </row>
    <row r="71" spans="1:33" ht="16.2" thickBot="1">
      <c r="A71" s="9" t="s">
        <v>499</v>
      </c>
      <c r="B71" s="23" t="str">
        <f>OAM_STD_dupla!B2</f>
        <v>szórás</v>
      </c>
      <c r="C71" s="23" t="str">
        <f>OAM_STD_dupla!C2</f>
        <v>max</v>
      </c>
      <c r="D71" s="23" t="str">
        <f>OAM_STD_dupla!D2</f>
        <v>átlag</v>
      </c>
      <c r="E71" s="23" t="str">
        <f>OAM_STD_dupla!E2</f>
        <v>nulla%</v>
      </c>
      <c r="F71" s="23" t="str">
        <f>OAM_STD_dupla!F2</f>
        <v>szórás</v>
      </c>
      <c r="G71" s="23" t="str">
        <f>OAM_STD_dupla!G2</f>
        <v>max</v>
      </c>
      <c r="H71" s="23" t="str">
        <f>OAM_STD_dupla!H2</f>
        <v>átlag</v>
      </c>
      <c r="I71" s="23" t="str">
        <f>OAM_STD_dupla!I2</f>
        <v>nulla%</v>
      </c>
      <c r="J71" s="23" t="str">
        <f>OAM_STD_dupla!J2</f>
        <v>szórás</v>
      </c>
      <c r="K71" s="23" t="str">
        <f>OAM_STD_dupla!K2</f>
        <v>max</v>
      </c>
      <c r="L71" s="23" t="str">
        <f>OAM_STD_dupla!L2</f>
        <v>átlag</v>
      </c>
      <c r="M71" s="23" t="str">
        <f>OAM_STD_dupla!M2</f>
        <v>nulla%</v>
      </c>
      <c r="N71" s="23" t="str">
        <f>OAM_STD_dupla!N2</f>
        <v>szórás</v>
      </c>
      <c r="O71" s="23" t="str">
        <f>OAM_STD_dupla!O2</f>
        <v>max</v>
      </c>
      <c r="P71" s="23" t="str">
        <f>OAM_STD_dupla!P2</f>
        <v>átlag</v>
      </c>
      <c r="Q71" s="23" t="str">
        <f>OAM_STD_dupla!Q2</f>
        <v>nulla%</v>
      </c>
      <c r="R71" s="23" t="str">
        <f>OAM_STD_dupla!R2</f>
        <v>szórás</v>
      </c>
      <c r="S71" s="23" t="str">
        <f>OAM_STD_dupla!S2</f>
        <v>max</v>
      </c>
      <c r="T71" s="23" t="str">
        <f>OAM_STD_dupla!T2</f>
        <v>átlag</v>
      </c>
      <c r="U71" s="23" t="str">
        <f>OAM_STD_dupla!U2</f>
        <v>nulla%</v>
      </c>
      <c r="V71" s="23" t="str">
        <f>OAM_STD_dupla!V2</f>
        <v>szórás</v>
      </c>
      <c r="W71" s="23" t="str">
        <f>OAM_STD_dupla!W2</f>
        <v>max</v>
      </c>
      <c r="X71" s="23" t="str">
        <f>OAM_STD_dupla!X2</f>
        <v>átlag</v>
      </c>
      <c r="Y71" s="23" t="str">
        <f>OAM_STD_dupla!Y2</f>
        <v>nulla%</v>
      </c>
      <c r="Z71" s="23" t="str">
        <f>OAM_STD_dupla!Z2</f>
        <v>szórás</v>
      </c>
      <c r="AA71" s="23" t="str">
        <f>OAM_STD_dupla!AA2</f>
        <v>max</v>
      </c>
      <c r="AB71" s="23" t="str">
        <f>OAM_STD_dupla!AB2</f>
        <v>átlag</v>
      </c>
      <c r="AC71" s="23" t="str">
        <f>OAM_STD_dupla!AC2</f>
        <v>nulla%</v>
      </c>
      <c r="AD71" s="23" t="str">
        <f>OAM_STD_dupla!AD2</f>
        <v>szórás</v>
      </c>
      <c r="AE71" s="23" t="str">
        <f>OAM_STD_dupla!AE2</f>
        <v>max</v>
      </c>
      <c r="AF71" s="23" t="str">
        <f>OAM_STD_dupla!AF2</f>
        <v>átlag</v>
      </c>
      <c r="AG71" s="23" t="str">
        <f>OAM_STD_dupla!AG2</f>
        <v>nulla%</v>
      </c>
    </row>
    <row r="72" spans="1:33" ht="16.2" thickBot="1">
      <c r="A72" s="9" t="s">
        <v>392</v>
      </c>
      <c r="B72" s="10">
        <v>286413</v>
      </c>
      <c r="C72" s="10">
        <v>162828.5</v>
      </c>
      <c r="D72" s="10">
        <v>78735.5</v>
      </c>
      <c r="E72" s="10">
        <v>231061.5</v>
      </c>
      <c r="F72" s="10">
        <v>53529</v>
      </c>
      <c r="G72" s="10">
        <v>609302.4</v>
      </c>
      <c r="H72" s="10">
        <v>882975.9</v>
      </c>
      <c r="I72" s="10">
        <v>0</v>
      </c>
      <c r="J72" s="10">
        <v>229672</v>
      </c>
      <c r="K72" s="10">
        <v>291787.5</v>
      </c>
      <c r="L72" s="10">
        <v>394929.9</v>
      </c>
      <c r="M72" s="10">
        <v>0</v>
      </c>
      <c r="N72" s="10">
        <v>0</v>
      </c>
      <c r="O72" s="10">
        <v>344319.4</v>
      </c>
      <c r="P72" s="10">
        <v>152920</v>
      </c>
      <c r="Q72" s="10">
        <v>0</v>
      </c>
      <c r="R72" s="10">
        <v>495460.9</v>
      </c>
      <c r="S72" s="10">
        <v>218610.5</v>
      </c>
      <c r="T72" s="10">
        <v>0</v>
      </c>
      <c r="U72" s="10">
        <v>515035.4</v>
      </c>
      <c r="V72" s="10">
        <v>580533.4</v>
      </c>
      <c r="W72" s="10">
        <v>292434.5</v>
      </c>
      <c r="X72" s="10">
        <v>92720</v>
      </c>
      <c r="Y72" s="10">
        <v>93197.5</v>
      </c>
      <c r="Z72" s="10">
        <v>195621.5</v>
      </c>
      <c r="AA72" s="10">
        <v>305442.90000000002</v>
      </c>
      <c r="AB72" s="10">
        <v>5830.5</v>
      </c>
      <c r="AC72" s="10">
        <v>0</v>
      </c>
      <c r="AD72" s="10">
        <v>0</v>
      </c>
      <c r="AE72" s="10">
        <v>18696</v>
      </c>
      <c r="AF72" s="10">
        <v>72529</v>
      </c>
      <c r="AG72" s="10">
        <v>0</v>
      </c>
    </row>
    <row r="73" spans="1:33" ht="16.2" thickBot="1">
      <c r="A73" s="9" t="s">
        <v>396</v>
      </c>
      <c r="B73" s="10">
        <v>286413</v>
      </c>
      <c r="C73" s="10">
        <v>162828.5</v>
      </c>
      <c r="D73" s="10">
        <v>48210.5</v>
      </c>
      <c r="E73" s="10">
        <v>231061.5</v>
      </c>
      <c r="F73" s="10">
        <v>53529</v>
      </c>
      <c r="G73" s="10">
        <v>609302.4</v>
      </c>
      <c r="H73" s="10">
        <v>0</v>
      </c>
      <c r="I73" s="10">
        <v>0</v>
      </c>
      <c r="J73" s="10">
        <v>27207</v>
      </c>
      <c r="K73" s="10">
        <v>291787.5</v>
      </c>
      <c r="L73" s="10">
        <v>72395</v>
      </c>
      <c r="M73" s="10">
        <v>0</v>
      </c>
      <c r="N73" s="10">
        <v>0</v>
      </c>
      <c r="O73" s="10">
        <v>344319.4</v>
      </c>
      <c r="P73" s="10">
        <v>0</v>
      </c>
      <c r="Q73" s="10">
        <v>0</v>
      </c>
      <c r="R73" s="10">
        <v>495460.9</v>
      </c>
      <c r="S73" s="10">
        <v>40645.5</v>
      </c>
      <c r="T73" s="10">
        <v>0</v>
      </c>
      <c r="U73" s="10">
        <v>515035.4</v>
      </c>
      <c r="V73" s="10">
        <v>237883</v>
      </c>
      <c r="W73" s="10">
        <v>292434.5</v>
      </c>
      <c r="X73" s="10">
        <v>92720</v>
      </c>
      <c r="Y73" s="10">
        <v>93197.5</v>
      </c>
      <c r="Z73" s="10">
        <v>195621.5</v>
      </c>
      <c r="AA73" s="10">
        <v>305442.90000000002</v>
      </c>
      <c r="AB73" s="10">
        <v>5830.5</v>
      </c>
      <c r="AC73" s="10">
        <v>0</v>
      </c>
      <c r="AD73" s="10">
        <v>0</v>
      </c>
      <c r="AE73" s="10">
        <v>18696</v>
      </c>
      <c r="AF73" s="10">
        <v>72529</v>
      </c>
      <c r="AG73" s="10">
        <v>0</v>
      </c>
    </row>
    <row r="74" spans="1:33" ht="16.2" thickBot="1">
      <c r="A74" s="9" t="s">
        <v>400</v>
      </c>
      <c r="B74" s="10">
        <v>286316.5</v>
      </c>
      <c r="C74" s="10">
        <v>162828.5</v>
      </c>
      <c r="D74" s="10">
        <v>48210.5</v>
      </c>
      <c r="E74" s="10">
        <v>231061.5</v>
      </c>
      <c r="F74" s="10">
        <v>53529</v>
      </c>
      <c r="G74" s="10">
        <v>609302.4</v>
      </c>
      <c r="H74" s="10">
        <v>0</v>
      </c>
      <c r="I74" s="10">
        <v>0</v>
      </c>
      <c r="J74" s="10">
        <v>27207</v>
      </c>
      <c r="K74" s="10">
        <v>291787.5</v>
      </c>
      <c r="L74" s="10">
        <v>72395</v>
      </c>
      <c r="M74" s="10">
        <v>0</v>
      </c>
      <c r="N74" s="10">
        <v>0</v>
      </c>
      <c r="O74" s="10">
        <v>344319.4</v>
      </c>
      <c r="P74" s="10">
        <v>0</v>
      </c>
      <c r="Q74" s="10">
        <v>0</v>
      </c>
      <c r="R74" s="10">
        <v>217413.5</v>
      </c>
      <c r="S74" s="10">
        <v>40645.5</v>
      </c>
      <c r="T74" s="10">
        <v>0</v>
      </c>
      <c r="U74" s="10">
        <v>98545</v>
      </c>
      <c r="V74" s="10">
        <v>237883</v>
      </c>
      <c r="W74" s="10">
        <v>171141.5</v>
      </c>
      <c r="X74" s="10">
        <v>92720</v>
      </c>
      <c r="Y74" s="10">
        <v>93197.5</v>
      </c>
      <c r="Z74" s="10">
        <v>195621.5</v>
      </c>
      <c r="AA74" s="10">
        <v>305442.90000000002</v>
      </c>
      <c r="AB74" s="10">
        <v>5830.5</v>
      </c>
      <c r="AC74" s="10">
        <v>0</v>
      </c>
      <c r="AD74" s="10">
        <v>0</v>
      </c>
      <c r="AE74" s="10">
        <v>18696</v>
      </c>
      <c r="AF74" s="10">
        <v>72529</v>
      </c>
      <c r="AG74" s="10">
        <v>0</v>
      </c>
    </row>
    <row r="75" spans="1:33" ht="16.2" thickBot="1">
      <c r="A75" s="9" t="s">
        <v>404</v>
      </c>
      <c r="B75" s="10">
        <v>286316.5</v>
      </c>
      <c r="C75" s="10">
        <v>162828.5</v>
      </c>
      <c r="D75" s="10">
        <v>48210.5</v>
      </c>
      <c r="E75" s="10">
        <v>231061.5</v>
      </c>
      <c r="F75" s="10">
        <v>53529</v>
      </c>
      <c r="G75" s="10">
        <v>609302.4</v>
      </c>
      <c r="H75" s="10">
        <v>0</v>
      </c>
      <c r="I75" s="10">
        <v>0</v>
      </c>
      <c r="J75" s="10">
        <v>27207</v>
      </c>
      <c r="K75" s="10">
        <v>291787.5</v>
      </c>
      <c r="L75" s="10">
        <v>72395</v>
      </c>
      <c r="M75" s="10">
        <v>0</v>
      </c>
      <c r="N75" s="10">
        <v>0</v>
      </c>
      <c r="O75" s="10">
        <v>64660.5</v>
      </c>
      <c r="P75" s="10">
        <v>0</v>
      </c>
      <c r="Q75" s="10">
        <v>0</v>
      </c>
      <c r="R75" s="10">
        <v>5319</v>
      </c>
      <c r="S75" s="10">
        <v>40645.5</v>
      </c>
      <c r="T75" s="10">
        <v>0</v>
      </c>
      <c r="U75" s="10">
        <v>98545</v>
      </c>
      <c r="V75" s="10">
        <v>49203</v>
      </c>
      <c r="W75" s="10">
        <v>171141.5</v>
      </c>
      <c r="X75" s="10">
        <v>92720</v>
      </c>
      <c r="Y75" s="10">
        <v>93197.5</v>
      </c>
      <c r="Z75" s="10">
        <v>174675.5</v>
      </c>
      <c r="AA75" s="10">
        <v>305442.90000000002</v>
      </c>
      <c r="AB75" s="10">
        <v>5830.5</v>
      </c>
      <c r="AC75" s="10">
        <v>0</v>
      </c>
      <c r="AD75" s="10">
        <v>0</v>
      </c>
      <c r="AE75" s="10">
        <v>18696</v>
      </c>
      <c r="AF75" s="10">
        <v>72529</v>
      </c>
      <c r="AG75" s="10">
        <v>0</v>
      </c>
    </row>
    <row r="76" spans="1:33" ht="16.2" thickBot="1">
      <c r="A76" s="9" t="s">
        <v>408</v>
      </c>
      <c r="B76" s="10">
        <v>286316.5</v>
      </c>
      <c r="C76" s="10">
        <v>162828.5</v>
      </c>
      <c r="D76" s="10">
        <v>48210.5</v>
      </c>
      <c r="E76" s="10">
        <v>231061.5</v>
      </c>
      <c r="F76" s="10">
        <v>53529</v>
      </c>
      <c r="G76" s="10">
        <v>0</v>
      </c>
      <c r="H76" s="10">
        <v>0</v>
      </c>
      <c r="I76" s="10">
        <v>0</v>
      </c>
      <c r="J76" s="10">
        <v>27207</v>
      </c>
      <c r="K76" s="10">
        <v>198590</v>
      </c>
      <c r="L76" s="10">
        <v>72395</v>
      </c>
      <c r="M76" s="10">
        <v>0</v>
      </c>
      <c r="N76" s="10">
        <v>0</v>
      </c>
      <c r="O76" s="10">
        <v>64660.5</v>
      </c>
      <c r="P76" s="10">
        <v>0</v>
      </c>
      <c r="Q76" s="10">
        <v>0</v>
      </c>
      <c r="R76" s="10">
        <v>5319</v>
      </c>
      <c r="S76" s="10">
        <v>40645.5</v>
      </c>
      <c r="T76" s="10">
        <v>0</v>
      </c>
      <c r="U76" s="10">
        <v>98545</v>
      </c>
      <c r="V76" s="10">
        <v>49203</v>
      </c>
      <c r="W76" s="10">
        <v>62002</v>
      </c>
      <c r="X76" s="10">
        <v>92720</v>
      </c>
      <c r="Y76" s="10">
        <v>93197.5</v>
      </c>
      <c r="Z76" s="10">
        <v>174675.5</v>
      </c>
      <c r="AA76" s="10">
        <v>305442.90000000002</v>
      </c>
      <c r="AB76" s="10">
        <v>5830.5</v>
      </c>
      <c r="AC76" s="10">
        <v>0</v>
      </c>
      <c r="AD76" s="10">
        <v>0</v>
      </c>
      <c r="AE76" s="10">
        <v>18696</v>
      </c>
      <c r="AF76" s="10">
        <v>72529</v>
      </c>
      <c r="AG76" s="10">
        <v>0</v>
      </c>
    </row>
    <row r="77" spans="1:33" ht="16.2" thickBot="1">
      <c r="A77" s="9" t="s">
        <v>412</v>
      </c>
      <c r="B77" s="10">
        <v>286316.5</v>
      </c>
      <c r="C77" s="10">
        <v>162828.5</v>
      </c>
      <c r="D77" s="10">
        <v>48210.5</v>
      </c>
      <c r="E77" s="10">
        <v>231061.5</v>
      </c>
      <c r="F77" s="10">
        <v>53529</v>
      </c>
      <c r="G77" s="10">
        <v>0</v>
      </c>
      <c r="H77" s="10">
        <v>0</v>
      </c>
      <c r="I77" s="10">
        <v>0</v>
      </c>
      <c r="J77" s="10">
        <v>27207</v>
      </c>
      <c r="K77" s="10">
        <v>109045</v>
      </c>
      <c r="L77" s="10">
        <v>72395</v>
      </c>
      <c r="M77" s="10">
        <v>0</v>
      </c>
      <c r="N77" s="10">
        <v>0</v>
      </c>
      <c r="O77" s="10">
        <v>64660.5</v>
      </c>
      <c r="P77" s="10">
        <v>0</v>
      </c>
      <c r="Q77" s="10">
        <v>0</v>
      </c>
      <c r="R77" s="10">
        <v>5319</v>
      </c>
      <c r="S77" s="10">
        <v>40645.5</v>
      </c>
      <c r="T77" s="10">
        <v>0</v>
      </c>
      <c r="U77" s="10">
        <v>98545</v>
      </c>
      <c r="V77" s="10">
        <v>49203</v>
      </c>
      <c r="W77" s="10">
        <v>62002</v>
      </c>
      <c r="X77" s="10">
        <v>92720</v>
      </c>
      <c r="Y77" s="10">
        <v>0</v>
      </c>
      <c r="Z77" s="10">
        <v>0</v>
      </c>
      <c r="AA77" s="10">
        <v>305442.90000000002</v>
      </c>
      <c r="AB77" s="10">
        <v>5830.5</v>
      </c>
      <c r="AC77" s="10">
        <v>0</v>
      </c>
      <c r="AD77" s="10">
        <v>0</v>
      </c>
      <c r="AE77" s="10">
        <v>18696</v>
      </c>
      <c r="AF77" s="10">
        <v>72529</v>
      </c>
      <c r="AG77" s="10">
        <v>0</v>
      </c>
    </row>
    <row r="78" spans="1:33" ht="16.2" thickBot="1">
      <c r="A78" s="9" t="s">
        <v>416</v>
      </c>
      <c r="B78" s="10">
        <v>286316.5</v>
      </c>
      <c r="C78" s="10">
        <v>0</v>
      </c>
      <c r="D78" s="10">
        <v>48210.5</v>
      </c>
      <c r="E78" s="10">
        <v>231061.5</v>
      </c>
      <c r="F78" s="10">
        <v>53529</v>
      </c>
      <c r="G78" s="10">
        <v>0</v>
      </c>
      <c r="H78" s="10">
        <v>0</v>
      </c>
      <c r="I78" s="10">
        <v>0</v>
      </c>
      <c r="J78" s="10">
        <v>6750</v>
      </c>
      <c r="K78" s="10">
        <v>0</v>
      </c>
      <c r="L78" s="10">
        <v>72395</v>
      </c>
      <c r="M78" s="10">
        <v>0</v>
      </c>
      <c r="N78" s="10">
        <v>0</v>
      </c>
      <c r="O78" s="10">
        <v>64660.5</v>
      </c>
      <c r="P78" s="10">
        <v>0</v>
      </c>
      <c r="Q78" s="10">
        <v>0</v>
      </c>
      <c r="R78" s="10">
        <v>5319</v>
      </c>
      <c r="S78" s="10">
        <v>40645.5</v>
      </c>
      <c r="T78" s="10">
        <v>0</v>
      </c>
      <c r="U78" s="10">
        <v>98545</v>
      </c>
      <c r="V78" s="10">
        <v>49203</v>
      </c>
      <c r="W78" s="10">
        <v>62002</v>
      </c>
      <c r="X78" s="10">
        <v>92720</v>
      </c>
      <c r="Y78" s="10">
        <v>0</v>
      </c>
      <c r="Z78" s="10">
        <v>0</v>
      </c>
      <c r="AA78" s="10">
        <v>299385</v>
      </c>
      <c r="AB78" s="10">
        <v>5830.5</v>
      </c>
      <c r="AC78" s="10">
        <v>0</v>
      </c>
      <c r="AD78" s="10">
        <v>0</v>
      </c>
      <c r="AE78" s="10">
        <v>18696</v>
      </c>
      <c r="AF78" s="10">
        <v>0</v>
      </c>
      <c r="AG78" s="10">
        <v>0</v>
      </c>
    </row>
    <row r="79" spans="1:33" ht="16.2" thickBot="1">
      <c r="A79" s="9" t="s">
        <v>420</v>
      </c>
      <c r="B79" s="10">
        <v>286316.5</v>
      </c>
      <c r="C79" s="10">
        <v>0</v>
      </c>
      <c r="D79" s="10">
        <v>48210.5</v>
      </c>
      <c r="E79" s="10">
        <v>225515</v>
      </c>
      <c r="F79" s="10">
        <v>53529</v>
      </c>
      <c r="G79" s="10">
        <v>0</v>
      </c>
      <c r="H79" s="10">
        <v>0</v>
      </c>
      <c r="I79" s="10">
        <v>0</v>
      </c>
      <c r="J79" s="10">
        <v>6750</v>
      </c>
      <c r="K79" s="10">
        <v>0</v>
      </c>
      <c r="L79" s="10">
        <v>72395</v>
      </c>
      <c r="M79" s="10">
        <v>0</v>
      </c>
      <c r="N79" s="10">
        <v>0</v>
      </c>
      <c r="O79" s="10">
        <v>64660.5</v>
      </c>
      <c r="P79" s="10">
        <v>0</v>
      </c>
      <c r="Q79" s="10">
        <v>0</v>
      </c>
      <c r="R79" s="10">
        <v>5319</v>
      </c>
      <c r="S79" s="10">
        <v>0</v>
      </c>
      <c r="T79" s="10">
        <v>0</v>
      </c>
      <c r="U79" s="10">
        <v>98545</v>
      </c>
      <c r="V79" s="10">
        <v>49203</v>
      </c>
      <c r="W79" s="10">
        <v>62002</v>
      </c>
      <c r="X79" s="10">
        <v>92720</v>
      </c>
      <c r="Y79" s="10">
        <v>0</v>
      </c>
      <c r="Z79" s="10">
        <v>0</v>
      </c>
      <c r="AA79" s="10">
        <v>299385</v>
      </c>
      <c r="AB79" s="10">
        <v>5830.5</v>
      </c>
      <c r="AC79" s="10">
        <v>0</v>
      </c>
      <c r="AD79" s="10">
        <v>0</v>
      </c>
      <c r="AE79" s="10">
        <v>18696</v>
      </c>
      <c r="AF79" s="10">
        <v>0</v>
      </c>
      <c r="AG79" s="10">
        <v>0</v>
      </c>
    </row>
    <row r="80" spans="1:33" ht="16.2" thickBot="1">
      <c r="A80" s="9" t="s">
        <v>424</v>
      </c>
      <c r="B80" s="10">
        <v>286316.5</v>
      </c>
      <c r="C80" s="10">
        <v>0</v>
      </c>
      <c r="D80" s="10">
        <v>0</v>
      </c>
      <c r="E80" s="10">
        <v>196815</v>
      </c>
      <c r="F80" s="10">
        <v>0</v>
      </c>
      <c r="G80" s="10">
        <v>0</v>
      </c>
      <c r="H80" s="10">
        <v>0</v>
      </c>
      <c r="I80" s="10">
        <v>0</v>
      </c>
      <c r="J80" s="10">
        <v>6750</v>
      </c>
      <c r="K80" s="10">
        <v>0</v>
      </c>
      <c r="L80" s="10">
        <v>72395</v>
      </c>
      <c r="M80" s="10">
        <v>0</v>
      </c>
      <c r="N80" s="10">
        <v>0</v>
      </c>
      <c r="O80" s="10">
        <v>64660.5</v>
      </c>
      <c r="P80" s="10">
        <v>0</v>
      </c>
      <c r="Q80" s="10">
        <v>0</v>
      </c>
      <c r="R80" s="10">
        <v>5319</v>
      </c>
      <c r="S80" s="10">
        <v>0</v>
      </c>
      <c r="T80" s="10">
        <v>0</v>
      </c>
      <c r="U80" s="10">
        <v>98545</v>
      </c>
      <c r="V80" s="10">
        <v>7800</v>
      </c>
      <c r="W80" s="10">
        <v>0</v>
      </c>
      <c r="X80" s="10">
        <v>92720</v>
      </c>
      <c r="Y80" s="10">
        <v>0</v>
      </c>
      <c r="Z80" s="10">
        <v>0</v>
      </c>
      <c r="AA80" s="10">
        <v>299385</v>
      </c>
      <c r="AB80" s="10">
        <v>5830.5</v>
      </c>
      <c r="AC80" s="10">
        <v>0</v>
      </c>
      <c r="AD80" s="10">
        <v>0</v>
      </c>
      <c r="AE80" s="10">
        <v>18696</v>
      </c>
      <c r="AF80" s="10">
        <v>0</v>
      </c>
      <c r="AG80" s="10">
        <v>0</v>
      </c>
    </row>
    <row r="81" spans="1:33" ht="16.2" thickBot="1">
      <c r="A81" s="9" t="s">
        <v>428</v>
      </c>
      <c r="B81" s="10">
        <v>286316.5</v>
      </c>
      <c r="C81" s="10">
        <v>0</v>
      </c>
      <c r="D81" s="10">
        <v>0</v>
      </c>
      <c r="E81" s="10">
        <v>196815</v>
      </c>
      <c r="F81" s="10">
        <v>0</v>
      </c>
      <c r="G81" s="10">
        <v>0</v>
      </c>
      <c r="H81" s="10">
        <v>0</v>
      </c>
      <c r="I81" s="10">
        <v>0</v>
      </c>
      <c r="J81" s="10">
        <v>6750</v>
      </c>
      <c r="K81" s="10">
        <v>0</v>
      </c>
      <c r="L81" s="10">
        <v>72395</v>
      </c>
      <c r="M81" s="10">
        <v>0</v>
      </c>
      <c r="N81" s="10">
        <v>0</v>
      </c>
      <c r="O81" s="10">
        <v>64660.5</v>
      </c>
      <c r="P81" s="10">
        <v>0</v>
      </c>
      <c r="Q81" s="10">
        <v>0</v>
      </c>
      <c r="R81" s="10">
        <v>5319</v>
      </c>
      <c r="S81" s="10">
        <v>0</v>
      </c>
      <c r="T81" s="10">
        <v>0</v>
      </c>
      <c r="U81" s="10">
        <v>2250</v>
      </c>
      <c r="V81" s="10">
        <v>0</v>
      </c>
      <c r="W81" s="10">
        <v>0</v>
      </c>
      <c r="X81" s="10">
        <v>92720</v>
      </c>
      <c r="Y81" s="10">
        <v>0</v>
      </c>
      <c r="Z81" s="10">
        <v>0</v>
      </c>
      <c r="AA81" s="10">
        <v>179465</v>
      </c>
      <c r="AB81" s="10">
        <v>0</v>
      </c>
      <c r="AC81" s="10">
        <v>0</v>
      </c>
      <c r="AD81" s="10">
        <v>0</v>
      </c>
      <c r="AE81" s="10">
        <v>18696</v>
      </c>
      <c r="AF81" s="10">
        <v>0</v>
      </c>
      <c r="AG81" s="10">
        <v>0</v>
      </c>
    </row>
    <row r="82" spans="1:33" ht="16.2" thickBot="1">
      <c r="A82" s="9" t="s">
        <v>432</v>
      </c>
      <c r="B82" s="10">
        <v>286316.5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6750</v>
      </c>
      <c r="K82" s="10">
        <v>0</v>
      </c>
      <c r="L82" s="10">
        <v>72395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5319</v>
      </c>
      <c r="S82" s="10">
        <v>0</v>
      </c>
      <c r="T82" s="10">
        <v>0</v>
      </c>
      <c r="U82" s="10">
        <v>2250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179465</v>
      </c>
      <c r="AB82" s="10">
        <v>0</v>
      </c>
      <c r="AC82" s="10">
        <v>0</v>
      </c>
      <c r="AD82" s="10">
        <v>0</v>
      </c>
      <c r="AE82" s="10">
        <v>18696</v>
      </c>
      <c r="AF82" s="10">
        <v>0</v>
      </c>
      <c r="AG82" s="10">
        <v>0</v>
      </c>
    </row>
    <row r="83" spans="1:33" ht="16.2" thickBot="1">
      <c r="A83" s="9" t="s">
        <v>436</v>
      </c>
      <c r="B83" s="10">
        <v>286316.5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6750</v>
      </c>
      <c r="K83" s="10">
        <v>0</v>
      </c>
      <c r="L83" s="10">
        <v>72395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5319</v>
      </c>
      <c r="S83" s="10">
        <v>0</v>
      </c>
      <c r="T83" s="10">
        <v>0</v>
      </c>
      <c r="U83" s="10">
        <v>2250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97020</v>
      </c>
      <c r="AB83" s="10">
        <v>0</v>
      </c>
      <c r="AC83" s="10">
        <v>0</v>
      </c>
      <c r="AD83" s="10">
        <v>0</v>
      </c>
      <c r="AE83" s="10">
        <v>18696</v>
      </c>
      <c r="AF83" s="10">
        <v>0</v>
      </c>
      <c r="AG83" s="10">
        <v>0</v>
      </c>
    </row>
    <row r="84" spans="1:33" ht="16.2" thickBot="1">
      <c r="A84" s="9" t="s">
        <v>440</v>
      </c>
      <c r="B84" s="10">
        <v>286316.5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72395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5319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97020</v>
      </c>
      <c r="AB84" s="10">
        <v>0</v>
      </c>
      <c r="AC84" s="10">
        <v>0</v>
      </c>
      <c r="AD84" s="10">
        <v>0</v>
      </c>
      <c r="AE84" s="10">
        <v>18696</v>
      </c>
      <c r="AF84" s="10">
        <v>0</v>
      </c>
      <c r="AG84" s="10">
        <v>0</v>
      </c>
    </row>
    <row r="85" spans="1:33" ht="16.2" thickBot="1">
      <c r="A85" s="9" t="s">
        <v>444</v>
      </c>
      <c r="B85" s="10">
        <v>286316.5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72395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5319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97020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</row>
    <row r="86" spans="1:33" ht="16.2" thickBot="1">
      <c r="A86" s="9" t="s">
        <v>448</v>
      </c>
      <c r="B86" s="10">
        <v>286316.5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72395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5319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97020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</row>
    <row r="87" spans="1:33" ht="16.2" thickBot="1">
      <c r="A87" s="9" t="s">
        <v>452</v>
      </c>
      <c r="B87" s="10">
        <v>286316.5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72395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5319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90070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</row>
    <row r="88" spans="1:33" ht="16.2" thickBot="1">
      <c r="A88" s="9" t="s">
        <v>456</v>
      </c>
      <c r="B88" s="10">
        <v>286316.5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90070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</row>
    <row r="89" spans="1:33" ht="16.2" thickBot="1">
      <c r="A89" s="9" t="s">
        <v>460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90070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</row>
    <row r="90" spans="1:33" ht="16.2" thickBot="1">
      <c r="A90" s="9" t="s">
        <v>464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</row>
    <row r="91" spans="1:33" ht="16.2" thickBot="1">
      <c r="A91" s="9" t="s">
        <v>468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</row>
    <row r="92" spans="1:33" ht="16.2" thickBot="1">
      <c r="A92" s="9" t="s">
        <v>471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</row>
    <row r="93" spans="1:33" ht="16.2" thickBot="1">
      <c r="A93" s="9" t="s">
        <v>474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</row>
    <row r="94" spans="1:33" ht="16.2" thickBot="1">
      <c r="A94" s="9" t="s">
        <v>477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</row>
    <row r="95" spans="1:33" ht="16.2" thickBot="1">
      <c r="A95" s="9" t="s">
        <v>480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</row>
    <row r="96" spans="1:33" ht="16.2" thickBot="1">
      <c r="A96" s="9" t="s">
        <v>483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</row>
    <row r="97" spans="1:37" ht="16.2" thickBot="1">
      <c r="A97" s="9" t="s">
        <v>486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</row>
    <row r="98" spans="1:37" ht="16.2" thickBot="1">
      <c r="A98" s="9" t="s">
        <v>489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</row>
    <row r="99" spans="1:37" ht="16.2" thickBot="1">
      <c r="A99" s="9" t="s">
        <v>492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</row>
    <row r="100" spans="1:37" ht="16.2" thickBot="1">
      <c r="A100" s="9" t="s">
        <v>495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</row>
    <row r="101" spans="1:37" ht="16.2" thickBot="1">
      <c r="A101" s="9" t="s">
        <v>497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</row>
    <row r="102" spans="1:37" ht="18.600000000000001" thickBot="1">
      <c r="A102" s="5" t="s">
        <v>693</v>
      </c>
      <c r="B102" s="24">
        <f>SUM(B104:B133)/SUM($AH$104:$AH$133)</f>
        <v>0.16221947078159002</v>
      </c>
      <c r="C102" s="24">
        <f t="shared" ref="C102:AH102" si="0">SUM(C104:C133)/SUM($AH$104:$AH$133)</f>
        <v>3.2559080738885769E-2</v>
      </c>
      <c r="D102" s="24">
        <f t="shared" si="0"/>
        <v>1.3870813396969722E-2</v>
      </c>
      <c r="E102" s="24">
        <f t="shared" si="0"/>
        <v>7.4537363220723851E-2</v>
      </c>
      <c r="F102" s="24">
        <f t="shared" si="0"/>
        <v>1.4271498604333731E-2</v>
      </c>
      <c r="G102" s="24">
        <f t="shared" si="0"/>
        <v>8.1223807199996209E-2</v>
      </c>
      <c r="H102" s="24">
        <f t="shared" si="0"/>
        <v>2.9426547582876387E-2</v>
      </c>
      <c r="I102" s="24">
        <f t="shared" si="0"/>
        <v>0</v>
      </c>
      <c r="J102" s="24">
        <f t="shared" si="0"/>
        <v>1.3537481163412805E-2</v>
      </c>
      <c r="K102" s="24">
        <f t="shared" si="0"/>
        <v>4.9149507905042883E-2</v>
      </c>
      <c r="L102" s="24">
        <f t="shared" si="0"/>
        <v>4.9351796779714657E-2</v>
      </c>
      <c r="M102" s="24">
        <f t="shared" si="0"/>
        <v>0</v>
      </c>
      <c r="N102" s="24">
        <f t="shared" si="0"/>
        <v>0</v>
      </c>
      <c r="O102" s="24">
        <f t="shared" si="0"/>
        <v>4.950932475427744E-2</v>
      </c>
      <c r="P102" s="24">
        <f t="shared" si="0"/>
        <v>5.0962972561011651E-3</v>
      </c>
      <c r="Q102" s="24">
        <f t="shared" si="0"/>
        <v>0</v>
      </c>
      <c r="R102" s="24">
        <f t="shared" si="0"/>
        <v>4.2574088021238597E-2</v>
      </c>
      <c r="S102" s="24">
        <f t="shared" si="0"/>
        <v>1.5412983207180639E-2</v>
      </c>
      <c r="T102" s="24">
        <f t="shared" si="0"/>
        <v>0</v>
      </c>
      <c r="U102" s="24">
        <f t="shared" si="0"/>
        <v>5.7542828209691609E-2</v>
      </c>
      <c r="V102" s="24">
        <f t="shared" si="0"/>
        <v>4.3661603595988911E-2</v>
      </c>
      <c r="W102" s="24">
        <f t="shared" si="0"/>
        <v>3.9164037951084522E-2</v>
      </c>
      <c r="X102" s="24">
        <f t="shared" si="0"/>
        <v>3.0900384618473716E-2</v>
      </c>
      <c r="Y102" s="24">
        <f t="shared" si="0"/>
        <v>1.5529759466567105E-2</v>
      </c>
      <c r="Z102" s="24">
        <f t="shared" si="0"/>
        <v>3.1200840202520147E-2</v>
      </c>
      <c r="AA102" s="24">
        <f t="shared" si="0"/>
        <v>0.12490901932970352</v>
      </c>
      <c r="AB102" s="24">
        <f t="shared" si="0"/>
        <v>1.748794470084231E-3</v>
      </c>
      <c r="AC102" s="24">
        <f t="shared" si="0"/>
        <v>0</v>
      </c>
      <c r="AD102" s="24">
        <f t="shared" si="0"/>
        <v>0</v>
      </c>
      <c r="AE102" s="24">
        <f t="shared" si="0"/>
        <v>8.0999532794982735E-3</v>
      </c>
      <c r="AF102" s="24">
        <f t="shared" si="0"/>
        <v>1.4502851570275756E-2</v>
      </c>
      <c r="AG102" s="24">
        <f t="shared" si="0"/>
        <v>0</v>
      </c>
      <c r="AH102" s="24">
        <f t="shared" si="0"/>
        <v>1</v>
      </c>
    </row>
    <row r="103" spans="1:37" ht="16.2" thickBot="1">
      <c r="A103" s="9" t="s">
        <v>689</v>
      </c>
      <c r="B103" s="9" t="s">
        <v>357</v>
      </c>
      <c r="C103" s="9" t="s">
        <v>358</v>
      </c>
      <c r="D103" s="9" t="s">
        <v>359</v>
      </c>
      <c r="E103" s="9" t="s">
        <v>610</v>
      </c>
      <c r="F103" s="9" t="s">
        <v>611</v>
      </c>
      <c r="G103" s="9" t="s">
        <v>612</v>
      </c>
      <c r="H103" s="9" t="s">
        <v>613</v>
      </c>
      <c r="I103" s="9" t="s">
        <v>614</v>
      </c>
      <c r="J103" s="9" t="s">
        <v>615</v>
      </c>
      <c r="K103" s="9" t="s">
        <v>616</v>
      </c>
      <c r="L103" s="9" t="s">
        <v>617</v>
      </c>
      <c r="M103" s="9" t="s">
        <v>618</v>
      </c>
      <c r="N103" s="9" t="s">
        <v>619</v>
      </c>
      <c r="O103" s="9" t="s">
        <v>620</v>
      </c>
      <c r="P103" s="9" t="s">
        <v>621</v>
      </c>
      <c r="Q103" s="9" t="s">
        <v>622</v>
      </c>
      <c r="R103" s="9" t="s">
        <v>623</v>
      </c>
      <c r="S103" s="9" t="s">
        <v>624</v>
      </c>
      <c r="T103" s="9" t="s">
        <v>625</v>
      </c>
      <c r="U103" s="9" t="s">
        <v>626</v>
      </c>
      <c r="V103" s="9" t="s">
        <v>627</v>
      </c>
      <c r="W103" s="9" t="s">
        <v>628</v>
      </c>
      <c r="X103" s="9" t="s">
        <v>629</v>
      </c>
      <c r="Y103" s="9" t="s">
        <v>630</v>
      </c>
      <c r="Z103" s="9" t="s">
        <v>631</v>
      </c>
      <c r="AA103" s="9" t="s">
        <v>632</v>
      </c>
      <c r="AB103" s="9" t="s">
        <v>633</v>
      </c>
      <c r="AC103" s="9" t="s">
        <v>634</v>
      </c>
      <c r="AD103" s="9" t="s">
        <v>635</v>
      </c>
      <c r="AE103" s="9" t="s">
        <v>636</v>
      </c>
      <c r="AF103" s="9" t="s">
        <v>637</v>
      </c>
      <c r="AG103" s="9" t="s">
        <v>638</v>
      </c>
      <c r="AH103" s="9" t="s">
        <v>501</v>
      </c>
      <c r="AI103" s="9" t="s">
        <v>502</v>
      </c>
      <c r="AJ103" s="9" t="s">
        <v>503</v>
      </c>
      <c r="AK103" s="9" t="s">
        <v>504</v>
      </c>
    </row>
    <row r="104" spans="1:37" ht="16.2" thickBot="1">
      <c r="A104" s="9" t="s">
        <v>361</v>
      </c>
      <c r="B104" s="10">
        <v>0</v>
      </c>
      <c r="C104" s="10">
        <v>0</v>
      </c>
      <c r="D104" s="10">
        <v>48210.5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394929.9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495460.9</v>
      </c>
      <c r="S104" s="10">
        <v>0</v>
      </c>
      <c r="T104" s="10">
        <v>0</v>
      </c>
      <c r="U104" s="10">
        <v>0</v>
      </c>
      <c r="V104" s="10">
        <v>49203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18696</v>
      </c>
      <c r="AF104" s="10">
        <v>0</v>
      </c>
      <c r="AG104" s="10">
        <v>0</v>
      </c>
      <c r="AH104" s="10">
        <v>1006500.3</v>
      </c>
      <c r="AI104" s="10">
        <v>1006500</v>
      </c>
      <c r="AJ104" s="10">
        <v>-0.3</v>
      </c>
      <c r="AK104" s="10">
        <v>0</v>
      </c>
    </row>
    <row r="105" spans="1:37" ht="16.2" thickBot="1">
      <c r="A105" s="9" t="s">
        <v>362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64660.5</v>
      </c>
      <c r="P105" s="10">
        <v>0</v>
      </c>
      <c r="Q105" s="10">
        <v>0</v>
      </c>
      <c r="R105" s="10">
        <v>5319</v>
      </c>
      <c r="S105" s="10">
        <v>0</v>
      </c>
      <c r="T105" s="10">
        <v>0</v>
      </c>
      <c r="U105" s="10">
        <v>98545</v>
      </c>
      <c r="V105" s="10">
        <v>237883</v>
      </c>
      <c r="W105" s="10">
        <v>0</v>
      </c>
      <c r="X105" s="10">
        <v>0</v>
      </c>
      <c r="Y105" s="10">
        <v>93197.5</v>
      </c>
      <c r="Z105" s="10">
        <v>195621.5</v>
      </c>
      <c r="AA105" s="10">
        <v>305442.90000000002</v>
      </c>
      <c r="AB105" s="10">
        <v>5830.5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1006499.8</v>
      </c>
      <c r="AI105" s="10">
        <v>1006500</v>
      </c>
      <c r="AJ105" s="10">
        <v>0.2</v>
      </c>
      <c r="AK105" s="10">
        <v>0</v>
      </c>
    </row>
    <row r="106" spans="1:37" ht="16.2" thickBot="1">
      <c r="A106" s="9" t="s">
        <v>363</v>
      </c>
      <c r="B106" s="10">
        <v>286413</v>
      </c>
      <c r="C106" s="10">
        <v>0</v>
      </c>
      <c r="D106" s="10">
        <v>0</v>
      </c>
      <c r="E106" s="10">
        <v>0</v>
      </c>
      <c r="F106" s="10">
        <v>53529</v>
      </c>
      <c r="G106" s="10">
        <v>0</v>
      </c>
      <c r="H106" s="10">
        <v>0</v>
      </c>
      <c r="I106" s="10">
        <v>0</v>
      </c>
      <c r="J106" s="10">
        <v>229672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40645.5</v>
      </c>
      <c r="T106" s="10">
        <v>0</v>
      </c>
      <c r="U106" s="10">
        <v>98545</v>
      </c>
      <c r="V106" s="10">
        <v>0</v>
      </c>
      <c r="W106" s="10">
        <v>0</v>
      </c>
      <c r="X106" s="10">
        <v>92720</v>
      </c>
      <c r="Y106" s="10">
        <v>0</v>
      </c>
      <c r="Z106" s="10">
        <v>0</v>
      </c>
      <c r="AA106" s="10">
        <v>97020</v>
      </c>
      <c r="AB106" s="10">
        <v>5830.5</v>
      </c>
      <c r="AC106" s="10">
        <v>0</v>
      </c>
      <c r="AD106" s="10">
        <v>0</v>
      </c>
      <c r="AE106" s="10">
        <v>18696</v>
      </c>
      <c r="AF106" s="10">
        <v>72529</v>
      </c>
      <c r="AG106" s="10">
        <v>0</v>
      </c>
      <c r="AH106" s="10">
        <v>995599.8</v>
      </c>
      <c r="AI106" s="10">
        <v>995600</v>
      </c>
      <c r="AJ106" s="10">
        <v>0.2</v>
      </c>
      <c r="AK106" s="10">
        <v>0</v>
      </c>
    </row>
    <row r="107" spans="1:37" ht="16.2" thickBot="1">
      <c r="A107" s="9" t="s">
        <v>364</v>
      </c>
      <c r="B107" s="10">
        <v>286316.5</v>
      </c>
      <c r="C107" s="10">
        <v>162828.5</v>
      </c>
      <c r="D107" s="10">
        <v>0</v>
      </c>
      <c r="E107" s="10">
        <v>196815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49203</v>
      </c>
      <c r="W107" s="10">
        <v>0</v>
      </c>
      <c r="X107" s="10">
        <v>0</v>
      </c>
      <c r="Y107" s="10">
        <v>0</v>
      </c>
      <c r="Z107" s="10">
        <v>195621.5</v>
      </c>
      <c r="AA107" s="10">
        <v>97020</v>
      </c>
      <c r="AB107" s="10">
        <v>0</v>
      </c>
      <c r="AC107" s="10">
        <v>0</v>
      </c>
      <c r="AD107" s="10">
        <v>0</v>
      </c>
      <c r="AE107" s="10">
        <v>18696</v>
      </c>
      <c r="AF107" s="10">
        <v>0</v>
      </c>
      <c r="AG107" s="10">
        <v>0</v>
      </c>
      <c r="AH107" s="10">
        <v>1006500.3</v>
      </c>
      <c r="AI107" s="10">
        <v>1006500</v>
      </c>
      <c r="AJ107" s="10">
        <v>-0.3</v>
      </c>
      <c r="AK107" s="10">
        <v>0</v>
      </c>
    </row>
    <row r="108" spans="1:37" ht="16.2" thickBot="1">
      <c r="A108" s="9" t="s">
        <v>365</v>
      </c>
      <c r="B108" s="10">
        <v>286316.5</v>
      </c>
      <c r="C108" s="10">
        <v>0</v>
      </c>
      <c r="D108" s="10">
        <v>0</v>
      </c>
      <c r="E108" s="10">
        <v>231061.5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72395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40645.5</v>
      </c>
      <c r="T108" s="10">
        <v>0</v>
      </c>
      <c r="U108" s="10">
        <v>0</v>
      </c>
      <c r="V108" s="10">
        <v>7800</v>
      </c>
      <c r="W108" s="10">
        <v>171141.5</v>
      </c>
      <c r="X108" s="10">
        <v>92720</v>
      </c>
      <c r="Y108" s="10">
        <v>0</v>
      </c>
      <c r="Z108" s="10">
        <v>0</v>
      </c>
      <c r="AA108" s="10">
        <v>97020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999099.8</v>
      </c>
      <c r="AI108" s="10">
        <v>999100</v>
      </c>
      <c r="AJ108" s="10">
        <v>0.2</v>
      </c>
      <c r="AK108" s="10">
        <v>0</v>
      </c>
    </row>
    <row r="109" spans="1:37" ht="16.2" thickBot="1">
      <c r="A109" s="9" t="s">
        <v>366</v>
      </c>
      <c r="B109" s="10">
        <v>286316.5</v>
      </c>
      <c r="C109" s="10">
        <v>0</v>
      </c>
      <c r="D109" s="10">
        <v>0</v>
      </c>
      <c r="E109" s="10">
        <v>231061.5</v>
      </c>
      <c r="F109" s="10">
        <v>53529</v>
      </c>
      <c r="G109" s="10">
        <v>0</v>
      </c>
      <c r="H109" s="10">
        <v>0</v>
      </c>
      <c r="I109" s="10">
        <v>0</v>
      </c>
      <c r="J109" s="10">
        <v>6750</v>
      </c>
      <c r="K109" s="10">
        <v>291787.5</v>
      </c>
      <c r="L109" s="10">
        <v>72395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5319</v>
      </c>
      <c r="S109" s="10">
        <v>40645.5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18696</v>
      </c>
      <c r="AF109" s="10">
        <v>0</v>
      </c>
      <c r="AG109" s="10">
        <v>0</v>
      </c>
      <c r="AH109" s="10">
        <v>1006499.8</v>
      </c>
      <c r="AI109" s="10">
        <v>1006500</v>
      </c>
      <c r="AJ109" s="10">
        <v>0.2</v>
      </c>
      <c r="AK109" s="10">
        <v>0</v>
      </c>
    </row>
    <row r="110" spans="1:37" ht="16.2" thickBot="1">
      <c r="A110" s="9" t="s">
        <v>367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609302.4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64660.5</v>
      </c>
      <c r="P110" s="10">
        <v>0</v>
      </c>
      <c r="Q110" s="10">
        <v>0</v>
      </c>
      <c r="R110" s="10">
        <v>5319</v>
      </c>
      <c r="S110" s="10">
        <v>0</v>
      </c>
      <c r="T110" s="10">
        <v>0</v>
      </c>
      <c r="U110" s="10">
        <v>0</v>
      </c>
      <c r="V110" s="10">
        <v>49203</v>
      </c>
      <c r="W110" s="10">
        <v>0</v>
      </c>
      <c r="X110" s="10">
        <v>92720</v>
      </c>
      <c r="Y110" s="10">
        <v>0</v>
      </c>
      <c r="Z110" s="10">
        <v>0</v>
      </c>
      <c r="AA110" s="10">
        <v>179465</v>
      </c>
      <c r="AB110" s="10">
        <v>5830.5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1006500.3</v>
      </c>
      <c r="AI110" s="10">
        <v>1006500</v>
      </c>
      <c r="AJ110" s="10">
        <v>-0.3</v>
      </c>
      <c r="AK110" s="10">
        <v>0</v>
      </c>
    </row>
    <row r="111" spans="1:37" ht="16.2" thickBot="1">
      <c r="A111" s="9" t="s">
        <v>368</v>
      </c>
      <c r="B111" s="10">
        <v>286316.5</v>
      </c>
      <c r="C111" s="10">
        <v>0</v>
      </c>
      <c r="D111" s="10">
        <v>48210.5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72395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5319</v>
      </c>
      <c r="S111" s="10">
        <v>0</v>
      </c>
      <c r="T111" s="10">
        <v>0</v>
      </c>
      <c r="U111" s="10">
        <v>0</v>
      </c>
      <c r="V111" s="10">
        <v>49203</v>
      </c>
      <c r="W111" s="10">
        <v>0</v>
      </c>
      <c r="X111" s="10">
        <v>0</v>
      </c>
      <c r="Y111" s="10">
        <v>0</v>
      </c>
      <c r="Z111" s="10">
        <v>174675.5</v>
      </c>
      <c r="AA111" s="10">
        <v>299385</v>
      </c>
      <c r="AB111" s="10">
        <v>0</v>
      </c>
      <c r="AC111" s="10">
        <v>0</v>
      </c>
      <c r="AD111" s="10">
        <v>0</v>
      </c>
      <c r="AE111" s="10">
        <v>18696</v>
      </c>
      <c r="AF111" s="10">
        <v>0</v>
      </c>
      <c r="AG111" s="10">
        <v>0</v>
      </c>
      <c r="AH111" s="10">
        <v>954200.3</v>
      </c>
      <c r="AI111" s="10">
        <v>954200</v>
      </c>
      <c r="AJ111" s="10">
        <v>-0.3</v>
      </c>
      <c r="AK111" s="10">
        <v>0</v>
      </c>
    </row>
    <row r="112" spans="1:37" ht="16.2" thickBot="1">
      <c r="A112" s="9" t="s">
        <v>369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609302.4</v>
      </c>
      <c r="H112" s="10">
        <v>0</v>
      </c>
      <c r="I112" s="10">
        <v>0</v>
      </c>
      <c r="J112" s="10">
        <v>6750</v>
      </c>
      <c r="K112" s="10">
        <v>291787.5</v>
      </c>
      <c r="L112" s="10">
        <v>72395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5319</v>
      </c>
      <c r="S112" s="10">
        <v>0</v>
      </c>
      <c r="T112" s="10">
        <v>0</v>
      </c>
      <c r="U112" s="10">
        <v>2250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18696</v>
      </c>
      <c r="AF112" s="10">
        <v>0</v>
      </c>
      <c r="AG112" s="10">
        <v>0</v>
      </c>
      <c r="AH112" s="10">
        <v>1006499.8</v>
      </c>
      <c r="AI112" s="10">
        <v>1006500</v>
      </c>
      <c r="AJ112" s="10">
        <v>0.2</v>
      </c>
      <c r="AK112" s="10">
        <v>0</v>
      </c>
    </row>
    <row r="113" spans="1:37" ht="16.2" thickBot="1">
      <c r="A113" s="9" t="s">
        <v>370</v>
      </c>
      <c r="B113" s="10">
        <v>286316.5</v>
      </c>
      <c r="C113" s="10">
        <v>0</v>
      </c>
      <c r="D113" s="10">
        <v>0</v>
      </c>
      <c r="E113" s="10">
        <v>231061.5</v>
      </c>
      <c r="F113" s="10">
        <v>53529</v>
      </c>
      <c r="G113" s="10">
        <v>0</v>
      </c>
      <c r="H113" s="10">
        <v>0</v>
      </c>
      <c r="I113" s="10">
        <v>0</v>
      </c>
      <c r="J113" s="10">
        <v>27207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218610.5</v>
      </c>
      <c r="T113" s="10">
        <v>0</v>
      </c>
      <c r="U113" s="10">
        <v>0</v>
      </c>
      <c r="V113" s="10">
        <v>0</v>
      </c>
      <c r="W113" s="10">
        <v>0</v>
      </c>
      <c r="X113" s="10">
        <v>92720</v>
      </c>
      <c r="Y113" s="10">
        <v>0</v>
      </c>
      <c r="Z113" s="10">
        <v>0</v>
      </c>
      <c r="AA113" s="10">
        <v>0</v>
      </c>
      <c r="AB113" s="10">
        <v>5830.5</v>
      </c>
      <c r="AC113" s="10">
        <v>0</v>
      </c>
      <c r="AD113" s="10">
        <v>0</v>
      </c>
      <c r="AE113" s="10">
        <v>18696</v>
      </c>
      <c r="AF113" s="10">
        <v>72529</v>
      </c>
      <c r="AG113" s="10">
        <v>0</v>
      </c>
      <c r="AH113" s="10">
        <v>1006499.8</v>
      </c>
      <c r="AI113" s="10">
        <v>1006500</v>
      </c>
      <c r="AJ113" s="10">
        <v>0.2</v>
      </c>
      <c r="AK113" s="10">
        <v>0</v>
      </c>
    </row>
    <row r="114" spans="1:37" ht="16.2" thickBot="1">
      <c r="A114" s="9" t="s">
        <v>371</v>
      </c>
      <c r="B114" s="10">
        <v>286316.5</v>
      </c>
      <c r="C114" s="10">
        <v>162828.5</v>
      </c>
      <c r="D114" s="10">
        <v>48210.5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174675.5</v>
      </c>
      <c r="AA114" s="10">
        <v>305442.90000000002</v>
      </c>
      <c r="AB114" s="10">
        <v>5830.5</v>
      </c>
      <c r="AC114" s="10">
        <v>0</v>
      </c>
      <c r="AD114" s="10">
        <v>0</v>
      </c>
      <c r="AE114" s="10">
        <v>18696</v>
      </c>
      <c r="AF114" s="10">
        <v>0</v>
      </c>
      <c r="AG114" s="10">
        <v>0</v>
      </c>
      <c r="AH114" s="10">
        <v>1002000.3</v>
      </c>
      <c r="AI114" s="10">
        <v>1002000</v>
      </c>
      <c r="AJ114" s="10">
        <v>-0.3</v>
      </c>
      <c r="AK114" s="10">
        <v>0</v>
      </c>
    </row>
    <row r="115" spans="1:37" ht="16.2" thickBot="1">
      <c r="A115" s="9" t="s">
        <v>372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609302.4</v>
      </c>
      <c r="H115" s="10">
        <v>0</v>
      </c>
      <c r="I115" s="10">
        <v>0</v>
      </c>
      <c r="J115" s="10">
        <v>0</v>
      </c>
      <c r="K115" s="10">
        <v>109045</v>
      </c>
      <c r="L115" s="10">
        <v>72395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5319</v>
      </c>
      <c r="S115" s="10">
        <v>0</v>
      </c>
      <c r="T115" s="10">
        <v>0</v>
      </c>
      <c r="U115" s="10">
        <v>98545</v>
      </c>
      <c r="V115" s="10">
        <v>0</v>
      </c>
      <c r="W115" s="10">
        <v>0</v>
      </c>
      <c r="X115" s="10">
        <v>0</v>
      </c>
      <c r="Y115" s="10">
        <v>93197.5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18696</v>
      </c>
      <c r="AF115" s="10">
        <v>0</v>
      </c>
      <c r="AG115" s="10">
        <v>0</v>
      </c>
      <c r="AH115" s="10">
        <v>1006499.8</v>
      </c>
      <c r="AI115" s="10">
        <v>1006500</v>
      </c>
      <c r="AJ115" s="10">
        <v>0.2</v>
      </c>
      <c r="AK115" s="10">
        <v>0</v>
      </c>
    </row>
    <row r="116" spans="1:37" ht="16.2" thickBot="1">
      <c r="A116" s="9" t="s">
        <v>373</v>
      </c>
      <c r="B116" s="10">
        <v>286316.5</v>
      </c>
      <c r="C116" s="10">
        <v>0</v>
      </c>
      <c r="D116" s="10">
        <v>0</v>
      </c>
      <c r="E116" s="10">
        <v>196815</v>
      </c>
      <c r="F116" s="10">
        <v>53529</v>
      </c>
      <c r="G116" s="10">
        <v>0</v>
      </c>
      <c r="H116" s="10">
        <v>0</v>
      </c>
      <c r="I116" s="10">
        <v>0</v>
      </c>
      <c r="J116" s="10">
        <v>27207</v>
      </c>
      <c r="K116" s="10">
        <v>0</v>
      </c>
      <c r="L116" s="10">
        <v>0</v>
      </c>
      <c r="M116" s="10">
        <v>0</v>
      </c>
      <c r="N116" s="10">
        <v>0</v>
      </c>
      <c r="O116" s="10">
        <v>64660.5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305442.90000000002</v>
      </c>
      <c r="AB116" s="10">
        <v>0</v>
      </c>
      <c r="AC116" s="10">
        <v>0</v>
      </c>
      <c r="AD116" s="10">
        <v>0</v>
      </c>
      <c r="AE116" s="10">
        <v>0</v>
      </c>
      <c r="AF116" s="10">
        <v>72529</v>
      </c>
      <c r="AG116" s="10">
        <v>0</v>
      </c>
      <c r="AH116" s="10">
        <v>1006499.8</v>
      </c>
      <c r="AI116" s="10">
        <v>1006500</v>
      </c>
      <c r="AJ116" s="10">
        <v>0.2</v>
      </c>
      <c r="AK116" s="10">
        <v>0</v>
      </c>
    </row>
    <row r="117" spans="1:37" ht="16.2" thickBot="1">
      <c r="A117" s="9" t="s">
        <v>374</v>
      </c>
      <c r="B117" s="10">
        <v>286316.5</v>
      </c>
      <c r="C117" s="10">
        <v>0</v>
      </c>
      <c r="D117" s="10">
        <v>0</v>
      </c>
      <c r="E117" s="10">
        <v>231061.5</v>
      </c>
      <c r="F117" s="10">
        <v>53529</v>
      </c>
      <c r="G117" s="10">
        <v>0</v>
      </c>
      <c r="H117" s="10">
        <v>0</v>
      </c>
      <c r="I117" s="10">
        <v>0</v>
      </c>
      <c r="J117" s="10">
        <v>6750</v>
      </c>
      <c r="K117" s="10">
        <v>291787.5</v>
      </c>
      <c r="L117" s="10">
        <v>72395</v>
      </c>
      <c r="M117" s="10">
        <v>0</v>
      </c>
      <c r="N117" s="10">
        <v>0</v>
      </c>
      <c r="O117" s="10">
        <v>64660.5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1006499.8</v>
      </c>
      <c r="AI117" s="10">
        <v>1006500</v>
      </c>
      <c r="AJ117" s="10">
        <v>0.2</v>
      </c>
      <c r="AK117" s="10">
        <v>0</v>
      </c>
    </row>
    <row r="118" spans="1:37" ht="16.2" thickBot="1">
      <c r="A118" s="9" t="s">
        <v>375</v>
      </c>
      <c r="B118" s="10">
        <v>0</v>
      </c>
      <c r="C118" s="10">
        <v>0</v>
      </c>
      <c r="D118" s="10">
        <v>48210.5</v>
      </c>
      <c r="E118" s="10">
        <v>0</v>
      </c>
      <c r="F118" s="10">
        <v>0</v>
      </c>
      <c r="G118" s="10">
        <v>0</v>
      </c>
      <c r="H118" s="10">
        <v>882975.9</v>
      </c>
      <c r="I118" s="10">
        <v>0</v>
      </c>
      <c r="J118" s="10">
        <v>0</v>
      </c>
      <c r="K118" s="10">
        <v>0</v>
      </c>
      <c r="L118" s="10">
        <v>72395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5319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1008900.3</v>
      </c>
      <c r="AI118" s="10">
        <v>1008900</v>
      </c>
      <c r="AJ118" s="10">
        <v>-0.3</v>
      </c>
      <c r="AK118" s="10">
        <v>0</v>
      </c>
    </row>
    <row r="119" spans="1:37" ht="16.2" thickBot="1">
      <c r="A119" s="9" t="s">
        <v>376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27207</v>
      </c>
      <c r="K119" s="10">
        <v>198590</v>
      </c>
      <c r="L119" s="10">
        <v>72395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495460.9</v>
      </c>
      <c r="S119" s="10">
        <v>0</v>
      </c>
      <c r="T119" s="10">
        <v>0</v>
      </c>
      <c r="U119" s="10">
        <v>98545</v>
      </c>
      <c r="V119" s="10">
        <v>0</v>
      </c>
      <c r="W119" s="10">
        <v>62002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954199.8</v>
      </c>
      <c r="AI119" s="10">
        <v>954200</v>
      </c>
      <c r="AJ119" s="10">
        <v>0.2</v>
      </c>
      <c r="AK119" s="10">
        <v>0</v>
      </c>
    </row>
    <row r="120" spans="1:37" ht="16.2" thickBot="1">
      <c r="A120" s="9" t="s">
        <v>377</v>
      </c>
      <c r="B120" s="10">
        <v>286316.5</v>
      </c>
      <c r="C120" s="10">
        <v>0</v>
      </c>
      <c r="D120" s="10">
        <v>0</v>
      </c>
      <c r="E120" s="10">
        <v>225515</v>
      </c>
      <c r="F120" s="10">
        <v>53529</v>
      </c>
      <c r="G120" s="10">
        <v>0</v>
      </c>
      <c r="H120" s="10">
        <v>0</v>
      </c>
      <c r="I120" s="10">
        <v>0</v>
      </c>
      <c r="J120" s="10">
        <v>6750</v>
      </c>
      <c r="K120" s="10">
        <v>0</v>
      </c>
      <c r="L120" s="10">
        <v>0</v>
      </c>
      <c r="M120" s="10">
        <v>0</v>
      </c>
      <c r="N120" s="10">
        <v>0</v>
      </c>
      <c r="O120" s="10">
        <v>344319.4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90070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1006499.8</v>
      </c>
      <c r="AI120" s="10">
        <v>1006500</v>
      </c>
      <c r="AJ120" s="10">
        <v>0.2</v>
      </c>
      <c r="AK120" s="10">
        <v>0</v>
      </c>
    </row>
    <row r="121" spans="1:37" ht="16.2" thickBot="1">
      <c r="A121" s="9" t="s">
        <v>378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72395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5319</v>
      </c>
      <c r="S121" s="10">
        <v>40645.5</v>
      </c>
      <c r="T121" s="10">
        <v>0</v>
      </c>
      <c r="U121" s="10">
        <v>515035.4</v>
      </c>
      <c r="V121" s="10">
        <v>0</v>
      </c>
      <c r="W121" s="10">
        <v>171141.5</v>
      </c>
      <c r="X121" s="10">
        <v>0</v>
      </c>
      <c r="Y121" s="10">
        <v>93197.5</v>
      </c>
      <c r="Z121" s="10">
        <v>0</v>
      </c>
      <c r="AA121" s="10">
        <v>90070</v>
      </c>
      <c r="AB121" s="10">
        <v>0</v>
      </c>
      <c r="AC121" s="10">
        <v>0</v>
      </c>
      <c r="AD121" s="10">
        <v>0</v>
      </c>
      <c r="AE121" s="10">
        <v>18696</v>
      </c>
      <c r="AF121" s="10">
        <v>0</v>
      </c>
      <c r="AG121" s="10">
        <v>0</v>
      </c>
      <c r="AH121" s="10">
        <v>1006499.8</v>
      </c>
      <c r="AI121" s="10">
        <v>1006500</v>
      </c>
      <c r="AJ121" s="10">
        <v>0.2</v>
      </c>
      <c r="AK121" s="10">
        <v>0</v>
      </c>
    </row>
    <row r="122" spans="1:37" ht="16.2" thickBot="1">
      <c r="A122" s="9" t="s">
        <v>379</v>
      </c>
      <c r="B122" s="10">
        <v>0</v>
      </c>
      <c r="C122" s="10">
        <v>0</v>
      </c>
      <c r="D122" s="10">
        <v>0</v>
      </c>
      <c r="E122" s="10">
        <v>231061.5</v>
      </c>
      <c r="F122" s="10">
        <v>0</v>
      </c>
      <c r="G122" s="10">
        <v>0</v>
      </c>
      <c r="H122" s="10">
        <v>0</v>
      </c>
      <c r="I122" s="10">
        <v>0</v>
      </c>
      <c r="J122" s="10">
        <v>6750</v>
      </c>
      <c r="K122" s="10">
        <v>0</v>
      </c>
      <c r="L122" s="10">
        <v>72395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217413.5</v>
      </c>
      <c r="S122" s="10">
        <v>0</v>
      </c>
      <c r="T122" s="10">
        <v>0</v>
      </c>
      <c r="U122" s="10">
        <v>0</v>
      </c>
      <c r="V122" s="10">
        <v>0</v>
      </c>
      <c r="W122" s="10">
        <v>292434.5</v>
      </c>
      <c r="X122" s="10">
        <v>92720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18696</v>
      </c>
      <c r="AF122" s="10">
        <v>72529</v>
      </c>
      <c r="AG122" s="10">
        <v>0</v>
      </c>
      <c r="AH122" s="10">
        <v>1003999.3</v>
      </c>
      <c r="AI122" s="10">
        <v>1004000</v>
      </c>
      <c r="AJ122" s="10">
        <v>0.7</v>
      </c>
      <c r="AK122" s="10">
        <v>0</v>
      </c>
    </row>
    <row r="123" spans="1:37" ht="16.2" thickBot="1">
      <c r="A123" s="9" t="s">
        <v>380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64660.5</v>
      </c>
      <c r="P123" s="10">
        <v>0</v>
      </c>
      <c r="Q123" s="10">
        <v>0</v>
      </c>
      <c r="R123" s="10">
        <v>5319</v>
      </c>
      <c r="S123" s="10">
        <v>0</v>
      </c>
      <c r="T123" s="10">
        <v>0</v>
      </c>
      <c r="U123" s="10">
        <v>0</v>
      </c>
      <c r="V123" s="10">
        <v>580533.4</v>
      </c>
      <c r="W123" s="10">
        <v>62002</v>
      </c>
      <c r="X123" s="10">
        <v>0</v>
      </c>
      <c r="Y123" s="10">
        <v>0</v>
      </c>
      <c r="Z123" s="10">
        <v>0</v>
      </c>
      <c r="AA123" s="10">
        <v>299385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1011899.8</v>
      </c>
      <c r="AI123" s="10">
        <v>1011900</v>
      </c>
      <c r="AJ123" s="10">
        <v>0.2</v>
      </c>
      <c r="AK123" s="10">
        <v>0</v>
      </c>
    </row>
    <row r="124" spans="1:37" ht="16.2" thickBot="1">
      <c r="A124" s="9" t="s">
        <v>381</v>
      </c>
      <c r="B124" s="10">
        <v>286316.5</v>
      </c>
      <c r="C124" s="10">
        <v>0</v>
      </c>
      <c r="D124" s="10">
        <v>48210.5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72395</v>
      </c>
      <c r="M124" s="10">
        <v>0</v>
      </c>
      <c r="N124" s="10">
        <v>0</v>
      </c>
      <c r="O124" s="10">
        <v>344319.4</v>
      </c>
      <c r="P124" s="10">
        <v>152920</v>
      </c>
      <c r="Q124" s="10">
        <v>0</v>
      </c>
      <c r="R124" s="10">
        <v>5319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97020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1006500.3</v>
      </c>
      <c r="AI124" s="10">
        <v>1006500</v>
      </c>
      <c r="AJ124" s="10">
        <v>-0.3</v>
      </c>
      <c r="AK124" s="10">
        <v>0</v>
      </c>
    </row>
    <row r="125" spans="1:37" ht="16.2" thickBot="1">
      <c r="A125" s="9" t="s">
        <v>382</v>
      </c>
      <c r="B125" s="10">
        <v>0</v>
      </c>
      <c r="C125" s="10">
        <v>0</v>
      </c>
      <c r="D125" s="10">
        <v>0</v>
      </c>
      <c r="E125" s="10">
        <v>231061.5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344319.4</v>
      </c>
      <c r="P125" s="10">
        <v>0</v>
      </c>
      <c r="Q125" s="10">
        <v>0</v>
      </c>
      <c r="R125" s="10">
        <v>5319</v>
      </c>
      <c r="S125" s="10">
        <v>40645.5</v>
      </c>
      <c r="T125" s="10">
        <v>0</v>
      </c>
      <c r="U125" s="10">
        <v>0</v>
      </c>
      <c r="V125" s="10">
        <v>0</v>
      </c>
      <c r="W125" s="10">
        <v>292434.5</v>
      </c>
      <c r="X125" s="10">
        <v>92720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1006499.8</v>
      </c>
      <c r="AI125" s="10">
        <v>1006500</v>
      </c>
      <c r="AJ125" s="10">
        <v>0.2</v>
      </c>
      <c r="AK125" s="10">
        <v>0</v>
      </c>
    </row>
    <row r="126" spans="1:37" ht="16.2" thickBot="1">
      <c r="A126" s="9" t="s">
        <v>383</v>
      </c>
      <c r="B126" s="10">
        <v>286316.5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64660.5</v>
      </c>
      <c r="P126" s="10">
        <v>0</v>
      </c>
      <c r="Q126" s="10">
        <v>0</v>
      </c>
      <c r="R126" s="10">
        <v>0</v>
      </c>
      <c r="S126" s="10">
        <v>40645.5</v>
      </c>
      <c r="T126" s="10">
        <v>0</v>
      </c>
      <c r="U126" s="10">
        <v>98545</v>
      </c>
      <c r="V126" s="10">
        <v>0</v>
      </c>
      <c r="W126" s="10">
        <v>0</v>
      </c>
      <c r="X126" s="10">
        <v>92720</v>
      </c>
      <c r="Y126" s="10">
        <v>93197.5</v>
      </c>
      <c r="Z126" s="10">
        <v>0</v>
      </c>
      <c r="AA126" s="10">
        <v>299385</v>
      </c>
      <c r="AB126" s="10">
        <v>5830.5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981300.3</v>
      </c>
      <c r="AI126" s="10">
        <v>981300</v>
      </c>
      <c r="AJ126" s="10">
        <v>-0.3</v>
      </c>
      <c r="AK126" s="10">
        <v>0</v>
      </c>
    </row>
    <row r="127" spans="1:37" ht="16.2" thickBot="1">
      <c r="A127" s="9" t="s">
        <v>384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72395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5319</v>
      </c>
      <c r="S127" s="10">
        <v>0</v>
      </c>
      <c r="T127" s="10">
        <v>0</v>
      </c>
      <c r="U127" s="10">
        <v>515035.4</v>
      </c>
      <c r="V127" s="10">
        <v>237883</v>
      </c>
      <c r="W127" s="10">
        <v>0</v>
      </c>
      <c r="X127" s="10">
        <v>0</v>
      </c>
      <c r="Y127" s="10">
        <v>93197.5</v>
      </c>
      <c r="Z127" s="10">
        <v>0</v>
      </c>
      <c r="AA127" s="10">
        <v>90070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1013899.8</v>
      </c>
      <c r="AI127" s="10">
        <v>1013900</v>
      </c>
      <c r="AJ127" s="10">
        <v>0.2</v>
      </c>
      <c r="AK127" s="10">
        <v>0</v>
      </c>
    </row>
    <row r="128" spans="1:37" ht="16.2" thickBot="1">
      <c r="A128" s="9" t="s">
        <v>385</v>
      </c>
      <c r="B128" s="10">
        <v>286316.5</v>
      </c>
      <c r="C128" s="10">
        <v>162828.5</v>
      </c>
      <c r="D128" s="10">
        <v>48210.5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2250</v>
      </c>
      <c r="V128" s="10">
        <v>0</v>
      </c>
      <c r="W128" s="10">
        <v>0</v>
      </c>
      <c r="X128" s="10">
        <v>0</v>
      </c>
      <c r="Y128" s="10">
        <v>0</v>
      </c>
      <c r="Z128" s="10">
        <v>195621.5</v>
      </c>
      <c r="AA128" s="10">
        <v>305442.90000000002</v>
      </c>
      <c r="AB128" s="10">
        <v>5830.5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1006500.3</v>
      </c>
      <c r="AI128" s="10">
        <v>1006500</v>
      </c>
      <c r="AJ128" s="10">
        <v>-0.3</v>
      </c>
      <c r="AK128" s="10">
        <v>0</v>
      </c>
    </row>
    <row r="129" spans="1:37" ht="16.2" thickBot="1">
      <c r="A129" s="9" t="s">
        <v>386</v>
      </c>
      <c r="B129" s="10">
        <v>286316.5</v>
      </c>
      <c r="C129" s="10">
        <v>0</v>
      </c>
      <c r="D129" s="10">
        <v>78735.5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72395</v>
      </c>
      <c r="M129" s="10">
        <v>0</v>
      </c>
      <c r="N129" s="10">
        <v>0</v>
      </c>
      <c r="O129" s="10">
        <v>64660.5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98545</v>
      </c>
      <c r="V129" s="10">
        <v>49203</v>
      </c>
      <c r="W129" s="10">
        <v>62002</v>
      </c>
      <c r="X129" s="10">
        <v>0</v>
      </c>
      <c r="Y129" s="10">
        <v>0</v>
      </c>
      <c r="Z129" s="10">
        <v>0</v>
      </c>
      <c r="AA129" s="10">
        <v>305442.90000000002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1017300.3</v>
      </c>
      <c r="AI129" s="10">
        <v>1017300</v>
      </c>
      <c r="AJ129" s="10">
        <v>-0.3</v>
      </c>
      <c r="AK129" s="10">
        <v>0</v>
      </c>
    </row>
    <row r="130" spans="1:37" ht="16.2" thickBot="1">
      <c r="A130" s="9" t="s">
        <v>387</v>
      </c>
      <c r="B130" s="10">
        <v>286316.5</v>
      </c>
      <c r="C130" s="10">
        <v>162828.5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27207</v>
      </c>
      <c r="K130" s="10">
        <v>291787.5</v>
      </c>
      <c r="L130" s="10">
        <v>72395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2250</v>
      </c>
      <c r="V130" s="10">
        <v>0</v>
      </c>
      <c r="W130" s="10">
        <v>0</v>
      </c>
      <c r="X130" s="10">
        <v>92720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18696</v>
      </c>
      <c r="AF130" s="10">
        <v>0</v>
      </c>
      <c r="AG130" s="10">
        <v>0</v>
      </c>
      <c r="AH130" s="10">
        <v>954200.3</v>
      </c>
      <c r="AI130" s="10">
        <v>954200</v>
      </c>
      <c r="AJ130" s="10">
        <v>-0.3</v>
      </c>
      <c r="AK130" s="10">
        <v>0</v>
      </c>
    </row>
    <row r="131" spans="1:37" ht="16.2" thickBot="1">
      <c r="A131" s="9" t="s">
        <v>388</v>
      </c>
      <c r="B131" s="10">
        <v>286316.5</v>
      </c>
      <c r="C131" s="10">
        <v>0</v>
      </c>
      <c r="D131" s="10">
        <v>0</v>
      </c>
      <c r="E131" s="10">
        <v>231061.5</v>
      </c>
      <c r="F131" s="10">
        <v>53529</v>
      </c>
      <c r="G131" s="10">
        <v>0</v>
      </c>
      <c r="H131" s="10">
        <v>0</v>
      </c>
      <c r="I131" s="10">
        <v>0</v>
      </c>
      <c r="J131" s="10">
        <v>6750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62002</v>
      </c>
      <c r="X131" s="10">
        <v>92720</v>
      </c>
      <c r="Y131" s="10">
        <v>0</v>
      </c>
      <c r="Z131" s="10">
        <v>0</v>
      </c>
      <c r="AA131" s="10">
        <v>179465</v>
      </c>
      <c r="AB131" s="10">
        <v>5830.5</v>
      </c>
      <c r="AC131" s="10">
        <v>0</v>
      </c>
      <c r="AD131" s="10">
        <v>0</v>
      </c>
      <c r="AE131" s="10">
        <v>18696</v>
      </c>
      <c r="AF131" s="10">
        <v>72529</v>
      </c>
      <c r="AG131" s="10">
        <v>0</v>
      </c>
      <c r="AH131" s="10">
        <v>1008899.3</v>
      </c>
      <c r="AI131" s="10">
        <v>1008900</v>
      </c>
      <c r="AJ131" s="10">
        <v>0.7</v>
      </c>
      <c r="AK131" s="10">
        <v>0</v>
      </c>
    </row>
    <row r="132" spans="1:37" ht="16.2" thickBot="1">
      <c r="A132" s="9" t="s">
        <v>389</v>
      </c>
      <c r="B132" s="10">
        <v>286413</v>
      </c>
      <c r="C132" s="10">
        <v>162828.5</v>
      </c>
      <c r="D132" s="10">
        <v>0</v>
      </c>
      <c r="E132" s="10">
        <v>0</v>
      </c>
      <c r="F132" s="10">
        <v>53529</v>
      </c>
      <c r="G132" s="10">
        <v>0</v>
      </c>
      <c r="H132" s="10">
        <v>0</v>
      </c>
      <c r="I132" s="10">
        <v>0</v>
      </c>
      <c r="J132" s="10">
        <v>27207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92720</v>
      </c>
      <c r="Y132" s="10">
        <v>0</v>
      </c>
      <c r="Z132" s="10">
        <v>0</v>
      </c>
      <c r="AA132" s="10">
        <v>305442.90000000002</v>
      </c>
      <c r="AB132" s="10">
        <v>5830.5</v>
      </c>
      <c r="AC132" s="10">
        <v>0</v>
      </c>
      <c r="AD132" s="10">
        <v>0</v>
      </c>
      <c r="AE132" s="10">
        <v>0</v>
      </c>
      <c r="AF132" s="10">
        <v>72529</v>
      </c>
      <c r="AG132" s="10">
        <v>0</v>
      </c>
      <c r="AH132" s="10">
        <v>1006499.8</v>
      </c>
      <c r="AI132" s="10">
        <v>1006500</v>
      </c>
      <c r="AJ132" s="10">
        <v>0.2</v>
      </c>
      <c r="AK132" s="10">
        <v>0</v>
      </c>
    </row>
    <row r="133" spans="1:37" ht="16.2" thickBot="1">
      <c r="A133" s="9" t="s">
        <v>390</v>
      </c>
      <c r="B133" s="10">
        <v>0</v>
      </c>
      <c r="C133" s="10">
        <v>162828.5</v>
      </c>
      <c r="D133" s="10">
        <v>48210.5</v>
      </c>
      <c r="E133" s="10">
        <v>0</v>
      </c>
      <c r="F133" s="10">
        <v>0</v>
      </c>
      <c r="G133" s="10">
        <v>609302.4</v>
      </c>
      <c r="H133" s="10">
        <v>0</v>
      </c>
      <c r="I133" s="10">
        <v>0</v>
      </c>
      <c r="J133" s="10">
        <v>0</v>
      </c>
      <c r="K133" s="10">
        <v>0</v>
      </c>
      <c r="L133" s="10">
        <v>72395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5319</v>
      </c>
      <c r="S133" s="10">
        <v>0</v>
      </c>
      <c r="T133" s="10">
        <v>0</v>
      </c>
      <c r="U133" s="10">
        <v>98545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996600.3</v>
      </c>
      <c r="AI133" s="10">
        <v>996600</v>
      </c>
      <c r="AJ133" s="10">
        <v>-0.3</v>
      </c>
      <c r="AK133" s="10">
        <v>0</v>
      </c>
    </row>
    <row r="134" spans="1:37" ht="16.2" thickBot="1"/>
    <row r="135" spans="1:37" ht="16.2" thickBot="1">
      <c r="A135" s="11" t="s">
        <v>505</v>
      </c>
      <c r="B135" s="12">
        <v>6604586.7000000002</v>
      </c>
    </row>
    <row r="136" spans="1:37" ht="16.2" thickBot="1">
      <c r="A136" s="11" t="s">
        <v>506</v>
      </c>
      <c r="B136" s="12">
        <v>0</v>
      </c>
    </row>
    <row r="137" spans="1:37" ht="16.2" thickBot="1">
      <c r="A137" s="11" t="s">
        <v>507</v>
      </c>
      <c r="B137" s="12">
        <v>30006099</v>
      </c>
    </row>
    <row r="138" spans="1:37" ht="16.2" thickBot="1">
      <c r="A138" s="11" t="s">
        <v>508</v>
      </c>
      <c r="B138" s="12">
        <v>30006100</v>
      </c>
    </row>
    <row r="139" spans="1:37" ht="16.2" thickBot="1">
      <c r="A139" s="11" t="s">
        <v>509</v>
      </c>
      <c r="B139" s="12">
        <v>-1</v>
      </c>
    </row>
    <row r="140" spans="1:37" ht="16.2" thickBot="1">
      <c r="A140" s="11" t="s">
        <v>510</v>
      </c>
      <c r="B140" s="12"/>
    </row>
    <row r="141" spans="1:37" ht="16.2" thickBot="1">
      <c r="A141" s="11" t="s">
        <v>511</v>
      </c>
      <c r="B141" s="12"/>
    </row>
    <row r="142" spans="1:37" ht="16.2" thickBot="1">
      <c r="A142" s="11" t="s">
        <v>512</v>
      </c>
      <c r="B142" s="12">
        <v>0</v>
      </c>
    </row>
    <row r="144" spans="1:37">
      <c r="A144" s="13" t="s">
        <v>513</v>
      </c>
    </row>
    <row r="146" spans="1:1">
      <c r="A146" s="14" t="s">
        <v>690</v>
      </c>
    </row>
    <row r="147" spans="1:1">
      <c r="A147" s="14" t="s">
        <v>691</v>
      </c>
    </row>
  </sheetData>
  <hyperlinks>
    <hyperlink ref="A144" r:id="rId1" display="https://miau.my-x.hu/myx-free/coco/test/758910620220525180609.html" xr:uid="{22CA5F63-8C15-4157-AA34-8A9D07A51FF6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151D-A240-4872-B75F-DB84F762A33C}">
  <dimension ref="A1:K34"/>
  <sheetViews>
    <sheetView topLeftCell="A2" workbookViewId="0"/>
  </sheetViews>
  <sheetFormatPr defaultRowHeight="15.6"/>
  <cols>
    <col min="1" max="1" width="4.09765625" bestFit="1" customWidth="1"/>
    <col min="2" max="2" width="5.8984375" bestFit="1" customWidth="1"/>
    <col min="3" max="3" width="11.3984375" bestFit="1" customWidth="1"/>
    <col min="4" max="4" width="9" bestFit="1" customWidth="1"/>
    <col min="5" max="5" width="6.5" bestFit="1" customWidth="1"/>
  </cols>
  <sheetData>
    <row r="1" spans="1:11">
      <c r="F1" t="s">
        <v>771</v>
      </c>
    </row>
    <row r="2" spans="1:11">
      <c r="A2" s="25" t="s">
        <v>694</v>
      </c>
      <c r="B2" s="25" t="s">
        <v>713</v>
      </c>
      <c r="C2" s="25" t="s">
        <v>693</v>
      </c>
      <c r="D2" s="25" t="s">
        <v>711</v>
      </c>
      <c r="E2" s="25" t="s">
        <v>712</v>
      </c>
      <c r="F2">
        <f>CORREL(C3:C34,I3:I34)</f>
        <v>0.55660058699492299</v>
      </c>
      <c r="G2" s="34" t="s">
        <v>694</v>
      </c>
      <c r="H2" s="34" t="s">
        <v>713</v>
      </c>
      <c r="I2" s="34" t="s">
        <v>693</v>
      </c>
      <c r="J2" s="34" t="s">
        <v>711</v>
      </c>
      <c r="K2" s="34" t="s">
        <v>712</v>
      </c>
    </row>
    <row r="3" spans="1:11">
      <c r="A3" t="s">
        <v>695</v>
      </c>
      <c r="B3" t="s">
        <v>714</v>
      </c>
      <c r="C3" s="16">
        <v>0.16221947078159002</v>
      </c>
      <c r="D3" t="s">
        <v>328</v>
      </c>
      <c r="E3" t="s">
        <v>324</v>
      </c>
      <c r="G3" t="s">
        <v>695</v>
      </c>
      <c r="H3" t="s">
        <v>714</v>
      </c>
      <c r="I3" s="16">
        <v>0.10833943173502177</v>
      </c>
      <c r="J3" t="s">
        <v>328</v>
      </c>
      <c r="K3" t="s">
        <v>324</v>
      </c>
    </row>
    <row r="4" spans="1:11">
      <c r="A4" t="s">
        <v>698</v>
      </c>
      <c r="B4" t="s">
        <v>714</v>
      </c>
      <c r="C4" s="16">
        <v>3.2559080738885769E-2</v>
      </c>
      <c r="D4" t="s">
        <v>329</v>
      </c>
      <c r="E4" t="s">
        <v>325</v>
      </c>
      <c r="G4" t="s">
        <v>698</v>
      </c>
      <c r="H4" t="s">
        <v>714</v>
      </c>
      <c r="I4" s="16">
        <v>0</v>
      </c>
      <c r="J4" t="s">
        <v>329</v>
      </c>
      <c r="K4" t="s">
        <v>325</v>
      </c>
    </row>
    <row r="5" spans="1:11">
      <c r="A5" t="s">
        <v>696</v>
      </c>
      <c r="B5" t="s">
        <v>714</v>
      </c>
      <c r="C5" s="16">
        <v>1.3870813396969722E-2</v>
      </c>
      <c r="D5" t="s">
        <v>330</v>
      </c>
      <c r="E5" t="s">
        <v>326</v>
      </c>
      <c r="G5" t="s">
        <v>696</v>
      </c>
      <c r="H5" t="s">
        <v>714</v>
      </c>
      <c r="I5" s="16">
        <v>9.1930564583210198E-3</v>
      </c>
      <c r="J5" t="s">
        <v>330</v>
      </c>
      <c r="K5" t="s">
        <v>326</v>
      </c>
    </row>
    <row r="6" spans="1:11">
      <c r="A6" t="s">
        <v>697</v>
      </c>
      <c r="B6" t="s">
        <v>714</v>
      </c>
      <c r="C6" s="16">
        <v>7.4537363220723851E-2</v>
      </c>
      <c r="D6" t="s">
        <v>331</v>
      </c>
      <c r="E6" t="s">
        <v>327</v>
      </c>
      <c r="G6" t="s">
        <v>697</v>
      </c>
      <c r="H6" t="s">
        <v>714</v>
      </c>
      <c r="I6" s="16">
        <v>8.2937505397653655E-2</v>
      </c>
      <c r="J6" t="s">
        <v>331</v>
      </c>
      <c r="K6" t="s">
        <v>327</v>
      </c>
    </row>
    <row r="7" spans="1:11">
      <c r="A7" t="s">
        <v>699</v>
      </c>
      <c r="B7" t="s">
        <v>714</v>
      </c>
      <c r="C7" s="16">
        <v>1.4271498604333731E-2</v>
      </c>
      <c r="D7" t="s">
        <v>332</v>
      </c>
      <c r="E7" t="s">
        <v>324</v>
      </c>
      <c r="G7" t="s">
        <v>699</v>
      </c>
      <c r="H7" t="s">
        <v>714</v>
      </c>
      <c r="I7" s="16">
        <v>3.9204010854397425E-2</v>
      </c>
      <c r="J7" t="s">
        <v>332</v>
      </c>
      <c r="K7" t="s">
        <v>324</v>
      </c>
    </row>
    <row r="8" spans="1:11">
      <c r="A8" t="s">
        <v>700</v>
      </c>
      <c r="B8" t="s">
        <v>714</v>
      </c>
      <c r="C8" s="16">
        <v>8.1223807199996209E-2</v>
      </c>
      <c r="D8" t="s">
        <v>333</v>
      </c>
      <c r="E8" t="s">
        <v>325</v>
      </c>
      <c r="G8" t="s">
        <v>700</v>
      </c>
      <c r="H8" t="s">
        <v>714</v>
      </c>
      <c r="I8" s="16">
        <v>1.7317945664377297E-2</v>
      </c>
      <c r="J8" t="s">
        <v>333</v>
      </c>
      <c r="K8" t="s">
        <v>325</v>
      </c>
    </row>
    <row r="9" spans="1:11">
      <c r="A9" t="s">
        <v>701</v>
      </c>
      <c r="B9" t="s">
        <v>714</v>
      </c>
      <c r="C9" s="16">
        <v>2.9426547582876387E-2</v>
      </c>
      <c r="D9" t="s">
        <v>334</v>
      </c>
      <c r="E9" t="s">
        <v>326</v>
      </c>
      <c r="G9" t="s">
        <v>701</v>
      </c>
      <c r="H9" t="s">
        <v>714</v>
      </c>
      <c r="I9" s="16">
        <v>3.4976795770966747E-2</v>
      </c>
      <c r="J9" t="s">
        <v>334</v>
      </c>
      <c r="K9" t="s">
        <v>326</v>
      </c>
    </row>
    <row r="10" spans="1:11">
      <c r="A10" t="s">
        <v>702</v>
      </c>
      <c r="B10" t="s">
        <v>714</v>
      </c>
      <c r="C10" s="16">
        <v>0</v>
      </c>
      <c r="D10" t="s">
        <v>335</v>
      </c>
      <c r="E10" t="s">
        <v>327</v>
      </c>
      <c r="G10" t="s">
        <v>702</v>
      </c>
      <c r="H10" t="s">
        <v>714</v>
      </c>
      <c r="I10" s="16">
        <v>2.3238319477461664E-2</v>
      </c>
      <c r="J10" t="s">
        <v>335</v>
      </c>
      <c r="K10" t="s">
        <v>327</v>
      </c>
    </row>
    <row r="11" spans="1:11">
      <c r="A11" t="s">
        <v>703</v>
      </c>
      <c r="B11" t="s">
        <v>714</v>
      </c>
      <c r="C11" s="16">
        <v>1.3537481163412805E-2</v>
      </c>
      <c r="D11" t="s">
        <v>336</v>
      </c>
      <c r="E11" t="s">
        <v>324</v>
      </c>
      <c r="G11" t="s">
        <v>703</v>
      </c>
      <c r="H11" t="s">
        <v>714</v>
      </c>
      <c r="I11" s="16">
        <v>0</v>
      </c>
      <c r="J11" t="s">
        <v>336</v>
      </c>
      <c r="K11" t="s">
        <v>324</v>
      </c>
    </row>
    <row r="12" spans="1:11">
      <c r="A12" t="s">
        <v>704</v>
      </c>
      <c r="B12" t="s">
        <v>714</v>
      </c>
      <c r="C12" s="16">
        <v>4.9149507905042883E-2</v>
      </c>
      <c r="D12" t="s">
        <v>337</v>
      </c>
      <c r="E12" t="s">
        <v>325</v>
      </c>
      <c r="G12" t="s">
        <v>704</v>
      </c>
      <c r="H12" t="s">
        <v>714</v>
      </c>
      <c r="I12" s="16">
        <v>7.6578501202256316E-2</v>
      </c>
      <c r="J12" t="s">
        <v>337</v>
      </c>
      <c r="K12" t="s">
        <v>325</v>
      </c>
    </row>
    <row r="13" spans="1:11">
      <c r="A13" t="s">
        <v>705</v>
      </c>
      <c r="B13" t="s">
        <v>714</v>
      </c>
      <c r="C13" s="16">
        <v>4.9351796779714657E-2</v>
      </c>
      <c r="D13" t="s">
        <v>338</v>
      </c>
      <c r="E13" t="s">
        <v>326</v>
      </c>
      <c r="G13" t="s">
        <v>705</v>
      </c>
      <c r="H13" t="s">
        <v>714</v>
      </c>
      <c r="I13" s="16">
        <v>0</v>
      </c>
      <c r="J13" t="s">
        <v>338</v>
      </c>
      <c r="K13" t="s">
        <v>326</v>
      </c>
    </row>
    <row r="14" spans="1:11">
      <c r="A14" t="s">
        <v>706</v>
      </c>
      <c r="B14" t="s">
        <v>714</v>
      </c>
      <c r="C14" s="16">
        <v>0</v>
      </c>
      <c r="D14" t="s">
        <v>339</v>
      </c>
      <c r="E14" t="s">
        <v>327</v>
      </c>
      <c r="G14" t="s">
        <v>706</v>
      </c>
      <c r="H14" t="s">
        <v>714</v>
      </c>
      <c r="I14" s="16">
        <v>0</v>
      </c>
      <c r="J14" t="s">
        <v>339</v>
      </c>
      <c r="K14" t="s">
        <v>327</v>
      </c>
    </row>
    <row r="15" spans="1:11">
      <c r="A15" t="s">
        <v>707</v>
      </c>
      <c r="B15" t="s">
        <v>714</v>
      </c>
      <c r="C15" s="16">
        <v>0</v>
      </c>
      <c r="D15" t="s">
        <v>340</v>
      </c>
      <c r="E15" t="s">
        <v>324</v>
      </c>
      <c r="G15" t="s">
        <v>707</v>
      </c>
      <c r="H15" t="s">
        <v>714</v>
      </c>
      <c r="I15" s="16">
        <v>0</v>
      </c>
      <c r="J15" t="s">
        <v>340</v>
      </c>
      <c r="K15" t="s">
        <v>324</v>
      </c>
    </row>
    <row r="16" spans="1:11">
      <c r="A16" t="s">
        <v>708</v>
      </c>
      <c r="B16" t="s">
        <v>714</v>
      </c>
      <c r="C16" s="16">
        <v>4.950932475427744E-2</v>
      </c>
      <c r="D16" t="s">
        <v>341</v>
      </c>
      <c r="E16" t="s">
        <v>325</v>
      </c>
      <c r="G16" t="s">
        <v>708</v>
      </c>
      <c r="H16" t="s">
        <v>714</v>
      </c>
      <c r="I16" s="16">
        <v>4.3288046072098997E-2</v>
      </c>
      <c r="J16" t="s">
        <v>341</v>
      </c>
      <c r="K16" t="s">
        <v>325</v>
      </c>
    </row>
    <row r="17" spans="1:11">
      <c r="A17" t="s">
        <v>709</v>
      </c>
      <c r="B17" t="s">
        <v>714</v>
      </c>
      <c r="C17" s="16">
        <v>5.0962972561011651E-3</v>
      </c>
      <c r="D17" t="s">
        <v>342</v>
      </c>
      <c r="E17" t="s">
        <v>326</v>
      </c>
      <c r="G17" t="s">
        <v>709</v>
      </c>
      <c r="H17" t="s">
        <v>714</v>
      </c>
      <c r="I17" s="16">
        <v>8.7553351545206173E-2</v>
      </c>
      <c r="J17" t="s">
        <v>342</v>
      </c>
      <c r="K17" t="s">
        <v>326</v>
      </c>
    </row>
    <row r="18" spans="1:11">
      <c r="A18" t="s">
        <v>710</v>
      </c>
      <c r="B18" t="s">
        <v>714</v>
      </c>
      <c r="C18" s="16">
        <v>0</v>
      </c>
      <c r="D18" t="s">
        <v>343</v>
      </c>
      <c r="E18" t="s">
        <v>327</v>
      </c>
      <c r="G18" t="s">
        <v>710</v>
      </c>
      <c r="H18" t="s">
        <v>714</v>
      </c>
      <c r="I18" s="16">
        <v>0</v>
      </c>
      <c r="J18" t="s">
        <v>343</v>
      </c>
      <c r="K18" t="s">
        <v>327</v>
      </c>
    </row>
    <row r="19" spans="1:11">
      <c r="A19" t="str">
        <f>A3</f>
        <v>A1</v>
      </c>
      <c r="B19" t="s">
        <v>715</v>
      </c>
      <c r="C19" s="16">
        <v>4.2574088021238597E-2</v>
      </c>
      <c r="D19" t="s">
        <v>328</v>
      </c>
      <c r="E19" t="s">
        <v>324</v>
      </c>
      <c r="G19" t="str">
        <f>G3</f>
        <v>A1</v>
      </c>
      <c r="H19" t="s">
        <v>715</v>
      </c>
      <c r="I19" s="16">
        <v>2.4772389467416348E-2</v>
      </c>
      <c r="J19" t="s">
        <v>328</v>
      </c>
      <c r="K19" t="s">
        <v>324</v>
      </c>
    </row>
    <row r="20" spans="1:11">
      <c r="A20" t="str">
        <f t="shared" ref="A20:A34" si="0">A4</f>
        <v>A2</v>
      </c>
      <c r="B20" t="s">
        <v>715</v>
      </c>
      <c r="C20" s="16">
        <v>1.5412983207180639E-2</v>
      </c>
      <c r="D20" t="s">
        <v>329</v>
      </c>
      <c r="E20" t="s">
        <v>325</v>
      </c>
      <c r="G20" t="str">
        <f t="shared" ref="G20:G34" si="1">G4</f>
        <v>A2</v>
      </c>
      <c r="H20" t="s">
        <v>715</v>
      </c>
      <c r="I20" s="16">
        <v>0</v>
      </c>
      <c r="J20" t="s">
        <v>329</v>
      </c>
      <c r="K20" t="s">
        <v>325</v>
      </c>
    </row>
    <row r="21" spans="1:11">
      <c r="A21" t="str">
        <f t="shared" si="0"/>
        <v>A3</v>
      </c>
      <c r="B21" t="s">
        <v>715</v>
      </c>
      <c r="C21" s="16">
        <v>0</v>
      </c>
      <c r="D21" t="s">
        <v>330</v>
      </c>
      <c r="E21" t="s">
        <v>326</v>
      </c>
      <c r="G21" t="str">
        <f t="shared" si="1"/>
        <v>A3</v>
      </c>
      <c r="H21" t="s">
        <v>715</v>
      </c>
      <c r="I21" s="16">
        <v>0</v>
      </c>
      <c r="J21" t="s">
        <v>330</v>
      </c>
      <c r="K21" t="s">
        <v>326</v>
      </c>
    </row>
    <row r="22" spans="1:11">
      <c r="A22" t="str">
        <f t="shared" si="0"/>
        <v>A4</v>
      </c>
      <c r="B22" t="s">
        <v>715</v>
      </c>
      <c r="C22" s="16">
        <v>5.7542828209691609E-2</v>
      </c>
      <c r="D22" t="s">
        <v>331</v>
      </c>
      <c r="E22" t="s">
        <v>327</v>
      </c>
      <c r="G22" t="str">
        <f t="shared" si="1"/>
        <v>A4</v>
      </c>
      <c r="H22" t="s">
        <v>715</v>
      </c>
      <c r="I22" s="16">
        <v>9.5675968054981048E-2</v>
      </c>
      <c r="J22" t="s">
        <v>331</v>
      </c>
      <c r="K22" t="s">
        <v>327</v>
      </c>
    </row>
    <row r="23" spans="1:11">
      <c r="A23" t="str">
        <f t="shared" si="0"/>
        <v>A5</v>
      </c>
      <c r="B23" t="s">
        <v>715</v>
      </c>
      <c r="C23" s="16">
        <v>4.3661603595988911E-2</v>
      </c>
      <c r="D23" t="s">
        <v>332</v>
      </c>
      <c r="E23" t="s">
        <v>324</v>
      </c>
      <c r="G23" t="str">
        <f t="shared" si="1"/>
        <v>A5</v>
      </c>
      <c r="H23" t="s">
        <v>715</v>
      </c>
      <c r="I23" s="16">
        <v>0</v>
      </c>
      <c r="J23" t="s">
        <v>332</v>
      </c>
      <c r="K23" t="s">
        <v>324</v>
      </c>
    </row>
    <row r="24" spans="1:11">
      <c r="A24" t="str">
        <f t="shared" si="0"/>
        <v>A6</v>
      </c>
      <c r="B24" t="s">
        <v>715</v>
      </c>
      <c r="C24" s="16">
        <v>3.9164037951084522E-2</v>
      </c>
      <c r="D24" t="s">
        <v>333</v>
      </c>
      <c r="E24" t="s">
        <v>325</v>
      </c>
      <c r="G24" t="str">
        <f t="shared" si="1"/>
        <v>A6</v>
      </c>
      <c r="H24" t="s">
        <v>715</v>
      </c>
      <c r="I24" s="16">
        <v>8.6362458693745054E-3</v>
      </c>
      <c r="J24" t="s">
        <v>333</v>
      </c>
      <c r="K24" t="s">
        <v>325</v>
      </c>
    </row>
    <row r="25" spans="1:11">
      <c r="A25" t="str">
        <f t="shared" si="0"/>
        <v>A7</v>
      </c>
      <c r="B25" t="s">
        <v>715</v>
      </c>
      <c r="C25" s="16">
        <v>3.0900384618473716E-2</v>
      </c>
      <c r="D25" t="s">
        <v>334</v>
      </c>
      <c r="E25" t="s">
        <v>326</v>
      </c>
      <c r="G25" t="str">
        <f t="shared" si="1"/>
        <v>A7</v>
      </c>
      <c r="H25" t="s">
        <v>715</v>
      </c>
      <c r="I25" s="16">
        <v>0</v>
      </c>
      <c r="J25" t="s">
        <v>334</v>
      </c>
      <c r="K25" t="s">
        <v>326</v>
      </c>
    </row>
    <row r="26" spans="1:11">
      <c r="A26" t="str">
        <f t="shared" si="0"/>
        <v>A8</v>
      </c>
      <c r="B26" t="s">
        <v>715</v>
      </c>
      <c r="C26" s="16">
        <v>1.5529759466567105E-2</v>
      </c>
      <c r="D26" t="s">
        <v>335</v>
      </c>
      <c r="E26" t="s">
        <v>327</v>
      </c>
      <c r="G26" t="str">
        <f t="shared" si="1"/>
        <v>A8</v>
      </c>
      <c r="H26" t="s">
        <v>715</v>
      </c>
      <c r="I26" s="16">
        <v>0</v>
      </c>
      <c r="J26" t="s">
        <v>335</v>
      </c>
      <c r="K26" t="s">
        <v>327</v>
      </c>
    </row>
    <row r="27" spans="1:11">
      <c r="A27" t="str">
        <f t="shared" si="0"/>
        <v>A9</v>
      </c>
      <c r="B27" t="s">
        <v>715</v>
      </c>
      <c r="C27" s="16">
        <v>3.1200840202520147E-2</v>
      </c>
      <c r="D27" t="s">
        <v>336</v>
      </c>
      <c r="E27" t="s">
        <v>324</v>
      </c>
      <c r="G27" t="str">
        <f t="shared" si="1"/>
        <v>A9</v>
      </c>
      <c r="H27" t="s">
        <v>715</v>
      </c>
      <c r="I27" s="16">
        <v>6.0626446003009031E-2</v>
      </c>
      <c r="J27" t="s">
        <v>336</v>
      </c>
      <c r="K27" t="s">
        <v>324</v>
      </c>
    </row>
    <row r="28" spans="1:11">
      <c r="A28" t="str">
        <f t="shared" si="0"/>
        <v>A10</v>
      </c>
      <c r="B28" t="s">
        <v>715</v>
      </c>
      <c r="C28" s="16">
        <v>0.12490901932970352</v>
      </c>
      <c r="D28" t="s">
        <v>337</v>
      </c>
      <c r="E28" t="s">
        <v>325</v>
      </c>
      <c r="G28" t="str">
        <f t="shared" si="1"/>
        <v>A10</v>
      </c>
      <c r="H28" t="s">
        <v>715</v>
      </c>
      <c r="I28" s="16">
        <v>0.1286800634536801</v>
      </c>
      <c r="J28" t="s">
        <v>337</v>
      </c>
      <c r="K28" t="s">
        <v>325</v>
      </c>
    </row>
    <row r="29" spans="1:11">
      <c r="A29" t="str">
        <f t="shared" si="0"/>
        <v>A11</v>
      </c>
      <c r="B29" t="s">
        <v>715</v>
      </c>
      <c r="C29" s="16">
        <v>1.748794470084231E-3</v>
      </c>
      <c r="D29" t="s">
        <v>338</v>
      </c>
      <c r="E29" t="s">
        <v>326</v>
      </c>
      <c r="G29" t="str">
        <f t="shared" si="1"/>
        <v>A11</v>
      </c>
      <c r="H29" t="s">
        <v>715</v>
      </c>
      <c r="I29" s="16">
        <v>1.568160434175897E-2</v>
      </c>
      <c r="J29" t="s">
        <v>338</v>
      </c>
      <c r="K29" t="s">
        <v>326</v>
      </c>
    </row>
    <row r="30" spans="1:11">
      <c r="A30" t="str">
        <f t="shared" si="0"/>
        <v>A12</v>
      </c>
      <c r="B30" t="s">
        <v>715</v>
      </c>
      <c r="C30" s="16">
        <v>0</v>
      </c>
      <c r="D30" t="s">
        <v>339</v>
      </c>
      <c r="E30" t="s">
        <v>327</v>
      </c>
      <c r="G30" t="str">
        <f t="shared" si="1"/>
        <v>A12</v>
      </c>
      <c r="H30" t="s">
        <v>715</v>
      </c>
      <c r="I30" s="16">
        <v>0</v>
      </c>
      <c r="J30" t="s">
        <v>339</v>
      </c>
      <c r="K30" t="s">
        <v>327</v>
      </c>
    </row>
    <row r="31" spans="1:11">
      <c r="A31" t="str">
        <f t="shared" si="0"/>
        <v>A13</v>
      </c>
      <c r="B31" t="s">
        <v>715</v>
      </c>
      <c r="C31" s="16">
        <v>0</v>
      </c>
      <c r="D31" t="s">
        <v>340</v>
      </c>
      <c r="E31" t="s">
        <v>324</v>
      </c>
      <c r="G31" t="str">
        <f t="shared" si="1"/>
        <v>A13</v>
      </c>
      <c r="H31" t="s">
        <v>715</v>
      </c>
      <c r="I31" s="16">
        <v>0.12872551737930843</v>
      </c>
      <c r="J31" t="s">
        <v>340</v>
      </c>
      <c r="K31" t="s">
        <v>324</v>
      </c>
    </row>
    <row r="32" spans="1:11">
      <c r="A32" t="str">
        <f t="shared" si="0"/>
        <v>A14</v>
      </c>
      <c r="B32" t="s">
        <v>715</v>
      </c>
      <c r="C32" s="16">
        <v>8.0999532794982735E-3</v>
      </c>
      <c r="D32" t="s">
        <v>341</v>
      </c>
      <c r="E32" t="s">
        <v>325</v>
      </c>
      <c r="G32" t="str">
        <f t="shared" si="1"/>
        <v>A14</v>
      </c>
      <c r="H32" t="s">
        <v>715</v>
      </c>
      <c r="I32" s="16">
        <v>1.4624800570901302E-2</v>
      </c>
      <c r="J32" t="s">
        <v>341</v>
      </c>
      <c r="K32" t="s">
        <v>325</v>
      </c>
    </row>
    <row r="33" spans="1:11">
      <c r="A33" t="str">
        <f t="shared" si="0"/>
        <v>A15</v>
      </c>
      <c r="B33" t="s">
        <v>715</v>
      </c>
      <c r="C33" s="16">
        <v>1.4502851570275756E-2</v>
      </c>
      <c r="D33" t="s">
        <v>342</v>
      </c>
      <c r="E33" t="s">
        <v>326</v>
      </c>
      <c r="G33" t="str">
        <f t="shared" si="1"/>
        <v>A15</v>
      </c>
      <c r="H33" t="s">
        <v>715</v>
      </c>
      <c r="I33" s="16">
        <v>0</v>
      </c>
      <c r="J33" t="s">
        <v>342</v>
      </c>
      <c r="K33" t="s">
        <v>326</v>
      </c>
    </row>
    <row r="34" spans="1:11">
      <c r="A34" t="str">
        <f t="shared" si="0"/>
        <v>A16</v>
      </c>
      <c r="B34" t="s">
        <v>715</v>
      </c>
      <c r="C34" s="16">
        <v>0</v>
      </c>
      <c r="D34" t="s">
        <v>343</v>
      </c>
      <c r="E34" t="s">
        <v>327</v>
      </c>
      <c r="G34" t="str">
        <f t="shared" si="1"/>
        <v>A16</v>
      </c>
      <c r="H34" t="s">
        <v>715</v>
      </c>
      <c r="I34" s="16">
        <v>0</v>
      </c>
      <c r="J34" t="s">
        <v>343</v>
      </c>
      <c r="K34" t="s">
        <v>327</v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2BD6-88EC-44A9-8B66-B8CE3320E5E1}">
  <dimension ref="A3:J30"/>
  <sheetViews>
    <sheetView zoomScale="70" zoomScaleNormal="70" workbookViewId="0">
      <selection activeCell="B9" sqref="B9"/>
    </sheetView>
  </sheetViews>
  <sheetFormatPr defaultRowHeight="15.6"/>
  <cols>
    <col min="1" max="1" width="19.5" bestFit="1" customWidth="1"/>
    <col min="2" max="2" width="15.3984375" bestFit="1" customWidth="1"/>
    <col min="3" max="3" width="6.09765625" bestFit="1" customWidth="1"/>
    <col min="4" max="4" width="11.8984375" bestFit="1" customWidth="1"/>
    <col min="6" max="6" width="19.296875" bestFit="1" customWidth="1"/>
    <col min="7" max="7" width="14.5" bestFit="1" customWidth="1"/>
    <col min="8" max="8" width="5.8984375" bestFit="1" customWidth="1"/>
  </cols>
  <sheetData>
    <row r="3" spans="1:10">
      <c r="A3" s="26" t="s">
        <v>719</v>
      </c>
      <c r="B3" s="26" t="s">
        <v>718</v>
      </c>
      <c r="F3" s="26" t="s">
        <v>719</v>
      </c>
      <c r="G3" s="26" t="s">
        <v>718</v>
      </c>
    </row>
    <row r="4" spans="1:10">
      <c r="A4" s="26" t="s">
        <v>716</v>
      </c>
      <c r="B4" t="s">
        <v>714</v>
      </c>
      <c r="C4" t="s">
        <v>715</v>
      </c>
      <c r="D4" t="s">
        <v>720</v>
      </c>
      <c r="F4" s="26" t="s">
        <v>716</v>
      </c>
      <c r="G4" t="s">
        <v>714</v>
      </c>
      <c r="H4" t="s">
        <v>715</v>
      </c>
      <c r="I4" t="s">
        <v>720</v>
      </c>
      <c r="J4" t="s">
        <v>721</v>
      </c>
    </row>
    <row r="5" spans="1:10">
      <c r="A5" s="27" t="s">
        <v>695</v>
      </c>
      <c r="B5" s="18">
        <v>0.16221947078159002</v>
      </c>
      <c r="C5" s="18">
        <v>4.2574088021238597E-2</v>
      </c>
      <c r="D5" s="18">
        <f>B5-C5</f>
        <v>0.11964538276035142</v>
      </c>
      <c r="F5" s="27" t="s">
        <v>328</v>
      </c>
      <c r="G5" s="18">
        <v>0.16221947078159002</v>
      </c>
      <c r="H5" s="18">
        <v>4.2574088021238597E-2</v>
      </c>
      <c r="I5" s="18">
        <f>G5-H5</f>
        <v>0.11964538276035142</v>
      </c>
      <c r="J5" s="39">
        <f>SUM(I5:I8)</f>
        <v>0.16765682870005849</v>
      </c>
    </row>
    <row r="6" spans="1:10">
      <c r="A6" s="27" t="s">
        <v>704</v>
      </c>
      <c r="B6" s="18">
        <v>4.9149507905042883E-2</v>
      </c>
      <c r="C6" s="18">
        <v>0.12490901932970352</v>
      </c>
      <c r="D6" s="18">
        <f t="shared" ref="D6:D21" si="0">B6-C6</f>
        <v>-7.5759511424660642E-2</v>
      </c>
      <c r="F6" s="27" t="s">
        <v>329</v>
      </c>
      <c r="G6" s="18">
        <v>3.2559080738885769E-2</v>
      </c>
      <c r="H6" s="18">
        <v>1.5412983207180639E-2</v>
      </c>
      <c r="I6" s="18">
        <f t="shared" ref="I6:I21" si="1">G6-H6</f>
        <v>1.714609753170513E-2</v>
      </c>
      <c r="J6" s="40"/>
    </row>
    <row r="7" spans="1:10">
      <c r="A7" s="27" t="s">
        <v>705</v>
      </c>
      <c r="B7" s="18">
        <v>4.9351796779714657E-2</v>
      </c>
      <c r="C7" s="18">
        <v>1.748794470084231E-3</v>
      </c>
      <c r="D7" s="18">
        <f t="shared" si="0"/>
        <v>4.7603002309630424E-2</v>
      </c>
      <c r="F7" s="27" t="s">
        <v>330</v>
      </c>
      <c r="G7" s="18">
        <v>1.3870813396969722E-2</v>
      </c>
      <c r="H7" s="18">
        <v>0</v>
      </c>
      <c r="I7" s="18">
        <f t="shared" si="1"/>
        <v>1.3870813396969722E-2</v>
      </c>
      <c r="J7" s="40"/>
    </row>
    <row r="8" spans="1:10">
      <c r="A8" s="27" t="s">
        <v>706</v>
      </c>
      <c r="B8" s="18">
        <v>0</v>
      </c>
      <c r="C8" s="18">
        <v>0</v>
      </c>
      <c r="D8" s="18">
        <f t="shared" si="0"/>
        <v>0</v>
      </c>
      <c r="F8" s="27" t="s">
        <v>331</v>
      </c>
      <c r="G8" s="18">
        <v>7.4537363220723851E-2</v>
      </c>
      <c r="H8" s="18">
        <v>5.7542828209691609E-2</v>
      </c>
      <c r="I8" s="18">
        <f t="shared" si="1"/>
        <v>1.6994535011032243E-2</v>
      </c>
      <c r="J8" s="40"/>
    </row>
    <row r="9" spans="1:10">
      <c r="A9" s="27" t="s">
        <v>707</v>
      </c>
      <c r="B9" s="18">
        <v>0</v>
      </c>
      <c r="C9" s="18">
        <v>0</v>
      </c>
      <c r="D9" s="18">
        <f t="shared" si="0"/>
        <v>0</v>
      </c>
      <c r="F9" s="27" t="s">
        <v>332</v>
      </c>
      <c r="G9" s="18">
        <v>1.4271498604333731E-2</v>
      </c>
      <c r="H9" s="18">
        <v>4.3661603595988911E-2</v>
      </c>
      <c r="I9" s="18">
        <f t="shared" si="1"/>
        <v>-2.9390104991655182E-2</v>
      </c>
      <c r="J9" s="39">
        <f>SUM(I9:I12)</f>
        <v>-4.3339322449079294E-3</v>
      </c>
    </row>
    <row r="10" spans="1:10">
      <c r="A10" s="27" t="s">
        <v>708</v>
      </c>
      <c r="B10" s="18">
        <v>4.950932475427744E-2</v>
      </c>
      <c r="C10" s="18">
        <v>8.0999532794982735E-3</v>
      </c>
      <c r="D10" s="18">
        <f t="shared" si="0"/>
        <v>4.1409371474779168E-2</v>
      </c>
      <c r="F10" s="27" t="s">
        <v>333</v>
      </c>
      <c r="G10" s="18">
        <v>8.1223807199996209E-2</v>
      </c>
      <c r="H10" s="18">
        <v>3.9164037951084522E-2</v>
      </c>
      <c r="I10" s="18">
        <f t="shared" si="1"/>
        <v>4.2059769248911687E-2</v>
      </c>
      <c r="J10" s="40"/>
    </row>
    <row r="11" spans="1:10">
      <c r="A11" s="27" t="s">
        <v>709</v>
      </c>
      <c r="B11" s="18">
        <v>5.0962972561011651E-3</v>
      </c>
      <c r="C11" s="18">
        <v>1.4502851570275756E-2</v>
      </c>
      <c r="D11" s="18">
        <f t="shared" si="0"/>
        <v>-9.4065543141745901E-3</v>
      </c>
      <c r="F11" s="27" t="s">
        <v>334</v>
      </c>
      <c r="G11" s="18">
        <v>2.9426547582876387E-2</v>
      </c>
      <c r="H11" s="18">
        <v>3.0900384618473716E-2</v>
      </c>
      <c r="I11" s="18">
        <f t="shared" si="1"/>
        <v>-1.4738370355973293E-3</v>
      </c>
      <c r="J11" s="40"/>
    </row>
    <row r="12" spans="1:10">
      <c r="A12" s="27" t="s">
        <v>710</v>
      </c>
      <c r="B12" s="18">
        <v>0</v>
      </c>
      <c r="C12" s="18">
        <v>0</v>
      </c>
      <c r="D12" s="18">
        <f t="shared" si="0"/>
        <v>0</v>
      </c>
      <c r="F12" s="27" t="s">
        <v>335</v>
      </c>
      <c r="G12" s="18">
        <v>0</v>
      </c>
      <c r="H12" s="18">
        <v>1.5529759466567105E-2</v>
      </c>
      <c r="I12" s="18">
        <f t="shared" si="1"/>
        <v>-1.5529759466567105E-2</v>
      </c>
      <c r="J12" s="40"/>
    </row>
    <row r="13" spans="1:10">
      <c r="A13" s="27" t="s">
        <v>698</v>
      </c>
      <c r="B13" s="18">
        <v>3.2559080738885769E-2</v>
      </c>
      <c r="C13" s="18">
        <v>1.5412983207180639E-2</v>
      </c>
      <c r="D13" s="18">
        <f t="shared" si="0"/>
        <v>1.714609753170513E-2</v>
      </c>
      <c r="F13" s="27" t="s">
        <v>340</v>
      </c>
      <c r="G13" s="18">
        <v>0</v>
      </c>
      <c r="H13" s="18">
        <v>0</v>
      </c>
      <c r="I13" s="18">
        <f t="shared" si="1"/>
        <v>0</v>
      </c>
      <c r="J13" s="39">
        <f>SUM(I13:I16)</f>
        <v>3.2002817160604574E-2</v>
      </c>
    </row>
    <row r="14" spans="1:10">
      <c r="A14" s="27" t="s">
        <v>696</v>
      </c>
      <c r="B14" s="18">
        <v>1.3870813396969722E-2</v>
      </c>
      <c r="C14" s="18">
        <v>0</v>
      </c>
      <c r="D14" s="18">
        <f t="shared" si="0"/>
        <v>1.3870813396969722E-2</v>
      </c>
      <c r="F14" s="27" t="s">
        <v>341</v>
      </c>
      <c r="G14" s="18">
        <v>4.950932475427744E-2</v>
      </c>
      <c r="H14" s="18">
        <v>8.0999532794982735E-3</v>
      </c>
      <c r="I14" s="18">
        <f t="shared" si="1"/>
        <v>4.1409371474779168E-2</v>
      </c>
      <c r="J14" s="40"/>
    </row>
    <row r="15" spans="1:10">
      <c r="A15" s="27" t="s">
        <v>697</v>
      </c>
      <c r="B15" s="18">
        <v>7.4537363220723851E-2</v>
      </c>
      <c r="C15" s="18">
        <v>5.7542828209691609E-2</v>
      </c>
      <c r="D15" s="18">
        <f t="shared" si="0"/>
        <v>1.6994535011032243E-2</v>
      </c>
      <c r="F15" s="27" t="s">
        <v>342</v>
      </c>
      <c r="G15" s="18">
        <v>5.0962972561011651E-3</v>
      </c>
      <c r="H15" s="18">
        <v>1.4502851570275756E-2</v>
      </c>
      <c r="I15" s="18">
        <f t="shared" si="1"/>
        <v>-9.4065543141745901E-3</v>
      </c>
      <c r="J15" s="40"/>
    </row>
    <row r="16" spans="1:10">
      <c r="A16" s="27" t="s">
        <v>699</v>
      </c>
      <c r="B16" s="18">
        <v>1.4271498604333731E-2</v>
      </c>
      <c r="C16" s="18">
        <v>4.3661603595988911E-2</v>
      </c>
      <c r="D16" s="18">
        <f t="shared" si="0"/>
        <v>-2.9390104991655182E-2</v>
      </c>
      <c r="F16" s="27" t="s">
        <v>343</v>
      </c>
      <c r="G16" s="18">
        <v>0</v>
      </c>
      <c r="H16" s="18">
        <v>0</v>
      </c>
      <c r="I16" s="18">
        <f t="shared" si="1"/>
        <v>0</v>
      </c>
      <c r="J16" s="40"/>
    </row>
    <row r="17" spans="1:10">
      <c r="A17" s="27" t="s">
        <v>700</v>
      </c>
      <c r="B17" s="18">
        <v>8.1223807199996209E-2</v>
      </c>
      <c r="C17" s="18">
        <v>3.9164037951084522E-2</v>
      </c>
      <c r="D17" s="18">
        <f t="shared" si="0"/>
        <v>4.2059769248911687E-2</v>
      </c>
      <c r="F17" s="27" t="s">
        <v>336</v>
      </c>
      <c r="G17" s="18">
        <v>1.3537481163412805E-2</v>
      </c>
      <c r="H17" s="18">
        <v>3.1200840202520147E-2</v>
      </c>
      <c r="I17" s="18">
        <f t="shared" si="1"/>
        <v>-1.7663359039107342E-2</v>
      </c>
      <c r="J17" s="39">
        <f>SUM(I17:I20)</f>
        <v>-4.5819868154137564E-2</v>
      </c>
    </row>
    <row r="18" spans="1:10">
      <c r="A18" s="27" t="s">
        <v>701</v>
      </c>
      <c r="B18" s="18">
        <v>2.9426547582876387E-2</v>
      </c>
      <c r="C18" s="18">
        <v>3.0900384618473716E-2</v>
      </c>
      <c r="D18" s="18">
        <f t="shared" si="0"/>
        <v>-1.4738370355973293E-3</v>
      </c>
      <c r="F18" s="27" t="s">
        <v>337</v>
      </c>
      <c r="G18" s="18">
        <v>4.9149507905042883E-2</v>
      </c>
      <c r="H18" s="18">
        <v>0.12490901932970352</v>
      </c>
      <c r="I18" s="18">
        <f t="shared" si="1"/>
        <v>-7.5759511424660642E-2</v>
      </c>
      <c r="J18" s="40"/>
    </row>
    <row r="19" spans="1:10">
      <c r="A19" s="27" t="s">
        <v>702</v>
      </c>
      <c r="B19" s="18">
        <v>0</v>
      </c>
      <c r="C19" s="18">
        <v>1.5529759466567105E-2</v>
      </c>
      <c r="D19" s="18">
        <f t="shared" si="0"/>
        <v>-1.5529759466567105E-2</v>
      </c>
      <c r="F19" s="27" t="s">
        <v>338</v>
      </c>
      <c r="G19" s="18">
        <v>4.9351796779714657E-2</v>
      </c>
      <c r="H19" s="18">
        <v>1.748794470084231E-3</v>
      </c>
      <c r="I19" s="18">
        <f t="shared" si="1"/>
        <v>4.7603002309630424E-2</v>
      </c>
      <c r="J19" s="40"/>
    </row>
    <row r="20" spans="1:10">
      <c r="A20" s="27" t="s">
        <v>703</v>
      </c>
      <c r="B20" s="18">
        <v>1.3537481163412805E-2</v>
      </c>
      <c r="C20" s="18">
        <v>3.1200840202520147E-2</v>
      </c>
      <c r="D20" s="18">
        <f t="shared" si="0"/>
        <v>-1.7663359039107342E-2</v>
      </c>
      <c r="F20" s="27" t="s">
        <v>339</v>
      </c>
      <c r="G20" s="18">
        <v>0</v>
      </c>
      <c r="H20" s="18">
        <v>0</v>
      </c>
      <c r="I20" s="18">
        <f t="shared" si="1"/>
        <v>0</v>
      </c>
      <c r="J20" s="40"/>
    </row>
    <row r="21" spans="1:10">
      <c r="A21" s="27" t="s">
        <v>717</v>
      </c>
      <c r="B21" s="18">
        <v>0.57475298938392461</v>
      </c>
      <c r="C21" s="18">
        <v>0.425247143922307</v>
      </c>
      <c r="D21" s="18">
        <f t="shared" si="0"/>
        <v>0.1495058454616176</v>
      </c>
      <c r="F21" s="27" t="s">
        <v>717</v>
      </c>
      <c r="G21" s="18">
        <v>0.57475298938392472</v>
      </c>
      <c r="H21" s="18">
        <v>0.42524714392230711</v>
      </c>
      <c r="I21" s="18">
        <f t="shared" si="1"/>
        <v>0.1495058454616176</v>
      </c>
      <c r="J21" s="18">
        <f>SUM(J5:J20)</f>
        <v>0.14950584546161755</v>
      </c>
    </row>
    <row r="24" spans="1:10">
      <c r="A24" s="26" t="s">
        <v>719</v>
      </c>
      <c r="B24" s="26" t="s">
        <v>718</v>
      </c>
    </row>
    <row r="25" spans="1:10">
      <c r="A25" s="26" t="s">
        <v>716</v>
      </c>
      <c r="B25" t="s">
        <v>714</v>
      </c>
      <c r="C25" t="s">
        <v>715</v>
      </c>
      <c r="D25" t="s">
        <v>720</v>
      </c>
    </row>
    <row r="26" spans="1:10">
      <c r="A26" s="27" t="s">
        <v>326</v>
      </c>
      <c r="B26" s="18">
        <v>9.7745455015661925E-2</v>
      </c>
      <c r="C26" s="18">
        <v>4.71520306588337E-2</v>
      </c>
      <c r="D26" s="18">
        <f t="shared" ref="D26:D30" si="2">B26-C26</f>
        <v>5.0593424356828225E-2</v>
      </c>
    </row>
    <row r="27" spans="1:10">
      <c r="A27" s="27" t="s">
        <v>325</v>
      </c>
      <c r="B27" s="18">
        <v>0.21244172059820229</v>
      </c>
      <c r="C27" s="18">
        <v>0.18758599376746696</v>
      </c>
      <c r="D27" s="18">
        <f t="shared" si="2"/>
        <v>2.4855726830735336E-2</v>
      </c>
    </row>
    <row r="28" spans="1:10">
      <c r="A28" s="27" t="s">
        <v>327</v>
      </c>
      <c r="B28" s="18">
        <v>7.4537363220723851E-2</v>
      </c>
      <c r="C28" s="18">
        <v>7.307258767625871E-2</v>
      </c>
      <c r="D28" s="18">
        <f t="shared" si="2"/>
        <v>1.4647755444651411E-3</v>
      </c>
    </row>
    <row r="29" spans="1:10">
      <c r="A29" s="27" t="s">
        <v>324</v>
      </c>
      <c r="B29" s="18">
        <v>0.19002845054933656</v>
      </c>
      <c r="C29" s="18">
        <v>0.11743653181974766</v>
      </c>
      <c r="D29" s="18">
        <f t="shared" si="2"/>
        <v>7.2591918729588908E-2</v>
      </c>
    </row>
    <row r="30" spans="1:10">
      <c r="A30" s="27" t="s">
        <v>717</v>
      </c>
      <c r="B30" s="18">
        <v>0.57475298938392461</v>
      </c>
      <c r="C30" s="18">
        <v>0.425247143922307</v>
      </c>
      <c r="D30" s="18">
        <f t="shared" si="2"/>
        <v>0.1495058454616176</v>
      </c>
    </row>
  </sheetData>
  <mergeCells count="4">
    <mergeCell ref="J5:J8"/>
    <mergeCell ref="J9:J12"/>
    <mergeCell ref="J13:J16"/>
    <mergeCell ref="J17:J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78A0-95D4-4E1D-A23B-B407B72515B3}">
  <dimension ref="A1:AK32"/>
  <sheetViews>
    <sheetView zoomScale="55" zoomScaleNormal="55" workbookViewId="0"/>
  </sheetViews>
  <sheetFormatPr defaultRowHeight="15.6"/>
  <cols>
    <col min="1" max="1" width="29" bestFit="1" customWidth="1"/>
    <col min="2" max="5" width="8.09765625" bestFit="1" customWidth="1"/>
    <col min="6" max="9" width="7.19921875" bestFit="1" customWidth="1"/>
    <col min="10" max="13" width="9.59765625" bestFit="1" customWidth="1"/>
    <col min="14" max="17" width="7.69921875" bestFit="1" customWidth="1"/>
    <col min="18" max="21" width="8.09765625" bestFit="1" customWidth="1"/>
    <col min="22" max="25" width="7.19921875" bestFit="1" customWidth="1"/>
    <col min="26" max="29" width="9.59765625" bestFit="1" customWidth="1"/>
    <col min="30" max="33" width="7.69921875" bestFit="1" customWidth="1"/>
    <col min="34" max="34" width="7.59765625" bestFit="1" customWidth="1"/>
    <col min="35" max="35" width="7.3984375" bestFit="1" customWidth="1"/>
    <col min="36" max="36" width="6.296875" bestFit="1" customWidth="1"/>
    <col min="37" max="37" width="5.69921875" bestFit="1" customWidth="1"/>
  </cols>
  <sheetData>
    <row r="1" spans="1:37">
      <c r="B1" t="str">
        <f>'OAM1'!B1</f>
        <v>alpha_1</v>
      </c>
      <c r="C1" t="str">
        <f>'OAM1'!C1</f>
        <v>alpha_2</v>
      </c>
      <c r="D1" t="str">
        <f>'OAM1'!D1</f>
        <v>alpha_3</v>
      </c>
      <c r="E1" t="str">
        <f>'OAM1'!E1</f>
        <v>alpha_4</v>
      </c>
      <c r="F1" t="str">
        <f>'OAM1'!F1</f>
        <v>beta_1</v>
      </c>
      <c r="G1" t="str">
        <f>'OAM1'!G1</f>
        <v>beta_2</v>
      </c>
      <c r="H1" t="str">
        <f>'OAM1'!H1</f>
        <v>beta_3</v>
      </c>
      <c r="I1" t="str">
        <f>'OAM1'!I1</f>
        <v>beta_4</v>
      </c>
      <c r="J1" t="str">
        <f>'OAM1'!J1</f>
        <v>gamma_1</v>
      </c>
      <c r="K1" t="str">
        <f>'OAM1'!K1</f>
        <v>gamma_2</v>
      </c>
      <c r="L1" t="str">
        <f>'OAM1'!L1</f>
        <v>gamma_3</v>
      </c>
      <c r="M1" t="str">
        <f>'OAM1'!M1</f>
        <v>gamma_4</v>
      </c>
      <c r="N1" t="str">
        <f>'OAM1'!N1</f>
        <v>delta_1</v>
      </c>
      <c r="O1" t="str">
        <f>'OAM1'!O1</f>
        <v>delta_2</v>
      </c>
      <c r="P1" t="str">
        <f>'OAM1'!P1</f>
        <v>delta_3</v>
      </c>
      <c r="Q1" t="str">
        <f>'OAM1'!Q1</f>
        <v>delta_4</v>
      </c>
      <c r="R1" s="4" t="str">
        <f>B1</f>
        <v>alpha_1</v>
      </c>
      <c r="S1" s="4" t="str">
        <f t="shared" ref="S1:AG2" si="0">C1</f>
        <v>alpha_2</v>
      </c>
      <c r="T1" s="4" t="str">
        <f t="shared" si="0"/>
        <v>alpha_3</v>
      </c>
      <c r="U1" s="4" t="str">
        <f t="shared" si="0"/>
        <v>alpha_4</v>
      </c>
      <c r="V1" s="4" t="str">
        <f t="shared" si="0"/>
        <v>beta_1</v>
      </c>
      <c r="W1" s="4" t="str">
        <f t="shared" si="0"/>
        <v>beta_2</v>
      </c>
      <c r="X1" s="4" t="str">
        <f t="shared" si="0"/>
        <v>beta_3</v>
      </c>
      <c r="Y1" s="4" t="str">
        <f t="shared" si="0"/>
        <v>beta_4</v>
      </c>
      <c r="Z1" s="4" t="str">
        <f t="shared" si="0"/>
        <v>gamma_1</v>
      </c>
      <c r="AA1" s="4" t="str">
        <f t="shared" si="0"/>
        <v>gamma_2</v>
      </c>
      <c r="AB1" s="4" t="str">
        <f t="shared" si="0"/>
        <v>gamma_3</v>
      </c>
      <c r="AC1" s="4" t="str">
        <f t="shared" si="0"/>
        <v>gamma_4</v>
      </c>
      <c r="AD1" s="4" t="str">
        <f t="shared" si="0"/>
        <v>delta_1</v>
      </c>
      <c r="AE1" s="4" t="str">
        <f t="shared" si="0"/>
        <v>delta_2</v>
      </c>
      <c r="AF1" s="4" t="str">
        <f t="shared" si="0"/>
        <v>delta_3</v>
      </c>
      <c r="AG1" s="4" t="str">
        <f t="shared" si="0"/>
        <v>delta_4</v>
      </c>
      <c r="AH1" t="s">
        <v>692</v>
      </c>
      <c r="AI1" s="22">
        <f>CORREL(AI3:AI32,AH3:AH32)</f>
        <v>0.99999999999999978</v>
      </c>
      <c r="AJ1" t="s">
        <v>770</v>
      </c>
      <c r="AK1">
        <f>SUM(AK3:AK32)</f>
        <v>0</v>
      </c>
    </row>
    <row r="2" spans="1:37">
      <c r="A2" t="str">
        <f>'OAM1'!A2</f>
        <v>id</v>
      </c>
      <c r="B2" t="str">
        <f>'OAM1'!B2</f>
        <v>szórás</v>
      </c>
      <c r="C2" t="str">
        <f>'OAM1'!C2</f>
        <v>max</v>
      </c>
      <c r="D2" t="str">
        <f>'OAM1'!D2</f>
        <v>átlag</v>
      </c>
      <c r="E2" t="str">
        <f>'OAM1'!E2</f>
        <v>nulla%</v>
      </c>
      <c r="F2" t="str">
        <f>'OAM1'!F2</f>
        <v>szórás</v>
      </c>
      <c r="G2" t="str">
        <f>'OAM1'!G2</f>
        <v>max</v>
      </c>
      <c r="H2" t="str">
        <f>'OAM1'!H2</f>
        <v>átlag</v>
      </c>
      <c r="I2" t="str">
        <f>'OAM1'!I2</f>
        <v>nulla%</v>
      </c>
      <c r="J2" t="str">
        <f>'OAM1'!J2</f>
        <v>szórás</v>
      </c>
      <c r="K2" t="str">
        <f>'OAM1'!K2</f>
        <v>max</v>
      </c>
      <c r="L2" t="str">
        <f>'OAM1'!L2</f>
        <v>átlag</v>
      </c>
      <c r="M2" t="str">
        <f>'OAM1'!M2</f>
        <v>nulla%</v>
      </c>
      <c r="N2" t="str">
        <f>'OAM1'!N2</f>
        <v>szórás</v>
      </c>
      <c r="O2" t="str">
        <f>'OAM1'!O2</f>
        <v>max</v>
      </c>
      <c r="P2" t="str">
        <f>'OAM1'!P2</f>
        <v>átlag</v>
      </c>
      <c r="Q2" t="str">
        <f>'OAM1'!Q2</f>
        <v>nulla%</v>
      </c>
      <c r="R2" s="4" t="str">
        <f t="shared" ref="R2" si="1">B2</f>
        <v>szórás</v>
      </c>
      <c r="S2" s="4" t="str">
        <f t="shared" si="0"/>
        <v>max</v>
      </c>
      <c r="T2" s="4" t="str">
        <f t="shared" si="0"/>
        <v>átlag</v>
      </c>
      <c r="U2" s="4" t="str">
        <f t="shared" si="0"/>
        <v>nulla%</v>
      </c>
      <c r="V2" s="4" t="str">
        <f t="shared" si="0"/>
        <v>szórás</v>
      </c>
      <c r="W2" s="4" t="str">
        <f t="shared" si="0"/>
        <v>max</v>
      </c>
      <c r="X2" s="4" t="str">
        <f t="shared" si="0"/>
        <v>átlag</v>
      </c>
      <c r="Y2" s="4" t="str">
        <f t="shared" si="0"/>
        <v>nulla%</v>
      </c>
      <c r="Z2" s="4" t="str">
        <f t="shared" si="0"/>
        <v>szórás</v>
      </c>
      <c r="AA2" s="4" t="str">
        <f t="shared" si="0"/>
        <v>max</v>
      </c>
      <c r="AB2" s="4" t="str">
        <f t="shared" si="0"/>
        <v>átlag</v>
      </c>
      <c r="AC2" s="4" t="str">
        <f t="shared" si="0"/>
        <v>nulla%</v>
      </c>
      <c r="AD2" s="4" t="str">
        <f t="shared" si="0"/>
        <v>szórás</v>
      </c>
      <c r="AE2" s="4" t="str">
        <f t="shared" si="0"/>
        <v>max</v>
      </c>
      <c r="AF2" s="4" t="str">
        <f t="shared" si="0"/>
        <v>átlag</v>
      </c>
      <c r="AG2" s="4" t="str">
        <f t="shared" si="0"/>
        <v>nulla%</v>
      </c>
      <c r="AH2" t="str">
        <f>'OAM1'!V2</f>
        <v>Y</v>
      </c>
      <c r="AI2" s="38" t="str">
        <f>csoport_klasszifikátor!AH103</f>
        <v>Becslés</v>
      </c>
      <c r="AJ2" t="s">
        <v>768</v>
      </c>
      <c r="AK2" t="s">
        <v>769</v>
      </c>
    </row>
    <row r="3" spans="1:37">
      <c r="A3" t="str">
        <f>'OAM1'!A3</f>
        <v>2021-11-28 22:46:59 muse 1:15</v>
      </c>
      <c r="B3">
        <f>RANK('OAM1'!B3,'OAM1'!B$3:B$32,0)</f>
        <v>30</v>
      </c>
      <c r="C3">
        <f>RANK('OAM1'!C3,'OAM1'!C$3:C$32,0)</f>
        <v>8</v>
      </c>
      <c r="D3">
        <f>RANK('OAM1'!D3,'OAM1'!D$3:D$32,0)</f>
        <v>2</v>
      </c>
      <c r="E3">
        <f>RANK('OAM1'!E3,'OAM1'!E$3:E$32,0)</f>
        <v>17</v>
      </c>
      <c r="F3">
        <f>RANK('OAM1'!F3,'OAM1'!F$3:F$32,0)</f>
        <v>27</v>
      </c>
      <c r="G3">
        <f>RANK('OAM1'!G3,'OAM1'!G$3:G$32,0)</f>
        <v>9</v>
      </c>
      <c r="H3">
        <f>RANK('OAM1'!H3,'OAM1'!H$3:H$32,0)</f>
        <v>6</v>
      </c>
      <c r="I3">
        <f>RANK('OAM1'!I3,'OAM1'!I$3:I$32,0)</f>
        <v>17</v>
      </c>
      <c r="J3">
        <f>RANK('OAM1'!J3,'OAM1'!J$3:J$32,0)</f>
        <v>25</v>
      </c>
      <c r="K3">
        <f>RANK('OAM1'!K3,'OAM1'!K$3:K$32,0)</f>
        <v>7</v>
      </c>
      <c r="L3">
        <f>RANK('OAM1'!L3,'OAM1'!L$3:L$32,0)</f>
        <v>1</v>
      </c>
      <c r="M3">
        <f>RANK('OAM1'!M3,'OAM1'!M$3:M$32,0)</f>
        <v>17</v>
      </c>
      <c r="N3">
        <f>RANK('OAM1'!N3,'OAM1'!N$3:N$32,0)</f>
        <v>30</v>
      </c>
      <c r="O3">
        <f>RANK('OAM1'!O3,'OAM1'!O$3:O$32,0)</f>
        <v>27</v>
      </c>
      <c r="P3">
        <f>RANK('OAM1'!P3,'OAM1'!P$3:P$32,0)</f>
        <v>11</v>
      </c>
      <c r="Q3">
        <f>RANK('OAM1'!Q3,'OAM1'!Q$3:Q$32,0)</f>
        <v>17</v>
      </c>
      <c r="R3">
        <f>31-B3</f>
        <v>1</v>
      </c>
      <c r="S3">
        <f t="shared" ref="S3:AG19" si="2">31-C3</f>
        <v>23</v>
      </c>
      <c r="T3">
        <f t="shared" si="2"/>
        <v>29</v>
      </c>
      <c r="U3">
        <f t="shared" si="2"/>
        <v>14</v>
      </c>
      <c r="V3">
        <f t="shared" si="2"/>
        <v>4</v>
      </c>
      <c r="W3">
        <f t="shared" si="2"/>
        <v>22</v>
      </c>
      <c r="X3">
        <f t="shared" si="2"/>
        <v>25</v>
      </c>
      <c r="Y3">
        <f t="shared" si="2"/>
        <v>14</v>
      </c>
      <c r="Z3">
        <f t="shared" si="2"/>
        <v>6</v>
      </c>
      <c r="AA3">
        <f t="shared" si="2"/>
        <v>24</v>
      </c>
      <c r="AB3">
        <f t="shared" si="2"/>
        <v>30</v>
      </c>
      <c r="AC3">
        <f t="shared" si="2"/>
        <v>14</v>
      </c>
      <c r="AD3">
        <f t="shared" si="2"/>
        <v>1</v>
      </c>
      <c r="AE3">
        <f t="shared" si="2"/>
        <v>4</v>
      </c>
      <c r="AF3">
        <f t="shared" si="2"/>
        <v>20</v>
      </c>
      <c r="AG3">
        <f t="shared" si="2"/>
        <v>14</v>
      </c>
      <c r="AH3">
        <f>'OAM1'!Y3*1000</f>
        <v>1000</v>
      </c>
      <c r="AI3" s="38">
        <f>ROUND((csoport_klasszifikátor!AH104)/1000,)</f>
        <v>1</v>
      </c>
      <c r="AJ3">
        <f>AH3/1000</f>
        <v>1</v>
      </c>
      <c r="AK3">
        <f>AI3-AJ3</f>
        <v>0</v>
      </c>
    </row>
    <row r="4" spans="1:37">
      <c r="A4" t="str">
        <f>'OAM1'!A4</f>
        <v>2022-01-10 11:19:49 muse 1:29</v>
      </c>
      <c r="B4">
        <f>RANK('OAM1'!B4,'OAM1'!B$3:B$32,0)</f>
        <v>24</v>
      </c>
      <c r="C4">
        <f>RANK('OAM1'!C4,'OAM1'!C$3:C$32,0)</f>
        <v>23</v>
      </c>
      <c r="D4">
        <f>RANK('OAM1'!D4,'OAM1'!D$3:D$32,0)</f>
        <v>14</v>
      </c>
      <c r="E4">
        <f>RANK('OAM1'!E4,'OAM1'!E$3:E$32,0)</f>
        <v>28</v>
      </c>
      <c r="F4">
        <f>RANK('OAM1'!F4,'OAM1'!F$3:F$32,0)</f>
        <v>29</v>
      </c>
      <c r="G4">
        <f>RANK('OAM1'!G4,'OAM1'!G$3:G$32,0)</f>
        <v>18</v>
      </c>
      <c r="H4">
        <f>RANK('OAM1'!H4,'OAM1'!H$3:H$32,0)</f>
        <v>19</v>
      </c>
      <c r="I4">
        <f>RANK('OAM1'!I4,'OAM1'!I$3:I$32,0)</f>
        <v>28</v>
      </c>
      <c r="J4">
        <f>RANK('OAM1'!J4,'OAM1'!J$3:J$32,0)</f>
        <v>30</v>
      </c>
      <c r="K4">
        <f>RANK('OAM1'!K4,'OAM1'!K$3:K$32,0)</f>
        <v>26</v>
      </c>
      <c r="L4">
        <f>RANK('OAM1'!L4,'OAM1'!L$3:L$32,0)</f>
        <v>23</v>
      </c>
      <c r="M4">
        <f>RANK('OAM1'!M4,'OAM1'!M$3:M$32,0)</f>
        <v>28</v>
      </c>
      <c r="N4">
        <f>RANK('OAM1'!N4,'OAM1'!N$3:N$32,0)</f>
        <v>18</v>
      </c>
      <c r="O4">
        <f>RANK('OAM1'!O4,'OAM1'!O$3:O$32,0)</f>
        <v>6</v>
      </c>
      <c r="P4">
        <f>RANK('OAM1'!P4,'OAM1'!P$3:P$32,0)</f>
        <v>6</v>
      </c>
      <c r="Q4">
        <f>RANK('OAM1'!Q4,'OAM1'!Q$3:Q$32,0)</f>
        <v>28</v>
      </c>
      <c r="R4">
        <f t="shared" ref="R4:AG32" si="3">31-B4</f>
        <v>7</v>
      </c>
      <c r="S4">
        <f t="shared" si="2"/>
        <v>8</v>
      </c>
      <c r="T4">
        <f t="shared" si="2"/>
        <v>17</v>
      </c>
      <c r="U4">
        <f t="shared" si="2"/>
        <v>3</v>
      </c>
      <c r="V4">
        <f t="shared" si="2"/>
        <v>2</v>
      </c>
      <c r="W4">
        <f t="shared" si="2"/>
        <v>13</v>
      </c>
      <c r="X4">
        <f t="shared" si="2"/>
        <v>12</v>
      </c>
      <c r="Y4">
        <f t="shared" si="2"/>
        <v>3</v>
      </c>
      <c r="Z4">
        <f t="shared" si="2"/>
        <v>1</v>
      </c>
      <c r="AA4">
        <f t="shared" si="2"/>
        <v>5</v>
      </c>
      <c r="AB4">
        <f t="shared" si="2"/>
        <v>8</v>
      </c>
      <c r="AC4">
        <f t="shared" si="2"/>
        <v>3</v>
      </c>
      <c r="AD4">
        <f t="shared" si="2"/>
        <v>13</v>
      </c>
      <c r="AE4">
        <f t="shared" si="2"/>
        <v>25</v>
      </c>
      <c r="AF4">
        <f t="shared" si="2"/>
        <v>25</v>
      </c>
      <c r="AG4">
        <f t="shared" si="2"/>
        <v>3</v>
      </c>
      <c r="AH4">
        <f>'OAM1'!Y4*1000</f>
        <v>2000</v>
      </c>
      <c r="AI4" s="38">
        <f>ROUND((csoport_klasszifikátor!AH105)/1000,)</f>
        <v>2</v>
      </c>
      <c r="AJ4">
        <f t="shared" ref="AJ4:AJ32" si="4">AH4/1000</f>
        <v>2</v>
      </c>
      <c r="AK4">
        <f t="shared" ref="AK4:AK32" si="5">AI4-AJ4</f>
        <v>0</v>
      </c>
    </row>
    <row r="5" spans="1:37">
      <c r="A5" t="str">
        <f>'OAM1'!A5</f>
        <v>2022-01-10 11:46:20 muse 1:19</v>
      </c>
      <c r="B5">
        <f>RANK('OAM1'!B5,'OAM1'!B$3:B$32,0)</f>
        <v>2</v>
      </c>
      <c r="C5">
        <f>RANK('OAM1'!C5,'OAM1'!C$3:C$32,0)</f>
        <v>28</v>
      </c>
      <c r="D5">
        <f>RANK('OAM1'!D5,'OAM1'!D$3:D$32,0)</f>
        <v>30</v>
      </c>
      <c r="E5">
        <f>RANK('OAM1'!E5,'OAM1'!E$3:E$32,0)</f>
        <v>25</v>
      </c>
      <c r="F5">
        <f>RANK('OAM1'!F5,'OAM1'!F$3:F$32,0)</f>
        <v>2</v>
      </c>
      <c r="G5">
        <f>RANK('OAM1'!G5,'OAM1'!G$3:G$32,0)</f>
        <v>13</v>
      </c>
      <c r="H5">
        <f>RANK('OAM1'!H5,'OAM1'!H$3:H$32,0)</f>
        <v>30</v>
      </c>
      <c r="I5">
        <f>RANK('OAM1'!I5,'OAM1'!I$3:I$32,0)</f>
        <v>25</v>
      </c>
      <c r="J5">
        <f>RANK('OAM1'!J5,'OAM1'!J$3:J$32,0)</f>
        <v>1</v>
      </c>
      <c r="K5">
        <f>RANK('OAM1'!K5,'OAM1'!K$3:K$32,0)</f>
        <v>17</v>
      </c>
      <c r="L5">
        <f>RANK('OAM1'!L5,'OAM1'!L$3:L$32,0)</f>
        <v>30</v>
      </c>
      <c r="M5">
        <f>RANK('OAM1'!M5,'OAM1'!M$3:M$32,0)</f>
        <v>25</v>
      </c>
      <c r="N5">
        <f>RANK('OAM1'!N5,'OAM1'!N$3:N$32,0)</f>
        <v>2</v>
      </c>
      <c r="O5">
        <f>RANK('OAM1'!O5,'OAM1'!O$3:O$32,0)</f>
        <v>29</v>
      </c>
      <c r="P5">
        <f>RANK('OAM1'!P5,'OAM1'!P$3:P$32,0)</f>
        <v>30</v>
      </c>
      <c r="Q5">
        <f>RANK('OAM1'!Q5,'OAM1'!Q$3:Q$32,0)</f>
        <v>25</v>
      </c>
      <c r="R5">
        <f t="shared" si="3"/>
        <v>29</v>
      </c>
      <c r="S5">
        <f t="shared" si="2"/>
        <v>3</v>
      </c>
      <c r="T5">
        <f t="shared" si="2"/>
        <v>1</v>
      </c>
      <c r="U5">
        <f t="shared" si="2"/>
        <v>6</v>
      </c>
      <c r="V5">
        <f t="shared" si="2"/>
        <v>29</v>
      </c>
      <c r="W5">
        <f t="shared" si="2"/>
        <v>18</v>
      </c>
      <c r="X5">
        <f t="shared" si="2"/>
        <v>1</v>
      </c>
      <c r="Y5">
        <f t="shared" si="2"/>
        <v>6</v>
      </c>
      <c r="Z5">
        <f t="shared" si="2"/>
        <v>30</v>
      </c>
      <c r="AA5">
        <f t="shared" si="2"/>
        <v>14</v>
      </c>
      <c r="AB5">
        <f t="shared" si="2"/>
        <v>1</v>
      </c>
      <c r="AC5">
        <f t="shared" si="2"/>
        <v>6</v>
      </c>
      <c r="AD5">
        <f t="shared" si="2"/>
        <v>29</v>
      </c>
      <c r="AE5">
        <f t="shared" si="2"/>
        <v>2</v>
      </c>
      <c r="AF5">
        <f t="shared" si="2"/>
        <v>1</v>
      </c>
      <c r="AG5">
        <f t="shared" si="2"/>
        <v>6</v>
      </c>
      <c r="AH5">
        <f>'OAM1'!Y5*1000</f>
        <v>1000</v>
      </c>
      <c r="AI5" s="38">
        <f>ROUND((csoport_klasszifikátor!AH106)/1000,)</f>
        <v>1</v>
      </c>
      <c r="AJ5">
        <f t="shared" si="4"/>
        <v>1</v>
      </c>
      <c r="AK5">
        <f t="shared" si="5"/>
        <v>0</v>
      </c>
    </row>
    <row r="6" spans="1:37">
      <c r="A6" t="str">
        <f>'OAM1'!A6</f>
        <v>2022-01-10 17:05:08 muse 1:26</v>
      </c>
      <c r="B6">
        <f>RANK('OAM1'!B6,'OAM1'!B$3:B$32,0)</f>
        <v>7</v>
      </c>
      <c r="C6">
        <f>RANK('OAM1'!C6,'OAM1'!C$3:C$32,0)</f>
        <v>6</v>
      </c>
      <c r="D6">
        <f>RANK('OAM1'!D6,'OAM1'!D$3:D$32,0)</f>
        <v>23</v>
      </c>
      <c r="E6">
        <f>RANK('OAM1'!E6,'OAM1'!E$3:E$32,0)</f>
        <v>9</v>
      </c>
      <c r="F6">
        <f>RANK('OAM1'!F6,'OAM1'!F$3:F$32,0)</f>
        <v>24</v>
      </c>
      <c r="G6">
        <f>RANK('OAM1'!G6,'OAM1'!G$3:G$32,0)</f>
        <v>19</v>
      </c>
      <c r="H6">
        <f>RANK('OAM1'!H6,'OAM1'!H$3:H$32,0)</f>
        <v>16</v>
      </c>
      <c r="I6">
        <f>RANK('OAM1'!I6,'OAM1'!I$3:I$32,0)</f>
        <v>9</v>
      </c>
      <c r="J6">
        <f>RANK('OAM1'!J6,'OAM1'!J$3:J$32,0)</f>
        <v>29</v>
      </c>
      <c r="K6">
        <f>RANK('OAM1'!K6,'OAM1'!K$3:K$32,0)</f>
        <v>18</v>
      </c>
      <c r="L6">
        <f>RANK('OAM1'!L6,'OAM1'!L$3:L$32,0)</f>
        <v>18</v>
      </c>
      <c r="M6">
        <f>RANK('OAM1'!M6,'OAM1'!M$3:M$32,0)</f>
        <v>9</v>
      </c>
      <c r="N6">
        <f>RANK('OAM1'!N6,'OAM1'!N$3:N$32,0)</f>
        <v>17</v>
      </c>
      <c r="O6">
        <f>RANK('OAM1'!O6,'OAM1'!O$3:O$32,0)</f>
        <v>28</v>
      </c>
      <c r="P6">
        <f>RANK('OAM1'!P6,'OAM1'!P$3:P$32,0)</f>
        <v>23</v>
      </c>
      <c r="Q6">
        <f>RANK('OAM1'!Q6,'OAM1'!Q$3:Q$32,0)</f>
        <v>9</v>
      </c>
      <c r="R6">
        <f t="shared" si="3"/>
        <v>24</v>
      </c>
      <c r="S6">
        <f t="shared" si="2"/>
        <v>25</v>
      </c>
      <c r="T6">
        <f t="shared" si="2"/>
        <v>8</v>
      </c>
      <c r="U6">
        <f t="shared" si="2"/>
        <v>22</v>
      </c>
      <c r="V6">
        <f t="shared" si="2"/>
        <v>7</v>
      </c>
      <c r="W6">
        <f t="shared" si="2"/>
        <v>12</v>
      </c>
      <c r="X6">
        <f t="shared" si="2"/>
        <v>15</v>
      </c>
      <c r="Y6">
        <f t="shared" si="2"/>
        <v>22</v>
      </c>
      <c r="Z6">
        <f t="shared" si="2"/>
        <v>2</v>
      </c>
      <c r="AA6">
        <f t="shared" si="2"/>
        <v>13</v>
      </c>
      <c r="AB6">
        <f t="shared" si="2"/>
        <v>13</v>
      </c>
      <c r="AC6">
        <f t="shared" si="2"/>
        <v>22</v>
      </c>
      <c r="AD6">
        <f t="shared" si="2"/>
        <v>14</v>
      </c>
      <c r="AE6">
        <f t="shared" si="2"/>
        <v>3</v>
      </c>
      <c r="AF6">
        <f t="shared" si="2"/>
        <v>8</v>
      </c>
      <c r="AG6">
        <f t="shared" si="2"/>
        <v>22</v>
      </c>
      <c r="AH6">
        <f>'OAM1'!Y6*1000</f>
        <v>2000</v>
      </c>
      <c r="AI6" s="38">
        <f>ROUND((csoport_klasszifikátor!AH107)/1000,)</f>
        <v>2</v>
      </c>
      <c r="AJ6">
        <f t="shared" si="4"/>
        <v>2</v>
      </c>
      <c r="AK6">
        <f t="shared" si="5"/>
        <v>0</v>
      </c>
    </row>
    <row r="7" spans="1:37">
      <c r="A7" t="str">
        <f>'OAM1'!A7</f>
        <v>2022-01-10 17:38:04 muse 1:27</v>
      </c>
      <c r="B7">
        <f>RANK('OAM1'!B7,'OAM1'!B$3:B$32,0)</f>
        <v>9</v>
      </c>
      <c r="C7">
        <f>RANK('OAM1'!C7,'OAM1'!C$3:C$32,0)</f>
        <v>26</v>
      </c>
      <c r="D7">
        <f>RANK('OAM1'!D7,'OAM1'!D$3:D$32,0)</f>
        <v>22</v>
      </c>
      <c r="E7">
        <f>RANK('OAM1'!E7,'OAM1'!E$3:E$32,0)</f>
        <v>7</v>
      </c>
      <c r="F7">
        <f>RANK('OAM1'!F7,'OAM1'!F$3:F$32,0)</f>
        <v>22</v>
      </c>
      <c r="G7">
        <f>RANK('OAM1'!G7,'OAM1'!G$3:G$32,0)</f>
        <v>27</v>
      </c>
      <c r="H7">
        <f>RANK('OAM1'!H7,'OAM1'!H$3:H$32,0)</f>
        <v>21</v>
      </c>
      <c r="I7">
        <f>RANK('OAM1'!I7,'OAM1'!I$3:I$32,0)</f>
        <v>7</v>
      </c>
      <c r="J7">
        <f>RANK('OAM1'!J7,'OAM1'!J$3:J$32,0)</f>
        <v>19</v>
      </c>
      <c r="K7">
        <f>RANK('OAM1'!K7,'OAM1'!K$3:K$32,0)</f>
        <v>16</v>
      </c>
      <c r="L7">
        <f>RANK('OAM1'!L7,'OAM1'!L$3:L$32,0)</f>
        <v>16</v>
      </c>
      <c r="M7">
        <f>RANK('OAM1'!M7,'OAM1'!M$3:M$32,0)</f>
        <v>7</v>
      </c>
      <c r="N7">
        <f>RANK('OAM1'!N7,'OAM1'!N$3:N$32,0)</f>
        <v>14</v>
      </c>
      <c r="O7">
        <f>RANK('OAM1'!O7,'OAM1'!O$3:O$32,0)</f>
        <v>12</v>
      </c>
      <c r="P7">
        <f>RANK('OAM1'!P7,'OAM1'!P$3:P$32,0)</f>
        <v>22</v>
      </c>
      <c r="Q7">
        <f>RANK('OAM1'!Q7,'OAM1'!Q$3:Q$32,0)</f>
        <v>7</v>
      </c>
      <c r="R7">
        <f t="shared" si="3"/>
        <v>22</v>
      </c>
      <c r="S7">
        <f t="shared" si="2"/>
        <v>5</v>
      </c>
      <c r="T7">
        <f t="shared" si="2"/>
        <v>9</v>
      </c>
      <c r="U7">
        <f t="shared" si="2"/>
        <v>24</v>
      </c>
      <c r="V7">
        <f t="shared" si="2"/>
        <v>9</v>
      </c>
      <c r="W7">
        <f t="shared" si="2"/>
        <v>4</v>
      </c>
      <c r="X7">
        <f t="shared" si="2"/>
        <v>10</v>
      </c>
      <c r="Y7">
        <f t="shared" si="2"/>
        <v>24</v>
      </c>
      <c r="Z7">
        <f t="shared" si="2"/>
        <v>12</v>
      </c>
      <c r="AA7">
        <f t="shared" si="2"/>
        <v>15</v>
      </c>
      <c r="AB7">
        <f t="shared" si="2"/>
        <v>15</v>
      </c>
      <c r="AC7">
        <f t="shared" si="2"/>
        <v>24</v>
      </c>
      <c r="AD7">
        <f t="shared" si="2"/>
        <v>17</v>
      </c>
      <c r="AE7">
        <f t="shared" si="2"/>
        <v>19</v>
      </c>
      <c r="AF7">
        <f t="shared" si="2"/>
        <v>9</v>
      </c>
      <c r="AG7">
        <f t="shared" si="2"/>
        <v>24</v>
      </c>
      <c r="AH7">
        <f>'OAM1'!Y7*1000</f>
        <v>1000</v>
      </c>
      <c r="AI7" s="38">
        <f>ROUND((csoport_klasszifikátor!AH108)/1000,)</f>
        <v>1</v>
      </c>
      <c r="AJ7">
        <f t="shared" si="4"/>
        <v>1</v>
      </c>
      <c r="AK7">
        <f t="shared" si="5"/>
        <v>0</v>
      </c>
    </row>
    <row r="8" spans="1:37">
      <c r="A8" t="str">
        <f>'OAM1'!A8</f>
        <v>2022-01-14 10:10:49 muse 1:23</v>
      </c>
      <c r="B8">
        <f>RANK('OAM1'!B8,'OAM1'!B$3:B$32,0)</f>
        <v>15</v>
      </c>
      <c r="C8">
        <f>RANK('OAM1'!C8,'OAM1'!C$3:C$32,0)</f>
        <v>25</v>
      </c>
      <c r="D8">
        <f>RANK('OAM1'!D8,'OAM1'!D$3:D$32,0)</f>
        <v>24</v>
      </c>
      <c r="E8">
        <f>RANK('OAM1'!E8,'OAM1'!E$3:E$32,0)</f>
        <v>6</v>
      </c>
      <c r="F8">
        <f>RANK('OAM1'!F8,'OAM1'!F$3:F$32,0)</f>
        <v>8</v>
      </c>
      <c r="G8">
        <f>RANK('OAM1'!G8,'OAM1'!G$3:G$32,0)</f>
        <v>8</v>
      </c>
      <c r="H8">
        <f>RANK('OAM1'!H8,'OAM1'!H$3:H$32,0)</f>
        <v>12</v>
      </c>
      <c r="I8">
        <f>RANK('OAM1'!I8,'OAM1'!I$3:I$32,0)</f>
        <v>6</v>
      </c>
      <c r="J8">
        <f>RANK('OAM1'!J8,'OAM1'!J$3:J$32,0)</f>
        <v>11</v>
      </c>
      <c r="K8">
        <f>RANK('OAM1'!K8,'OAM1'!K$3:K$32,0)</f>
        <v>4</v>
      </c>
      <c r="L8">
        <f>RANK('OAM1'!L8,'OAM1'!L$3:L$32,0)</f>
        <v>11</v>
      </c>
      <c r="M8">
        <f>RANK('OAM1'!M8,'OAM1'!M$3:M$32,0)</f>
        <v>6</v>
      </c>
      <c r="N8">
        <f>RANK('OAM1'!N8,'OAM1'!N$3:N$32,0)</f>
        <v>8</v>
      </c>
      <c r="O8">
        <f>RANK('OAM1'!O8,'OAM1'!O$3:O$32,0)</f>
        <v>20</v>
      </c>
      <c r="P8">
        <f>RANK('OAM1'!P8,'OAM1'!P$3:P$32,0)</f>
        <v>16</v>
      </c>
      <c r="Q8">
        <f>RANK('OAM1'!Q8,'OAM1'!Q$3:Q$32,0)</f>
        <v>6</v>
      </c>
      <c r="R8">
        <f t="shared" si="3"/>
        <v>16</v>
      </c>
      <c r="S8">
        <f t="shared" si="2"/>
        <v>6</v>
      </c>
      <c r="T8">
        <f t="shared" si="2"/>
        <v>7</v>
      </c>
      <c r="U8">
        <f t="shared" si="2"/>
        <v>25</v>
      </c>
      <c r="V8">
        <f t="shared" si="2"/>
        <v>23</v>
      </c>
      <c r="W8">
        <f t="shared" si="2"/>
        <v>23</v>
      </c>
      <c r="X8">
        <f t="shared" si="2"/>
        <v>19</v>
      </c>
      <c r="Y8">
        <f t="shared" si="2"/>
        <v>25</v>
      </c>
      <c r="Z8">
        <f t="shared" si="2"/>
        <v>20</v>
      </c>
      <c r="AA8">
        <f t="shared" si="2"/>
        <v>27</v>
      </c>
      <c r="AB8">
        <f t="shared" si="2"/>
        <v>20</v>
      </c>
      <c r="AC8">
        <f t="shared" si="2"/>
        <v>25</v>
      </c>
      <c r="AD8">
        <f t="shared" si="2"/>
        <v>23</v>
      </c>
      <c r="AE8">
        <f t="shared" si="2"/>
        <v>11</v>
      </c>
      <c r="AF8">
        <f t="shared" si="2"/>
        <v>15</v>
      </c>
      <c r="AG8">
        <f t="shared" si="2"/>
        <v>25</v>
      </c>
      <c r="AH8">
        <f>'OAM1'!Y8*1000</f>
        <v>1000</v>
      </c>
      <c r="AI8" s="38">
        <f>ROUND((csoport_klasszifikátor!AH109)/1000,)</f>
        <v>1</v>
      </c>
      <c r="AJ8">
        <f t="shared" si="4"/>
        <v>1</v>
      </c>
      <c r="AK8">
        <f t="shared" si="5"/>
        <v>0</v>
      </c>
    </row>
    <row r="9" spans="1:37">
      <c r="A9" t="str">
        <f>'OAM1'!A9</f>
        <v>2022-01-14 11:35:08 muse 1:44</v>
      </c>
      <c r="B9">
        <f>RANK('OAM1'!B9,'OAM1'!B$3:B$32,0)</f>
        <v>21</v>
      </c>
      <c r="C9">
        <f>RANK('OAM1'!C9,'OAM1'!C$3:C$32,0)</f>
        <v>10</v>
      </c>
      <c r="D9">
        <f>RANK('OAM1'!D9,'OAM1'!D$3:D$32,0)</f>
        <v>17</v>
      </c>
      <c r="E9">
        <f>RANK('OAM1'!E9,'OAM1'!E$3:E$32,0)</f>
        <v>18</v>
      </c>
      <c r="F9">
        <f>RANK('OAM1'!F9,'OAM1'!F$3:F$32,0)</f>
        <v>23</v>
      </c>
      <c r="G9">
        <f>RANK('OAM1'!G9,'OAM1'!G$3:G$32,0)</f>
        <v>4</v>
      </c>
      <c r="H9">
        <f>RANK('OAM1'!H9,'OAM1'!H$3:H$32,0)</f>
        <v>24</v>
      </c>
      <c r="I9">
        <f>RANK('OAM1'!I9,'OAM1'!I$3:I$32,0)</f>
        <v>18</v>
      </c>
      <c r="J9">
        <f>RANK('OAM1'!J9,'OAM1'!J$3:J$32,0)</f>
        <v>20</v>
      </c>
      <c r="K9">
        <f>RANK('OAM1'!K9,'OAM1'!K$3:K$32,0)</f>
        <v>20</v>
      </c>
      <c r="L9">
        <f>RANK('OAM1'!L9,'OAM1'!L$3:L$32,0)</f>
        <v>27</v>
      </c>
      <c r="M9">
        <f>RANK('OAM1'!M9,'OAM1'!M$3:M$32,0)</f>
        <v>18</v>
      </c>
      <c r="N9">
        <f>RANK('OAM1'!N9,'OAM1'!N$3:N$32,0)</f>
        <v>22</v>
      </c>
      <c r="O9">
        <f>RANK('OAM1'!O9,'OAM1'!O$3:O$32,0)</f>
        <v>7</v>
      </c>
      <c r="P9">
        <f>RANK('OAM1'!P9,'OAM1'!P$3:P$32,0)</f>
        <v>10</v>
      </c>
      <c r="Q9">
        <f>RANK('OAM1'!Q9,'OAM1'!Q$3:Q$32,0)</f>
        <v>18</v>
      </c>
      <c r="R9">
        <f t="shared" si="3"/>
        <v>10</v>
      </c>
      <c r="S9">
        <f t="shared" si="2"/>
        <v>21</v>
      </c>
      <c r="T9">
        <f t="shared" si="2"/>
        <v>14</v>
      </c>
      <c r="U9">
        <f t="shared" si="2"/>
        <v>13</v>
      </c>
      <c r="V9">
        <f t="shared" si="2"/>
        <v>8</v>
      </c>
      <c r="W9">
        <f t="shared" si="2"/>
        <v>27</v>
      </c>
      <c r="X9">
        <f t="shared" si="2"/>
        <v>7</v>
      </c>
      <c r="Y9">
        <f t="shared" si="2"/>
        <v>13</v>
      </c>
      <c r="Z9">
        <f t="shared" si="2"/>
        <v>11</v>
      </c>
      <c r="AA9">
        <f t="shared" si="2"/>
        <v>11</v>
      </c>
      <c r="AB9">
        <f t="shared" si="2"/>
        <v>4</v>
      </c>
      <c r="AC9">
        <f t="shared" si="2"/>
        <v>13</v>
      </c>
      <c r="AD9">
        <f t="shared" si="2"/>
        <v>9</v>
      </c>
      <c r="AE9">
        <f t="shared" si="2"/>
        <v>24</v>
      </c>
      <c r="AF9">
        <f t="shared" si="2"/>
        <v>21</v>
      </c>
      <c r="AG9">
        <f t="shared" si="2"/>
        <v>13</v>
      </c>
      <c r="AH9">
        <f>'OAM1'!Y9*1000</f>
        <v>1000</v>
      </c>
      <c r="AI9" s="38">
        <f>ROUND((csoport_klasszifikátor!AH110)/1000,)</f>
        <v>1</v>
      </c>
      <c r="AJ9">
        <f t="shared" si="4"/>
        <v>1</v>
      </c>
      <c r="AK9">
        <f t="shared" si="5"/>
        <v>0</v>
      </c>
    </row>
    <row r="10" spans="1:37">
      <c r="A10" t="str">
        <f>'OAM1'!A10</f>
        <v>2022-01-07 09:47:04 muse 1:27</v>
      </c>
      <c r="B10">
        <f>RANK('OAM1'!B10,'OAM1'!B$3:B$32,0)</f>
        <v>17</v>
      </c>
      <c r="C10">
        <f>RANK('OAM1'!C10,'OAM1'!C$3:C$32,0)</f>
        <v>19</v>
      </c>
      <c r="D10">
        <f>RANK('OAM1'!D10,'OAM1'!D$3:D$32,0)</f>
        <v>8</v>
      </c>
      <c r="E10">
        <f>RANK('OAM1'!E10,'OAM1'!E$3:E$32,0)</f>
        <v>12</v>
      </c>
      <c r="F10">
        <f>RANK('OAM1'!F10,'OAM1'!F$3:F$32,0)</f>
        <v>25</v>
      </c>
      <c r="G10">
        <f>RANK('OAM1'!G10,'OAM1'!G$3:G$32,0)</f>
        <v>17</v>
      </c>
      <c r="H10">
        <f>RANK('OAM1'!H10,'OAM1'!H$3:H$32,0)</f>
        <v>9</v>
      </c>
      <c r="I10">
        <f>RANK('OAM1'!I10,'OAM1'!I$3:I$32,0)</f>
        <v>12</v>
      </c>
      <c r="J10">
        <f>RANK('OAM1'!J10,'OAM1'!J$3:J$32,0)</f>
        <v>27</v>
      </c>
      <c r="K10">
        <f>RANK('OAM1'!K10,'OAM1'!K$3:K$32,0)</f>
        <v>23</v>
      </c>
      <c r="L10">
        <f>RANK('OAM1'!L10,'OAM1'!L$3:L$32,0)</f>
        <v>9</v>
      </c>
      <c r="M10">
        <f>RANK('OAM1'!M10,'OAM1'!M$3:M$32,0)</f>
        <v>12</v>
      </c>
      <c r="N10">
        <f>RANK('OAM1'!N10,'OAM1'!N$3:N$32,0)</f>
        <v>21</v>
      </c>
      <c r="O10">
        <f>RANK('OAM1'!O10,'OAM1'!O$3:O$32,0)</f>
        <v>18</v>
      </c>
      <c r="P10">
        <f>RANK('OAM1'!P10,'OAM1'!P$3:P$32,0)</f>
        <v>7</v>
      </c>
      <c r="Q10">
        <f>RANK('OAM1'!Q10,'OAM1'!Q$3:Q$32,0)</f>
        <v>12</v>
      </c>
      <c r="R10">
        <f t="shared" si="3"/>
        <v>14</v>
      </c>
      <c r="S10">
        <f t="shared" si="2"/>
        <v>12</v>
      </c>
      <c r="T10">
        <f t="shared" si="2"/>
        <v>23</v>
      </c>
      <c r="U10">
        <f t="shared" si="2"/>
        <v>19</v>
      </c>
      <c r="V10">
        <f t="shared" si="2"/>
        <v>6</v>
      </c>
      <c r="W10">
        <f t="shared" si="2"/>
        <v>14</v>
      </c>
      <c r="X10">
        <f t="shared" si="2"/>
        <v>22</v>
      </c>
      <c r="Y10">
        <f t="shared" si="2"/>
        <v>19</v>
      </c>
      <c r="Z10">
        <f t="shared" si="2"/>
        <v>4</v>
      </c>
      <c r="AA10">
        <f t="shared" si="2"/>
        <v>8</v>
      </c>
      <c r="AB10">
        <f t="shared" si="2"/>
        <v>22</v>
      </c>
      <c r="AC10">
        <f t="shared" si="2"/>
        <v>19</v>
      </c>
      <c r="AD10">
        <f t="shared" si="2"/>
        <v>10</v>
      </c>
      <c r="AE10">
        <f t="shared" si="2"/>
        <v>13</v>
      </c>
      <c r="AF10">
        <f t="shared" si="2"/>
        <v>24</v>
      </c>
      <c r="AG10">
        <f t="shared" si="2"/>
        <v>19</v>
      </c>
      <c r="AH10">
        <f>'OAM1'!Y10*1000</f>
        <v>2000</v>
      </c>
      <c r="AI10" s="38">
        <f>ROUND((csoport_klasszifikátor!AH111)/1000,)</f>
        <v>2</v>
      </c>
      <c r="AJ10">
        <f t="shared" si="4"/>
        <v>2</v>
      </c>
      <c r="AK10">
        <f t="shared" si="5"/>
        <v>0</v>
      </c>
    </row>
    <row r="11" spans="1:37">
      <c r="A11" t="str">
        <f>'OAM1'!A11</f>
        <v>2022-01-03 13:33:18 muse 1:24</v>
      </c>
      <c r="B11">
        <f>RANK('OAM1'!B11,'OAM1'!B$3:B$32,0)</f>
        <v>25</v>
      </c>
      <c r="C11">
        <f>RANK('OAM1'!C11,'OAM1'!C$3:C$32,0)</f>
        <v>11</v>
      </c>
      <c r="D11">
        <f>RANK('OAM1'!D11,'OAM1'!D$3:D$32,0)</f>
        <v>11</v>
      </c>
      <c r="E11">
        <f>RANK('OAM1'!E11,'OAM1'!E$3:E$32,0)</f>
        <v>20</v>
      </c>
      <c r="F11">
        <f>RANK('OAM1'!F11,'OAM1'!F$3:F$32,0)</f>
        <v>9</v>
      </c>
      <c r="G11">
        <f>RANK('OAM1'!G11,'OAM1'!G$3:G$32,0)</f>
        <v>1</v>
      </c>
      <c r="H11">
        <f>RANK('OAM1'!H11,'OAM1'!H$3:H$32,0)</f>
        <v>3</v>
      </c>
      <c r="I11">
        <f>RANK('OAM1'!I11,'OAM1'!I$3:I$32,0)</f>
        <v>20</v>
      </c>
      <c r="J11">
        <f>RANK('OAM1'!J11,'OAM1'!J$3:J$32,0)</f>
        <v>10</v>
      </c>
      <c r="K11">
        <f>RANK('OAM1'!K11,'OAM1'!K$3:K$32,0)</f>
        <v>1</v>
      </c>
      <c r="L11">
        <f>RANK('OAM1'!L11,'OAM1'!L$3:L$32,0)</f>
        <v>4</v>
      </c>
      <c r="M11">
        <f>RANK('OAM1'!M11,'OAM1'!M$3:M$32,0)</f>
        <v>20</v>
      </c>
      <c r="N11">
        <f>RANK('OAM1'!N11,'OAM1'!N$3:N$32,0)</f>
        <v>26</v>
      </c>
      <c r="O11">
        <f>RANK('OAM1'!O11,'OAM1'!O$3:O$32,0)</f>
        <v>25</v>
      </c>
      <c r="P11">
        <f>RANK('OAM1'!P11,'OAM1'!P$3:P$32,0)</f>
        <v>21</v>
      </c>
      <c r="Q11">
        <f>RANK('OAM1'!Q11,'OAM1'!Q$3:Q$32,0)</f>
        <v>20</v>
      </c>
      <c r="R11">
        <f t="shared" si="3"/>
        <v>6</v>
      </c>
      <c r="S11">
        <f t="shared" si="2"/>
        <v>20</v>
      </c>
      <c r="T11">
        <f t="shared" si="2"/>
        <v>20</v>
      </c>
      <c r="U11">
        <f t="shared" si="2"/>
        <v>11</v>
      </c>
      <c r="V11">
        <f t="shared" si="2"/>
        <v>22</v>
      </c>
      <c r="W11">
        <f t="shared" si="2"/>
        <v>30</v>
      </c>
      <c r="X11">
        <f t="shared" si="2"/>
        <v>28</v>
      </c>
      <c r="Y11">
        <f t="shared" si="2"/>
        <v>11</v>
      </c>
      <c r="Z11">
        <f t="shared" si="2"/>
        <v>21</v>
      </c>
      <c r="AA11">
        <f t="shared" si="2"/>
        <v>30</v>
      </c>
      <c r="AB11">
        <f t="shared" si="2"/>
        <v>27</v>
      </c>
      <c r="AC11">
        <f t="shared" si="2"/>
        <v>11</v>
      </c>
      <c r="AD11">
        <f t="shared" si="2"/>
        <v>5</v>
      </c>
      <c r="AE11">
        <f t="shared" si="2"/>
        <v>6</v>
      </c>
      <c r="AF11">
        <f t="shared" si="2"/>
        <v>10</v>
      </c>
      <c r="AG11">
        <f t="shared" si="2"/>
        <v>11</v>
      </c>
      <c r="AH11">
        <f>'OAM1'!Y11*1000</f>
        <v>1000</v>
      </c>
      <c r="AI11" s="38">
        <f>ROUND((csoport_klasszifikátor!AH112)/1000,)</f>
        <v>1</v>
      </c>
      <c r="AJ11">
        <f t="shared" si="4"/>
        <v>1</v>
      </c>
      <c r="AK11">
        <f t="shared" si="5"/>
        <v>0</v>
      </c>
    </row>
    <row r="12" spans="1:37">
      <c r="A12" t="str">
        <f>'OAM1'!A12</f>
        <v>2022-01-03 13:38:59 muse 1:08</v>
      </c>
      <c r="B12">
        <f>RANK('OAM1'!B12,'OAM1'!B$3:B$32,0)</f>
        <v>3</v>
      </c>
      <c r="C12">
        <f>RANK('OAM1'!C12,'OAM1'!C$3:C$32,0)</f>
        <v>30</v>
      </c>
      <c r="D12">
        <f>RANK('OAM1'!D12,'OAM1'!D$3:D$32,0)</f>
        <v>28</v>
      </c>
      <c r="E12">
        <f>RANK('OAM1'!E12,'OAM1'!E$3:E$32,0)</f>
        <v>3</v>
      </c>
      <c r="F12">
        <f>RANK('OAM1'!F12,'OAM1'!F$3:F$32,0)</f>
        <v>3</v>
      </c>
      <c r="G12">
        <f>RANK('OAM1'!G12,'OAM1'!G$3:G$32,0)</f>
        <v>15</v>
      </c>
      <c r="H12">
        <f>RANK('OAM1'!H12,'OAM1'!H$3:H$32,0)</f>
        <v>28</v>
      </c>
      <c r="I12">
        <f>RANK('OAM1'!I12,'OAM1'!I$3:I$32,0)</f>
        <v>3</v>
      </c>
      <c r="J12">
        <f>RANK('OAM1'!J12,'OAM1'!J$3:J$32,0)</f>
        <v>3</v>
      </c>
      <c r="K12">
        <f>RANK('OAM1'!K12,'OAM1'!K$3:K$32,0)</f>
        <v>10</v>
      </c>
      <c r="L12">
        <f>RANK('OAM1'!L12,'OAM1'!L$3:L$32,0)</f>
        <v>28</v>
      </c>
      <c r="M12">
        <f>RANK('OAM1'!M12,'OAM1'!M$3:M$32,0)</f>
        <v>3</v>
      </c>
      <c r="N12">
        <f>RANK('OAM1'!N12,'OAM1'!N$3:N$32,0)</f>
        <v>3</v>
      </c>
      <c r="O12">
        <f>RANK('OAM1'!O12,'OAM1'!O$3:O$32,0)</f>
        <v>30</v>
      </c>
      <c r="P12">
        <f>RANK('OAM1'!P12,'OAM1'!P$3:P$32,0)</f>
        <v>28</v>
      </c>
      <c r="Q12">
        <f>RANK('OAM1'!Q12,'OAM1'!Q$3:Q$32,0)</f>
        <v>3</v>
      </c>
      <c r="R12">
        <f t="shared" si="3"/>
        <v>28</v>
      </c>
      <c r="S12">
        <f t="shared" si="2"/>
        <v>1</v>
      </c>
      <c r="T12">
        <f t="shared" si="2"/>
        <v>3</v>
      </c>
      <c r="U12">
        <f t="shared" si="2"/>
        <v>28</v>
      </c>
      <c r="V12">
        <f t="shared" si="2"/>
        <v>28</v>
      </c>
      <c r="W12">
        <f t="shared" si="2"/>
        <v>16</v>
      </c>
      <c r="X12">
        <f t="shared" si="2"/>
        <v>3</v>
      </c>
      <c r="Y12">
        <f t="shared" si="2"/>
        <v>28</v>
      </c>
      <c r="Z12">
        <f t="shared" si="2"/>
        <v>28</v>
      </c>
      <c r="AA12">
        <f t="shared" si="2"/>
        <v>21</v>
      </c>
      <c r="AB12">
        <f t="shared" si="2"/>
        <v>3</v>
      </c>
      <c r="AC12">
        <f t="shared" si="2"/>
        <v>28</v>
      </c>
      <c r="AD12">
        <f t="shared" si="2"/>
        <v>28</v>
      </c>
      <c r="AE12">
        <f t="shared" si="2"/>
        <v>1</v>
      </c>
      <c r="AF12">
        <f t="shared" si="2"/>
        <v>3</v>
      </c>
      <c r="AG12">
        <f t="shared" si="2"/>
        <v>28</v>
      </c>
      <c r="AH12">
        <f>'OAM1'!Y12*1000</f>
        <v>1000</v>
      </c>
      <c r="AI12" s="38">
        <f>ROUND((csoport_klasszifikátor!AH113)/1000,)</f>
        <v>1</v>
      </c>
      <c r="AJ12">
        <f t="shared" si="4"/>
        <v>1</v>
      </c>
      <c r="AK12">
        <f t="shared" si="5"/>
        <v>0</v>
      </c>
    </row>
    <row r="13" spans="1:37">
      <c r="A13" t="str">
        <f>'OAM1'!A13</f>
        <v>2022-01-03 13:53:13 muse 1:15</v>
      </c>
      <c r="B13">
        <f>RANK('OAM1'!B13,'OAM1'!B$3:B$32,0)</f>
        <v>6</v>
      </c>
      <c r="C13">
        <f>RANK('OAM1'!C13,'OAM1'!C$3:C$32,0)</f>
        <v>2</v>
      </c>
      <c r="D13">
        <f>RANK('OAM1'!D13,'OAM1'!D$3:D$32,0)</f>
        <v>4</v>
      </c>
      <c r="E13">
        <f>RANK('OAM1'!E13,'OAM1'!E$3:E$32,0)</f>
        <v>15</v>
      </c>
      <c r="F13">
        <f>RANK('OAM1'!F13,'OAM1'!F$3:F$32,0)</f>
        <v>18</v>
      </c>
      <c r="G13">
        <f>RANK('OAM1'!G13,'OAM1'!G$3:G$32,0)</f>
        <v>20</v>
      </c>
      <c r="H13">
        <f>RANK('OAM1'!H13,'OAM1'!H$3:H$32,0)</f>
        <v>18</v>
      </c>
      <c r="I13">
        <f>RANK('OAM1'!I13,'OAM1'!I$3:I$32,0)</f>
        <v>15</v>
      </c>
      <c r="J13">
        <f>RANK('OAM1'!J13,'OAM1'!J$3:J$32,0)</f>
        <v>26</v>
      </c>
      <c r="K13">
        <f>RANK('OAM1'!K13,'OAM1'!K$3:K$32,0)</f>
        <v>28</v>
      </c>
      <c r="L13">
        <f>RANK('OAM1'!L13,'OAM1'!L$3:L$32,0)</f>
        <v>24</v>
      </c>
      <c r="M13">
        <f>RANK('OAM1'!M13,'OAM1'!M$3:M$32,0)</f>
        <v>15</v>
      </c>
      <c r="N13">
        <f>RANK('OAM1'!N13,'OAM1'!N$3:N$32,0)</f>
        <v>10</v>
      </c>
      <c r="O13">
        <f>RANK('OAM1'!O13,'OAM1'!O$3:O$32,0)</f>
        <v>21</v>
      </c>
      <c r="P13">
        <f>RANK('OAM1'!P13,'OAM1'!P$3:P$32,0)</f>
        <v>19</v>
      </c>
      <c r="Q13">
        <f>RANK('OAM1'!Q13,'OAM1'!Q$3:Q$32,0)</f>
        <v>15</v>
      </c>
      <c r="R13">
        <f t="shared" si="3"/>
        <v>25</v>
      </c>
      <c r="S13">
        <f t="shared" si="2"/>
        <v>29</v>
      </c>
      <c r="T13">
        <f t="shared" si="2"/>
        <v>27</v>
      </c>
      <c r="U13">
        <f t="shared" si="2"/>
        <v>16</v>
      </c>
      <c r="V13">
        <f t="shared" si="2"/>
        <v>13</v>
      </c>
      <c r="W13">
        <f t="shared" si="2"/>
        <v>11</v>
      </c>
      <c r="X13">
        <f t="shared" si="2"/>
        <v>13</v>
      </c>
      <c r="Y13">
        <f t="shared" si="2"/>
        <v>16</v>
      </c>
      <c r="Z13">
        <f t="shared" si="2"/>
        <v>5</v>
      </c>
      <c r="AA13">
        <f t="shared" si="2"/>
        <v>3</v>
      </c>
      <c r="AB13">
        <f t="shared" si="2"/>
        <v>7</v>
      </c>
      <c r="AC13">
        <f t="shared" si="2"/>
        <v>16</v>
      </c>
      <c r="AD13">
        <f t="shared" si="2"/>
        <v>21</v>
      </c>
      <c r="AE13">
        <f t="shared" si="2"/>
        <v>10</v>
      </c>
      <c r="AF13">
        <f t="shared" si="2"/>
        <v>12</v>
      </c>
      <c r="AG13">
        <f t="shared" si="2"/>
        <v>16</v>
      </c>
      <c r="AH13">
        <f>'OAM1'!Y13*1000</f>
        <v>1000</v>
      </c>
      <c r="AI13" s="38">
        <f>ROUND((csoport_klasszifikátor!AH114)/1000,)</f>
        <v>1</v>
      </c>
      <c r="AJ13">
        <f t="shared" si="4"/>
        <v>1</v>
      </c>
      <c r="AK13">
        <f t="shared" si="5"/>
        <v>0</v>
      </c>
    </row>
    <row r="14" spans="1:37">
      <c r="A14" t="str">
        <f>'OAM1'!A14</f>
        <v>2022-01-03 14:46:40 muse 1:21</v>
      </c>
      <c r="B14">
        <f>RANK('OAM1'!B14,'OAM1'!B$3:B$32,0)</f>
        <v>19</v>
      </c>
      <c r="C14">
        <f>RANK('OAM1'!C14,'OAM1'!C$3:C$32,0)</f>
        <v>21</v>
      </c>
      <c r="D14">
        <f>RANK('OAM1'!D14,'OAM1'!D$3:D$32,0)</f>
        <v>16</v>
      </c>
      <c r="E14">
        <f>RANK('OAM1'!E14,'OAM1'!E$3:E$32,0)</f>
        <v>27</v>
      </c>
      <c r="F14">
        <f>RANK('OAM1'!F14,'OAM1'!F$3:F$32,0)</f>
        <v>13</v>
      </c>
      <c r="G14">
        <f>RANK('OAM1'!G14,'OAM1'!G$3:G$32,0)</f>
        <v>3</v>
      </c>
      <c r="H14">
        <f>RANK('OAM1'!H14,'OAM1'!H$3:H$32,0)</f>
        <v>4</v>
      </c>
      <c r="I14">
        <f>RANK('OAM1'!I14,'OAM1'!I$3:I$32,0)</f>
        <v>27</v>
      </c>
      <c r="J14">
        <f>RANK('OAM1'!J14,'OAM1'!J$3:J$32,0)</f>
        <v>15</v>
      </c>
      <c r="K14">
        <f>RANK('OAM1'!K14,'OAM1'!K$3:K$32,0)</f>
        <v>6</v>
      </c>
      <c r="L14">
        <f>RANK('OAM1'!L14,'OAM1'!L$3:L$32,0)</f>
        <v>5</v>
      </c>
      <c r="M14">
        <f>RANK('OAM1'!M14,'OAM1'!M$3:M$32,0)</f>
        <v>27</v>
      </c>
      <c r="N14">
        <f>RANK('OAM1'!N14,'OAM1'!N$3:N$32,0)</f>
        <v>15</v>
      </c>
      <c r="O14">
        <f>RANK('OAM1'!O14,'OAM1'!O$3:O$32,0)</f>
        <v>23</v>
      </c>
      <c r="P14">
        <f>RANK('OAM1'!P14,'OAM1'!P$3:P$32,0)</f>
        <v>20</v>
      </c>
      <c r="Q14">
        <f>RANK('OAM1'!Q14,'OAM1'!Q$3:Q$32,0)</f>
        <v>27</v>
      </c>
      <c r="R14">
        <f t="shared" si="3"/>
        <v>12</v>
      </c>
      <c r="S14">
        <f t="shared" si="2"/>
        <v>10</v>
      </c>
      <c r="T14">
        <f t="shared" si="2"/>
        <v>15</v>
      </c>
      <c r="U14">
        <f t="shared" si="2"/>
        <v>4</v>
      </c>
      <c r="V14">
        <f t="shared" si="2"/>
        <v>18</v>
      </c>
      <c r="W14">
        <f t="shared" si="2"/>
        <v>28</v>
      </c>
      <c r="X14">
        <f t="shared" si="2"/>
        <v>27</v>
      </c>
      <c r="Y14">
        <f t="shared" si="2"/>
        <v>4</v>
      </c>
      <c r="Z14">
        <f t="shared" si="2"/>
        <v>16</v>
      </c>
      <c r="AA14">
        <f t="shared" si="2"/>
        <v>25</v>
      </c>
      <c r="AB14">
        <f t="shared" si="2"/>
        <v>26</v>
      </c>
      <c r="AC14">
        <f t="shared" si="2"/>
        <v>4</v>
      </c>
      <c r="AD14">
        <f t="shared" si="2"/>
        <v>16</v>
      </c>
      <c r="AE14">
        <f t="shared" si="2"/>
        <v>8</v>
      </c>
      <c r="AF14">
        <f t="shared" si="2"/>
        <v>11</v>
      </c>
      <c r="AG14">
        <f t="shared" si="2"/>
        <v>4</v>
      </c>
      <c r="AH14">
        <f>'OAM1'!Y14*1000</f>
        <v>1000</v>
      </c>
      <c r="AI14" s="38">
        <f>ROUND((csoport_klasszifikátor!AH115)/1000,)</f>
        <v>1</v>
      </c>
      <c r="AJ14">
        <f t="shared" si="4"/>
        <v>1</v>
      </c>
      <c r="AK14">
        <f t="shared" si="5"/>
        <v>0</v>
      </c>
    </row>
    <row r="15" spans="1:37">
      <c r="A15" t="str">
        <f>'OAM1'!A15</f>
        <v>2021-12-31 11:32:07 muse 1:33</v>
      </c>
      <c r="B15">
        <f>RANK('OAM1'!B15,'OAM1'!B$3:B$32,0)</f>
        <v>4</v>
      </c>
      <c r="C15">
        <f>RANK('OAM1'!C15,'OAM1'!C$3:C$32,0)</f>
        <v>14</v>
      </c>
      <c r="D15">
        <f>RANK('OAM1'!D15,'OAM1'!D$3:D$32,0)</f>
        <v>21</v>
      </c>
      <c r="E15">
        <f>RANK('OAM1'!E15,'OAM1'!E$3:E$32,0)</f>
        <v>10</v>
      </c>
      <c r="F15">
        <f>RANK('OAM1'!F15,'OAM1'!F$3:F$32,0)</f>
        <v>4</v>
      </c>
      <c r="G15">
        <f>RANK('OAM1'!G15,'OAM1'!G$3:G$32,0)</f>
        <v>21</v>
      </c>
      <c r="H15">
        <f>RANK('OAM1'!H15,'OAM1'!H$3:H$32,0)</f>
        <v>13</v>
      </c>
      <c r="I15">
        <f>RANK('OAM1'!I15,'OAM1'!I$3:I$32,0)</f>
        <v>10</v>
      </c>
      <c r="J15">
        <f>RANK('OAM1'!J15,'OAM1'!J$3:J$32,0)</f>
        <v>4</v>
      </c>
      <c r="K15">
        <f>RANK('OAM1'!K15,'OAM1'!K$3:K$32,0)</f>
        <v>25</v>
      </c>
      <c r="L15">
        <f>RANK('OAM1'!L15,'OAM1'!L$3:L$32,0)</f>
        <v>19</v>
      </c>
      <c r="M15">
        <f>RANK('OAM1'!M15,'OAM1'!M$3:M$32,0)</f>
        <v>10</v>
      </c>
      <c r="N15">
        <f>RANK('OAM1'!N15,'OAM1'!N$3:N$32,0)</f>
        <v>4</v>
      </c>
      <c r="O15">
        <f>RANK('OAM1'!O15,'OAM1'!O$3:O$32,0)</f>
        <v>8</v>
      </c>
      <c r="P15">
        <f>RANK('OAM1'!P15,'OAM1'!P$3:P$32,0)</f>
        <v>25</v>
      </c>
      <c r="Q15">
        <f>RANK('OAM1'!Q15,'OAM1'!Q$3:Q$32,0)</f>
        <v>10</v>
      </c>
      <c r="R15">
        <f t="shared" si="3"/>
        <v>27</v>
      </c>
      <c r="S15">
        <f t="shared" si="2"/>
        <v>17</v>
      </c>
      <c r="T15">
        <f t="shared" si="2"/>
        <v>10</v>
      </c>
      <c r="U15">
        <f t="shared" si="2"/>
        <v>21</v>
      </c>
      <c r="V15">
        <f t="shared" si="2"/>
        <v>27</v>
      </c>
      <c r="W15">
        <f t="shared" si="2"/>
        <v>10</v>
      </c>
      <c r="X15">
        <f t="shared" si="2"/>
        <v>18</v>
      </c>
      <c r="Y15">
        <f t="shared" si="2"/>
        <v>21</v>
      </c>
      <c r="Z15">
        <f t="shared" si="2"/>
        <v>27</v>
      </c>
      <c r="AA15">
        <f t="shared" si="2"/>
        <v>6</v>
      </c>
      <c r="AB15">
        <f t="shared" si="2"/>
        <v>12</v>
      </c>
      <c r="AC15">
        <f t="shared" si="2"/>
        <v>21</v>
      </c>
      <c r="AD15">
        <f t="shared" si="2"/>
        <v>27</v>
      </c>
      <c r="AE15">
        <f t="shared" si="2"/>
        <v>23</v>
      </c>
      <c r="AF15">
        <f t="shared" si="2"/>
        <v>6</v>
      </c>
      <c r="AG15">
        <f t="shared" si="2"/>
        <v>21</v>
      </c>
      <c r="AH15">
        <f>'OAM1'!Y15*1000</f>
        <v>1000</v>
      </c>
      <c r="AI15" s="38">
        <f>ROUND((csoport_klasszifikátor!AH116)/1000,)</f>
        <v>1</v>
      </c>
      <c r="AJ15">
        <f t="shared" si="4"/>
        <v>1</v>
      </c>
      <c r="AK15">
        <f t="shared" si="5"/>
        <v>0</v>
      </c>
    </row>
    <row r="16" spans="1:37">
      <c r="A16" t="str">
        <f>'OAM1'!A16</f>
        <v>2021-12-31 11:26:25 muse</v>
      </c>
      <c r="B16">
        <f>RANK('OAM1'!B16,'OAM1'!B$3:B$32,0)</f>
        <v>12</v>
      </c>
      <c r="C16">
        <f>RANK('OAM1'!C16,'OAM1'!C$3:C$32,0)</f>
        <v>18</v>
      </c>
      <c r="D16">
        <f>RANK('OAM1'!D16,'OAM1'!D$3:D$32,0)</f>
        <v>19</v>
      </c>
      <c r="E16">
        <f>RANK('OAM1'!E16,'OAM1'!E$3:E$32,0)</f>
        <v>4</v>
      </c>
      <c r="F16">
        <f>RANK('OAM1'!F16,'OAM1'!F$3:F$32,0)</f>
        <v>6</v>
      </c>
      <c r="G16">
        <f>RANK('OAM1'!G16,'OAM1'!G$3:G$32,0)</f>
        <v>5</v>
      </c>
      <c r="H16">
        <f>RANK('OAM1'!H16,'OAM1'!H$3:H$32,0)</f>
        <v>5</v>
      </c>
      <c r="I16">
        <f>RANK('OAM1'!I16,'OAM1'!I$3:I$32,0)</f>
        <v>4</v>
      </c>
      <c r="J16">
        <f>RANK('OAM1'!J16,'OAM1'!J$3:J$32,0)</f>
        <v>7</v>
      </c>
      <c r="K16">
        <f>RANK('OAM1'!K16,'OAM1'!K$3:K$32,0)</f>
        <v>2</v>
      </c>
      <c r="L16">
        <f>RANK('OAM1'!L16,'OAM1'!L$3:L$32,0)</f>
        <v>3</v>
      </c>
      <c r="M16">
        <f>RANK('OAM1'!M16,'OAM1'!M$3:M$32,0)</f>
        <v>4</v>
      </c>
      <c r="N16">
        <f>RANK('OAM1'!N16,'OAM1'!N$3:N$32,0)</f>
        <v>6</v>
      </c>
      <c r="O16">
        <f>RANK('OAM1'!O16,'OAM1'!O$3:O$32,0)</f>
        <v>5</v>
      </c>
      <c r="P16">
        <f>RANK('OAM1'!P16,'OAM1'!P$3:P$32,0)</f>
        <v>17</v>
      </c>
      <c r="Q16">
        <f>RANK('OAM1'!Q16,'OAM1'!Q$3:Q$32,0)</f>
        <v>4</v>
      </c>
      <c r="R16">
        <f t="shared" si="3"/>
        <v>19</v>
      </c>
      <c r="S16">
        <f t="shared" si="2"/>
        <v>13</v>
      </c>
      <c r="T16">
        <f t="shared" si="2"/>
        <v>12</v>
      </c>
      <c r="U16">
        <f t="shared" si="2"/>
        <v>27</v>
      </c>
      <c r="V16">
        <f t="shared" si="2"/>
        <v>25</v>
      </c>
      <c r="W16">
        <f t="shared" si="2"/>
        <v>26</v>
      </c>
      <c r="X16">
        <f t="shared" si="2"/>
        <v>26</v>
      </c>
      <c r="Y16">
        <f t="shared" si="2"/>
        <v>27</v>
      </c>
      <c r="Z16">
        <f t="shared" si="2"/>
        <v>24</v>
      </c>
      <c r="AA16">
        <f t="shared" si="2"/>
        <v>29</v>
      </c>
      <c r="AB16">
        <f t="shared" si="2"/>
        <v>28</v>
      </c>
      <c r="AC16">
        <f t="shared" si="2"/>
        <v>27</v>
      </c>
      <c r="AD16">
        <f t="shared" si="2"/>
        <v>25</v>
      </c>
      <c r="AE16">
        <f t="shared" si="2"/>
        <v>26</v>
      </c>
      <c r="AF16">
        <f t="shared" si="2"/>
        <v>14</v>
      </c>
      <c r="AG16">
        <f t="shared" si="2"/>
        <v>27</v>
      </c>
      <c r="AH16">
        <f>'OAM1'!Y16*1000</f>
        <v>1000</v>
      </c>
      <c r="AI16" s="38">
        <f>ROUND((csoport_klasszifikátor!AH117)/1000,)</f>
        <v>1</v>
      </c>
      <c r="AJ16">
        <f t="shared" si="4"/>
        <v>1</v>
      </c>
      <c r="AK16">
        <f t="shared" si="5"/>
        <v>0</v>
      </c>
    </row>
    <row r="17" spans="1:37">
      <c r="A17" t="str">
        <f>'OAM1'!A17</f>
        <v>2021-12-28 11:26:12 muse 1:27</v>
      </c>
      <c r="B17">
        <f>RANK('OAM1'!B17,'OAM1'!B$3:B$32,0)</f>
        <v>23</v>
      </c>
      <c r="C17">
        <f>RANK('OAM1'!C17,'OAM1'!C$3:C$32,0)</f>
        <v>12</v>
      </c>
      <c r="D17">
        <f>RANK('OAM1'!D17,'OAM1'!D$3:D$32,0)</f>
        <v>3</v>
      </c>
      <c r="E17">
        <f>RANK('OAM1'!E17,'OAM1'!E$3:E$32,0)</f>
        <v>13</v>
      </c>
      <c r="F17">
        <f>RANK('OAM1'!F17,'OAM1'!F$3:F$32,0)</f>
        <v>16</v>
      </c>
      <c r="G17">
        <f>RANK('OAM1'!G17,'OAM1'!G$3:G$32,0)</f>
        <v>7</v>
      </c>
      <c r="H17">
        <f>RANK('OAM1'!H17,'OAM1'!H$3:H$32,0)</f>
        <v>1</v>
      </c>
      <c r="I17">
        <f>RANK('OAM1'!I17,'OAM1'!I$3:I$32,0)</f>
        <v>13</v>
      </c>
      <c r="J17">
        <f>RANK('OAM1'!J17,'OAM1'!J$3:J$32,0)</f>
        <v>22</v>
      </c>
      <c r="K17">
        <f>RANK('OAM1'!K17,'OAM1'!K$3:K$32,0)</f>
        <v>8</v>
      </c>
      <c r="L17">
        <f>RANK('OAM1'!L17,'OAM1'!L$3:L$32,0)</f>
        <v>2</v>
      </c>
      <c r="M17">
        <f>RANK('OAM1'!M17,'OAM1'!M$3:M$32,0)</f>
        <v>13</v>
      </c>
      <c r="N17">
        <f>RANK('OAM1'!N17,'OAM1'!N$3:N$32,0)</f>
        <v>20</v>
      </c>
      <c r="O17">
        <f>RANK('OAM1'!O17,'OAM1'!O$3:O$32,0)</f>
        <v>11</v>
      </c>
      <c r="P17">
        <f>RANK('OAM1'!P17,'OAM1'!P$3:P$32,0)</f>
        <v>2</v>
      </c>
      <c r="Q17">
        <f>RANK('OAM1'!Q17,'OAM1'!Q$3:Q$32,0)</f>
        <v>13</v>
      </c>
      <c r="R17">
        <f t="shared" si="3"/>
        <v>8</v>
      </c>
      <c r="S17">
        <f t="shared" si="2"/>
        <v>19</v>
      </c>
      <c r="T17">
        <f t="shared" si="2"/>
        <v>28</v>
      </c>
      <c r="U17">
        <f t="shared" si="2"/>
        <v>18</v>
      </c>
      <c r="V17">
        <f t="shared" si="2"/>
        <v>15</v>
      </c>
      <c r="W17">
        <f t="shared" si="2"/>
        <v>24</v>
      </c>
      <c r="X17">
        <f t="shared" si="2"/>
        <v>30</v>
      </c>
      <c r="Y17">
        <f t="shared" si="2"/>
        <v>18</v>
      </c>
      <c r="Z17">
        <f t="shared" si="2"/>
        <v>9</v>
      </c>
      <c r="AA17">
        <f t="shared" si="2"/>
        <v>23</v>
      </c>
      <c r="AB17">
        <f t="shared" si="2"/>
        <v>29</v>
      </c>
      <c r="AC17">
        <f t="shared" si="2"/>
        <v>18</v>
      </c>
      <c r="AD17">
        <f t="shared" si="2"/>
        <v>11</v>
      </c>
      <c r="AE17">
        <f t="shared" si="2"/>
        <v>20</v>
      </c>
      <c r="AF17">
        <f t="shared" si="2"/>
        <v>29</v>
      </c>
      <c r="AG17">
        <f t="shared" si="2"/>
        <v>18</v>
      </c>
      <c r="AH17">
        <f>'OAM1'!Y17*1000</f>
        <v>1000</v>
      </c>
      <c r="AI17" s="38">
        <f>ROUND((csoport_klasszifikátor!AH118)/1000,)</f>
        <v>1</v>
      </c>
      <c r="AJ17">
        <f t="shared" si="4"/>
        <v>1</v>
      </c>
      <c r="AK17">
        <f t="shared" si="5"/>
        <v>0</v>
      </c>
    </row>
    <row r="18" spans="1:37">
      <c r="A18" t="str">
        <f>'OAM1'!A18</f>
        <v>2021-12-28 15:01:40 muse 1:28</v>
      </c>
      <c r="B18">
        <f>RANK('OAM1'!B18,'OAM1'!B$3:B$32,0)</f>
        <v>29</v>
      </c>
      <c r="C18">
        <f>RANK('OAM1'!C18,'OAM1'!C$3:C$32,0)</f>
        <v>17</v>
      </c>
      <c r="D18">
        <f>RANK('OAM1'!D18,'OAM1'!D$3:D$32,0)</f>
        <v>12</v>
      </c>
      <c r="E18">
        <f>RANK('OAM1'!E18,'OAM1'!E$3:E$32,0)</f>
        <v>22</v>
      </c>
      <c r="F18">
        <f>RANK('OAM1'!F18,'OAM1'!F$3:F$32,0)</f>
        <v>10</v>
      </c>
      <c r="G18">
        <f>RANK('OAM1'!G18,'OAM1'!G$3:G$32,0)</f>
        <v>24</v>
      </c>
      <c r="H18">
        <f>RANK('OAM1'!H18,'OAM1'!H$3:H$32,0)</f>
        <v>17</v>
      </c>
      <c r="I18">
        <f>RANK('OAM1'!I18,'OAM1'!I$3:I$32,0)</f>
        <v>22</v>
      </c>
      <c r="J18">
        <f>RANK('OAM1'!J18,'OAM1'!J$3:J$32,0)</f>
        <v>5</v>
      </c>
      <c r="K18">
        <f>RANK('OAM1'!K18,'OAM1'!K$3:K$32,0)</f>
        <v>5</v>
      </c>
      <c r="L18">
        <f>RANK('OAM1'!L18,'OAM1'!L$3:L$32,0)</f>
        <v>10</v>
      </c>
      <c r="M18">
        <f>RANK('OAM1'!M18,'OAM1'!M$3:M$32,0)</f>
        <v>22</v>
      </c>
      <c r="N18">
        <f>RANK('OAM1'!N18,'OAM1'!N$3:N$32,0)</f>
        <v>25</v>
      </c>
      <c r="O18">
        <f>RANK('OAM1'!O18,'OAM1'!O$3:O$32,0)</f>
        <v>13</v>
      </c>
      <c r="P18">
        <f>RANK('OAM1'!P18,'OAM1'!P$3:P$32,0)</f>
        <v>8</v>
      </c>
      <c r="Q18">
        <f>RANK('OAM1'!Q18,'OAM1'!Q$3:Q$32,0)</f>
        <v>22</v>
      </c>
      <c r="R18">
        <f t="shared" si="3"/>
        <v>2</v>
      </c>
      <c r="S18">
        <f t="shared" si="2"/>
        <v>14</v>
      </c>
      <c r="T18">
        <f t="shared" si="2"/>
        <v>19</v>
      </c>
      <c r="U18">
        <f t="shared" si="2"/>
        <v>9</v>
      </c>
      <c r="V18">
        <f t="shared" si="2"/>
        <v>21</v>
      </c>
      <c r="W18">
        <f t="shared" si="2"/>
        <v>7</v>
      </c>
      <c r="X18">
        <f t="shared" si="2"/>
        <v>14</v>
      </c>
      <c r="Y18">
        <f t="shared" si="2"/>
        <v>9</v>
      </c>
      <c r="Z18">
        <f t="shared" si="2"/>
        <v>26</v>
      </c>
      <c r="AA18">
        <f t="shared" si="2"/>
        <v>26</v>
      </c>
      <c r="AB18">
        <f t="shared" si="2"/>
        <v>21</v>
      </c>
      <c r="AC18">
        <f t="shared" si="2"/>
        <v>9</v>
      </c>
      <c r="AD18">
        <f t="shared" si="2"/>
        <v>6</v>
      </c>
      <c r="AE18">
        <f t="shared" si="2"/>
        <v>18</v>
      </c>
      <c r="AF18">
        <f t="shared" si="2"/>
        <v>23</v>
      </c>
      <c r="AG18">
        <f t="shared" si="2"/>
        <v>9</v>
      </c>
      <c r="AH18">
        <f>'OAM1'!Y18*1000</f>
        <v>1000</v>
      </c>
      <c r="AI18" s="38">
        <f>ROUND((csoport_klasszifikátor!AH119)/1000,)</f>
        <v>1</v>
      </c>
      <c r="AJ18">
        <f t="shared" si="4"/>
        <v>1</v>
      </c>
      <c r="AK18">
        <f t="shared" si="5"/>
        <v>0</v>
      </c>
    </row>
    <row r="19" spans="1:37">
      <c r="A19" t="str">
        <f>'OAM1'!A19</f>
        <v>2021-12-22 13:38:19 muse 1:19</v>
      </c>
      <c r="B19">
        <f>RANK('OAM1'!B19,'OAM1'!B$3:B$32,0)</f>
        <v>11</v>
      </c>
      <c r="C19">
        <f>RANK('OAM1'!C19,'OAM1'!C$3:C$32,0)</f>
        <v>16</v>
      </c>
      <c r="D19">
        <f>RANK('OAM1'!D19,'OAM1'!D$3:D$32,0)</f>
        <v>18</v>
      </c>
      <c r="E19">
        <f>RANK('OAM1'!E19,'OAM1'!E$3:E$32,0)</f>
        <v>8</v>
      </c>
      <c r="F19">
        <f>RANK('OAM1'!F19,'OAM1'!F$3:F$32,0)</f>
        <v>7</v>
      </c>
      <c r="G19">
        <f>RANK('OAM1'!G19,'OAM1'!G$3:G$32,0)</f>
        <v>6</v>
      </c>
      <c r="H19">
        <f>RANK('OAM1'!H19,'OAM1'!H$3:H$32,0)</f>
        <v>15</v>
      </c>
      <c r="I19">
        <f>RANK('OAM1'!I19,'OAM1'!I$3:I$32,0)</f>
        <v>8</v>
      </c>
      <c r="J19">
        <f>RANK('OAM1'!J19,'OAM1'!J$3:J$32,0)</f>
        <v>12</v>
      </c>
      <c r="K19">
        <f>RANK('OAM1'!K19,'OAM1'!K$3:K$32,0)</f>
        <v>13</v>
      </c>
      <c r="L19">
        <f>RANK('OAM1'!L19,'OAM1'!L$3:L$32,0)</f>
        <v>21</v>
      </c>
      <c r="M19">
        <f>RANK('OAM1'!M19,'OAM1'!M$3:M$32,0)</f>
        <v>8</v>
      </c>
      <c r="N19">
        <f>RANK('OAM1'!N19,'OAM1'!N$3:N$32,0)</f>
        <v>7</v>
      </c>
      <c r="O19">
        <f>RANK('OAM1'!O19,'OAM1'!O$3:O$32,0)</f>
        <v>3</v>
      </c>
      <c r="P19">
        <f>RANK('OAM1'!P19,'OAM1'!P$3:P$32,0)</f>
        <v>12</v>
      </c>
      <c r="Q19">
        <f>RANK('OAM1'!Q19,'OAM1'!Q$3:Q$32,0)</f>
        <v>8</v>
      </c>
      <c r="R19">
        <f t="shared" si="3"/>
        <v>20</v>
      </c>
      <c r="S19">
        <f t="shared" si="2"/>
        <v>15</v>
      </c>
      <c r="T19">
        <f t="shared" si="2"/>
        <v>13</v>
      </c>
      <c r="U19">
        <f t="shared" si="2"/>
        <v>23</v>
      </c>
      <c r="V19">
        <f t="shared" si="2"/>
        <v>24</v>
      </c>
      <c r="W19">
        <f t="shared" si="2"/>
        <v>25</v>
      </c>
      <c r="X19">
        <f t="shared" si="2"/>
        <v>16</v>
      </c>
      <c r="Y19">
        <f t="shared" si="2"/>
        <v>23</v>
      </c>
      <c r="Z19">
        <f t="shared" si="2"/>
        <v>19</v>
      </c>
      <c r="AA19">
        <f t="shared" si="2"/>
        <v>18</v>
      </c>
      <c r="AB19">
        <f t="shared" si="2"/>
        <v>10</v>
      </c>
      <c r="AC19">
        <f t="shared" si="2"/>
        <v>23</v>
      </c>
      <c r="AD19">
        <f t="shared" si="2"/>
        <v>24</v>
      </c>
      <c r="AE19">
        <f t="shared" si="2"/>
        <v>28</v>
      </c>
      <c r="AF19">
        <f t="shared" si="2"/>
        <v>19</v>
      </c>
      <c r="AG19">
        <f t="shared" si="2"/>
        <v>23</v>
      </c>
      <c r="AH19">
        <f>'OAM1'!Y19*1000</f>
        <v>2000</v>
      </c>
      <c r="AI19" s="38">
        <f>ROUND((csoport_klasszifikátor!AH120)/1000,)</f>
        <v>2</v>
      </c>
      <c r="AJ19">
        <f t="shared" si="4"/>
        <v>2</v>
      </c>
      <c r="AK19">
        <f t="shared" si="5"/>
        <v>0</v>
      </c>
    </row>
    <row r="20" spans="1:37">
      <c r="A20" t="str">
        <f>'OAM1'!A20</f>
        <v>2021-12-21 15:41:10 muse 1:27</v>
      </c>
      <c r="B20">
        <f>RANK('OAM1'!B20,'OAM1'!B$3:B$32,0)</f>
        <v>27</v>
      </c>
      <c r="C20">
        <f>RANK('OAM1'!C20,'OAM1'!C$3:C$32,0)</f>
        <v>29</v>
      </c>
      <c r="D20">
        <f>RANK('OAM1'!D20,'OAM1'!D$3:D$32,0)</f>
        <v>20</v>
      </c>
      <c r="E20">
        <f>RANK('OAM1'!E20,'OAM1'!E$3:E$32,0)</f>
        <v>30</v>
      </c>
      <c r="F20">
        <f>RANK('OAM1'!F20,'OAM1'!F$3:F$32,0)</f>
        <v>19</v>
      </c>
      <c r="G20">
        <f>RANK('OAM1'!G20,'OAM1'!G$3:G$32,0)</f>
        <v>28</v>
      </c>
      <c r="H20">
        <f>RANK('OAM1'!H20,'OAM1'!H$3:H$32,0)</f>
        <v>14</v>
      </c>
      <c r="I20">
        <f>RANK('OAM1'!I20,'OAM1'!I$3:I$32,0)</f>
        <v>30</v>
      </c>
      <c r="J20">
        <f>RANK('OAM1'!J20,'OAM1'!J$3:J$32,0)</f>
        <v>14</v>
      </c>
      <c r="K20">
        <f>RANK('OAM1'!K20,'OAM1'!K$3:K$32,0)</f>
        <v>14</v>
      </c>
      <c r="L20">
        <f>RANK('OAM1'!L20,'OAM1'!L$3:L$32,0)</f>
        <v>12</v>
      </c>
      <c r="M20">
        <f>RANK('OAM1'!M20,'OAM1'!M$3:M$32,0)</f>
        <v>30</v>
      </c>
      <c r="N20">
        <f>RANK('OAM1'!N20,'OAM1'!N$3:N$32,0)</f>
        <v>24</v>
      </c>
      <c r="O20">
        <f>RANK('OAM1'!O20,'OAM1'!O$3:O$32,0)</f>
        <v>24</v>
      </c>
      <c r="P20">
        <f>RANK('OAM1'!P20,'OAM1'!P$3:P$32,0)</f>
        <v>18</v>
      </c>
      <c r="Q20">
        <f>RANK('OAM1'!Q20,'OAM1'!Q$3:Q$32,0)</f>
        <v>30</v>
      </c>
      <c r="R20">
        <f t="shared" si="3"/>
        <v>4</v>
      </c>
      <c r="S20">
        <f t="shared" si="3"/>
        <v>2</v>
      </c>
      <c r="T20">
        <f t="shared" si="3"/>
        <v>11</v>
      </c>
      <c r="U20">
        <f t="shared" si="3"/>
        <v>1</v>
      </c>
      <c r="V20">
        <f t="shared" si="3"/>
        <v>12</v>
      </c>
      <c r="W20">
        <f t="shared" si="3"/>
        <v>3</v>
      </c>
      <c r="X20">
        <f t="shared" si="3"/>
        <v>17</v>
      </c>
      <c r="Y20">
        <f t="shared" si="3"/>
        <v>1</v>
      </c>
      <c r="Z20">
        <f t="shared" si="3"/>
        <v>17</v>
      </c>
      <c r="AA20">
        <f t="shared" si="3"/>
        <v>17</v>
      </c>
      <c r="AB20">
        <f t="shared" si="3"/>
        <v>19</v>
      </c>
      <c r="AC20">
        <f t="shared" si="3"/>
        <v>1</v>
      </c>
      <c r="AD20">
        <f t="shared" si="3"/>
        <v>7</v>
      </c>
      <c r="AE20">
        <f t="shared" si="3"/>
        <v>7</v>
      </c>
      <c r="AF20">
        <f t="shared" si="3"/>
        <v>13</v>
      </c>
      <c r="AG20">
        <f t="shared" si="3"/>
        <v>1</v>
      </c>
      <c r="AH20">
        <f>'OAM1'!Y20*1000</f>
        <v>2000</v>
      </c>
      <c r="AI20" s="38">
        <f>ROUND((csoport_klasszifikátor!AH121)/1000,)</f>
        <v>2</v>
      </c>
      <c r="AJ20">
        <f t="shared" si="4"/>
        <v>2</v>
      </c>
      <c r="AK20">
        <f t="shared" si="5"/>
        <v>0</v>
      </c>
    </row>
    <row r="21" spans="1:37">
      <c r="A21" t="str">
        <f>'OAM1'!A21</f>
        <v>2021-12-21 14:30:18 muse 1:27</v>
      </c>
      <c r="B21">
        <f>RANK('OAM1'!B21,'OAM1'!B$3:B$32,0)</f>
        <v>28</v>
      </c>
      <c r="C21">
        <f>RANK('OAM1'!C21,'OAM1'!C$3:C$32,0)</f>
        <v>20</v>
      </c>
      <c r="D21">
        <f>RANK('OAM1'!D21,'OAM1'!D$3:D$32,0)</f>
        <v>27</v>
      </c>
      <c r="E21">
        <f>RANK('OAM1'!E21,'OAM1'!E$3:E$32,0)</f>
        <v>2</v>
      </c>
      <c r="F21">
        <f>RANK('OAM1'!F21,'OAM1'!F$3:F$32,0)</f>
        <v>15</v>
      </c>
      <c r="G21">
        <f>RANK('OAM1'!G21,'OAM1'!G$3:G$32,0)</f>
        <v>29</v>
      </c>
      <c r="H21">
        <f>RANK('OAM1'!H21,'OAM1'!H$3:H$32,0)</f>
        <v>26</v>
      </c>
      <c r="I21">
        <f>RANK('OAM1'!I21,'OAM1'!I$3:I$32,0)</f>
        <v>2</v>
      </c>
      <c r="J21">
        <f>RANK('OAM1'!J21,'OAM1'!J$3:J$32,0)</f>
        <v>8</v>
      </c>
      <c r="K21">
        <f>RANK('OAM1'!K21,'OAM1'!K$3:K$32,0)</f>
        <v>9</v>
      </c>
      <c r="L21">
        <f>RANK('OAM1'!L21,'OAM1'!L$3:L$32,0)</f>
        <v>13</v>
      </c>
      <c r="M21">
        <f>RANK('OAM1'!M21,'OAM1'!M$3:M$32,0)</f>
        <v>2</v>
      </c>
      <c r="N21">
        <f>RANK('OAM1'!N21,'OAM1'!N$3:N$32,0)</f>
        <v>16</v>
      </c>
      <c r="O21">
        <f>RANK('OAM1'!O21,'OAM1'!O$3:O$32,0)</f>
        <v>26</v>
      </c>
      <c r="P21">
        <f>RANK('OAM1'!P21,'OAM1'!P$3:P$32,0)</f>
        <v>26</v>
      </c>
      <c r="Q21">
        <f>RANK('OAM1'!Q21,'OAM1'!Q$3:Q$32,0)</f>
        <v>2</v>
      </c>
      <c r="R21">
        <f t="shared" si="3"/>
        <v>3</v>
      </c>
      <c r="S21">
        <f t="shared" si="3"/>
        <v>11</v>
      </c>
      <c r="T21">
        <f t="shared" si="3"/>
        <v>4</v>
      </c>
      <c r="U21">
        <f t="shared" si="3"/>
        <v>29</v>
      </c>
      <c r="V21">
        <f t="shared" si="3"/>
        <v>16</v>
      </c>
      <c r="W21">
        <f t="shared" si="3"/>
        <v>2</v>
      </c>
      <c r="X21">
        <f t="shared" si="3"/>
        <v>5</v>
      </c>
      <c r="Y21">
        <f t="shared" si="3"/>
        <v>29</v>
      </c>
      <c r="Z21">
        <f t="shared" si="3"/>
        <v>23</v>
      </c>
      <c r="AA21">
        <f t="shared" si="3"/>
        <v>22</v>
      </c>
      <c r="AB21">
        <f t="shared" si="3"/>
        <v>18</v>
      </c>
      <c r="AC21">
        <f t="shared" si="3"/>
        <v>29</v>
      </c>
      <c r="AD21">
        <f t="shared" si="3"/>
        <v>15</v>
      </c>
      <c r="AE21">
        <f t="shared" si="3"/>
        <v>5</v>
      </c>
      <c r="AF21">
        <f t="shared" si="3"/>
        <v>5</v>
      </c>
      <c r="AG21">
        <f t="shared" si="3"/>
        <v>29</v>
      </c>
      <c r="AH21">
        <f>'OAM1'!Y21*1000</f>
        <v>2000</v>
      </c>
      <c r="AI21" s="38">
        <f>ROUND((csoport_klasszifikátor!AH122)/1000,)</f>
        <v>2</v>
      </c>
      <c r="AJ21">
        <f t="shared" si="4"/>
        <v>2</v>
      </c>
      <c r="AK21">
        <f t="shared" si="5"/>
        <v>0</v>
      </c>
    </row>
    <row r="22" spans="1:37">
      <c r="A22" t="str">
        <f>'OAM1'!A22</f>
        <v>2021-12-21 14:17:32 muse 1:11</v>
      </c>
      <c r="B22">
        <f>RANK('OAM1'!B22,'OAM1'!B$3:B$32,0)</f>
        <v>20</v>
      </c>
      <c r="C22">
        <f>RANK('OAM1'!C22,'OAM1'!C$3:C$32,0)</f>
        <v>7</v>
      </c>
      <c r="D22">
        <f>RANK('OAM1'!D22,'OAM1'!D$3:D$32,0)</f>
        <v>9</v>
      </c>
      <c r="E22">
        <f>RANK('OAM1'!E22,'OAM1'!E$3:E$32,0)</f>
        <v>16</v>
      </c>
      <c r="F22">
        <f>RANK('OAM1'!F22,'OAM1'!F$3:F$32,0)</f>
        <v>30</v>
      </c>
      <c r="G22">
        <f>RANK('OAM1'!G22,'OAM1'!G$3:G$32,0)</f>
        <v>25</v>
      </c>
      <c r="H22">
        <f>RANK('OAM1'!H22,'OAM1'!H$3:H$32,0)</f>
        <v>20</v>
      </c>
      <c r="I22">
        <f>RANK('OAM1'!I22,'OAM1'!I$3:I$32,0)</f>
        <v>16</v>
      </c>
      <c r="J22">
        <f>RANK('OAM1'!J22,'OAM1'!J$3:J$32,0)</f>
        <v>23</v>
      </c>
      <c r="K22">
        <f>RANK('OAM1'!K22,'OAM1'!K$3:K$32,0)</f>
        <v>24</v>
      </c>
      <c r="L22">
        <f>RANK('OAM1'!L22,'OAM1'!L$3:L$32,0)</f>
        <v>20</v>
      </c>
      <c r="M22">
        <f>RANK('OAM1'!M22,'OAM1'!M$3:M$32,0)</f>
        <v>16</v>
      </c>
      <c r="N22">
        <f>RANK('OAM1'!N22,'OAM1'!N$3:N$32,0)</f>
        <v>23</v>
      </c>
      <c r="O22">
        <f>RANK('OAM1'!O22,'OAM1'!O$3:O$32,0)</f>
        <v>9</v>
      </c>
      <c r="P22">
        <f>RANK('OAM1'!P22,'OAM1'!P$3:P$32,0)</f>
        <v>4</v>
      </c>
      <c r="Q22">
        <f>RANK('OAM1'!Q22,'OAM1'!Q$3:Q$32,0)</f>
        <v>16</v>
      </c>
      <c r="R22">
        <f t="shared" si="3"/>
        <v>11</v>
      </c>
      <c r="S22">
        <f t="shared" si="3"/>
        <v>24</v>
      </c>
      <c r="T22">
        <f t="shared" si="3"/>
        <v>22</v>
      </c>
      <c r="U22">
        <f t="shared" si="3"/>
        <v>15</v>
      </c>
      <c r="V22">
        <f t="shared" si="3"/>
        <v>1</v>
      </c>
      <c r="W22">
        <f t="shared" si="3"/>
        <v>6</v>
      </c>
      <c r="X22">
        <f t="shared" si="3"/>
        <v>11</v>
      </c>
      <c r="Y22">
        <f t="shared" si="3"/>
        <v>15</v>
      </c>
      <c r="Z22">
        <f t="shared" si="3"/>
        <v>8</v>
      </c>
      <c r="AA22">
        <f t="shared" si="3"/>
        <v>7</v>
      </c>
      <c r="AB22">
        <f t="shared" si="3"/>
        <v>11</v>
      </c>
      <c r="AC22">
        <f t="shared" si="3"/>
        <v>15</v>
      </c>
      <c r="AD22">
        <f t="shared" si="3"/>
        <v>8</v>
      </c>
      <c r="AE22">
        <f t="shared" si="3"/>
        <v>22</v>
      </c>
      <c r="AF22">
        <f t="shared" si="3"/>
        <v>27</v>
      </c>
      <c r="AG22">
        <f t="shared" si="3"/>
        <v>15</v>
      </c>
      <c r="AH22">
        <f>'OAM1'!Y22*1000</f>
        <v>1000</v>
      </c>
      <c r="AI22" s="38">
        <f>ROUND((csoport_klasszifikátor!AH123)/1000,)</f>
        <v>1</v>
      </c>
      <c r="AJ22">
        <f t="shared" si="4"/>
        <v>1</v>
      </c>
      <c r="AK22">
        <f t="shared" si="5"/>
        <v>0</v>
      </c>
    </row>
    <row r="23" spans="1:37">
      <c r="A23" t="str">
        <f>'OAM1'!A23</f>
        <v>2021-12-21 15:48:06 muse 1:19</v>
      </c>
      <c r="B23">
        <f>RANK('OAM1'!B23,'OAM1'!B$3:B$32,0)</f>
        <v>16</v>
      </c>
      <c r="C23">
        <f>RANK('OAM1'!C23,'OAM1'!C$3:C$32,0)</f>
        <v>9</v>
      </c>
      <c r="D23">
        <f>RANK('OAM1'!D23,'OAM1'!D$3:D$32,0)</f>
        <v>6</v>
      </c>
      <c r="E23">
        <f>RANK('OAM1'!E23,'OAM1'!E$3:E$32,0)</f>
        <v>14</v>
      </c>
      <c r="F23">
        <f>RANK('OAM1'!F23,'OAM1'!F$3:F$32,0)</f>
        <v>20</v>
      </c>
      <c r="G23">
        <f>RANK('OAM1'!G23,'OAM1'!G$3:G$32,0)</f>
        <v>10</v>
      </c>
      <c r="H23">
        <f>RANK('OAM1'!H23,'OAM1'!H$3:H$32,0)</f>
        <v>8</v>
      </c>
      <c r="I23">
        <f>RANK('OAM1'!I23,'OAM1'!I$3:I$32,0)</f>
        <v>14</v>
      </c>
      <c r="J23">
        <f>RANK('OAM1'!J23,'OAM1'!J$3:J$32,0)</f>
        <v>24</v>
      </c>
      <c r="K23">
        <f>RANK('OAM1'!K23,'OAM1'!K$3:K$32,0)</f>
        <v>19</v>
      </c>
      <c r="L23">
        <f>RANK('OAM1'!L23,'OAM1'!L$3:L$32,0)</f>
        <v>14</v>
      </c>
      <c r="M23">
        <f>RANK('OAM1'!M23,'OAM1'!M$3:M$32,0)</f>
        <v>14</v>
      </c>
      <c r="N23">
        <f>RANK('OAM1'!N23,'OAM1'!N$3:N$32,0)</f>
        <v>12</v>
      </c>
      <c r="O23">
        <f>RANK('OAM1'!O23,'OAM1'!O$3:O$32,0)</f>
        <v>2</v>
      </c>
      <c r="P23">
        <f>RANK('OAM1'!P23,'OAM1'!P$3:P$32,0)</f>
        <v>1</v>
      </c>
      <c r="Q23">
        <f>RANK('OAM1'!Q23,'OAM1'!Q$3:Q$32,0)</f>
        <v>14</v>
      </c>
      <c r="R23">
        <f t="shared" si="3"/>
        <v>15</v>
      </c>
      <c r="S23">
        <f t="shared" si="3"/>
        <v>22</v>
      </c>
      <c r="T23">
        <f t="shared" si="3"/>
        <v>25</v>
      </c>
      <c r="U23">
        <f t="shared" si="3"/>
        <v>17</v>
      </c>
      <c r="V23">
        <f t="shared" si="3"/>
        <v>11</v>
      </c>
      <c r="W23">
        <f t="shared" si="3"/>
        <v>21</v>
      </c>
      <c r="X23">
        <f t="shared" si="3"/>
        <v>23</v>
      </c>
      <c r="Y23">
        <f t="shared" si="3"/>
        <v>17</v>
      </c>
      <c r="Z23">
        <f t="shared" si="3"/>
        <v>7</v>
      </c>
      <c r="AA23">
        <f t="shared" si="3"/>
        <v>12</v>
      </c>
      <c r="AB23">
        <f t="shared" si="3"/>
        <v>17</v>
      </c>
      <c r="AC23">
        <f t="shared" si="3"/>
        <v>17</v>
      </c>
      <c r="AD23">
        <f t="shared" si="3"/>
        <v>19</v>
      </c>
      <c r="AE23">
        <f t="shared" si="3"/>
        <v>29</v>
      </c>
      <c r="AF23">
        <f t="shared" si="3"/>
        <v>30</v>
      </c>
      <c r="AG23">
        <f t="shared" si="3"/>
        <v>17</v>
      </c>
      <c r="AH23">
        <f>'OAM1'!Y23*1000</f>
        <v>2000</v>
      </c>
      <c r="AI23" s="38">
        <f>ROUND((csoport_klasszifikátor!AH124)/1000,)</f>
        <v>2</v>
      </c>
      <c r="AJ23">
        <f t="shared" si="4"/>
        <v>2</v>
      </c>
      <c r="AK23">
        <f t="shared" si="5"/>
        <v>0</v>
      </c>
    </row>
    <row r="24" spans="1:37">
      <c r="A24" t="str">
        <f>'OAM1'!A24</f>
        <v>2021-12-16 13:53:20 muse 1:13</v>
      </c>
      <c r="B24">
        <f>RANK('OAM1'!B24,'OAM1'!B$3:B$32,0)</f>
        <v>22</v>
      </c>
      <c r="C24">
        <f>RANK('OAM1'!C24,'OAM1'!C$3:C$32,0)</f>
        <v>27</v>
      </c>
      <c r="D24">
        <f>RANK('OAM1'!D24,'OAM1'!D$3:D$32,0)</f>
        <v>26</v>
      </c>
      <c r="E24">
        <f>RANK('OAM1'!E24,'OAM1'!E$3:E$32,0)</f>
        <v>1</v>
      </c>
      <c r="F24">
        <f>RANK('OAM1'!F24,'OAM1'!F$3:F$32,0)</f>
        <v>21</v>
      </c>
      <c r="G24">
        <f>RANK('OAM1'!G24,'OAM1'!G$3:G$32,0)</f>
        <v>30</v>
      </c>
      <c r="H24">
        <f>RANK('OAM1'!H24,'OAM1'!H$3:H$32,0)</f>
        <v>25</v>
      </c>
      <c r="I24">
        <f>RANK('OAM1'!I24,'OAM1'!I$3:I$32,0)</f>
        <v>1</v>
      </c>
      <c r="J24">
        <f>RANK('OAM1'!J24,'OAM1'!J$3:J$32,0)</f>
        <v>16</v>
      </c>
      <c r="K24">
        <f>RANK('OAM1'!K24,'OAM1'!K$3:K$32,0)</f>
        <v>12</v>
      </c>
      <c r="L24">
        <f>RANK('OAM1'!L24,'OAM1'!L$3:L$32,0)</f>
        <v>17</v>
      </c>
      <c r="M24">
        <f>RANK('OAM1'!M24,'OAM1'!M$3:M$32,0)</f>
        <v>1</v>
      </c>
      <c r="N24">
        <f>RANK('OAM1'!N24,'OAM1'!N$3:N$32,0)</f>
        <v>5</v>
      </c>
      <c r="O24">
        <f>RANK('OAM1'!O24,'OAM1'!O$3:O$32,0)</f>
        <v>1</v>
      </c>
      <c r="P24">
        <f>RANK('OAM1'!P24,'OAM1'!P$3:P$32,0)</f>
        <v>24</v>
      </c>
      <c r="Q24">
        <f>RANK('OAM1'!Q24,'OAM1'!Q$3:Q$32,0)</f>
        <v>1</v>
      </c>
      <c r="R24">
        <f t="shared" si="3"/>
        <v>9</v>
      </c>
      <c r="S24">
        <f t="shared" si="3"/>
        <v>4</v>
      </c>
      <c r="T24">
        <f t="shared" si="3"/>
        <v>5</v>
      </c>
      <c r="U24">
        <f t="shared" si="3"/>
        <v>30</v>
      </c>
      <c r="V24">
        <f t="shared" si="3"/>
        <v>10</v>
      </c>
      <c r="W24">
        <f t="shared" si="3"/>
        <v>1</v>
      </c>
      <c r="X24">
        <f t="shared" si="3"/>
        <v>6</v>
      </c>
      <c r="Y24">
        <f t="shared" si="3"/>
        <v>30</v>
      </c>
      <c r="Z24">
        <f t="shared" si="3"/>
        <v>15</v>
      </c>
      <c r="AA24">
        <f t="shared" si="3"/>
        <v>19</v>
      </c>
      <c r="AB24">
        <f t="shared" si="3"/>
        <v>14</v>
      </c>
      <c r="AC24">
        <f t="shared" si="3"/>
        <v>30</v>
      </c>
      <c r="AD24">
        <f t="shared" si="3"/>
        <v>26</v>
      </c>
      <c r="AE24">
        <f t="shared" si="3"/>
        <v>30</v>
      </c>
      <c r="AF24">
        <f t="shared" si="3"/>
        <v>7</v>
      </c>
      <c r="AG24">
        <f t="shared" si="3"/>
        <v>30</v>
      </c>
      <c r="AH24">
        <f>'OAM1'!Y24*1000</f>
        <v>2000</v>
      </c>
      <c r="AI24" s="38">
        <f>ROUND((csoport_klasszifikátor!AH125)/1000,)</f>
        <v>2</v>
      </c>
      <c r="AJ24">
        <f t="shared" si="4"/>
        <v>2</v>
      </c>
      <c r="AK24">
        <f t="shared" si="5"/>
        <v>0</v>
      </c>
    </row>
    <row r="25" spans="1:37">
      <c r="A25" t="str">
        <f>'OAM1'!A25</f>
        <v>2021-12-16 13:37:25 muse 1:16</v>
      </c>
      <c r="B25">
        <f>RANK('OAM1'!B25,'OAM1'!B$3:B$32,0)</f>
        <v>14</v>
      </c>
      <c r="C25">
        <f>RANK('OAM1'!C25,'OAM1'!C$3:C$32,0)</f>
        <v>24</v>
      </c>
      <c r="D25">
        <f>RANK('OAM1'!D25,'OAM1'!D$3:D$32,0)</f>
        <v>15</v>
      </c>
      <c r="E25">
        <f>RANK('OAM1'!E25,'OAM1'!E$3:E$32,0)</f>
        <v>26</v>
      </c>
      <c r="F25">
        <f>RANK('OAM1'!F25,'OAM1'!F$3:F$32,0)</f>
        <v>14</v>
      </c>
      <c r="G25">
        <f>RANK('OAM1'!G25,'OAM1'!G$3:G$32,0)</f>
        <v>16</v>
      </c>
      <c r="H25">
        <f>RANK('OAM1'!H25,'OAM1'!H$3:H$32,0)</f>
        <v>23</v>
      </c>
      <c r="I25">
        <f>RANK('OAM1'!I25,'OAM1'!I$3:I$32,0)</f>
        <v>26</v>
      </c>
      <c r="J25">
        <f>RANK('OAM1'!J25,'OAM1'!J$3:J$32,0)</f>
        <v>17</v>
      </c>
      <c r="K25">
        <f>RANK('OAM1'!K25,'OAM1'!K$3:K$32,0)</f>
        <v>22</v>
      </c>
      <c r="L25">
        <f>RANK('OAM1'!L25,'OAM1'!L$3:L$32,0)</f>
        <v>26</v>
      </c>
      <c r="M25">
        <f>RANK('OAM1'!M25,'OAM1'!M$3:M$32,0)</f>
        <v>26</v>
      </c>
      <c r="N25">
        <f>RANK('OAM1'!N25,'OAM1'!N$3:N$32,0)</f>
        <v>9</v>
      </c>
      <c r="O25">
        <f>RANK('OAM1'!O25,'OAM1'!O$3:O$32,0)</f>
        <v>10</v>
      </c>
      <c r="P25">
        <f>RANK('OAM1'!P25,'OAM1'!P$3:P$32,0)</f>
        <v>14</v>
      </c>
      <c r="Q25">
        <f>RANK('OAM1'!Q25,'OAM1'!Q$3:Q$32,0)</f>
        <v>26</v>
      </c>
      <c r="R25">
        <f t="shared" si="3"/>
        <v>17</v>
      </c>
      <c r="S25">
        <f t="shared" si="3"/>
        <v>7</v>
      </c>
      <c r="T25">
        <f t="shared" si="3"/>
        <v>16</v>
      </c>
      <c r="U25">
        <f t="shared" si="3"/>
        <v>5</v>
      </c>
      <c r="V25">
        <f t="shared" si="3"/>
        <v>17</v>
      </c>
      <c r="W25">
        <f t="shared" si="3"/>
        <v>15</v>
      </c>
      <c r="X25">
        <f t="shared" si="3"/>
        <v>8</v>
      </c>
      <c r="Y25">
        <f t="shared" si="3"/>
        <v>5</v>
      </c>
      <c r="Z25">
        <f t="shared" si="3"/>
        <v>14</v>
      </c>
      <c r="AA25">
        <f t="shared" si="3"/>
        <v>9</v>
      </c>
      <c r="AB25">
        <f t="shared" si="3"/>
        <v>5</v>
      </c>
      <c r="AC25">
        <f t="shared" si="3"/>
        <v>5</v>
      </c>
      <c r="AD25">
        <f t="shared" si="3"/>
        <v>22</v>
      </c>
      <c r="AE25">
        <f t="shared" si="3"/>
        <v>21</v>
      </c>
      <c r="AF25">
        <f t="shared" si="3"/>
        <v>17</v>
      </c>
      <c r="AG25">
        <f t="shared" si="3"/>
        <v>5</v>
      </c>
      <c r="AH25">
        <f>'OAM1'!Y25*1000</f>
        <v>2000</v>
      </c>
      <c r="AI25" s="38">
        <f>ROUND((csoport_klasszifikátor!AH126)/1000,)</f>
        <v>2</v>
      </c>
      <c r="AJ25">
        <f t="shared" si="4"/>
        <v>2</v>
      </c>
      <c r="AK25">
        <f t="shared" si="5"/>
        <v>0</v>
      </c>
    </row>
    <row r="26" spans="1:37">
      <c r="A26" t="str">
        <f>'OAM1'!A26</f>
        <v>2021-12-16 13:27:20 muse 1:23</v>
      </c>
      <c r="B26">
        <f>RANK('OAM1'!B26,'OAM1'!B$3:B$32,0)</f>
        <v>18</v>
      </c>
      <c r="C26">
        <f>RANK('OAM1'!C26,'OAM1'!C$3:C$32,0)</f>
        <v>13</v>
      </c>
      <c r="D26">
        <f>RANK('OAM1'!D26,'OAM1'!D$3:D$32,0)</f>
        <v>10</v>
      </c>
      <c r="E26">
        <f>RANK('OAM1'!E26,'OAM1'!E$3:E$32,0)</f>
        <v>29</v>
      </c>
      <c r="F26">
        <f>RANK('OAM1'!F26,'OAM1'!F$3:F$32,0)</f>
        <v>28</v>
      </c>
      <c r="G26">
        <f>RANK('OAM1'!G26,'OAM1'!G$3:G$32,0)</f>
        <v>11</v>
      </c>
      <c r="H26">
        <f>RANK('OAM1'!H26,'OAM1'!H$3:H$32,0)</f>
        <v>7</v>
      </c>
      <c r="I26">
        <f>RANK('OAM1'!I26,'OAM1'!I$3:I$32,0)</f>
        <v>29</v>
      </c>
      <c r="J26">
        <f>RANK('OAM1'!J26,'OAM1'!J$3:J$32,0)</f>
        <v>21</v>
      </c>
      <c r="K26">
        <f>RANK('OAM1'!K26,'OAM1'!K$3:K$32,0)</f>
        <v>15</v>
      </c>
      <c r="L26">
        <f>RANK('OAM1'!L26,'OAM1'!L$3:L$32,0)</f>
        <v>7</v>
      </c>
      <c r="M26">
        <f>RANK('OAM1'!M26,'OAM1'!M$3:M$32,0)</f>
        <v>29</v>
      </c>
      <c r="N26">
        <f>RANK('OAM1'!N26,'OAM1'!N$3:N$32,0)</f>
        <v>28</v>
      </c>
      <c r="O26">
        <f>RANK('OAM1'!O26,'OAM1'!O$3:O$32,0)</f>
        <v>15</v>
      </c>
      <c r="P26">
        <f>RANK('OAM1'!P26,'OAM1'!P$3:P$32,0)</f>
        <v>13</v>
      </c>
      <c r="Q26">
        <f>RANK('OAM1'!Q26,'OAM1'!Q$3:Q$32,0)</f>
        <v>29</v>
      </c>
      <c r="R26">
        <f t="shared" si="3"/>
        <v>13</v>
      </c>
      <c r="S26">
        <f t="shared" si="3"/>
        <v>18</v>
      </c>
      <c r="T26">
        <f t="shared" si="3"/>
        <v>21</v>
      </c>
      <c r="U26">
        <f t="shared" si="3"/>
        <v>2</v>
      </c>
      <c r="V26">
        <f t="shared" si="3"/>
        <v>3</v>
      </c>
      <c r="W26">
        <f t="shared" si="3"/>
        <v>20</v>
      </c>
      <c r="X26">
        <f t="shared" si="3"/>
        <v>24</v>
      </c>
      <c r="Y26">
        <f t="shared" si="3"/>
        <v>2</v>
      </c>
      <c r="Z26">
        <f t="shared" si="3"/>
        <v>10</v>
      </c>
      <c r="AA26">
        <f t="shared" si="3"/>
        <v>16</v>
      </c>
      <c r="AB26">
        <f t="shared" si="3"/>
        <v>24</v>
      </c>
      <c r="AC26">
        <f t="shared" si="3"/>
        <v>2</v>
      </c>
      <c r="AD26">
        <f t="shared" si="3"/>
        <v>3</v>
      </c>
      <c r="AE26">
        <f t="shared" si="3"/>
        <v>16</v>
      </c>
      <c r="AF26">
        <f t="shared" si="3"/>
        <v>18</v>
      </c>
      <c r="AG26">
        <f t="shared" si="3"/>
        <v>2</v>
      </c>
      <c r="AH26">
        <f>'OAM1'!Y26*1000</f>
        <v>2000</v>
      </c>
      <c r="AI26" s="38">
        <f>ROUND((csoport_klasszifikátor!AH127)/1000,)</f>
        <v>2</v>
      </c>
      <c r="AJ26">
        <f t="shared" si="4"/>
        <v>2</v>
      </c>
      <c r="AK26">
        <f t="shared" si="5"/>
        <v>0</v>
      </c>
    </row>
    <row r="27" spans="1:37">
      <c r="A27" t="str">
        <f>'OAM1'!A27</f>
        <v>2021-12-16 14:18:18 muse 1:35</v>
      </c>
      <c r="B27">
        <f>RANK('OAM1'!B27,'OAM1'!B$3:B$32,0)</f>
        <v>8</v>
      </c>
      <c r="C27">
        <f>RANK('OAM1'!C27,'OAM1'!C$3:C$32,0)</f>
        <v>3</v>
      </c>
      <c r="D27">
        <f>RANK('OAM1'!D27,'OAM1'!D$3:D$32,0)</f>
        <v>7</v>
      </c>
      <c r="E27">
        <f>RANK('OAM1'!E27,'OAM1'!E$3:E$32,0)</f>
        <v>21</v>
      </c>
      <c r="F27">
        <f>RANK('OAM1'!F27,'OAM1'!F$3:F$32,0)</f>
        <v>17</v>
      </c>
      <c r="G27">
        <f>RANK('OAM1'!G27,'OAM1'!G$3:G$32,0)</f>
        <v>14</v>
      </c>
      <c r="H27">
        <f>RANK('OAM1'!H27,'OAM1'!H$3:H$32,0)</f>
        <v>11</v>
      </c>
      <c r="I27">
        <f>RANK('OAM1'!I27,'OAM1'!I$3:I$32,0)</f>
        <v>21</v>
      </c>
      <c r="J27">
        <f>RANK('OAM1'!J27,'OAM1'!J$3:J$32,0)</f>
        <v>28</v>
      </c>
      <c r="K27">
        <f>RANK('OAM1'!K27,'OAM1'!K$3:K$32,0)</f>
        <v>29</v>
      </c>
      <c r="L27">
        <f>RANK('OAM1'!L27,'OAM1'!L$3:L$32,0)</f>
        <v>22</v>
      </c>
      <c r="M27">
        <f>RANK('OAM1'!M27,'OAM1'!M$3:M$32,0)</f>
        <v>21</v>
      </c>
      <c r="N27">
        <f>RANK('OAM1'!N27,'OAM1'!N$3:N$32,0)</f>
        <v>27</v>
      </c>
      <c r="O27">
        <f>RANK('OAM1'!O27,'OAM1'!O$3:O$32,0)</f>
        <v>17</v>
      </c>
      <c r="P27">
        <f>RANK('OAM1'!P27,'OAM1'!P$3:P$32,0)</f>
        <v>9</v>
      </c>
      <c r="Q27">
        <f>RANK('OAM1'!Q27,'OAM1'!Q$3:Q$32,0)</f>
        <v>21</v>
      </c>
      <c r="R27">
        <f t="shared" si="3"/>
        <v>23</v>
      </c>
      <c r="S27">
        <f t="shared" si="3"/>
        <v>28</v>
      </c>
      <c r="T27">
        <f t="shared" si="3"/>
        <v>24</v>
      </c>
      <c r="U27">
        <f t="shared" si="3"/>
        <v>10</v>
      </c>
      <c r="V27">
        <f t="shared" si="3"/>
        <v>14</v>
      </c>
      <c r="W27">
        <f t="shared" si="3"/>
        <v>17</v>
      </c>
      <c r="X27">
        <f t="shared" si="3"/>
        <v>20</v>
      </c>
      <c r="Y27">
        <f t="shared" si="3"/>
        <v>10</v>
      </c>
      <c r="Z27">
        <f t="shared" si="3"/>
        <v>3</v>
      </c>
      <c r="AA27">
        <f t="shared" si="3"/>
        <v>2</v>
      </c>
      <c r="AB27">
        <f t="shared" si="3"/>
        <v>9</v>
      </c>
      <c r="AC27">
        <f t="shared" si="3"/>
        <v>10</v>
      </c>
      <c r="AD27">
        <f t="shared" si="3"/>
        <v>4</v>
      </c>
      <c r="AE27">
        <f t="shared" si="3"/>
        <v>14</v>
      </c>
      <c r="AF27">
        <f t="shared" si="3"/>
        <v>22</v>
      </c>
      <c r="AG27">
        <f t="shared" si="3"/>
        <v>10</v>
      </c>
      <c r="AH27">
        <f>'OAM1'!Y27*1000</f>
        <v>2000</v>
      </c>
      <c r="AI27" s="38">
        <f>ROUND((csoport_klasszifikátor!AH128)/1000,)</f>
        <v>2</v>
      </c>
      <c r="AJ27">
        <f t="shared" si="4"/>
        <v>2</v>
      </c>
      <c r="AK27">
        <f t="shared" si="5"/>
        <v>0</v>
      </c>
    </row>
    <row r="28" spans="1:37">
      <c r="A28" t="str">
        <f>'OAM1'!A28</f>
        <v>2021-12-16 15:25:33 muse 1:24</v>
      </c>
      <c r="B28">
        <f>RANK('OAM1'!B28,'OAM1'!B$3:B$32,0)</f>
        <v>13</v>
      </c>
      <c r="C28">
        <f>RANK('OAM1'!C28,'OAM1'!C$3:C$32,0)</f>
        <v>15</v>
      </c>
      <c r="D28">
        <f>RANK('OAM1'!D28,'OAM1'!D$3:D$32,0)</f>
        <v>1</v>
      </c>
      <c r="E28">
        <f>RANK('OAM1'!E28,'OAM1'!E$3:E$32,0)</f>
        <v>24</v>
      </c>
      <c r="F28">
        <f>RANK('OAM1'!F28,'OAM1'!F$3:F$32,0)</f>
        <v>26</v>
      </c>
      <c r="G28">
        <f>RANK('OAM1'!G28,'OAM1'!G$3:G$32,0)</f>
        <v>26</v>
      </c>
      <c r="H28">
        <f>RANK('OAM1'!H28,'OAM1'!H$3:H$32,0)</f>
        <v>10</v>
      </c>
      <c r="I28">
        <f>RANK('OAM1'!I28,'OAM1'!I$3:I$32,0)</f>
        <v>24</v>
      </c>
      <c r="J28">
        <f>RANK('OAM1'!J28,'OAM1'!J$3:J$32,0)</f>
        <v>18</v>
      </c>
      <c r="K28">
        <f>RANK('OAM1'!K28,'OAM1'!K$3:K$32,0)</f>
        <v>27</v>
      </c>
      <c r="L28">
        <f>RANK('OAM1'!L28,'OAM1'!L$3:L$32,0)</f>
        <v>8</v>
      </c>
      <c r="M28">
        <f>RANK('OAM1'!M28,'OAM1'!M$3:M$32,0)</f>
        <v>24</v>
      </c>
      <c r="N28">
        <f>RANK('OAM1'!N28,'OAM1'!N$3:N$32,0)</f>
        <v>19</v>
      </c>
      <c r="O28">
        <f>RANK('OAM1'!O28,'OAM1'!O$3:O$32,0)</f>
        <v>4</v>
      </c>
      <c r="P28">
        <f>RANK('OAM1'!P28,'OAM1'!P$3:P$32,0)</f>
        <v>5</v>
      </c>
      <c r="Q28">
        <f>RANK('OAM1'!Q28,'OAM1'!Q$3:Q$32,0)</f>
        <v>24</v>
      </c>
      <c r="R28">
        <f t="shared" si="3"/>
        <v>18</v>
      </c>
      <c r="S28">
        <f t="shared" si="3"/>
        <v>16</v>
      </c>
      <c r="T28">
        <f t="shared" si="3"/>
        <v>30</v>
      </c>
      <c r="U28">
        <f t="shared" si="3"/>
        <v>7</v>
      </c>
      <c r="V28">
        <f t="shared" si="3"/>
        <v>5</v>
      </c>
      <c r="W28">
        <f t="shared" si="3"/>
        <v>5</v>
      </c>
      <c r="X28">
        <f t="shared" si="3"/>
        <v>21</v>
      </c>
      <c r="Y28">
        <f t="shared" si="3"/>
        <v>7</v>
      </c>
      <c r="Z28">
        <f t="shared" si="3"/>
        <v>13</v>
      </c>
      <c r="AA28">
        <f t="shared" si="3"/>
        <v>4</v>
      </c>
      <c r="AB28">
        <f t="shared" si="3"/>
        <v>23</v>
      </c>
      <c r="AC28">
        <f t="shared" si="3"/>
        <v>7</v>
      </c>
      <c r="AD28">
        <f t="shared" si="3"/>
        <v>12</v>
      </c>
      <c r="AE28">
        <f t="shared" si="3"/>
        <v>27</v>
      </c>
      <c r="AF28">
        <f t="shared" si="3"/>
        <v>26</v>
      </c>
      <c r="AG28">
        <f t="shared" si="3"/>
        <v>7</v>
      </c>
      <c r="AH28">
        <f>'OAM1'!Y28*1000</f>
        <v>2000</v>
      </c>
      <c r="AI28" s="38">
        <f>ROUND((csoport_klasszifikátor!AH129)/1000,)</f>
        <v>2</v>
      </c>
      <c r="AJ28">
        <f t="shared" si="4"/>
        <v>2</v>
      </c>
      <c r="AK28">
        <f t="shared" si="5"/>
        <v>0</v>
      </c>
    </row>
    <row r="29" spans="1:37">
      <c r="A29" t="str">
        <f>'OAM1'!A29</f>
        <v>2021-11-29 19:35:32 muse 1:11</v>
      </c>
      <c r="B29">
        <f>RANK('OAM1'!B29,'OAM1'!B$3:B$32,0)</f>
        <v>10</v>
      </c>
      <c r="C29">
        <f>RANK('OAM1'!C29,'OAM1'!C$3:C$32,0)</f>
        <v>5</v>
      </c>
      <c r="D29">
        <f>RANK('OAM1'!D29,'OAM1'!D$3:D$32,0)</f>
        <v>13</v>
      </c>
      <c r="E29">
        <f>RANK('OAM1'!E29,'OAM1'!E$3:E$32,0)</f>
        <v>19</v>
      </c>
      <c r="F29">
        <f>RANK('OAM1'!F29,'OAM1'!F$3:F$32,0)</f>
        <v>12</v>
      </c>
      <c r="G29">
        <f>RANK('OAM1'!G29,'OAM1'!G$3:G$32,0)</f>
        <v>12</v>
      </c>
      <c r="H29">
        <f>RANK('OAM1'!H29,'OAM1'!H$3:H$32,0)</f>
        <v>22</v>
      </c>
      <c r="I29">
        <f>RANK('OAM1'!I29,'OAM1'!I$3:I$32,0)</f>
        <v>19</v>
      </c>
      <c r="J29">
        <f>RANK('OAM1'!J29,'OAM1'!J$3:J$32,0)</f>
        <v>6</v>
      </c>
      <c r="K29">
        <f>RANK('OAM1'!K29,'OAM1'!K$3:K$32,0)</f>
        <v>3</v>
      </c>
      <c r="L29">
        <f>RANK('OAM1'!L29,'OAM1'!L$3:L$32,0)</f>
        <v>15</v>
      </c>
      <c r="M29">
        <f>RANK('OAM1'!M29,'OAM1'!M$3:M$32,0)</f>
        <v>19</v>
      </c>
      <c r="N29">
        <f>RANK('OAM1'!N29,'OAM1'!N$3:N$32,0)</f>
        <v>13</v>
      </c>
      <c r="O29">
        <f>RANK('OAM1'!O29,'OAM1'!O$3:O$32,0)</f>
        <v>19</v>
      </c>
      <c r="P29">
        <f>RANK('OAM1'!P29,'OAM1'!P$3:P$32,0)</f>
        <v>15</v>
      </c>
      <c r="Q29">
        <f>RANK('OAM1'!Q29,'OAM1'!Q$3:Q$32,0)</f>
        <v>19</v>
      </c>
      <c r="R29">
        <f t="shared" si="3"/>
        <v>21</v>
      </c>
      <c r="S29">
        <f t="shared" si="3"/>
        <v>26</v>
      </c>
      <c r="T29">
        <f t="shared" si="3"/>
        <v>18</v>
      </c>
      <c r="U29">
        <f t="shared" si="3"/>
        <v>12</v>
      </c>
      <c r="V29">
        <f t="shared" si="3"/>
        <v>19</v>
      </c>
      <c r="W29">
        <f t="shared" si="3"/>
        <v>19</v>
      </c>
      <c r="X29">
        <f t="shared" si="3"/>
        <v>9</v>
      </c>
      <c r="Y29">
        <f t="shared" si="3"/>
        <v>12</v>
      </c>
      <c r="Z29">
        <f t="shared" si="3"/>
        <v>25</v>
      </c>
      <c r="AA29">
        <f t="shared" si="3"/>
        <v>28</v>
      </c>
      <c r="AB29">
        <f t="shared" si="3"/>
        <v>16</v>
      </c>
      <c r="AC29">
        <f t="shared" si="3"/>
        <v>12</v>
      </c>
      <c r="AD29">
        <f t="shared" si="3"/>
        <v>18</v>
      </c>
      <c r="AE29">
        <f t="shared" si="3"/>
        <v>12</v>
      </c>
      <c r="AF29">
        <f t="shared" si="3"/>
        <v>16</v>
      </c>
      <c r="AG29">
        <f t="shared" si="3"/>
        <v>12</v>
      </c>
      <c r="AH29">
        <f>'OAM1'!Y29*1000</f>
        <v>1000</v>
      </c>
      <c r="AI29" s="38">
        <f>ROUND((csoport_klasszifikátor!AH130)/1000,)</f>
        <v>1</v>
      </c>
      <c r="AJ29">
        <f t="shared" si="4"/>
        <v>1</v>
      </c>
      <c r="AK29">
        <f t="shared" si="5"/>
        <v>0</v>
      </c>
    </row>
    <row r="30" spans="1:37">
      <c r="A30" t="str">
        <f>'OAM1'!A30</f>
        <v>2021-12-15 14:28:33 muse 1:17</v>
      </c>
      <c r="B30">
        <f>RANK('OAM1'!B30,'OAM1'!B$3:B$32,0)</f>
        <v>5</v>
      </c>
      <c r="C30">
        <f>RANK('OAM1'!C30,'OAM1'!C$3:C$32,0)</f>
        <v>22</v>
      </c>
      <c r="D30">
        <f>RANK('OAM1'!D30,'OAM1'!D$3:D$32,0)</f>
        <v>25</v>
      </c>
      <c r="E30">
        <f>RANK('OAM1'!E30,'OAM1'!E$3:E$32,0)</f>
        <v>5</v>
      </c>
      <c r="F30">
        <f>RANK('OAM1'!F30,'OAM1'!F$3:F$32,0)</f>
        <v>5</v>
      </c>
      <c r="G30">
        <f>RANK('OAM1'!G30,'OAM1'!G$3:G$32,0)</f>
        <v>23</v>
      </c>
      <c r="H30">
        <f>RANK('OAM1'!H30,'OAM1'!H$3:H$32,0)</f>
        <v>27</v>
      </c>
      <c r="I30">
        <f>RANK('OAM1'!I30,'OAM1'!I$3:I$32,0)</f>
        <v>5</v>
      </c>
      <c r="J30">
        <f>RANK('OAM1'!J30,'OAM1'!J$3:J$32,0)</f>
        <v>9</v>
      </c>
      <c r="K30">
        <f>RANK('OAM1'!K30,'OAM1'!K$3:K$32,0)</f>
        <v>21</v>
      </c>
      <c r="L30">
        <f>RANK('OAM1'!L30,'OAM1'!L$3:L$32,0)</f>
        <v>25</v>
      </c>
      <c r="M30">
        <f>RANK('OAM1'!M30,'OAM1'!M$3:M$32,0)</f>
        <v>5</v>
      </c>
      <c r="N30">
        <f>RANK('OAM1'!N30,'OAM1'!N$3:N$32,0)</f>
        <v>11</v>
      </c>
      <c r="O30">
        <f>RANK('OAM1'!O30,'OAM1'!O$3:O$32,0)</f>
        <v>22</v>
      </c>
      <c r="P30">
        <f>RANK('OAM1'!P30,'OAM1'!P$3:P$32,0)</f>
        <v>27</v>
      </c>
      <c r="Q30">
        <f>RANK('OAM1'!Q30,'OAM1'!Q$3:Q$32,0)</f>
        <v>5</v>
      </c>
      <c r="R30">
        <f t="shared" si="3"/>
        <v>26</v>
      </c>
      <c r="S30">
        <f t="shared" si="3"/>
        <v>9</v>
      </c>
      <c r="T30">
        <f t="shared" si="3"/>
        <v>6</v>
      </c>
      <c r="U30">
        <f t="shared" si="3"/>
        <v>26</v>
      </c>
      <c r="V30">
        <f t="shared" si="3"/>
        <v>26</v>
      </c>
      <c r="W30">
        <f t="shared" si="3"/>
        <v>8</v>
      </c>
      <c r="X30">
        <f t="shared" si="3"/>
        <v>4</v>
      </c>
      <c r="Y30">
        <f t="shared" si="3"/>
        <v>26</v>
      </c>
      <c r="Z30">
        <f t="shared" si="3"/>
        <v>22</v>
      </c>
      <c r="AA30">
        <f t="shared" si="3"/>
        <v>10</v>
      </c>
      <c r="AB30">
        <f t="shared" si="3"/>
        <v>6</v>
      </c>
      <c r="AC30">
        <f t="shared" si="3"/>
        <v>26</v>
      </c>
      <c r="AD30">
        <f t="shared" si="3"/>
        <v>20</v>
      </c>
      <c r="AE30">
        <f t="shared" si="3"/>
        <v>9</v>
      </c>
      <c r="AF30">
        <f t="shared" si="3"/>
        <v>4</v>
      </c>
      <c r="AG30">
        <f t="shared" si="3"/>
        <v>26</v>
      </c>
      <c r="AH30">
        <f>'OAM1'!Y30*1000</f>
        <v>2000</v>
      </c>
      <c r="AI30" s="38">
        <f>ROUND((csoport_klasszifikátor!AH131)/1000,)</f>
        <v>2</v>
      </c>
      <c r="AJ30">
        <f t="shared" si="4"/>
        <v>2</v>
      </c>
      <c r="AK30">
        <f t="shared" si="5"/>
        <v>0</v>
      </c>
    </row>
    <row r="31" spans="1:37">
      <c r="A31" t="str">
        <f>'OAM1'!A31</f>
        <v>2021-12-15 13:42:57 muse 1:19</v>
      </c>
      <c r="B31">
        <f>RANK('OAM1'!B31,'OAM1'!B$3:B$32,0)</f>
        <v>1</v>
      </c>
      <c r="C31">
        <f>RANK('OAM1'!C31,'OAM1'!C$3:C$32,0)</f>
        <v>1</v>
      </c>
      <c r="D31">
        <f>RANK('OAM1'!D31,'OAM1'!D$3:D$32,0)</f>
        <v>29</v>
      </c>
      <c r="E31">
        <f>RANK('OAM1'!E31,'OAM1'!E$3:E$32,0)</f>
        <v>11</v>
      </c>
      <c r="F31">
        <f>RANK('OAM1'!F31,'OAM1'!F$3:F$32,0)</f>
        <v>1</v>
      </c>
      <c r="G31">
        <f>RANK('OAM1'!G31,'OAM1'!G$3:G$32,0)</f>
        <v>22</v>
      </c>
      <c r="H31">
        <f>RANK('OAM1'!H31,'OAM1'!H$3:H$32,0)</f>
        <v>29</v>
      </c>
      <c r="I31">
        <f>RANK('OAM1'!I31,'OAM1'!I$3:I$32,0)</f>
        <v>11</v>
      </c>
      <c r="J31">
        <f>RANK('OAM1'!J31,'OAM1'!J$3:J$32,0)</f>
        <v>2</v>
      </c>
      <c r="K31">
        <f>RANK('OAM1'!K31,'OAM1'!K$3:K$32,0)</f>
        <v>30</v>
      </c>
      <c r="L31">
        <f>RANK('OAM1'!L31,'OAM1'!L$3:L$32,0)</f>
        <v>29</v>
      </c>
      <c r="M31">
        <f>RANK('OAM1'!M31,'OAM1'!M$3:M$32,0)</f>
        <v>11</v>
      </c>
      <c r="N31">
        <f>RANK('OAM1'!N31,'OAM1'!N$3:N$32,0)</f>
        <v>1</v>
      </c>
      <c r="O31">
        <f>RANK('OAM1'!O31,'OAM1'!O$3:O$32,0)</f>
        <v>16</v>
      </c>
      <c r="P31">
        <f>RANK('OAM1'!P31,'OAM1'!P$3:P$32,0)</f>
        <v>29</v>
      </c>
      <c r="Q31">
        <f>RANK('OAM1'!Q31,'OAM1'!Q$3:Q$32,0)</f>
        <v>11</v>
      </c>
      <c r="R31">
        <f t="shared" si="3"/>
        <v>30</v>
      </c>
      <c r="S31">
        <f t="shared" si="3"/>
        <v>30</v>
      </c>
      <c r="T31">
        <f t="shared" si="3"/>
        <v>2</v>
      </c>
      <c r="U31">
        <f t="shared" si="3"/>
        <v>20</v>
      </c>
      <c r="V31">
        <f t="shared" si="3"/>
        <v>30</v>
      </c>
      <c r="W31">
        <f t="shared" si="3"/>
        <v>9</v>
      </c>
      <c r="X31">
        <f t="shared" si="3"/>
        <v>2</v>
      </c>
      <c r="Y31">
        <f t="shared" si="3"/>
        <v>20</v>
      </c>
      <c r="Z31">
        <f t="shared" si="3"/>
        <v>29</v>
      </c>
      <c r="AA31">
        <f t="shared" si="3"/>
        <v>1</v>
      </c>
      <c r="AB31">
        <f t="shared" si="3"/>
        <v>2</v>
      </c>
      <c r="AC31">
        <f t="shared" si="3"/>
        <v>20</v>
      </c>
      <c r="AD31">
        <f t="shared" si="3"/>
        <v>30</v>
      </c>
      <c r="AE31">
        <f t="shared" si="3"/>
        <v>15</v>
      </c>
      <c r="AF31">
        <f t="shared" si="3"/>
        <v>2</v>
      </c>
      <c r="AG31">
        <f t="shared" si="3"/>
        <v>20</v>
      </c>
      <c r="AH31">
        <f>'OAM1'!Y31*1000</f>
        <v>1000</v>
      </c>
      <c r="AI31" s="38">
        <f>ROUND((csoport_klasszifikátor!AH132)/1000,)</f>
        <v>1</v>
      </c>
      <c r="AJ31">
        <f t="shared" si="4"/>
        <v>1</v>
      </c>
      <c r="AK31">
        <f t="shared" si="5"/>
        <v>0</v>
      </c>
    </row>
    <row r="32" spans="1:37">
      <c r="A32" t="str">
        <f>'OAM1'!A32</f>
        <v>2021-12-15 15:00:15 muse 1:23</v>
      </c>
      <c r="B32">
        <f>RANK('OAM1'!B32,'OAM1'!B$3:B$32,0)</f>
        <v>26</v>
      </c>
      <c r="C32">
        <f>RANK('OAM1'!C32,'OAM1'!C$3:C$32,0)</f>
        <v>4</v>
      </c>
      <c r="D32">
        <f>RANK('OAM1'!D32,'OAM1'!D$3:D$32,0)</f>
        <v>5</v>
      </c>
      <c r="E32">
        <f>RANK('OAM1'!E32,'OAM1'!E$3:E$32,0)</f>
        <v>23</v>
      </c>
      <c r="F32">
        <f>RANK('OAM1'!F32,'OAM1'!F$3:F$32,0)</f>
        <v>11</v>
      </c>
      <c r="G32">
        <f>RANK('OAM1'!G32,'OAM1'!G$3:G$32,0)</f>
        <v>2</v>
      </c>
      <c r="H32">
        <f>RANK('OAM1'!H32,'OAM1'!H$3:H$32,0)</f>
        <v>2</v>
      </c>
      <c r="I32">
        <f>RANK('OAM1'!I32,'OAM1'!I$3:I$32,0)</f>
        <v>23</v>
      </c>
      <c r="J32">
        <f>RANK('OAM1'!J32,'OAM1'!J$3:J$32,0)</f>
        <v>13</v>
      </c>
      <c r="K32">
        <f>RANK('OAM1'!K32,'OAM1'!K$3:K$32,0)</f>
        <v>11</v>
      </c>
      <c r="L32">
        <f>RANK('OAM1'!L32,'OAM1'!L$3:L$32,0)</f>
        <v>6</v>
      </c>
      <c r="M32">
        <f>RANK('OAM1'!M32,'OAM1'!M$3:M$32,0)</f>
        <v>23</v>
      </c>
      <c r="N32">
        <f>RANK('OAM1'!N32,'OAM1'!N$3:N$32,0)</f>
        <v>29</v>
      </c>
      <c r="O32">
        <f>RANK('OAM1'!O32,'OAM1'!O$3:O$32,0)</f>
        <v>14</v>
      </c>
      <c r="P32">
        <f>RANK('OAM1'!P32,'OAM1'!P$3:P$32,0)</f>
        <v>3</v>
      </c>
      <c r="Q32">
        <f>RANK('OAM1'!Q32,'OAM1'!Q$3:Q$32,0)</f>
        <v>23</v>
      </c>
      <c r="R32">
        <f t="shared" si="3"/>
        <v>5</v>
      </c>
      <c r="S32">
        <f t="shared" si="3"/>
        <v>27</v>
      </c>
      <c r="T32">
        <f t="shared" si="3"/>
        <v>26</v>
      </c>
      <c r="U32">
        <f t="shared" si="3"/>
        <v>8</v>
      </c>
      <c r="V32">
        <f t="shared" si="3"/>
        <v>20</v>
      </c>
      <c r="W32">
        <f t="shared" si="3"/>
        <v>29</v>
      </c>
      <c r="X32">
        <f t="shared" si="3"/>
        <v>29</v>
      </c>
      <c r="Y32">
        <f t="shared" si="3"/>
        <v>8</v>
      </c>
      <c r="Z32">
        <f t="shared" si="3"/>
        <v>18</v>
      </c>
      <c r="AA32">
        <f t="shared" si="3"/>
        <v>20</v>
      </c>
      <c r="AB32">
        <f t="shared" si="3"/>
        <v>25</v>
      </c>
      <c r="AC32">
        <f t="shared" si="3"/>
        <v>8</v>
      </c>
      <c r="AD32">
        <f t="shared" si="3"/>
        <v>2</v>
      </c>
      <c r="AE32">
        <f t="shared" si="3"/>
        <v>17</v>
      </c>
      <c r="AF32">
        <f t="shared" si="3"/>
        <v>28</v>
      </c>
      <c r="AG32">
        <f t="shared" si="3"/>
        <v>8</v>
      </c>
      <c r="AH32">
        <f>'OAM1'!Y32*1000</f>
        <v>2000</v>
      </c>
      <c r="AI32" s="38">
        <f>ROUND((csoport_klasszifikátor!AH133)/1000,)</f>
        <v>2</v>
      </c>
      <c r="AJ32">
        <f t="shared" si="4"/>
        <v>2</v>
      </c>
      <c r="AK32">
        <f t="shared" si="5"/>
        <v>0</v>
      </c>
    </row>
  </sheetData>
  <conditionalFormatting sqref="AH3:AH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E3D8-2B71-4810-BB17-14EC68C4530E}">
  <dimension ref="A1:AK147"/>
  <sheetViews>
    <sheetView zoomScale="55" zoomScaleNormal="55" workbookViewId="0"/>
  </sheetViews>
  <sheetFormatPr defaultRowHeight="15.6"/>
  <cols>
    <col min="1" max="1" width="27.09765625" bestFit="1" customWidth="1"/>
  </cols>
  <sheetData>
    <row r="1" spans="1:34" ht="18">
      <c r="A1" s="5"/>
    </row>
    <row r="2" spans="1:34">
      <c r="A2" s="6"/>
    </row>
    <row r="5" spans="1:34" ht="18">
      <c r="A5" s="7" t="s">
        <v>349</v>
      </c>
      <c r="B5" s="8">
        <v>1323023</v>
      </c>
      <c r="C5" s="7" t="s">
        <v>350</v>
      </c>
      <c r="D5" s="8">
        <v>30</v>
      </c>
      <c r="E5" s="7" t="s">
        <v>351</v>
      </c>
      <c r="F5" s="8">
        <v>32</v>
      </c>
      <c r="G5" s="7" t="s">
        <v>352</v>
      </c>
      <c r="H5" s="8">
        <v>30</v>
      </c>
      <c r="I5" s="7" t="s">
        <v>353</v>
      </c>
      <c r="J5" s="8">
        <v>0</v>
      </c>
      <c r="K5" s="7" t="s">
        <v>354</v>
      </c>
      <c r="L5" s="8" t="s">
        <v>740</v>
      </c>
    </row>
    <row r="6" spans="1:34" ht="18.600000000000001" thickBot="1">
      <c r="A6" s="5"/>
    </row>
    <row r="7" spans="1:34" ht="16.2" thickBot="1">
      <c r="A7" s="9" t="s">
        <v>356</v>
      </c>
      <c r="B7" s="9" t="s">
        <v>357</v>
      </c>
      <c r="C7" s="9" t="s">
        <v>358</v>
      </c>
      <c r="D7" s="9" t="s">
        <v>359</v>
      </c>
      <c r="E7" s="9" t="s">
        <v>610</v>
      </c>
      <c r="F7" s="9" t="s">
        <v>611</v>
      </c>
      <c r="G7" s="9" t="s">
        <v>612</v>
      </c>
      <c r="H7" s="9" t="s">
        <v>613</v>
      </c>
      <c r="I7" s="9" t="s">
        <v>614</v>
      </c>
      <c r="J7" s="9" t="s">
        <v>615</v>
      </c>
      <c r="K7" s="9" t="s">
        <v>616</v>
      </c>
      <c r="L7" s="9" t="s">
        <v>617</v>
      </c>
      <c r="M7" s="9" t="s">
        <v>618</v>
      </c>
      <c r="N7" s="9" t="s">
        <v>619</v>
      </c>
      <c r="O7" s="9" t="s">
        <v>620</v>
      </c>
      <c r="P7" s="9" t="s">
        <v>621</v>
      </c>
      <c r="Q7" s="9" t="s">
        <v>622</v>
      </c>
      <c r="R7" s="9" t="s">
        <v>623</v>
      </c>
      <c r="S7" s="9" t="s">
        <v>624</v>
      </c>
      <c r="T7" s="9" t="s">
        <v>625</v>
      </c>
      <c r="U7" s="9" t="s">
        <v>626</v>
      </c>
      <c r="V7" s="9" t="s">
        <v>627</v>
      </c>
      <c r="W7" s="9" t="s">
        <v>628</v>
      </c>
      <c r="X7" s="9" t="s">
        <v>629</v>
      </c>
      <c r="Y7" s="9" t="s">
        <v>630</v>
      </c>
      <c r="Z7" s="9" t="s">
        <v>631</v>
      </c>
      <c r="AA7" s="9" t="s">
        <v>632</v>
      </c>
      <c r="AB7" s="9" t="s">
        <v>633</v>
      </c>
      <c r="AC7" s="9" t="s">
        <v>634</v>
      </c>
      <c r="AD7" s="9" t="s">
        <v>635</v>
      </c>
      <c r="AE7" s="9" t="s">
        <v>636</v>
      </c>
      <c r="AF7" s="9" t="s">
        <v>637</v>
      </c>
      <c r="AG7" s="9" t="s">
        <v>638</v>
      </c>
      <c r="AH7" s="9" t="s">
        <v>639</v>
      </c>
    </row>
    <row r="8" spans="1:34" ht="16.2" thickBot="1">
      <c r="A8" s="9" t="s">
        <v>361</v>
      </c>
      <c r="B8" s="10">
        <v>30</v>
      </c>
      <c r="C8" s="10">
        <v>8</v>
      </c>
      <c r="D8" s="10">
        <v>2</v>
      </c>
      <c r="E8" s="10">
        <v>17</v>
      </c>
      <c r="F8" s="10">
        <v>27</v>
      </c>
      <c r="G8" s="10">
        <v>9</v>
      </c>
      <c r="H8" s="10">
        <v>6</v>
      </c>
      <c r="I8" s="10">
        <v>17</v>
      </c>
      <c r="J8" s="10">
        <v>25</v>
      </c>
      <c r="K8" s="10">
        <v>7</v>
      </c>
      <c r="L8" s="10">
        <v>1</v>
      </c>
      <c r="M8" s="10">
        <v>17</v>
      </c>
      <c r="N8" s="10">
        <v>30</v>
      </c>
      <c r="O8" s="10">
        <v>27</v>
      </c>
      <c r="P8" s="10">
        <v>11</v>
      </c>
      <c r="Q8" s="10">
        <v>17</v>
      </c>
      <c r="R8" s="10">
        <v>1</v>
      </c>
      <c r="S8" s="10">
        <v>23</v>
      </c>
      <c r="T8" s="10">
        <v>29</v>
      </c>
      <c r="U8" s="10">
        <v>14</v>
      </c>
      <c r="V8" s="10">
        <v>4</v>
      </c>
      <c r="W8" s="10">
        <v>22</v>
      </c>
      <c r="X8" s="10">
        <v>25</v>
      </c>
      <c r="Y8" s="10">
        <v>14</v>
      </c>
      <c r="Z8" s="10">
        <v>6</v>
      </c>
      <c r="AA8" s="10">
        <v>24</v>
      </c>
      <c r="AB8" s="10">
        <v>30</v>
      </c>
      <c r="AC8" s="10">
        <v>14</v>
      </c>
      <c r="AD8" s="10">
        <v>1</v>
      </c>
      <c r="AE8" s="10">
        <v>4</v>
      </c>
      <c r="AF8" s="10">
        <v>20</v>
      </c>
      <c r="AG8" s="10">
        <v>14</v>
      </c>
      <c r="AH8" s="10">
        <v>1000</v>
      </c>
    </row>
    <row r="9" spans="1:34" ht="16.2" thickBot="1">
      <c r="A9" s="9" t="s">
        <v>362</v>
      </c>
      <c r="B9" s="10">
        <v>24</v>
      </c>
      <c r="C9" s="10">
        <v>23</v>
      </c>
      <c r="D9" s="10">
        <v>14</v>
      </c>
      <c r="E9" s="10">
        <v>28</v>
      </c>
      <c r="F9" s="10">
        <v>29</v>
      </c>
      <c r="G9" s="10">
        <v>18</v>
      </c>
      <c r="H9" s="10">
        <v>19</v>
      </c>
      <c r="I9" s="10">
        <v>28</v>
      </c>
      <c r="J9" s="10">
        <v>30</v>
      </c>
      <c r="K9" s="10">
        <v>26</v>
      </c>
      <c r="L9" s="10">
        <v>23</v>
      </c>
      <c r="M9" s="10">
        <v>28</v>
      </c>
      <c r="N9" s="10">
        <v>18</v>
      </c>
      <c r="O9" s="10">
        <v>6</v>
      </c>
      <c r="P9" s="10">
        <v>6</v>
      </c>
      <c r="Q9" s="10">
        <v>28</v>
      </c>
      <c r="R9" s="10">
        <v>7</v>
      </c>
      <c r="S9" s="10">
        <v>8</v>
      </c>
      <c r="T9" s="10">
        <v>17</v>
      </c>
      <c r="U9" s="10">
        <v>3</v>
      </c>
      <c r="V9" s="10">
        <v>2</v>
      </c>
      <c r="W9" s="10">
        <v>13</v>
      </c>
      <c r="X9" s="10">
        <v>12</v>
      </c>
      <c r="Y9" s="10">
        <v>3</v>
      </c>
      <c r="Z9" s="10">
        <v>1</v>
      </c>
      <c r="AA9" s="10">
        <v>5</v>
      </c>
      <c r="AB9" s="10">
        <v>8</v>
      </c>
      <c r="AC9" s="10">
        <v>3</v>
      </c>
      <c r="AD9" s="10">
        <v>13</v>
      </c>
      <c r="AE9" s="10">
        <v>25</v>
      </c>
      <c r="AF9" s="10">
        <v>25</v>
      </c>
      <c r="AG9" s="10">
        <v>3</v>
      </c>
      <c r="AH9" s="10">
        <v>2000</v>
      </c>
    </row>
    <row r="10" spans="1:34" ht="16.2" thickBot="1">
      <c r="A10" s="9" t="s">
        <v>363</v>
      </c>
      <c r="B10" s="10">
        <v>2</v>
      </c>
      <c r="C10" s="10">
        <v>28</v>
      </c>
      <c r="D10" s="10">
        <v>30</v>
      </c>
      <c r="E10" s="10">
        <v>25</v>
      </c>
      <c r="F10" s="10">
        <v>2</v>
      </c>
      <c r="G10" s="10">
        <v>13</v>
      </c>
      <c r="H10" s="10">
        <v>30</v>
      </c>
      <c r="I10" s="10">
        <v>25</v>
      </c>
      <c r="J10" s="10">
        <v>1</v>
      </c>
      <c r="K10" s="10">
        <v>17</v>
      </c>
      <c r="L10" s="10">
        <v>30</v>
      </c>
      <c r="M10" s="10">
        <v>25</v>
      </c>
      <c r="N10" s="10">
        <v>2</v>
      </c>
      <c r="O10" s="10">
        <v>29</v>
      </c>
      <c r="P10" s="10">
        <v>30</v>
      </c>
      <c r="Q10" s="10">
        <v>25</v>
      </c>
      <c r="R10" s="10">
        <v>29</v>
      </c>
      <c r="S10" s="10">
        <v>3</v>
      </c>
      <c r="T10" s="10">
        <v>1</v>
      </c>
      <c r="U10" s="10">
        <v>6</v>
      </c>
      <c r="V10" s="10">
        <v>29</v>
      </c>
      <c r="W10" s="10">
        <v>18</v>
      </c>
      <c r="X10" s="10">
        <v>1</v>
      </c>
      <c r="Y10" s="10">
        <v>6</v>
      </c>
      <c r="Z10" s="10">
        <v>30</v>
      </c>
      <c r="AA10" s="10">
        <v>14</v>
      </c>
      <c r="AB10" s="10">
        <v>1</v>
      </c>
      <c r="AC10" s="10">
        <v>6</v>
      </c>
      <c r="AD10" s="10">
        <v>29</v>
      </c>
      <c r="AE10" s="10">
        <v>2</v>
      </c>
      <c r="AF10" s="10">
        <v>1</v>
      </c>
      <c r="AG10" s="10">
        <v>6</v>
      </c>
      <c r="AH10" s="10">
        <v>1000</v>
      </c>
    </row>
    <row r="11" spans="1:34" ht="16.2" thickBot="1">
      <c r="A11" s="9" t="s">
        <v>364</v>
      </c>
      <c r="B11" s="10">
        <v>7</v>
      </c>
      <c r="C11" s="10">
        <v>6</v>
      </c>
      <c r="D11" s="10">
        <v>23</v>
      </c>
      <c r="E11" s="10">
        <v>9</v>
      </c>
      <c r="F11" s="10">
        <v>24</v>
      </c>
      <c r="G11" s="10">
        <v>19</v>
      </c>
      <c r="H11" s="10">
        <v>16</v>
      </c>
      <c r="I11" s="10">
        <v>9</v>
      </c>
      <c r="J11" s="10">
        <v>29</v>
      </c>
      <c r="K11" s="10">
        <v>18</v>
      </c>
      <c r="L11" s="10">
        <v>18</v>
      </c>
      <c r="M11" s="10">
        <v>9</v>
      </c>
      <c r="N11" s="10">
        <v>17</v>
      </c>
      <c r="O11" s="10">
        <v>28</v>
      </c>
      <c r="P11" s="10">
        <v>23</v>
      </c>
      <c r="Q11" s="10">
        <v>9</v>
      </c>
      <c r="R11" s="10">
        <v>24</v>
      </c>
      <c r="S11" s="10">
        <v>25</v>
      </c>
      <c r="T11" s="10">
        <v>8</v>
      </c>
      <c r="U11" s="10">
        <v>22</v>
      </c>
      <c r="V11" s="10">
        <v>7</v>
      </c>
      <c r="W11" s="10">
        <v>12</v>
      </c>
      <c r="X11" s="10">
        <v>15</v>
      </c>
      <c r="Y11" s="10">
        <v>22</v>
      </c>
      <c r="Z11" s="10">
        <v>2</v>
      </c>
      <c r="AA11" s="10">
        <v>13</v>
      </c>
      <c r="AB11" s="10">
        <v>13</v>
      </c>
      <c r="AC11" s="10">
        <v>22</v>
      </c>
      <c r="AD11" s="10">
        <v>14</v>
      </c>
      <c r="AE11" s="10">
        <v>3</v>
      </c>
      <c r="AF11" s="10">
        <v>8</v>
      </c>
      <c r="AG11" s="10">
        <v>22</v>
      </c>
      <c r="AH11" s="10">
        <v>2000</v>
      </c>
    </row>
    <row r="12" spans="1:34" ht="16.2" thickBot="1">
      <c r="A12" s="9" t="s">
        <v>365</v>
      </c>
      <c r="B12" s="10">
        <v>9</v>
      </c>
      <c r="C12" s="10">
        <v>26</v>
      </c>
      <c r="D12" s="10">
        <v>22</v>
      </c>
      <c r="E12" s="10">
        <v>7</v>
      </c>
      <c r="F12" s="10">
        <v>22</v>
      </c>
      <c r="G12" s="10">
        <v>27</v>
      </c>
      <c r="H12" s="10">
        <v>21</v>
      </c>
      <c r="I12" s="10">
        <v>7</v>
      </c>
      <c r="J12" s="10">
        <v>19</v>
      </c>
      <c r="K12" s="10">
        <v>16</v>
      </c>
      <c r="L12" s="10">
        <v>16</v>
      </c>
      <c r="M12" s="10">
        <v>7</v>
      </c>
      <c r="N12" s="10">
        <v>14</v>
      </c>
      <c r="O12" s="10">
        <v>12</v>
      </c>
      <c r="P12" s="10">
        <v>22</v>
      </c>
      <c r="Q12" s="10">
        <v>7</v>
      </c>
      <c r="R12" s="10">
        <v>22</v>
      </c>
      <c r="S12" s="10">
        <v>5</v>
      </c>
      <c r="T12" s="10">
        <v>9</v>
      </c>
      <c r="U12" s="10">
        <v>24</v>
      </c>
      <c r="V12" s="10">
        <v>9</v>
      </c>
      <c r="W12" s="10">
        <v>4</v>
      </c>
      <c r="X12" s="10">
        <v>10</v>
      </c>
      <c r="Y12" s="10">
        <v>24</v>
      </c>
      <c r="Z12" s="10">
        <v>12</v>
      </c>
      <c r="AA12" s="10">
        <v>15</v>
      </c>
      <c r="AB12" s="10">
        <v>15</v>
      </c>
      <c r="AC12" s="10">
        <v>24</v>
      </c>
      <c r="AD12" s="10">
        <v>17</v>
      </c>
      <c r="AE12" s="10">
        <v>19</v>
      </c>
      <c r="AF12" s="10">
        <v>9</v>
      </c>
      <c r="AG12" s="10">
        <v>24</v>
      </c>
      <c r="AH12" s="10">
        <v>1000</v>
      </c>
    </row>
    <row r="13" spans="1:34" ht="16.2" thickBot="1">
      <c r="A13" s="9" t="s">
        <v>366</v>
      </c>
      <c r="B13" s="10">
        <v>15</v>
      </c>
      <c r="C13" s="10">
        <v>25</v>
      </c>
      <c r="D13" s="10">
        <v>24</v>
      </c>
      <c r="E13" s="10">
        <v>6</v>
      </c>
      <c r="F13" s="10">
        <v>8</v>
      </c>
      <c r="G13" s="10">
        <v>8</v>
      </c>
      <c r="H13" s="10">
        <v>12</v>
      </c>
      <c r="I13" s="10">
        <v>6</v>
      </c>
      <c r="J13" s="10">
        <v>11</v>
      </c>
      <c r="K13" s="10">
        <v>4</v>
      </c>
      <c r="L13" s="10">
        <v>11</v>
      </c>
      <c r="M13" s="10">
        <v>6</v>
      </c>
      <c r="N13" s="10">
        <v>8</v>
      </c>
      <c r="O13" s="10">
        <v>20</v>
      </c>
      <c r="P13" s="10">
        <v>16</v>
      </c>
      <c r="Q13" s="10">
        <v>6</v>
      </c>
      <c r="R13" s="10">
        <v>16</v>
      </c>
      <c r="S13" s="10">
        <v>6</v>
      </c>
      <c r="T13" s="10">
        <v>7</v>
      </c>
      <c r="U13" s="10">
        <v>25</v>
      </c>
      <c r="V13" s="10">
        <v>23</v>
      </c>
      <c r="W13" s="10">
        <v>23</v>
      </c>
      <c r="X13" s="10">
        <v>19</v>
      </c>
      <c r="Y13" s="10">
        <v>25</v>
      </c>
      <c r="Z13" s="10">
        <v>20</v>
      </c>
      <c r="AA13" s="10">
        <v>27</v>
      </c>
      <c r="AB13" s="10">
        <v>20</v>
      </c>
      <c r="AC13" s="10">
        <v>25</v>
      </c>
      <c r="AD13" s="10">
        <v>23</v>
      </c>
      <c r="AE13" s="10">
        <v>11</v>
      </c>
      <c r="AF13" s="10">
        <v>15</v>
      </c>
      <c r="AG13" s="10">
        <v>25</v>
      </c>
      <c r="AH13" s="10">
        <v>1000</v>
      </c>
    </row>
    <row r="14" spans="1:34" ht="16.2" thickBot="1">
      <c r="A14" s="9" t="s">
        <v>367</v>
      </c>
      <c r="B14" s="10">
        <v>21</v>
      </c>
      <c r="C14" s="10">
        <v>10</v>
      </c>
      <c r="D14" s="10">
        <v>17</v>
      </c>
      <c r="E14" s="10">
        <v>18</v>
      </c>
      <c r="F14" s="10">
        <v>23</v>
      </c>
      <c r="G14" s="10">
        <v>4</v>
      </c>
      <c r="H14" s="10">
        <v>24</v>
      </c>
      <c r="I14" s="10">
        <v>18</v>
      </c>
      <c r="J14" s="10">
        <v>20</v>
      </c>
      <c r="K14" s="10">
        <v>20</v>
      </c>
      <c r="L14" s="10">
        <v>27</v>
      </c>
      <c r="M14" s="10">
        <v>18</v>
      </c>
      <c r="N14" s="10">
        <v>22</v>
      </c>
      <c r="O14" s="10">
        <v>7</v>
      </c>
      <c r="P14" s="10">
        <v>10</v>
      </c>
      <c r="Q14" s="10">
        <v>18</v>
      </c>
      <c r="R14" s="10">
        <v>10</v>
      </c>
      <c r="S14" s="10">
        <v>21</v>
      </c>
      <c r="T14" s="10">
        <v>14</v>
      </c>
      <c r="U14" s="10">
        <v>13</v>
      </c>
      <c r="V14" s="10">
        <v>8</v>
      </c>
      <c r="W14" s="10">
        <v>27</v>
      </c>
      <c r="X14" s="10">
        <v>7</v>
      </c>
      <c r="Y14" s="10">
        <v>13</v>
      </c>
      <c r="Z14" s="10">
        <v>11</v>
      </c>
      <c r="AA14" s="10">
        <v>11</v>
      </c>
      <c r="AB14" s="10">
        <v>4</v>
      </c>
      <c r="AC14" s="10">
        <v>13</v>
      </c>
      <c r="AD14" s="10">
        <v>9</v>
      </c>
      <c r="AE14" s="10">
        <v>24</v>
      </c>
      <c r="AF14" s="10">
        <v>21</v>
      </c>
      <c r="AG14" s="10">
        <v>13</v>
      </c>
      <c r="AH14" s="10">
        <v>1000</v>
      </c>
    </row>
    <row r="15" spans="1:34" ht="16.2" thickBot="1">
      <c r="A15" s="9" t="s">
        <v>368</v>
      </c>
      <c r="B15" s="10">
        <v>17</v>
      </c>
      <c r="C15" s="10">
        <v>19</v>
      </c>
      <c r="D15" s="10">
        <v>8</v>
      </c>
      <c r="E15" s="10">
        <v>12</v>
      </c>
      <c r="F15" s="10">
        <v>25</v>
      </c>
      <c r="G15" s="10">
        <v>17</v>
      </c>
      <c r="H15" s="10">
        <v>9</v>
      </c>
      <c r="I15" s="10">
        <v>12</v>
      </c>
      <c r="J15" s="10">
        <v>27</v>
      </c>
      <c r="K15" s="10">
        <v>23</v>
      </c>
      <c r="L15" s="10">
        <v>9</v>
      </c>
      <c r="M15" s="10">
        <v>12</v>
      </c>
      <c r="N15" s="10">
        <v>21</v>
      </c>
      <c r="O15" s="10">
        <v>18</v>
      </c>
      <c r="P15" s="10">
        <v>7</v>
      </c>
      <c r="Q15" s="10">
        <v>12</v>
      </c>
      <c r="R15" s="10">
        <v>14</v>
      </c>
      <c r="S15" s="10">
        <v>12</v>
      </c>
      <c r="T15" s="10">
        <v>23</v>
      </c>
      <c r="U15" s="10">
        <v>19</v>
      </c>
      <c r="V15" s="10">
        <v>6</v>
      </c>
      <c r="W15" s="10">
        <v>14</v>
      </c>
      <c r="X15" s="10">
        <v>22</v>
      </c>
      <c r="Y15" s="10">
        <v>19</v>
      </c>
      <c r="Z15" s="10">
        <v>4</v>
      </c>
      <c r="AA15" s="10">
        <v>8</v>
      </c>
      <c r="AB15" s="10">
        <v>22</v>
      </c>
      <c r="AC15" s="10">
        <v>19</v>
      </c>
      <c r="AD15" s="10">
        <v>10</v>
      </c>
      <c r="AE15" s="10">
        <v>13</v>
      </c>
      <c r="AF15" s="10">
        <v>24</v>
      </c>
      <c r="AG15" s="10">
        <v>19</v>
      </c>
      <c r="AH15" s="10">
        <v>2000</v>
      </c>
    </row>
    <row r="16" spans="1:34" ht="16.2" thickBot="1">
      <c r="A16" s="9" t="s">
        <v>369</v>
      </c>
      <c r="B16" s="10">
        <v>25</v>
      </c>
      <c r="C16" s="10">
        <v>11</v>
      </c>
      <c r="D16" s="10">
        <v>11</v>
      </c>
      <c r="E16" s="10">
        <v>20</v>
      </c>
      <c r="F16" s="10">
        <v>9</v>
      </c>
      <c r="G16" s="10">
        <v>1</v>
      </c>
      <c r="H16" s="10">
        <v>3</v>
      </c>
      <c r="I16" s="10">
        <v>20</v>
      </c>
      <c r="J16" s="10">
        <v>10</v>
      </c>
      <c r="K16" s="10">
        <v>1</v>
      </c>
      <c r="L16" s="10">
        <v>4</v>
      </c>
      <c r="M16" s="10">
        <v>20</v>
      </c>
      <c r="N16" s="10">
        <v>26</v>
      </c>
      <c r="O16" s="10">
        <v>25</v>
      </c>
      <c r="P16" s="10">
        <v>21</v>
      </c>
      <c r="Q16" s="10">
        <v>20</v>
      </c>
      <c r="R16" s="10">
        <v>6</v>
      </c>
      <c r="S16" s="10">
        <v>20</v>
      </c>
      <c r="T16" s="10">
        <v>20</v>
      </c>
      <c r="U16" s="10">
        <v>11</v>
      </c>
      <c r="V16" s="10">
        <v>22</v>
      </c>
      <c r="W16" s="10">
        <v>30</v>
      </c>
      <c r="X16" s="10">
        <v>28</v>
      </c>
      <c r="Y16" s="10">
        <v>11</v>
      </c>
      <c r="Z16" s="10">
        <v>21</v>
      </c>
      <c r="AA16" s="10">
        <v>30</v>
      </c>
      <c r="AB16" s="10">
        <v>27</v>
      </c>
      <c r="AC16" s="10">
        <v>11</v>
      </c>
      <c r="AD16" s="10">
        <v>5</v>
      </c>
      <c r="AE16" s="10">
        <v>6</v>
      </c>
      <c r="AF16" s="10">
        <v>10</v>
      </c>
      <c r="AG16" s="10">
        <v>11</v>
      </c>
      <c r="AH16" s="10">
        <v>1000</v>
      </c>
    </row>
    <row r="17" spans="1:34" ht="16.2" thickBot="1">
      <c r="A17" s="9" t="s">
        <v>370</v>
      </c>
      <c r="B17" s="10">
        <v>3</v>
      </c>
      <c r="C17" s="10">
        <v>30</v>
      </c>
      <c r="D17" s="10">
        <v>28</v>
      </c>
      <c r="E17" s="10">
        <v>3</v>
      </c>
      <c r="F17" s="10">
        <v>3</v>
      </c>
      <c r="G17" s="10">
        <v>15</v>
      </c>
      <c r="H17" s="10">
        <v>28</v>
      </c>
      <c r="I17" s="10">
        <v>3</v>
      </c>
      <c r="J17" s="10">
        <v>3</v>
      </c>
      <c r="K17" s="10">
        <v>10</v>
      </c>
      <c r="L17" s="10">
        <v>28</v>
      </c>
      <c r="M17" s="10">
        <v>3</v>
      </c>
      <c r="N17" s="10">
        <v>3</v>
      </c>
      <c r="O17" s="10">
        <v>30</v>
      </c>
      <c r="P17" s="10">
        <v>28</v>
      </c>
      <c r="Q17" s="10">
        <v>3</v>
      </c>
      <c r="R17" s="10">
        <v>28</v>
      </c>
      <c r="S17" s="10">
        <v>1</v>
      </c>
      <c r="T17" s="10">
        <v>3</v>
      </c>
      <c r="U17" s="10">
        <v>28</v>
      </c>
      <c r="V17" s="10">
        <v>28</v>
      </c>
      <c r="W17" s="10">
        <v>16</v>
      </c>
      <c r="X17" s="10">
        <v>3</v>
      </c>
      <c r="Y17" s="10">
        <v>28</v>
      </c>
      <c r="Z17" s="10">
        <v>28</v>
      </c>
      <c r="AA17" s="10">
        <v>21</v>
      </c>
      <c r="AB17" s="10">
        <v>3</v>
      </c>
      <c r="AC17" s="10">
        <v>28</v>
      </c>
      <c r="AD17" s="10">
        <v>28</v>
      </c>
      <c r="AE17" s="10">
        <v>1</v>
      </c>
      <c r="AF17" s="10">
        <v>3</v>
      </c>
      <c r="AG17" s="10">
        <v>28</v>
      </c>
      <c r="AH17" s="10">
        <v>1000</v>
      </c>
    </row>
    <row r="18" spans="1:34" ht="16.2" thickBot="1">
      <c r="A18" s="9" t="s">
        <v>371</v>
      </c>
      <c r="B18" s="10">
        <v>6</v>
      </c>
      <c r="C18" s="10">
        <v>2</v>
      </c>
      <c r="D18" s="10">
        <v>4</v>
      </c>
      <c r="E18" s="10">
        <v>15</v>
      </c>
      <c r="F18" s="10">
        <v>18</v>
      </c>
      <c r="G18" s="10">
        <v>20</v>
      </c>
      <c r="H18" s="10">
        <v>18</v>
      </c>
      <c r="I18" s="10">
        <v>15</v>
      </c>
      <c r="J18" s="10">
        <v>26</v>
      </c>
      <c r="K18" s="10">
        <v>28</v>
      </c>
      <c r="L18" s="10">
        <v>24</v>
      </c>
      <c r="M18" s="10">
        <v>15</v>
      </c>
      <c r="N18" s="10">
        <v>10</v>
      </c>
      <c r="O18" s="10">
        <v>21</v>
      </c>
      <c r="P18" s="10">
        <v>19</v>
      </c>
      <c r="Q18" s="10">
        <v>15</v>
      </c>
      <c r="R18" s="10">
        <v>25</v>
      </c>
      <c r="S18" s="10">
        <v>29</v>
      </c>
      <c r="T18" s="10">
        <v>27</v>
      </c>
      <c r="U18" s="10">
        <v>16</v>
      </c>
      <c r="V18" s="10">
        <v>13</v>
      </c>
      <c r="W18" s="10">
        <v>11</v>
      </c>
      <c r="X18" s="10">
        <v>13</v>
      </c>
      <c r="Y18" s="10">
        <v>16</v>
      </c>
      <c r="Z18" s="10">
        <v>5</v>
      </c>
      <c r="AA18" s="10">
        <v>3</v>
      </c>
      <c r="AB18" s="10">
        <v>7</v>
      </c>
      <c r="AC18" s="10">
        <v>16</v>
      </c>
      <c r="AD18" s="10">
        <v>21</v>
      </c>
      <c r="AE18" s="10">
        <v>10</v>
      </c>
      <c r="AF18" s="10">
        <v>12</v>
      </c>
      <c r="AG18" s="10">
        <v>16</v>
      </c>
      <c r="AH18" s="10">
        <v>1000</v>
      </c>
    </row>
    <row r="19" spans="1:34" ht="16.2" thickBot="1">
      <c r="A19" s="9" t="s">
        <v>372</v>
      </c>
      <c r="B19" s="10">
        <v>19</v>
      </c>
      <c r="C19" s="10">
        <v>21</v>
      </c>
      <c r="D19" s="10">
        <v>16</v>
      </c>
      <c r="E19" s="10">
        <v>27</v>
      </c>
      <c r="F19" s="10">
        <v>13</v>
      </c>
      <c r="G19" s="10">
        <v>3</v>
      </c>
      <c r="H19" s="10">
        <v>4</v>
      </c>
      <c r="I19" s="10">
        <v>27</v>
      </c>
      <c r="J19" s="10">
        <v>15</v>
      </c>
      <c r="K19" s="10">
        <v>6</v>
      </c>
      <c r="L19" s="10">
        <v>5</v>
      </c>
      <c r="M19" s="10">
        <v>27</v>
      </c>
      <c r="N19" s="10">
        <v>15</v>
      </c>
      <c r="O19" s="10">
        <v>23</v>
      </c>
      <c r="P19" s="10">
        <v>20</v>
      </c>
      <c r="Q19" s="10">
        <v>27</v>
      </c>
      <c r="R19" s="10">
        <v>12</v>
      </c>
      <c r="S19" s="10">
        <v>10</v>
      </c>
      <c r="T19" s="10">
        <v>15</v>
      </c>
      <c r="U19" s="10">
        <v>4</v>
      </c>
      <c r="V19" s="10">
        <v>18</v>
      </c>
      <c r="W19" s="10">
        <v>28</v>
      </c>
      <c r="X19" s="10">
        <v>27</v>
      </c>
      <c r="Y19" s="10">
        <v>4</v>
      </c>
      <c r="Z19" s="10">
        <v>16</v>
      </c>
      <c r="AA19" s="10">
        <v>25</v>
      </c>
      <c r="AB19" s="10">
        <v>26</v>
      </c>
      <c r="AC19" s="10">
        <v>4</v>
      </c>
      <c r="AD19" s="10">
        <v>16</v>
      </c>
      <c r="AE19" s="10">
        <v>8</v>
      </c>
      <c r="AF19" s="10">
        <v>11</v>
      </c>
      <c r="AG19" s="10">
        <v>4</v>
      </c>
      <c r="AH19" s="10">
        <v>1000</v>
      </c>
    </row>
    <row r="20" spans="1:34" ht="16.2" thickBot="1">
      <c r="A20" s="9" t="s">
        <v>373</v>
      </c>
      <c r="B20" s="10">
        <v>4</v>
      </c>
      <c r="C20" s="10">
        <v>14</v>
      </c>
      <c r="D20" s="10">
        <v>21</v>
      </c>
      <c r="E20" s="10">
        <v>10</v>
      </c>
      <c r="F20" s="10">
        <v>4</v>
      </c>
      <c r="G20" s="10">
        <v>21</v>
      </c>
      <c r="H20" s="10">
        <v>13</v>
      </c>
      <c r="I20" s="10">
        <v>10</v>
      </c>
      <c r="J20" s="10">
        <v>4</v>
      </c>
      <c r="K20" s="10">
        <v>25</v>
      </c>
      <c r="L20" s="10">
        <v>19</v>
      </c>
      <c r="M20" s="10">
        <v>10</v>
      </c>
      <c r="N20" s="10">
        <v>4</v>
      </c>
      <c r="O20" s="10">
        <v>8</v>
      </c>
      <c r="P20" s="10">
        <v>25</v>
      </c>
      <c r="Q20" s="10">
        <v>10</v>
      </c>
      <c r="R20" s="10">
        <v>27</v>
      </c>
      <c r="S20" s="10">
        <v>17</v>
      </c>
      <c r="T20" s="10">
        <v>10</v>
      </c>
      <c r="U20" s="10">
        <v>21</v>
      </c>
      <c r="V20" s="10">
        <v>27</v>
      </c>
      <c r="W20" s="10">
        <v>10</v>
      </c>
      <c r="X20" s="10">
        <v>18</v>
      </c>
      <c r="Y20" s="10">
        <v>21</v>
      </c>
      <c r="Z20" s="10">
        <v>27</v>
      </c>
      <c r="AA20" s="10">
        <v>6</v>
      </c>
      <c r="AB20" s="10">
        <v>12</v>
      </c>
      <c r="AC20" s="10">
        <v>21</v>
      </c>
      <c r="AD20" s="10">
        <v>27</v>
      </c>
      <c r="AE20" s="10">
        <v>23</v>
      </c>
      <c r="AF20" s="10">
        <v>6</v>
      </c>
      <c r="AG20" s="10">
        <v>21</v>
      </c>
      <c r="AH20" s="10">
        <v>1000</v>
      </c>
    </row>
    <row r="21" spans="1:34" ht="16.2" thickBot="1">
      <c r="A21" s="9" t="s">
        <v>374</v>
      </c>
      <c r="B21" s="10">
        <v>12</v>
      </c>
      <c r="C21" s="10">
        <v>18</v>
      </c>
      <c r="D21" s="10">
        <v>19</v>
      </c>
      <c r="E21" s="10">
        <v>4</v>
      </c>
      <c r="F21" s="10">
        <v>6</v>
      </c>
      <c r="G21" s="10">
        <v>5</v>
      </c>
      <c r="H21" s="10">
        <v>5</v>
      </c>
      <c r="I21" s="10">
        <v>4</v>
      </c>
      <c r="J21" s="10">
        <v>7</v>
      </c>
      <c r="K21" s="10">
        <v>2</v>
      </c>
      <c r="L21" s="10">
        <v>3</v>
      </c>
      <c r="M21" s="10">
        <v>4</v>
      </c>
      <c r="N21" s="10">
        <v>6</v>
      </c>
      <c r="O21" s="10">
        <v>5</v>
      </c>
      <c r="P21" s="10">
        <v>17</v>
      </c>
      <c r="Q21" s="10">
        <v>4</v>
      </c>
      <c r="R21" s="10">
        <v>19</v>
      </c>
      <c r="S21" s="10">
        <v>13</v>
      </c>
      <c r="T21" s="10">
        <v>12</v>
      </c>
      <c r="U21" s="10">
        <v>27</v>
      </c>
      <c r="V21" s="10">
        <v>25</v>
      </c>
      <c r="W21" s="10">
        <v>26</v>
      </c>
      <c r="X21" s="10">
        <v>26</v>
      </c>
      <c r="Y21" s="10">
        <v>27</v>
      </c>
      <c r="Z21" s="10">
        <v>24</v>
      </c>
      <c r="AA21" s="10">
        <v>29</v>
      </c>
      <c r="AB21" s="10">
        <v>28</v>
      </c>
      <c r="AC21" s="10">
        <v>27</v>
      </c>
      <c r="AD21" s="10">
        <v>25</v>
      </c>
      <c r="AE21" s="10">
        <v>26</v>
      </c>
      <c r="AF21" s="10">
        <v>14</v>
      </c>
      <c r="AG21" s="10">
        <v>27</v>
      </c>
      <c r="AH21" s="10">
        <v>1000</v>
      </c>
    </row>
    <row r="22" spans="1:34" ht="16.2" thickBot="1">
      <c r="A22" s="9" t="s">
        <v>375</v>
      </c>
      <c r="B22" s="10">
        <v>23</v>
      </c>
      <c r="C22" s="10">
        <v>12</v>
      </c>
      <c r="D22" s="10">
        <v>3</v>
      </c>
      <c r="E22" s="10">
        <v>13</v>
      </c>
      <c r="F22" s="10">
        <v>16</v>
      </c>
      <c r="G22" s="10">
        <v>7</v>
      </c>
      <c r="H22" s="10">
        <v>1</v>
      </c>
      <c r="I22" s="10">
        <v>13</v>
      </c>
      <c r="J22" s="10">
        <v>22</v>
      </c>
      <c r="K22" s="10">
        <v>8</v>
      </c>
      <c r="L22" s="10">
        <v>2</v>
      </c>
      <c r="M22" s="10">
        <v>13</v>
      </c>
      <c r="N22" s="10">
        <v>20</v>
      </c>
      <c r="O22" s="10">
        <v>11</v>
      </c>
      <c r="P22" s="10">
        <v>2</v>
      </c>
      <c r="Q22" s="10">
        <v>13</v>
      </c>
      <c r="R22" s="10">
        <v>8</v>
      </c>
      <c r="S22" s="10">
        <v>19</v>
      </c>
      <c r="T22" s="10">
        <v>28</v>
      </c>
      <c r="U22" s="10">
        <v>18</v>
      </c>
      <c r="V22" s="10">
        <v>15</v>
      </c>
      <c r="W22" s="10">
        <v>24</v>
      </c>
      <c r="X22" s="10">
        <v>30</v>
      </c>
      <c r="Y22" s="10">
        <v>18</v>
      </c>
      <c r="Z22" s="10">
        <v>9</v>
      </c>
      <c r="AA22" s="10">
        <v>23</v>
      </c>
      <c r="AB22" s="10">
        <v>29</v>
      </c>
      <c r="AC22" s="10">
        <v>18</v>
      </c>
      <c r="AD22" s="10">
        <v>11</v>
      </c>
      <c r="AE22" s="10">
        <v>20</v>
      </c>
      <c r="AF22" s="10">
        <v>29</v>
      </c>
      <c r="AG22" s="10">
        <v>18</v>
      </c>
      <c r="AH22" s="10">
        <v>1000</v>
      </c>
    </row>
    <row r="23" spans="1:34" ht="16.2" thickBot="1">
      <c r="A23" s="9" t="s">
        <v>376</v>
      </c>
      <c r="B23" s="10">
        <v>29</v>
      </c>
      <c r="C23" s="10">
        <v>17</v>
      </c>
      <c r="D23" s="10">
        <v>12</v>
      </c>
      <c r="E23" s="10">
        <v>22</v>
      </c>
      <c r="F23" s="10">
        <v>10</v>
      </c>
      <c r="G23" s="10">
        <v>24</v>
      </c>
      <c r="H23" s="10">
        <v>17</v>
      </c>
      <c r="I23" s="10">
        <v>22</v>
      </c>
      <c r="J23" s="10">
        <v>5</v>
      </c>
      <c r="K23" s="10">
        <v>5</v>
      </c>
      <c r="L23" s="10">
        <v>10</v>
      </c>
      <c r="M23" s="10">
        <v>22</v>
      </c>
      <c r="N23" s="10">
        <v>25</v>
      </c>
      <c r="O23" s="10">
        <v>13</v>
      </c>
      <c r="P23" s="10">
        <v>8</v>
      </c>
      <c r="Q23" s="10">
        <v>22</v>
      </c>
      <c r="R23" s="10">
        <v>2</v>
      </c>
      <c r="S23" s="10">
        <v>14</v>
      </c>
      <c r="T23" s="10">
        <v>19</v>
      </c>
      <c r="U23" s="10">
        <v>9</v>
      </c>
      <c r="V23" s="10">
        <v>21</v>
      </c>
      <c r="W23" s="10">
        <v>7</v>
      </c>
      <c r="X23" s="10">
        <v>14</v>
      </c>
      <c r="Y23" s="10">
        <v>9</v>
      </c>
      <c r="Z23" s="10">
        <v>26</v>
      </c>
      <c r="AA23" s="10">
        <v>26</v>
      </c>
      <c r="AB23" s="10">
        <v>21</v>
      </c>
      <c r="AC23" s="10">
        <v>9</v>
      </c>
      <c r="AD23" s="10">
        <v>6</v>
      </c>
      <c r="AE23" s="10">
        <v>18</v>
      </c>
      <c r="AF23" s="10">
        <v>23</v>
      </c>
      <c r="AG23" s="10">
        <v>9</v>
      </c>
      <c r="AH23" s="10">
        <v>1000</v>
      </c>
    </row>
    <row r="24" spans="1:34" ht="16.2" thickBot="1">
      <c r="A24" s="9" t="s">
        <v>377</v>
      </c>
      <c r="B24" s="10">
        <v>11</v>
      </c>
      <c r="C24" s="10">
        <v>16</v>
      </c>
      <c r="D24" s="10">
        <v>18</v>
      </c>
      <c r="E24" s="10">
        <v>8</v>
      </c>
      <c r="F24" s="10">
        <v>7</v>
      </c>
      <c r="G24" s="10">
        <v>6</v>
      </c>
      <c r="H24" s="10">
        <v>15</v>
      </c>
      <c r="I24" s="10">
        <v>8</v>
      </c>
      <c r="J24" s="10">
        <v>12</v>
      </c>
      <c r="K24" s="10">
        <v>13</v>
      </c>
      <c r="L24" s="10">
        <v>21</v>
      </c>
      <c r="M24" s="10">
        <v>8</v>
      </c>
      <c r="N24" s="10">
        <v>7</v>
      </c>
      <c r="O24" s="10">
        <v>3</v>
      </c>
      <c r="P24" s="10">
        <v>12</v>
      </c>
      <c r="Q24" s="10">
        <v>8</v>
      </c>
      <c r="R24" s="10">
        <v>20</v>
      </c>
      <c r="S24" s="10">
        <v>15</v>
      </c>
      <c r="T24" s="10">
        <v>13</v>
      </c>
      <c r="U24" s="10">
        <v>23</v>
      </c>
      <c r="V24" s="10">
        <v>24</v>
      </c>
      <c r="W24" s="10">
        <v>25</v>
      </c>
      <c r="X24" s="10">
        <v>16</v>
      </c>
      <c r="Y24" s="10">
        <v>23</v>
      </c>
      <c r="Z24" s="10">
        <v>19</v>
      </c>
      <c r="AA24" s="10">
        <v>18</v>
      </c>
      <c r="AB24" s="10">
        <v>10</v>
      </c>
      <c r="AC24" s="10">
        <v>23</v>
      </c>
      <c r="AD24" s="10">
        <v>24</v>
      </c>
      <c r="AE24" s="10">
        <v>28</v>
      </c>
      <c r="AF24" s="10">
        <v>19</v>
      </c>
      <c r="AG24" s="10">
        <v>23</v>
      </c>
      <c r="AH24" s="10">
        <v>2000</v>
      </c>
    </row>
    <row r="25" spans="1:34" ht="16.2" thickBot="1">
      <c r="A25" s="9" t="s">
        <v>378</v>
      </c>
      <c r="B25" s="10">
        <v>27</v>
      </c>
      <c r="C25" s="10">
        <v>29</v>
      </c>
      <c r="D25" s="10">
        <v>20</v>
      </c>
      <c r="E25" s="10">
        <v>30</v>
      </c>
      <c r="F25" s="10">
        <v>19</v>
      </c>
      <c r="G25" s="10">
        <v>28</v>
      </c>
      <c r="H25" s="10">
        <v>14</v>
      </c>
      <c r="I25" s="10">
        <v>30</v>
      </c>
      <c r="J25" s="10">
        <v>14</v>
      </c>
      <c r="K25" s="10">
        <v>14</v>
      </c>
      <c r="L25" s="10">
        <v>12</v>
      </c>
      <c r="M25" s="10">
        <v>30</v>
      </c>
      <c r="N25" s="10">
        <v>24</v>
      </c>
      <c r="O25" s="10">
        <v>24</v>
      </c>
      <c r="P25" s="10">
        <v>18</v>
      </c>
      <c r="Q25" s="10">
        <v>30</v>
      </c>
      <c r="R25" s="10">
        <v>4</v>
      </c>
      <c r="S25" s="10">
        <v>2</v>
      </c>
      <c r="T25" s="10">
        <v>11</v>
      </c>
      <c r="U25" s="10">
        <v>1</v>
      </c>
      <c r="V25" s="10">
        <v>12</v>
      </c>
      <c r="W25" s="10">
        <v>3</v>
      </c>
      <c r="X25" s="10">
        <v>17</v>
      </c>
      <c r="Y25" s="10">
        <v>1</v>
      </c>
      <c r="Z25" s="10">
        <v>17</v>
      </c>
      <c r="AA25" s="10">
        <v>17</v>
      </c>
      <c r="AB25" s="10">
        <v>19</v>
      </c>
      <c r="AC25" s="10">
        <v>1</v>
      </c>
      <c r="AD25" s="10">
        <v>7</v>
      </c>
      <c r="AE25" s="10">
        <v>7</v>
      </c>
      <c r="AF25" s="10">
        <v>13</v>
      </c>
      <c r="AG25" s="10">
        <v>1</v>
      </c>
      <c r="AH25" s="10">
        <v>2000</v>
      </c>
    </row>
    <row r="26" spans="1:34" ht="16.2" thickBot="1">
      <c r="A26" s="9" t="s">
        <v>379</v>
      </c>
      <c r="B26" s="10">
        <v>28</v>
      </c>
      <c r="C26" s="10">
        <v>20</v>
      </c>
      <c r="D26" s="10">
        <v>27</v>
      </c>
      <c r="E26" s="10">
        <v>2</v>
      </c>
      <c r="F26" s="10">
        <v>15</v>
      </c>
      <c r="G26" s="10">
        <v>29</v>
      </c>
      <c r="H26" s="10">
        <v>26</v>
      </c>
      <c r="I26" s="10">
        <v>2</v>
      </c>
      <c r="J26" s="10">
        <v>8</v>
      </c>
      <c r="K26" s="10">
        <v>9</v>
      </c>
      <c r="L26" s="10">
        <v>13</v>
      </c>
      <c r="M26" s="10">
        <v>2</v>
      </c>
      <c r="N26" s="10">
        <v>16</v>
      </c>
      <c r="O26" s="10">
        <v>26</v>
      </c>
      <c r="P26" s="10">
        <v>26</v>
      </c>
      <c r="Q26" s="10">
        <v>2</v>
      </c>
      <c r="R26" s="10">
        <v>3</v>
      </c>
      <c r="S26" s="10">
        <v>11</v>
      </c>
      <c r="T26" s="10">
        <v>4</v>
      </c>
      <c r="U26" s="10">
        <v>29</v>
      </c>
      <c r="V26" s="10">
        <v>16</v>
      </c>
      <c r="W26" s="10">
        <v>2</v>
      </c>
      <c r="X26" s="10">
        <v>5</v>
      </c>
      <c r="Y26" s="10">
        <v>29</v>
      </c>
      <c r="Z26" s="10">
        <v>23</v>
      </c>
      <c r="AA26" s="10">
        <v>22</v>
      </c>
      <c r="AB26" s="10">
        <v>18</v>
      </c>
      <c r="AC26" s="10">
        <v>29</v>
      </c>
      <c r="AD26" s="10">
        <v>15</v>
      </c>
      <c r="AE26" s="10">
        <v>5</v>
      </c>
      <c r="AF26" s="10">
        <v>5</v>
      </c>
      <c r="AG26" s="10">
        <v>29</v>
      </c>
      <c r="AH26" s="10">
        <v>2000</v>
      </c>
    </row>
    <row r="27" spans="1:34" ht="16.2" thickBot="1">
      <c r="A27" s="9" t="s">
        <v>380</v>
      </c>
      <c r="B27" s="10">
        <v>20</v>
      </c>
      <c r="C27" s="10">
        <v>7</v>
      </c>
      <c r="D27" s="10">
        <v>9</v>
      </c>
      <c r="E27" s="10">
        <v>16</v>
      </c>
      <c r="F27" s="10">
        <v>30</v>
      </c>
      <c r="G27" s="10">
        <v>25</v>
      </c>
      <c r="H27" s="10">
        <v>20</v>
      </c>
      <c r="I27" s="10">
        <v>16</v>
      </c>
      <c r="J27" s="10">
        <v>23</v>
      </c>
      <c r="K27" s="10">
        <v>24</v>
      </c>
      <c r="L27" s="10">
        <v>20</v>
      </c>
      <c r="M27" s="10">
        <v>16</v>
      </c>
      <c r="N27" s="10">
        <v>23</v>
      </c>
      <c r="O27" s="10">
        <v>9</v>
      </c>
      <c r="P27" s="10">
        <v>4</v>
      </c>
      <c r="Q27" s="10">
        <v>16</v>
      </c>
      <c r="R27" s="10">
        <v>11</v>
      </c>
      <c r="S27" s="10">
        <v>24</v>
      </c>
      <c r="T27" s="10">
        <v>22</v>
      </c>
      <c r="U27" s="10">
        <v>15</v>
      </c>
      <c r="V27" s="10">
        <v>1</v>
      </c>
      <c r="W27" s="10">
        <v>6</v>
      </c>
      <c r="X27" s="10">
        <v>11</v>
      </c>
      <c r="Y27" s="10">
        <v>15</v>
      </c>
      <c r="Z27" s="10">
        <v>8</v>
      </c>
      <c r="AA27" s="10">
        <v>7</v>
      </c>
      <c r="AB27" s="10">
        <v>11</v>
      </c>
      <c r="AC27" s="10">
        <v>15</v>
      </c>
      <c r="AD27" s="10">
        <v>8</v>
      </c>
      <c r="AE27" s="10">
        <v>22</v>
      </c>
      <c r="AF27" s="10">
        <v>27</v>
      </c>
      <c r="AG27" s="10">
        <v>15</v>
      </c>
      <c r="AH27" s="10">
        <v>1000</v>
      </c>
    </row>
    <row r="28" spans="1:34" ht="16.2" thickBot="1">
      <c r="A28" s="9" t="s">
        <v>381</v>
      </c>
      <c r="B28" s="10">
        <v>16</v>
      </c>
      <c r="C28" s="10">
        <v>9</v>
      </c>
      <c r="D28" s="10">
        <v>6</v>
      </c>
      <c r="E28" s="10">
        <v>14</v>
      </c>
      <c r="F28" s="10">
        <v>20</v>
      </c>
      <c r="G28" s="10">
        <v>10</v>
      </c>
      <c r="H28" s="10">
        <v>8</v>
      </c>
      <c r="I28" s="10">
        <v>14</v>
      </c>
      <c r="J28" s="10">
        <v>24</v>
      </c>
      <c r="K28" s="10">
        <v>19</v>
      </c>
      <c r="L28" s="10">
        <v>14</v>
      </c>
      <c r="M28" s="10">
        <v>14</v>
      </c>
      <c r="N28" s="10">
        <v>12</v>
      </c>
      <c r="O28" s="10">
        <v>2</v>
      </c>
      <c r="P28" s="10">
        <v>1</v>
      </c>
      <c r="Q28" s="10">
        <v>14</v>
      </c>
      <c r="R28" s="10">
        <v>15</v>
      </c>
      <c r="S28" s="10">
        <v>22</v>
      </c>
      <c r="T28" s="10">
        <v>25</v>
      </c>
      <c r="U28" s="10">
        <v>17</v>
      </c>
      <c r="V28" s="10">
        <v>11</v>
      </c>
      <c r="W28" s="10">
        <v>21</v>
      </c>
      <c r="X28" s="10">
        <v>23</v>
      </c>
      <c r="Y28" s="10">
        <v>17</v>
      </c>
      <c r="Z28" s="10">
        <v>7</v>
      </c>
      <c r="AA28" s="10">
        <v>12</v>
      </c>
      <c r="AB28" s="10">
        <v>17</v>
      </c>
      <c r="AC28" s="10">
        <v>17</v>
      </c>
      <c r="AD28" s="10">
        <v>19</v>
      </c>
      <c r="AE28" s="10">
        <v>29</v>
      </c>
      <c r="AF28" s="10">
        <v>30</v>
      </c>
      <c r="AG28" s="10">
        <v>17</v>
      </c>
      <c r="AH28" s="10">
        <v>2000</v>
      </c>
    </row>
    <row r="29" spans="1:34" ht="16.2" thickBot="1">
      <c r="A29" s="9" t="s">
        <v>382</v>
      </c>
      <c r="B29" s="10">
        <v>22</v>
      </c>
      <c r="C29" s="10">
        <v>27</v>
      </c>
      <c r="D29" s="10">
        <v>26</v>
      </c>
      <c r="E29" s="10">
        <v>1</v>
      </c>
      <c r="F29" s="10">
        <v>21</v>
      </c>
      <c r="G29" s="10">
        <v>30</v>
      </c>
      <c r="H29" s="10">
        <v>25</v>
      </c>
      <c r="I29" s="10">
        <v>1</v>
      </c>
      <c r="J29" s="10">
        <v>16</v>
      </c>
      <c r="K29" s="10">
        <v>12</v>
      </c>
      <c r="L29" s="10">
        <v>17</v>
      </c>
      <c r="M29" s="10">
        <v>1</v>
      </c>
      <c r="N29" s="10">
        <v>5</v>
      </c>
      <c r="O29" s="10">
        <v>1</v>
      </c>
      <c r="P29" s="10">
        <v>24</v>
      </c>
      <c r="Q29" s="10">
        <v>1</v>
      </c>
      <c r="R29" s="10">
        <v>9</v>
      </c>
      <c r="S29" s="10">
        <v>4</v>
      </c>
      <c r="T29" s="10">
        <v>5</v>
      </c>
      <c r="U29" s="10">
        <v>30</v>
      </c>
      <c r="V29" s="10">
        <v>10</v>
      </c>
      <c r="W29" s="10">
        <v>1</v>
      </c>
      <c r="X29" s="10">
        <v>6</v>
      </c>
      <c r="Y29" s="10">
        <v>30</v>
      </c>
      <c r="Z29" s="10">
        <v>15</v>
      </c>
      <c r="AA29" s="10">
        <v>19</v>
      </c>
      <c r="AB29" s="10">
        <v>14</v>
      </c>
      <c r="AC29" s="10">
        <v>30</v>
      </c>
      <c r="AD29" s="10">
        <v>26</v>
      </c>
      <c r="AE29" s="10">
        <v>30</v>
      </c>
      <c r="AF29" s="10">
        <v>7</v>
      </c>
      <c r="AG29" s="10">
        <v>30</v>
      </c>
      <c r="AH29" s="10">
        <v>2000</v>
      </c>
    </row>
    <row r="30" spans="1:34" ht="16.2" thickBot="1">
      <c r="A30" s="9" t="s">
        <v>383</v>
      </c>
      <c r="B30" s="10">
        <v>14</v>
      </c>
      <c r="C30" s="10">
        <v>24</v>
      </c>
      <c r="D30" s="10">
        <v>15</v>
      </c>
      <c r="E30" s="10">
        <v>26</v>
      </c>
      <c r="F30" s="10">
        <v>14</v>
      </c>
      <c r="G30" s="10">
        <v>16</v>
      </c>
      <c r="H30" s="10">
        <v>23</v>
      </c>
      <c r="I30" s="10">
        <v>26</v>
      </c>
      <c r="J30" s="10">
        <v>17</v>
      </c>
      <c r="K30" s="10">
        <v>22</v>
      </c>
      <c r="L30" s="10">
        <v>26</v>
      </c>
      <c r="M30" s="10">
        <v>26</v>
      </c>
      <c r="N30" s="10">
        <v>9</v>
      </c>
      <c r="O30" s="10">
        <v>10</v>
      </c>
      <c r="P30" s="10">
        <v>14</v>
      </c>
      <c r="Q30" s="10">
        <v>26</v>
      </c>
      <c r="R30" s="10">
        <v>17</v>
      </c>
      <c r="S30" s="10">
        <v>7</v>
      </c>
      <c r="T30" s="10">
        <v>16</v>
      </c>
      <c r="U30" s="10">
        <v>5</v>
      </c>
      <c r="V30" s="10">
        <v>17</v>
      </c>
      <c r="W30" s="10">
        <v>15</v>
      </c>
      <c r="X30" s="10">
        <v>8</v>
      </c>
      <c r="Y30" s="10">
        <v>5</v>
      </c>
      <c r="Z30" s="10">
        <v>14</v>
      </c>
      <c r="AA30" s="10">
        <v>9</v>
      </c>
      <c r="AB30" s="10">
        <v>5</v>
      </c>
      <c r="AC30" s="10">
        <v>5</v>
      </c>
      <c r="AD30" s="10">
        <v>22</v>
      </c>
      <c r="AE30" s="10">
        <v>21</v>
      </c>
      <c r="AF30" s="10">
        <v>17</v>
      </c>
      <c r="AG30" s="10">
        <v>5</v>
      </c>
      <c r="AH30" s="10">
        <v>2000</v>
      </c>
    </row>
    <row r="31" spans="1:34" ht="16.2" thickBot="1">
      <c r="A31" s="9" t="s">
        <v>384</v>
      </c>
      <c r="B31" s="10">
        <v>18</v>
      </c>
      <c r="C31" s="10">
        <v>13</v>
      </c>
      <c r="D31" s="10">
        <v>10</v>
      </c>
      <c r="E31" s="10">
        <v>29</v>
      </c>
      <c r="F31" s="10">
        <v>28</v>
      </c>
      <c r="G31" s="10">
        <v>11</v>
      </c>
      <c r="H31" s="10">
        <v>7</v>
      </c>
      <c r="I31" s="10">
        <v>29</v>
      </c>
      <c r="J31" s="10">
        <v>21</v>
      </c>
      <c r="K31" s="10">
        <v>15</v>
      </c>
      <c r="L31" s="10">
        <v>7</v>
      </c>
      <c r="M31" s="10">
        <v>29</v>
      </c>
      <c r="N31" s="10">
        <v>28</v>
      </c>
      <c r="O31" s="10">
        <v>15</v>
      </c>
      <c r="P31" s="10">
        <v>13</v>
      </c>
      <c r="Q31" s="10">
        <v>29</v>
      </c>
      <c r="R31" s="10">
        <v>13</v>
      </c>
      <c r="S31" s="10">
        <v>18</v>
      </c>
      <c r="T31" s="10">
        <v>21</v>
      </c>
      <c r="U31" s="10">
        <v>2</v>
      </c>
      <c r="V31" s="10">
        <v>3</v>
      </c>
      <c r="W31" s="10">
        <v>20</v>
      </c>
      <c r="X31" s="10">
        <v>24</v>
      </c>
      <c r="Y31" s="10">
        <v>2</v>
      </c>
      <c r="Z31" s="10">
        <v>10</v>
      </c>
      <c r="AA31" s="10">
        <v>16</v>
      </c>
      <c r="AB31" s="10">
        <v>24</v>
      </c>
      <c r="AC31" s="10">
        <v>2</v>
      </c>
      <c r="AD31" s="10">
        <v>3</v>
      </c>
      <c r="AE31" s="10">
        <v>16</v>
      </c>
      <c r="AF31" s="10">
        <v>18</v>
      </c>
      <c r="AG31" s="10">
        <v>2</v>
      </c>
      <c r="AH31" s="10">
        <v>2000</v>
      </c>
    </row>
    <row r="32" spans="1:34" ht="16.2" thickBot="1">
      <c r="A32" s="9" t="s">
        <v>385</v>
      </c>
      <c r="B32" s="10">
        <v>8</v>
      </c>
      <c r="C32" s="10">
        <v>3</v>
      </c>
      <c r="D32" s="10">
        <v>7</v>
      </c>
      <c r="E32" s="10">
        <v>21</v>
      </c>
      <c r="F32" s="10">
        <v>17</v>
      </c>
      <c r="G32" s="10">
        <v>14</v>
      </c>
      <c r="H32" s="10">
        <v>11</v>
      </c>
      <c r="I32" s="10">
        <v>21</v>
      </c>
      <c r="J32" s="10">
        <v>28</v>
      </c>
      <c r="K32" s="10">
        <v>29</v>
      </c>
      <c r="L32" s="10">
        <v>22</v>
      </c>
      <c r="M32" s="10">
        <v>21</v>
      </c>
      <c r="N32" s="10">
        <v>27</v>
      </c>
      <c r="O32" s="10">
        <v>17</v>
      </c>
      <c r="P32" s="10">
        <v>9</v>
      </c>
      <c r="Q32" s="10">
        <v>21</v>
      </c>
      <c r="R32" s="10">
        <v>23</v>
      </c>
      <c r="S32" s="10">
        <v>28</v>
      </c>
      <c r="T32" s="10">
        <v>24</v>
      </c>
      <c r="U32" s="10">
        <v>10</v>
      </c>
      <c r="V32" s="10">
        <v>14</v>
      </c>
      <c r="W32" s="10">
        <v>17</v>
      </c>
      <c r="X32" s="10">
        <v>20</v>
      </c>
      <c r="Y32" s="10">
        <v>10</v>
      </c>
      <c r="Z32" s="10">
        <v>3</v>
      </c>
      <c r="AA32" s="10">
        <v>2</v>
      </c>
      <c r="AB32" s="10">
        <v>9</v>
      </c>
      <c r="AC32" s="10">
        <v>10</v>
      </c>
      <c r="AD32" s="10">
        <v>4</v>
      </c>
      <c r="AE32" s="10">
        <v>14</v>
      </c>
      <c r="AF32" s="10">
        <v>22</v>
      </c>
      <c r="AG32" s="10">
        <v>10</v>
      </c>
      <c r="AH32" s="10">
        <v>2000</v>
      </c>
    </row>
    <row r="33" spans="1:34" ht="16.2" thickBot="1">
      <c r="A33" s="9" t="s">
        <v>386</v>
      </c>
      <c r="B33" s="10">
        <v>13</v>
      </c>
      <c r="C33" s="10">
        <v>15</v>
      </c>
      <c r="D33" s="10">
        <v>1</v>
      </c>
      <c r="E33" s="10">
        <v>24</v>
      </c>
      <c r="F33" s="10">
        <v>26</v>
      </c>
      <c r="G33" s="10">
        <v>26</v>
      </c>
      <c r="H33" s="10">
        <v>10</v>
      </c>
      <c r="I33" s="10">
        <v>24</v>
      </c>
      <c r="J33" s="10">
        <v>18</v>
      </c>
      <c r="K33" s="10">
        <v>27</v>
      </c>
      <c r="L33" s="10">
        <v>8</v>
      </c>
      <c r="M33" s="10">
        <v>24</v>
      </c>
      <c r="N33" s="10">
        <v>19</v>
      </c>
      <c r="O33" s="10">
        <v>4</v>
      </c>
      <c r="P33" s="10">
        <v>5</v>
      </c>
      <c r="Q33" s="10">
        <v>24</v>
      </c>
      <c r="R33" s="10">
        <v>18</v>
      </c>
      <c r="S33" s="10">
        <v>16</v>
      </c>
      <c r="T33" s="10">
        <v>30</v>
      </c>
      <c r="U33" s="10">
        <v>7</v>
      </c>
      <c r="V33" s="10">
        <v>5</v>
      </c>
      <c r="W33" s="10">
        <v>5</v>
      </c>
      <c r="X33" s="10">
        <v>21</v>
      </c>
      <c r="Y33" s="10">
        <v>7</v>
      </c>
      <c r="Z33" s="10">
        <v>13</v>
      </c>
      <c r="AA33" s="10">
        <v>4</v>
      </c>
      <c r="AB33" s="10">
        <v>23</v>
      </c>
      <c r="AC33" s="10">
        <v>7</v>
      </c>
      <c r="AD33" s="10">
        <v>12</v>
      </c>
      <c r="AE33" s="10">
        <v>27</v>
      </c>
      <c r="AF33" s="10">
        <v>26</v>
      </c>
      <c r="AG33" s="10">
        <v>7</v>
      </c>
      <c r="AH33" s="10">
        <v>2000</v>
      </c>
    </row>
    <row r="34" spans="1:34" ht="16.2" thickBot="1">
      <c r="A34" s="9" t="s">
        <v>387</v>
      </c>
      <c r="B34" s="10">
        <v>10</v>
      </c>
      <c r="C34" s="10">
        <v>5</v>
      </c>
      <c r="D34" s="10">
        <v>13</v>
      </c>
      <c r="E34" s="10">
        <v>19</v>
      </c>
      <c r="F34" s="10">
        <v>12</v>
      </c>
      <c r="G34" s="10">
        <v>12</v>
      </c>
      <c r="H34" s="10">
        <v>22</v>
      </c>
      <c r="I34" s="10">
        <v>19</v>
      </c>
      <c r="J34" s="10">
        <v>6</v>
      </c>
      <c r="K34" s="10">
        <v>3</v>
      </c>
      <c r="L34" s="10">
        <v>15</v>
      </c>
      <c r="M34" s="10">
        <v>19</v>
      </c>
      <c r="N34" s="10">
        <v>13</v>
      </c>
      <c r="O34" s="10">
        <v>19</v>
      </c>
      <c r="P34" s="10">
        <v>15</v>
      </c>
      <c r="Q34" s="10">
        <v>19</v>
      </c>
      <c r="R34" s="10">
        <v>21</v>
      </c>
      <c r="S34" s="10">
        <v>26</v>
      </c>
      <c r="T34" s="10">
        <v>18</v>
      </c>
      <c r="U34" s="10">
        <v>12</v>
      </c>
      <c r="V34" s="10">
        <v>19</v>
      </c>
      <c r="W34" s="10">
        <v>19</v>
      </c>
      <c r="X34" s="10">
        <v>9</v>
      </c>
      <c r="Y34" s="10">
        <v>12</v>
      </c>
      <c r="Z34" s="10">
        <v>25</v>
      </c>
      <c r="AA34" s="10">
        <v>28</v>
      </c>
      <c r="AB34" s="10">
        <v>16</v>
      </c>
      <c r="AC34" s="10">
        <v>12</v>
      </c>
      <c r="AD34" s="10">
        <v>18</v>
      </c>
      <c r="AE34" s="10">
        <v>12</v>
      </c>
      <c r="AF34" s="10">
        <v>16</v>
      </c>
      <c r="AG34" s="10">
        <v>12</v>
      </c>
      <c r="AH34" s="10">
        <v>1000</v>
      </c>
    </row>
    <row r="35" spans="1:34" ht="16.2" thickBot="1">
      <c r="A35" s="9" t="s">
        <v>388</v>
      </c>
      <c r="B35" s="10">
        <v>5</v>
      </c>
      <c r="C35" s="10">
        <v>22</v>
      </c>
      <c r="D35" s="10">
        <v>25</v>
      </c>
      <c r="E35" s="10">
        <v>5</v>
      </c>
      <c r="F35" s="10">
        <v>5</v>
      </c>
      <c r="G35" s="10">
        <v>23</v>
      </c>
      <c r="H35" s="10">
        <v>27</v>
      </c>
      <c r="I35" s="10">
        <v>5</v>
      </c>
      <c r="J35" s="10">
        <v>9</v>
      </c>
      <c r="K35" s="10">
        <v>21</v>
      </c>
      <c r="L35" s="10">
        <v>25</v>
      </c>
      <c r="M35" s="10">
        <v>5</v>
      </c>
      <c r="N35" s="10">
        <v>11</v>
      </c>
      <c r="O35" s="10">
        <v>22</v>
      </c>
      <c r="P35" s="10">
        <v>27</v>
      </c>
      <c r="Q35" s="10">
        <v>5</v>
      </c>
      <c r="R35" s="10">
        <v>26</v>
      </c>
      <c r="S35" s="10">
        <v>9</v>
      </c>
      <c r="T35" s="10">
        <v>6</v>
      </c>
      <c r="U35" s="10">
        <v>26</v>
      </c>
      <c r="V35" s="10">
        <v>26</v>
      </c>
      <c r="W35" s="10">
        <v>8</v>
      </c>
      <c r="X35" s="10">
        <v>4</v>
      </c>
      <c r="Y35" s="10">
        <v>26</v>
      </c>
      <c r="Z35" s="10">
        <v>22</v>
      </c>
      <c r="AA35" s="10">
        <v>10</v>
      </c>
      <c r="AB35" s="10">
        <v>6</v>
      </c>
      <c r="AC35" s="10">
        <v>26</v>
      </c>
      <c r="AD35" s="10">
        <v>20</v>
      </c>
      <c r="AE35" s="10">
        <v>9</v>
      </c>
      <c r="AF35" s="10">
        <v>4</v>
      </c>
      <c r="AG35" s="10">
        <v>26</v>
      </c>
      <c r="AH35" s="10">
        <v>2000</v>
      </c>
    </row>
    <row r="36" spans="1:34" ht="16.2" thickBot="1">
      <c r="A36" s="9" t="s">
        <v>389</v>
      </c>
      <c r="B36" s="10">
        <v>1</v>
      </c>
      <c r="C36" s="10">
        <v>1</v>
      </c>
      <c r="D36" s="10">
        <v>29</v>
      </c>
      <c r="E36" s="10">
        <v>11</v>
      </c>
      <c r="F36" s="10">
        <v>1</v>
      </c>
      <c r="G36" s="10">
        <v>22</v>
      </c>
      <c r="H36" s="10">
        <v>29</v>
      </c>
      <c r="I36" s="10">
        <v>11</v>
      </c>
      <c r="J36" s="10">
        <v>2</v>
      </c>
      <c r="K36" s="10">
        <v>30</v>
      </c>
      <c r="L36" s="10">
        <v>29</v>
      </c>
      <c r="M36" s="10">
        <v>11</v>
      </c>
      <c r="N36" s="10">
        <v>1</v>
      </c>
      <c r="O36" s="10">
        <v>16</v>
      </c>
      <c r="P36" s="10">
        <v>29</v>
      </c>
      <c r="Q36" s="10">
        <v>11</v>
      </c>
      <c r="R36" s="10">
        <v>30</v>
      </c>
      <c r="S36" s="10">
        <v>30</v>
      </c>
      <c r="T36" s="10">
        <v>2</v>
      </c>
      <c r="U36" s="10">
        <v>20</v>
      </c>
      <c r="V36" s="10">
        <v>30</v>
      </c>
      <c r="W36" s="10">
        <v>9</v>
      </c>
      <c r="X36" s="10">
        <v>2</v>
      </c>
      <c r="Y36" s="10">
        <v>20</v>
      </c>
      <c r="Z36" s="10">
        <v>29</v>
      </c>
      <c r="AA36" s="10">
        <v>1</v>
      </c>
      <c r="AB36" s="10">
        <v>2</v>
      </c>
      <c r="AC36" s="10">
        <v>20</v>
      </c>
      <c r="AD36" s="10">
        <v>30</v>
      </c>
      <c r="AE36" s="10">
        <v>15</v>
      </c>
      <c r="AF36" s="10">
        <v>2</v>
      </c>
      <c r="AG36" s="10">
        <v>20</v>
      </c>
      <c r="AH36" s="10">
        <v>1000</v>
      </c>
    </row>
    <row r="37" spans="1:34" ht="16.2" thickBot="1">
      <c r="A37" s="9" t="s">
        <v>390</v>
      </c>
      <c r="B37" s="10">
        <v>26</v>
      </c>
      <c r="C37" s="10">
        <v>4</v>
      </c>
      <c r="D37" s="10">
        <v>5</v>
      </c>
      <c r="E37" s="10">
        <v>23</v>
      </c>
      <c r="F37" s="10">
        <v>11</v>
      </c>
      <c r="G37" s="10">
        <v>2</v>
      </c>
      <c r="H37" s="10">
        <v>2</v>
      </c>
      <c r="I37" s="10">
        <v>23</v>
      </c>
      <c r="J37" s="10">
        <v>13</v>
      </c>
      <c r="K37" s="10">
        <v>11</v>
      </c>
      <c r="L37" s="10">
        <v>6</v>
      </c>
      <c r="M37" s="10">
        <v>23</v>
      </c>
      <c r="N37" s="10">
        <v>29</v>
      </c>
      <c r="O37" s="10">
        <v>14</v>
      </c>
      <c r="P37" s="10">
        <v>3</v>
      </c>
      <c r="Q37" s="10">
        <v>23</v>
      </c>
      <c r="R37" s="10">
        <v>5</v>
      </c>
      <c r="S37" s="10">
        <v>27</v>
      </c>
      <c r="T37" s="10">
        <v>26</v>
      </c>
      <c r="U37" s="10">
        <v>8</v>
      </c>
      <c r="V37" s="10">
        <v>20</v>
      </c>
      <c r="W37" s="10">
        <v>29</v>
      </c>
      <c r="X37" s="10">
        <v>29</v>
      </c>
      <c r="Y37" s="10">
        <v>8</v>
      </c>
      <c r="Z37" s="10">
        <v>18</v>
      </c>
      <c r="AA37" s="10">
        <v>20</v>
      </c>
      <c r="AB37" s="10">
        <v>25</v>
      </c>
      <c r="AC37" s="10">
        <v>8</v>
      </c>
      <c r="AD37" s="10">
        <v>2</v>
      </c>
      <c r="AE37" s="10">
        <v>17</v>
      </c>
      <c r="AF37" s="10">
        <v>28</v>
      </c>
      <c r="AG37" s="10">
        <v>8</v>
      </c>
      <c r="AH37" s="10">
        <v>2000</v>
      </c>
    </row>
    <row r="38" spans="1:34" ht="18.600000000000001" thickBot="1">
      <c r="A38" s="5"/>
    </row>
    <row r="39" spans="1:34" ht="16.2" thickBot="1">
      <c r="A39" s="9" t="s">
        <v>391</v>
      </c>
      <c r="B39" s="9" t="s">
        <v>357</v>
      </c>
      <c r="C39" s="9" t="s">
        <v>358</v>
      </c>
      <c r="D39" s="9" t="s">
        <v>359</v>
      </c>
      <c r="E39" s="9" t="s">
        <v>610</v>
      </c>
      <c r="F39" s="9" t="s">
        <v>611</v>
      </c>
      <c r="G39" s="9" t="s">
        <v>612</v>
      </c>
      <c r="H39" s="9" t="s">
        <v>613</v>
      </c>
      <c r="I39" s="9" t="s">
        <v>614</v>
      </c>
      <c r="J39" s="9" t="s">
        <v>615</v>
      </c>
      <c r="K39" s="9" t="s">
        <v>616</v>
      </c>
      <c r="L39" s="9" t="s">
        <v>617</v>
      </c>
      <c r="M39" s="9" t="s">
        <v>618</v>
      </c>
      <c r="N39" s="9" t="s">
        <v>619</v>
      </c>
      <c r="O39" s="9" t="s">
        <v>620</v>
      </c>
      <c r="P39" s="9" t="s">
        <v>621</v>
      </c>
      <c r="Q39" s="9" t="s">
        <v>622</v>
      </c>
      <c r="R39" s="9" t="s">
        <v>623</v>
      </c>
      <c r="S39" s="9" t="s">
        <v>624</v>
      </c>
      <c r="T39" s="9" t="s">
        <v>625</v>
      </c>
      <c r="U39" s="9" t="s">
        <v>626</v>
      </c>
      <c r="V39" s="9" t="s">
        <v>627</v>
      </c>
      <c r="W39" s="9" t="s">
        <v>628</v>
      </c>
      <c r="X39" s="9" t="s">
        <v>629</v>
      </c>
      <c r="Y39" s="9" t="s">
        <v>630</v>
      </c>
      <c r="Z39" s="9" t="s">
        <v>631</v>
      </c>
      <c r="AA39" s="9" t="s">
        <v>632</v>
      </c>
      <c r="AB39" s="9" t="s">
        <v>633</v>
      </c>
      <c r="AC39" s="9" t="s">
        <v>634</v>
      </c>
      <c r="AD39" s="9" t="s">
        <v>635</v>
      </c>
      <c r="AE39" s="9" t="s">
        <v>636</v>
      </c>
      <c r="AF39" s="9" t="s">
        <v>637</v>
      </c>
      <c r="AG39" s="9" t="s">
        <v>638</v>
      </c>
    </row>
    <row r="40" spans="1:34" ht="16.2" thickBot="1">
      <c r="A40" s="9" t="s">
        <v>392</v>
      </c>
      <c r="B40" s="10" t="s">
        <v>741</v>
      </c>
      <c r="C40" s="10" t="s">
        <v>498</v>
      </c>
      <c r="D40" s="10" t="s">
        <v>742</v>
      </c>
      <c r="E40" s="10" t="s">
        <v>743</v>
      </c>
      <c r="F40" s="10" t="s">
        <v>744</v>
      </c>
      <c r="G40" s="10" t="s">
        <v>745</v>
      </c>
      <c r="H40" s="10" t="s">
        <v>745</v>
      </c>
      <c r="I40" s="10" t="s">
        <v>746</v>
      </c>
      <c r="J40" s="10" t="s">
        <v>498</v>
      </c>
      <c r="K40" s="10" t="s">
        <v>747</v>
      </c>
      <c r="L40" s="10" t="s">
        <v>498</v>
      </c>
      <c r="M40" s="10" t="s">
        <v>498</v>
      </c>
      <c r="N40" s="10" t="s">
        <v>498</v>
      </c>
      <c r="O40" s="10" t="s">
        <v>748</v>
      </c>
      <c r="P40" s="10" t="s">
        <v>749</v>
      </c>
      <c r="Q40" s="10" t="s">
        <v>498</v>
      </c>
      <c r="R40" s="10" t="s">
        <v>750</v>
      </c>
      <c r="S40" s="10" t="s">
        <v>498</v>
      </c>
      <c r="T40" s="10" t="s">
        <v>498</v>
      </c>
      <c r="U40" s="10" t="s">
        <v>751</v>
      </c>
      <c r="V40" s="10" t="s">
        <v>498</v>
      </c>
      <c r="W40" s="10" t="s">
        <v>752</v>
      </c>
      <c r="X40" s="10" t="s">
        <v>498</v>
      </c>
      <c r="Y40" s="10" t="s">
        <v>498</v>
      </c>
      <c r="Z40" s="10" t="s">
        <v>753</v>
      </c>
      <c r="AA40" s="10" t="s">
        <v>754</v>
      </c>
      <c r="AB40" s="10" t="s">
        <v>744</v>
      </c>
      <c r="AC40" s="10" t="s">
        <v>498</v>
      </c>
      <c r="AD40" s="10" t="s">
        <v>755</v>
      </c>
      <c r="AE40" s="10" t="s">
        <v>756</v>
      </c>
      <c r="AF40" s="10" t="s">
        <v>498</v>
      </c>
      <c r="AG40" s="10" t="s">
        <v>498</v>
      </c>
    </row>
    <row r="41" spans="1:34" ht="16.2" thickBot="1">
      <c r="A41" s="9" t="s">
        <v>396</v>
      </c>
      <c r="B41" s="10" t="s">
        <v>741</v>
      </c>
      <c r="C41" s="10" t="s">
        <v>498</v>
      </c>
      <c r="D41" s="10" t="s">
        <v>498</v>
      </c>
      <c r="E41" s="10" t="s">
        <v>743</v>
      </c>
      <c r="F41" s="10" t="s">
        <v>744</v>
      </c>
      <c r="G41" s="10" t="s">
        <v>745</v>
      </c>
      <c r="H41" s="10" t="s">
        <v>745</v>
      </c>
      <c r="I41" s="10" t="s">
        <v>746</v>
      </c>
      <c r="J41" s="10" t="s">
        <v>498</v>
      </c>
      <c r="K41" s="10" t="s">
        <v>747</v>
      </c>
      <c r="L41" s="10" t="s">
        <v>498</v>
      </c>
      <c r="M41" s="10" t="s">
        <v>498</v>
      </c>
      <c r="N41" s="10" t="s">
        <v>498</v>
      </c>
      <c r="O41" s="10" t="s">
        <v>748</v>
      </c>
      <c r="P41" s="10" t="s">
        <v>757</v>
      </c>
      <c r="Q41" s="10" t="s">
        <v>498</v>
      </c>
      <c r="R41" s="10" t="s">
        <v>750</v>
      </c>
      <c r="S41" s="10" t="s">
        <v>498</v>
      </c>
      <c r="T41" s="10" t="s">
        <v>498</v>
      </c>
      <c r="U41" s="10" t="s">
        <v>758</v>
      </c>
      <c r="V41" s="10" t="s">
        <v>498</v>
      </c>
      <c r="W41" s="10" t="s">
        <v>752</v>
      </c>
      <c r="X41" s="10" t="s">
        <v>498</v>
      </c>
      <c r="Y41" s="10" t="s">
        <v>498</v>
      </c>
      <c r="Z41" s="10" t="s">
        <v>753</v>
      </c>
      <c r="AA41" s="10" t="s">
        <v>754</v>
      </c>
      <c r="AB41" s="10" t="s">
        <v>744</v>
      </c>
      <c r="AC41" s="10" t="s">
        <v>498</v>
      </c>
      <c r="AD41" s="10" t="s">
        <v>755</v>
      </c>
      <c r="AE41" s="10" t="s">
        <v>756</v>
      </c>
      <c r="AF41" s="10" t="s">
        <v>498</v>
      </c>
      <c r="AG41" s="10" t="s">
        <v>498</v>
      </c>
    </row>
    <row r="42" spans="1:34" ht="16.2" thickBot="1">
      <c r="A42" s="9" t="s">
        <v>400</v>
      </c>
      <c r="B42" s="10" t="s">
        <v>741</v>
      </c>
      <c r="C42" s="10" t="s">
        <v>498</v>
      </c>
      <c r="D42" s="10" t="s">
        <v>498</v>
      </c>
      <c r="E42" s="10" t="s">
        <v>759</v>
      </c>
      <c r="F42" s="10" t="s">
        <v>744</v>
      </c>
      <c r="G42" s="10" t="s">
        <v>498</v>
      </c>
      <c r="H42" s="10" t="s">
        <v>760</v>
      </c>
      <c r="I42" s="10" t="s">
        <v>746</v>
      </c>
      <c r="J42" s="10" t="s">
        <v>498</v>
      </c>
      <c r="K42" s="10" t="s">
        <v>747</v>
      </c>
      <c r="L42" s="10" t="s">
        <v>498</v>
      </c>
      <c r="M42" s="10" t="s">
        <v>498</v>
      </c>
      <c r="N42" s="10" t="s">
        <v>498</v>
      </c>
      <c r="O42" s="10" t="s">
        <v>748</v>
      </c>
      <c r="P42" s="10" t="s">
        <v>757</v>
      </c>
      <c r="Q42" s="10" t="s">
        <v>498</v>
      </c>
      <c r="R42" s="10" t="s">
        <v>750</v>
      </c>
      <c r="S42" s="10" t="s">
        <v>498</v>
      </c>
      <c r="T42" s="10" t="s">
        <v>498</v>
      </c>
      <c r="U42" s="10" t="s">
        <v>745</v>
      </c>
      <c r="V42" s="10" t="s">
        <v>498</v>
      </c>
      <c r="W42" s="10" t="s">
        <v>752</v>
      </c>
      <c r="X42" s="10" t="s">
        <v>498</v>
      </c>
      <c r="Y42" s="10" t="s">
        <v>498</v>
      </c>
      <c r="Z42" s="10" t="s">
        <v>753</v>
      </c>
      <c r="AA42" s="10" t="s">
        <v>754</v>
      </c>
      <c r="AB42" s="10" t="s">
        <v>744</v>
      </c>
      <c r="AC42" s="10" t="s">
        <v>498</v>
      </c>
      <c r="AD42" s="10" t="s">
        <v>755</v>
      </c>
      <c r="AE42" s="10" t="s">
        <v>756</v>
      </c>
      <c r="AF42" s="10" t="s">
        <v>498</v>
      </c>
      <c r="AG42" s="10" t="s">
        <v>498</v>
      </c>
    </row>
    <row r="43" spans="1:34" ht="16.2" thickBot="1">
      <c r="A43" s="9" t="s">
        <v>404</v>
      </c>
      <c r="B43" s="10" t="s">
        <v>741</v>
      </c>
      <c r="C43" s="10" t="s">
        <v>498</v>
      </c>
      <c r="D43" s="10" t="s">
        <v>498</v>
      </c>
      <c r="E43" s="10" t="s">
        <v>759</v>
      </c>
      <c r="F43" s="10" t="s">
        <v>744</v>
      </c>
      <c r="G43" s="10" t="s">
        <v>498</v>
      </c>
      <c r="H43" s="10" t="s">
        <v>760</v>
      </c>
      <c r="I43" s="10" t="s">
        <v>746</v>
      </c>
      <c r="J43" s="10" t="s">
        <v>498</v>
      </c>
      <c r="K43" s="10" t="s">
        <v>747</v>
      </c>
      <c r="L43" s="10" t="s">
        <v>498</v>
      </c>
      <c r="M43" s="10" t="s">
        <v>498</v>
      </c>
      <c r="N43" s="10" t="s">
        <v>498</v>
      </c>
      <c r="O43" s="10" t="s">
        <v>498</v>
      </c>
      <c r="P43" s="10" t="s">
        <v>757</v>
      </c>
      <c r="Q43" s="10" t="s">
        <v>498</v>
      </c>
      <c r="R43" s="10" t="s">
        <v>750</v>
      </c>
      <c r="S43" s="10" t="s">
        <v>498</v>
      </c>
      <c r="T43" s="10" t="s">
        <v>498</v>
      </c>
      <c r="U43" s="10" t="s">
        <v>745</v>
      </c>
      <c r="V43" s="10" t="s">
        <v>498</v>
      </c>
      <c r="W43" s="10" t="s">
        <v>752</v>
      </c>
      <c r="X43" s="10" t="s">
        <v>498</v>
      </c>
      <c r="Y43" s="10" t="s">
        <v>498</v>
      </c>
      <c r="Z43" s="10" t="s">
        <v>753</v>
      </c>
      <c r="AA43" s="10" t="s">
        <v>754</v>
      </c>
      <c r="AB43" s="10" t="s">
        <v>744</v>
      </c>
      <c r="AC43" s="10" t="s">
        <v>498</v>
      </c>
      <c r="AD43" s="10" t="s">
        <v>755</v>
      </c>
      <c r="AE43" s="10" t="s">
        <v>756</v>
      </c>
      <c r="AF43" s="10" t="s">
        <v>498</v>
      </c>
      <c r="AG43" s="10" t="s">
        <v>498</v>
      </c>
    </row>
    <row r="44" spans="1:34" ht="16.2" thickBot="1">
      <c r="A44" s="9" t="s">
        <v>408</v>
      </c>
      <c r="B44" s="10" t="s">
        <v>741</v>
      </c>
      <c r="C44" s="10" t="s">
        <v>498</v>
      </c>
      <c r="D44" s="10" t="s">
        <v>498</v>
      </c>
      <c r="E44" s="10" t="s">
        <v>759</v>
      </c>
      <c r="F44" s="10" t="s">
        <v>744</v>
      </c>
      <c r="G44" s="10" t="s">
        <v>498</v>
      </c>
      <c r="H44" s="10" t="s">
        <v>760</v>
      </c>
      <c r="I44" s="10" t="s">
        <v>746</v>
      </c>
      <c r="J44" s="10" t="s">
        <v>498</v>
      </c>
      <c r="K44" s="10" t="s">
        <v>747</v>
      </c>
      <c r="L44" s="10" t="s">
        <v>498</v>
      </c>
      <c r="M44" s="10" t="s">
        <v>498</v>
      </c>
      <c r="N44" s="10" t="s">
        <v>498</v>
      </c>
      <c r="O44" s="10" t="s">
        <v>498</v>
      </c>
      <c r="P44" s="10" t="s">
        <v>757</v>
      </c>
      <c r="Q44" s="10" t="s">
        <v>498</v>
      </c>
      <c r="R44" s="10" t="s">
        <v>750</v>
      </c>
      <c r="S44" s="10" t="s">
        <v>498</v>
      </c>
      <c r="T44" s="10" t="s">
        <v>498</v>
      </c>
      <c r="U44" s="10" t="s">
        <v>745</v>
      </c>
      <c r="V44" s="10" t="s">
        <v>498</v>
      </c>
      <c r="W44" s="10" t="s">
        <v>752</v>
      </c>
      <c r="X44" s="10" t="s">
        <v>498</v>
      </c>
      <c r="Y44" s="10" t="s">
        <v>498</v>
      </c>
      <c r="Z44" s="10" t="s">
        <v>498</v>
      </c>
      <c r="AA44" s="10" t="s">
        <v>754</v>
      </c>
      <c r="AB44" s="10" t="s">
        <v>744</v>
      </c>
      <c r="AC44" s="10" t="s">
        <v>498</v>
      </c>
      <c r="AD44" s="10" t="s">
        <v>761</v>
      </c>
      <c r="AE44" s="10" t="s">
        <v>756</v>
      </c>
      <c r="AF44" s="10" t="s">
        <v>498</v>
      </c>
      <c r="AG44" s="10" t="s">
        <v>498</v>
      </c>
    </row>
    <row r="45" spans="1:34" ht="16.2" thickBot="1">
      <c r="A45" s="9" t="s">
        <v>412</v>
      </c>
      <c r="B45" s="10" t="s">
        <v>741</v>
      </c>
      <c r="C45" s="10" t="s">
        <v>498</v>
      </c>
      <c r="D45" s="10" t="s">
        <v>498</v>
      </c>
      <c r="E45" s="10" t="s">
        <v>759</v>
      </c>
      <c r="F45" s="10" t="s">
        <v>744</v>
      </c>
      <c r="G45" s="10" t="s">
        <v>498</v>
      </c>
      <c r="H45" s="10" t="s">
        <v>760</v>
      </c>
      <c r="I45" s="10" t="s">
        <v>752</v>
      </c>
      <c r="J45" s="10" t="s">
        <v>498</v>
      </c>
      <c r="K45" s="10" t="s">
        <v>747</v>
      </c>
      <c r="L45" s="10" t="s">
        <v>498</v>
      </c>
      <c r="M45" s="10" t="s">
        <v>498</v>
      </c>
      <c r="N45" s="10" t="s">
        <v>498</v>
      </c>
      <c r="O45" s="10" t="s">
        <v>498</v>
      </c>
      <c r="P45" s="10" t="s">
        <v>757</v>
      </c>
      <c r="Q45" s="10" t="s">
        <v>498</v>
      </c>
      <c r="R45" s="10" t="s">
        <v>498</v>
      </c>
      <c r="S45" s="10" t="s">
        <v>498</v>
      </c>
      <c r="T45" s="10" t="s">
        <v>498</v>
      </c>
      <c r="U45" s="10" t="s">
        <v>762</v>
      </c>
      <c r="V45" s="10" t="s">
        <v>498</v>
      </c>
      <c r="W45" s="10" t="s">
        <v>752</v>
      </c>
      <c r="X45" s="10" t="s">
        <v>498</v>
      </c>
      <c r="Y45" s="10" t="s">
        <v>498</v>
      </c>
      <c r="Z45" s="10" t="s">
        <v>498</v>
      </c>
      <c r="AA45" s="10" t="s">
        <v>754</v>
      </c>
      <c r="AB45" s="10" t="s">
        <v>744</v>
      </c>
      <c r="AC45" s="10" t="s">
        <v>498</v>
      </c>
      <c r="AD45" s="10" t="s">
        <v>761</v>
      </c>
      <c r="AE45" s="10" t="s">
        <v>756</v>
      </c>
      <c r="AF45" s="10" t="s">
        <v>498</v>
      </c>
      <c r="AG45" s="10" t="s">
        <v>498</v>
      </c>
    </row>
    <row r="46" spans="1:34" ht="16.2" thickBot="1">
      <c r="A46" s="9" t="s">
        <v>416</v>
      </c>
      <c r="B46" s="10" t="s">
        <v>741</v>
      </c>
      <c r="C46" s="10" t="s">
        <v>498</v>
      </c>
      <c r="D46" s="10" t="s">
        <v>498</v>
      </c>
      <c r="E46" s="10" t="s">
        <v>759</v>
      </c>
      <c r="F46" s="10" t="s">
        <v>744</v>
      </c>
      <c r="G46" s="10" t="s">
        <v>498</v>
      </c>
      <c r="H46" s="10" t="s">
        <v>760</v>
      </c>
      <c r="I46" s="10" t="s">
        <v>752</v>
      </c>
      <c r="J46" s="10" t="s">
        <v>498</v>
      </c>
      <c r="K46" s="10" t="s">
        <v>747</v>
      </c>
      <c r="L46" s="10" t="s">
        <v>498</v>
      </c>
      <c r="M46" s="10" t="s">
        <v>498</v>
      </c>
      <c r="N46" s="10" t="s">
        <v>498</v>
      </c>
      <c r="O46" s="10" t="s">
        <v>498</v>
      </c>
      <c r="P46" s="10" t="s">
        <v>757</v>
      </c>
      <c r="Q46" s="10" t="s">
        <v>498</v>
      </c>
      <c r="R46" s="10" t="s">
        <v>498</v>
      </c>
      <c r="S46" s="10" t="s">
        <v>498</v>
      </c>
      <c r="T46" s="10" t="s">
        <v>498</v>
      </c>
      <c r="U46" s="10" t="s">
        <v>762</v>
      </c>
      <c r="V46" s="10" t="s">
        <v>498</v>
      </c>
      <c r="W46" s="10" t="s">
        <v>752</v>
      </c>
      <c r="X46" s="10" t="s">
        <v>498</v>
      </c>
      <c r="Y46" s="10" t="s">
        <v>498</v>
      </c>
      <c r="Z46" s="10" t="s">
        <v>498</v>
      </c>
      <c r="AA46" s="10" t="s">
        <v>754</v>
      </c>
      <c r="AB46" s="10" t="s">
        <v>498</v>
      </c>
      <c r="AC46" s="10" t="s">
        <v>498</v>
      </c>
      <c r="AD46" s="10" t="s">
        <v>761</v>
      </c>
      <c r="AE46" s="10" t="s">
        <v>756</v>
      </c>
      <c r="AF46" s="10" t="s">
        <v>498</v>
      </c>
      <c r="AG46" s="10" t="s">
        <v>498</v>
      </c>
    </row>
    <row r="47" spans="1:34" ht="16.2" thickBot="1">
      <c r="A47" s="9" t="s">
        <v>420</v>
      </c>
      <c r="B47" s="10" t="s">
        <v>741</v>
      </c>
      <c r="C47" s="10" t="s">
        <v>498</v>
      </c>
      <c r="D47" s="10" t="s">
        <v>498</v>
      </c>
      <c r="E47" s="10" t="s">
        <v>759</v>
      </c>
      <c r="F47" s="10" t="s">
        <v>744</v>
      </c>
      <c r="G47" s="10" t="s">
        <v>498</v>
      </c>
      <c r="H47" s="10" t="s">
        <v>760</v>
      </c>
      <c r="I47" s="10" t="s">
        <v>752</v>
      </c>
      <c r="J47" s="10" t="s">
        <v>498</v>
      </c>
      <c r="K47" s="10" t="s">
        <v>747</v>
      </c>
      <c r="L47" s="10" t="s">
        <v>498</v>
      </c>
      <c r="M47" s="10" t="s">
        <v>498</v>
      </c>
      <c r="N47" s="10" t="s">
        <v>498</v>
      </c>
      <c r="O47" s="10" t="s">
        <v>498</v>
      </c>
      <c r="P47" s="10" t="s">
        <v>757</v>
      </c>
      <c r="Q47" s="10" t="s">
        <v>498</v>
      </c>
      <c r="R47" s="10" t="s">
        <v>498</v>
      </c>
      <c r="S47" s="10" t="s">
        <v>498</v>
      </c>
      <c r="T47" s="10" t="s">
        <v>498</v>
      </c>
      <c r="U47" s="10" t="s">
        <v>762</v>
      </c>
      <c r="V47" s="10" t="s">
        <v>498</v>
      </c>
      <c r="W47" s="10" t="s">
        <v>752</v>
      </c>
      <c r="X47" s="10" t="s">
        <v>498</v>
      </c>
      <c r="Y47" s="10" t="s">
        <v>498</v>
      </c>
      <c r="Z47" s="10" t="s">
        <v>498</v>
      </c>
      <c r="AA47" s="10" t="s">
        <v>754</v>
      </c>
      <c r="AB47" s="10" t="s">
        <v>498</v>
      </c>
      <c r="AC47" s="10" t="s">
        <v>498</v>
      </c>
      <c r="AD47" s="10" t="s">
        <v>761</v>
      </c>
      <c r="AE47" s="10" t="s">
        <v>756</v>
      </c>
      <c r="AF47" s="10" t="s">
        <v>498</v>
      </c>
      <c r="AG47" s="10" t="s">
        <v>498</v>
      </c>
    </row>
    <row r="48" spans="1:34" ht="16.2" thickBot="1">
      <c r="A48" s="9" t="s">
        <v>424</v>
      </c>
      <c r="B48" s="10" t="s">
        <v>741</v>
      </c>
      <c r="C48" s="10" t="s">
        <v>498</v>
      </c>
      <c r="D48" s="10" t="s">
        <v>498</v>
      </c>
      <c r="E48" s="10" t="s">
        <v>759</v>
      </c>
      <c r="F48" s="10" t="s">
        <v>744</v>
      </c>
      <c r="G48" s="10" t="s">
        <v>498</v>
      </c>
      <c r="H48" s="10" t="s">
        <v>760</v>
      </c>
      <c r="I48" s="10" t="s">
        <v>752</v>
      </c>
      <c r="J48" s="10" t="s">
        <v>498</v>
      </c>
      <c r="K48" s="10" t="s">
        <v>747</v>
      </c>
      <c r="L48" s="10" t="s">
        <v>498</v>
      </c>
      <c r="M48" s="10" t="s">
        <v>498</v>
      </c>
      <c r="N48" s="10" t="s">
        <v>498</v>
      </c>
      <c r="O48" s="10" t="s">
        <v>498</v>
      </c>
      <c r="P48" s="10" t="s">
        <v>757</v>
      </c>
      <c r="Q48" s="10" t="s">
        <v>498</v>
      </c>
      <c r="R48" s="10" t="s">
        <v>498</v>
      </c>
      <c r="S48" s="10" t="s">
        <v>498</v>
      </c>
      <c r="T48" s="10" t="s">
        <v>498</v>
      </c>
      <c r="U48" s="10" t="s">
        <v>498</v>
      </c>
      <c r="V48" s="10" t="s">
        <v>498</v>
      </c>
      <c r="W48" s="10" t="s">
        <v>498</v>
      </c>
      <c r="X48" s="10" t="s">
        <v>498</v>
      </c>
      <c r="Y48" s="10" t="s">
        <v>498</v>
      </c>
      <c r="Z48" s="10" t="s">
        <v>498</v>
      </c>
      <c r="AA48" s="10" t="s">
        <v>754</v>
      </c>
      <c r="AB48" s="10" t="s">
        <v>498</v>
      </c>
      <c r="AC48" s="10" t="s">
        <v>498</v>
      </c>
      <c r="AD48" s="10" t="s">
        <v>761</v>
      </c>
      <c r="AE48" s="10" t="s">
        <v>756</v>
      </c>
      <c r="AF48" s="10" t="s">
        <v>498</v>
      </c>
      <c r="AG48" s="10" t="s">
        <v>498</v>
      </c>
    </row>
    <row r="49" spans="1:33" ht="16.2" thickBot="1">
      <c r="A49" s="9" t="s">
        <v>428</v>
      </c>
      <c r="B49" s="10" t="s">
        <v>741</v>
      </c>
      <c r="C49" s="10" t="s">
        <v>498</v>
      </c>
      <c r="D49" s="10" t="s">
        <v>498</v>
      </c>
      <c r="E49" s="10" t="s">
        <v>763</v>
      </c>
      <c r="F49" s="10" t="s">
        <v>744</v>
      </c>
      <c r="G49" s="10" t="s">
        <v>498</v>
      </c>
      <c r="H49" s="10" t="s">
        <v>760</v>
      </c>
      <c r="I49" s="10" t="s">
        <v>498</v>
      </c>
      <c r="J49" s="10" t="s">
        <v>498</v>
      </c>
      <c r="K49" s="10" t="s">
        <v>747</v>
      </c>
      <c r="L49" s="10" t="s">
        <v>498</v>
      </c>
      <c r="M49" s="10" t="s">
        <v>498</v>
      </c>
      <c r="N49" s="10" t="s">
        <v>498</v>
      </c>
      <c r="O49" s="10" t="s">
        <v>498</v>
      </c>
      <c r="P49" s="10" t="s">
        <v>757</v>
      </c>
      <c r="Q49" s="10" t="s">
        <v>498</v>
      </c>
      <c r="R49" s="10" t="s">
        <v>498</v>
      </c>
      <c r="S49" s="10" t="s">
        <v>498</v>
      </c>
      <c r="T49" s="10" t="s">
        <v>498</v>
      </c>
      <c r="U49" s="10" t="s">
        <v>498</v>
      </c>
      <c r="V49" s="10" t="s">
        <v>498</v>
      </c>
      <c r="W49" s="10" t="s">
        <v>498</v>
      </c>
      <c r="X49" s="10" t="s">
        <v>498</v>
      </c>
      <c r="Y49" s="10" t="s">
        <v>498</v>
      </c>
      <c r="Z49" s="10" t="s">
        <v>498</v>
      </c>
      <c r="AA49" s="10" t="s">
        <v>754</v>
      </c>
      <c r="AB49" s="10" t="s">
        <v>498</v>
      </c>
      <c r="AC49" s="10" t="s">
        <v>498</v>
      </c>
      <c r="AD49" s="10" t="s">
        <v>761</v>
      </c>
      <c r="AE49" s="10" t="s">
        <v>498</v>
      </c>
      <c r="AF49" s="10" t="s">
        <v>498</v>
      </c>
      <c r="AG49" s="10" t="s">
        <v>498</v>
      </c>
    </row>
    <row r="50" spans="1:33" ht="16.2" thickBot="1">
      <c r="A50" s="9" t="s">
        <v>432</v>
      </c>
      <c r="B50" s="10" t="s">
        <v>741</v>
      </c>
      <c r="C50" s="10" t="s">
        <v>498</v>
      </c>
      <c r="D50" s="10" t="s">
        <v>498</v>
      </c>
      <c r="E50" s="10" t="s">
        <v>498</v>
      </c>
      <c r="F50" s="10" t="s">
        <v>744</v>
      </c>
      <c r="G50" s="10" t="s">
        <v>498</v>
      </c>
      <c r="H50" s="10" t="s">
        <v>760</v>
      </c>
      <c r="I50" s="10" t="s">
        <v>498</v>
      </c>
      <c r="J50" s="10" t="s">
        <v>498</v>
      </c>
      <c r="K50" s="10" t="s">
        <v>747</v>
      </c>
      <c r="L50" s="10" t="s">
        <v>498</v>
      </c>
      <c r="M50" s="10" t="s">
        <v>498</v>
      </c>
      <c r="N50" s="10" t="s">
        <v>498</v>
      </c>
      <c r="O50" s="10" t="s">
        <v>498</v>
      </c>
      <c r="P50" s="10" t="s">
        <v>757</v>
      </c>
      <c r="Q50" s="10" t="s">
        <v>498</v>
      </c>
      <c r="R50" s="10" t="s">
        <v>498</v>
      </c>
      <c r="S50" s="10" t="s">
        <v>498</v>
      </c>
      <c r="T50" s="10" t="s">
        <v>498</v>
      </c>
      <c r="U50" s="10" t="s">
        <v>498</v>
      </c>
      <c r="V50" s="10" t="s">
        <v>498</v>
      </c>
      <c r="W50" s="10" t="s">
        <v>498</v>
      </c>
      <c r="X50" s="10" t="s">
        <v>498</v>
      </c>
      <c r="Y50" s="10" t="s">
        <v>498</v>
      </c>
      <c r="Z50" s="10" t="s">
        <v>498</v>
      </c>
      <c r="AA50" s="10" t="s">
        <v>755</v>
      </c>
      <c r="AB50" s="10" t="s">
        <v>498</v>
      </c>
      <c r="AC50" s="10" t="s">
        <v>498</v>
      </c>
      <c r="AD50" s="10" t="s">
        <v>761</v>
      </c>
      <c r="AE50" s="10" t="s">
        <v>498</v>
      </c>
      <c r="AF50" s="10" t="s">
        <v>498</v>
      </c>
      <c r="AG50" s="10" t="s">
        <v>498</v>
      </c>
    </row>
    <row r="51" spans="1:33" ht="16.2" thickBot="1">
      <c r="A51" s="9" t="s">
        <v>436</v>
      </c>
      <c r="B51" s="10" t="s">
        <v>741</v>
      </c>
      <c r="C51" s="10" t="s">
        <v>498</v>
      </c>
      <c r="D51" s="10" t="s">
        <v>498</v>
      </c>
      <c r="E51" s="10" t="s">
        <v>498</v>
      </c>
      <c r="F51" s="10" t="s">
        <v>744</v>
      </c>
      <c r="G51" s="10" t="s">
        <v>498</v>
      </c>
      <c r="H51" s="10" t="s">
        <v>760</v>
      </c>
      <c r="I51" s="10" t="s">
        <v>498</v>
      </c>
      <c r="J51" s="10" t="s">
        <v>498</v>
      </c>
      <c r="K51" s="10" t="s">
        <v>747</v>
      </c>
      <c r="L51" s="10" t="s">
        <v>498</v>
      </c>
      <c r="M51" s="10" t="s">
        <v>498</v>
      </c>
      <c r="N51" s="10" t="s">
        <v>498</v>
      </c>
      <c r="O51" s="10" t="s">
        <v>498</v>
      </c>
      <c r="P51" s="10" t="s">
        <v>757</v>
      </c>
      <c r="Q51" s="10" t="s">
        <v>498</v>
      </c>
      <c r="R51" s="10" t="s">
        <v>498</v>
      </c>
      <c r="S51" s="10" t="s">
        <v>498</v>
      </c>
      <c r="T51" s="10" t="s">
        <v>498</v>
      </c>
      <c r="U51" s="10" t="s">
        <v>498</v>
      </c>
      <c r="V51" s="10" t="s">
        <v>498</v>
      </c>
      <c r="W51" s="10" t="s">
        <v>498</v>
      </c>
      <c r="X51" s="10" t="s">
        <v>498</v>
      </c>
      <c r="Y51" s="10" t="s">
        <v>498</v>
      </c>
      <c r="Z51" s="10" t="s">
        <v>498</v>
      </c>
      <c r="AA51" s="10" t="s">
        <v>755</v>
      </c>
      <c r="AB51" s="10" t="s">
        <v>498</v>
      </c>
      <c r="AC51" s="10" t="s">
        <v>498</v>
      </c>
      <c r="AD51" s="10" t="s">
        <v>761</v>
      </c>
      <c r="AE51" s="10" t="s">
        <v>498</v>
      </c>
      <c r="AF51" s="10" t="s">
        <v>498</v>
      </c>
      <c r="AG51" s="10" t="s">
        <v>498</v>
      </c>
    </row>
    <row r="52" spans="1:33" ht="16.2" thickBot="1">
      <c r="A52" s="9" t="s">
        <v>440</v>
      </c>
      <c r="B52" s="10" t="s">
        <v>741</v>
      </c>
      <c r="C52" s="10" t="s">
        <v>498</v>
      </c>
      <c r="D52" s="10" t="s">
        <v>498</v>
      </c>
      <c r="E52" s="10" t="s">
        <v>498</v>
      </c>
      <c r="F52" s="10" t="s">
        <v>744</v>
      </c>
      <c r="G52" s="10" t="s">
        <v>498</v>
      </c>
      <c r="H52" s="10" t="s">
        <v>760</v>
      </c>
      <c r="I52" s="10" t="s">
        <v>498</v>
      </c>
      <c r="J52" s="10" t="s">
        <v>498</v>
      </c>
      <c r="K52" s="10" t="s">
        <v>747</v>
      </c>
      <c r="L52" s="10" t="s">
        <v>498</v>
      </c>
      <c r="M52" s="10" t="s">
        <v>498</v>
      </c>
      <c r="N52" s="10" t="s">
        <v>498</v>
      </c>
      <c r="O52" s="10" t="s">
        <v>498</v>
      </c>
      <c r="P52" s="10" t="s">
        <v>757</v>
      </c>
      <c r="Q52" s="10" t="s">
        <v>498</v>
      </c>
      <c r="R52" s="10" t="s">
        <v>498</v>
      </c>
      <c r="S52" s="10" t="s">
        <v>498</v>
      </c>
      <c r="T52" s="10" t="s">
        <v>498</v>
      </c>
      <c r="U52" s="10" t="s">
        <v>498</v>
      </c>
      <c r="V52" s="10" t="s">
        <v>498</v>
      </c>
      <c r="W52" s="10" t="s">
        <v>498</v>
      </c>
      <c r="X52" s="10" t="s">
        <v>498</v>
      </c>
      <c r="Y52" s="10" t="s">
        <v>498</v>
      </c>
      <c r="Z52" s="10" t="s">
        <v>498</v>
      </c>
      <c r="AA52" s="10" t="s">
        <v>755</v>
      </c>
      <c r="AB52" s="10" t="s">
        <v>498</v>
      </c>
      <c r="AC52" s="10" t="s">
        <v>498</v>
      </c>
      <c r="AD52" s="10" t="s">
        <v>761</v>
      </c>
      <c r="AE52" s="10" t="s">
        <v>498</v>
      </c>
      <c r="AF52" s="10" t="s">
        <v>498</v>
      </c>
      <c r="AG52" s="10" t="s">
        <v>498</v>
      </c>
    </row>
    <row r="53" spans="1:33" ht="16.2" thickBot="1">
      <c r="A53" s="9" t="s">
        <v>444</v>
      </c>
      <c r="B53" s="10" t="s">
        <v>741</v>
      </c>
      <c r="C53" s="10" t="s">
        <v>498</v>
      </c>
      <c r="D53" s="10" t="s">
        <v>498</v>
      </c>
      <c r="E53" s="10" t="s">
        <v>498</v>
      </c>
      <c r="F53" s="10" t="s">
        <v>744</v>
      </c>
      <c r="G53" s="10" t="s">
        <v>498</v>
      </c>
      <c r="H53" s="10" t="s">
        <v>760</v>
      </c>
      <c r="I53" s="10" t="s">
        <v>498</v>
      </c>
      <c r="J53" s="10" t="s">
        <v>498</v>
      </c>
      <c r="K53" s="10" t="s">
        <v>747</v>
      </c>
      <c r="L53" s="10" t="s">
        <v>498</v>
      </c>
      <c r="M53" s="10" t="s">
        <v>498</v>
      </c>
      <c r="N53" s="10" t="s">
        <v>498</v>
      </c>
      <c r="O53" s="10" t="s">
        <v>498</v>
      </c>
      <c r="P53" s="10" t="s">
        <v>757</v>
      </c>
      <c r="Q53" s="10" t="s">
        <v>498</v>
      </c>
      <c r="R53" s="10" t="s">
        <v>498</v>
      </c>
      <c r="S53" s="10" t="s">
        <v>498</v>
      </c>
      <c r="T53" s="10" t="s">
        <v>498</v>
      </c>
      <c r="U53" s="10" t="s">
        <v>498</v>
      </c>
      <c r="V53" s="10" t="s">
        <v>498</v>
      </c>
      <c r="W53" s="10" t="s">
        <v>498</v>
      </c>
      <c r="X53" s="10" t="s">
        <v>498</v>
      </c>
      <c r="Y53" s="10" t="s">
        <v>498</v>
      </c>
      <c r="Z53" s="10" t="s">
        <v>498</v>
      </c>
      <c r="AA53" s="10" t="s">
        <v>764</v>
      </c>
      <c r="AB53" s="10" t="s">
        <v>498</v>
      </c>
      <c r="AC53" s="10" t="s">
        <v>498</v>
      </c>
      <c r="AD53" s="10" t="s">
        <v>761</v>
      </c>
      <c r="AE53" s="10" t="s">
        <v>498</v>
      </c>
      <c r="AF53" s="10" t="s">
        <v>498</v>
      </c>
      <c r="AG53" s="10" t="s">
        <v>498</v>
      </c>
    </row>
    <row r="54" spans="1:33" ht="16.2" thickBot="1">
      <c r="A54" s="9" t="s">
        <v>448</v>
      </c>
      <c r="B54" s="10" t="s">
        <v>765</v>
      </c>
      <c r="C54" s="10" t="s">
        <v>498</v>
      </c>
      <c r="D54" s="10" t="s">
        <v>498</v>
      </c>
      <c r="E54" s="10" t="s">
        <v>498</v>
      </c>
      <c r="F54" s="10" t="s">
        <v>744</v>
      </c>
      <c r="G54" s="10" t="s">
        <v>498</v>
      </c>
      <c r="H54" s="10" t="s">
        <v>760</v>
      </c>
      <c r="I54" s="10" t="s">
        <v>498</v>
      </c>
      <c r="J54" s="10" t="s">
        <v>498</v>
      </c>
      <c r="K54" s="10" t="s">
        <v>747</v>
      </c>
      <c r="L54" s="10" t="s">
        <v>498</v>
      </c>
      <c r="M54" s="10" t="s">
        <v>498</v>
      </c>
      <c r="N54" s="10" t="s">
        <v>498</v>
      </c>
      <c r="O54" s="10" t="s">
        <v>498</v>
      </c>
      <c r="P54" s="10" t="s">
        <v>750</v>
      </c>
      <c r="Q54" s="10" t="s">
        <v>498</v>
      </c>
      <c r="R54" s="10" t="s">
        <v>498</v>
      </c>
      <c r="S54" s="10" t="s">
        <v>498</v>
      </c>
      <c r="T54" s="10" t="s">
        <v>498</v>
      </c>
      <c r="U54" s="10" t="s">
        <v>498</v>
      </c>
      <c r="V54" s="10" t="s">
        <v>498</v>
      </c>
      <c r="W54" s="10" t="s">
        <v>498</v>
      </c>
      <c r="X54" s="10" t="s">
        <v>498</v>
      </c>
      <c r="Y54" s="10" t="s">
        <v>498</v>
      </c>
      <c r="Z54" s="10" t="s">
        <v>498</v>
      </c>
      <c r="AA54" s="10" t="s">
        <v>764</v>
      </c>
      <c r="AB54" s="10" t="s">
        <v>498</v>
      </c>
      <c r="AC54" s="10" t="s">
        <v>498</v>
      </c>
      <c r="AD54" s="10" t="s">
        <v>761</v>
      </c>
      <c r="AE54" s="10" t="s">
        <v>498</v>
      </c>
      <c r="AF54" s="10" t="s">
        <v>498</v>
      </c>
      <c r="AG54" s="10" t="s">
        <v>498</v>
      </c>
    </row>
    <row r="55" spans="1:33" ht="16.2" thickBot="1">
      <c r="A55" s="9" t="s">
        <v>452</v>
      </c>
      <c r="B55" s="10" t="s">
        <v>765</v>
      </c>
      <c r="C55" s="10" t="s">
        <v>498</v>
      </c>
      <c r="D55" s="10" t="s">
        <v>498</v>
      </c>
      <c r="E55" s="10" t="s">
        <v>498</v>
      </c>
      <c r="F55" s="10" t="s">
        <v>498</v>
      </c>
      <c r="G55" s="10" t="s">
        <v>498</v>
      </c>
      <c r="H55" s="10" t="s">
        <v>760</v>
      </c>
      <c r="I55" s="10" t="s">
        <v>498</v>
      </c>
      <c r="J55" s="10" t="s">
        <v>498</v>
      </c>
      <c r="K55" s="10" t="s">
        <v>747</v>
      </c>
      <c r="L55" s="10" t="s">
        <v>498</v>
      </c>
      <c r="M55" s="10" t="s">
        <v>498</v>
      </c>
      <c r="N55" s="10" t="s">
        <v>498</v>
      </c>
      <c r="O55" s="10" t="s">
        <v>498</v>
      </c>
      <c r="P55" s="10" t="s">
        <v>498</v>
      </c>
      <c r="Q55" s="10" t="s">
        <v>498</v>
      </c>
      <c r="R55" s="10" t="s">
        <v>498</v>
      </c>
      <c r="S55" s="10" t="s">
        <v>498</v>
      </c>
      <c r="T55" s="10" t="s">
        <v>498</v>
      </c>
      <c r="U55" s="10" t="s">
        <v>498</v>
      </c>
      <c r="V55" s="10" t="s">
        <v>498</v>
      </c>
      <c r="W55" s="10" t="s">
        <v>498</v>
      </c>
      <c r="X55" s="10" t="s">
        <v>498</v>
      </c>
      <c r="Y55" s="10" t="s">
        <v>498</v>
      </c>
      <c r="Z55" s="10" t="s">
        <v>498</v>
      </c>
      <c r="AA55" s="10" t="s">
        <v>764</v>
      </c>
      <c r="AB55" s="10" t="s">
        <v>498</v>
      </c>
      <c r="AC55" s="10" t="s">
        <v>498</v>
      </c>
      <c r="AD55" s="10" t="s">
        <v>761</v>
      </c>
      <c r="AE55" s="10" t="s">
        <v>498</v>
      </c>
      <c r="AF55" s="10" t="s">
        <v>498</v>
      </c>
      <c r="AG55" s="10" t="s">
        <v>498</v>
      </c>
    </row>
    <row r="56" spans="1:33" ht="16.2" thickBot="1">
      <c r="A56" s="9" t="s">
        <v>456</v>
      </c>
      <c r="B56" s="10" t="s">
        <v>765</v>
      </c>
      <c r="C56" s="10" t="s">
        <v>498</v>
      </c>
      <c r="D56" s="10" t="s">
        <v>498</v>
      </c>
      <c r="E56" s="10" t="s">
        <v>498</v>
      </c>
      <c r="F56" s="10" t="s">
        <v>498</v>
      </c>
      <c r="G56" s="10" t="s">
        <v>498</v>
      </c>
      <c r="H56" s="10" t="s">
        <v>498</v>
      </c>
      <c r="I56" s="10" t="s">
        <v>498</v>
      </c>
      <c r="J56" s="10" t="s">
        <v>498</v>
      </c>
      <c r="K56" s="10" t="s">
        <v>747</v>
      </c>
      <c r="L56" s="10" t="s">
        <v>498</v>
      </c>
      <c r="M56" s="10" t="s">
        <v>498</v>
      </c>
      <c r="N56" s="10" t="s">
        <v>498</v>
      </c>
      <c r="O56" s="10" t="s">
        <v>498</v>
      </c>
      <c r="P56" s="10" t="s">
        <v>498</v>
      </c>
      <c r="Q56" s="10" t="s">
        <v>498</v>
      </c>
      <c r="R56" s="10" t="s">
        <v>498</v>
      </c>
      <c r="S56" s="10" t="s">
        <v>498</v>
      </c>
      <c r="T56" s="10" t="s">
        <v>498</v>
      </c>
      <c r="U56" s="10" t="s">
        <v>498</v>
      </c>
      <c r="V56" s="10" t="s">
        <v>498</v>
      </c>
      <c r="W56" s="10" t="s">
        <v>498</v>
      </c>
      <c r="X56" s="10" t="s">
        <v>498</v>
      </c>
      <c r="Y56" s="10" t="s">
        <v>498</v>
      </c>
      <c r="Z56" s="10" t="s">
        <v>498</v>
      </c>
      <c r="AA56" s="10" t="s">
        <v>764</v>
      </c>
      <c r="AB56" s="10" t="s">
        <v>498</v>
      </c>
      <c r="AC56" s="10" t="s">
        <v>498</v>
      </c>
      <c r="AD56" s="10" t="s">
        <v>761</v>
      </c>
      <c r="AE56" s="10" t="s">
        <v>498</v>
      </c>
      <c r="AF56" s="10" t="s">
        <v>498</v>
      </c>
      <c r="AG56" s="10" t="s">
        <v>498</v>
      </c>
    </row>
    <row r="57" spans="1:33" ht="16.2" thickBot="1">
      <c r="A57" s="9" t="s">
        <v>460</v>
      </c>
      <c r="B57" s="10" t="s">
        <v>765</v>
      </c>
      <c r="C57" s="10" t="s">
        <v>498</v>
      </c>
      <c r="D57" s="10" t="s">
        <v>498</v>
      </c>
      <c r="E57" s="10" t="s">
        <v>498</v>
      </c>
      <c r="F57" s="10" t="s">
        <v>498</v>
      </c>
      <c r="G57" s="10" t="s">
        <v>498</v>
      </c>
      <c r="H57" s="10" t="s">
        <v>498</v>
      </c>
      <c r="I57" s="10" t="s">
        <v>498</v>
      </c>
      <c r="J57" s="10" t="s">
        <v>498</v>
      </c>
      <c r="K57" s="10" t="s">
        <v>747</v>
      </c>
      <c r="L57" s="10" t="s">
        <v>498</v>
      </c>
      <c r="M57" s="10" t="s">
        <v>498</v>
      </c>
      <c r="N57" s="10" t="s">
        <v>498</v>
      </c>
      <c r="O57" s="10" t="s">
        <v>498</v>
      </c>
      <c r="P57" s="10" t="s">
        <v>498</v>
      </c>
      <c r="Q57" s="10" t="s">
        <v>498</v>
      </c>
      <c r="R57" s="10" t="s">
        <v>498</v>
      </c>
      <c r="S57" s="10" t="s">
        <v>498</v>
      </c>
      <c r="T57" s="10" t="s">
        <v>498</v>
      </c>
      <c r="U57" s="10" t="s">
        <v>498</v>
      </c>
      <c r="V57" s="10" t="s">
        <v>498</v>
      </c>
      <c r="W57" s="10" t="s">
        <v>498</v>
      </c>
      <c r="X57" s="10" t="s">
        <v>498</v>
      </c>
      <c r="Y57" s="10" t="s">
        <v>498</v>
      </c>
      <c r="Z57" s="10" t="s">
        <v>498</v>
      </c>
      <c r="AA57" s="10" t="s">
        <v>764</v>
      </c>
      <c r="AB57" s="10" t="s">
        <v>498</v>
      </c>
      <c r="AC57" s="10" t="s">
        <v>498</v>
      </c>
      <c r="AD57" s="10" t="s">
        <v>761</v>
      </c>
      <c r="AE57" s="10" t="s">
        <v>498</v>
      </c>
      <c r="AF57" s="10" t="s">
        <v>498</v>
      </c>
      <c r="AG57" s="10" t="s">
        <v>498</v>
      </c>
    </row>
    <row r="58" spans="1:33" ht="16.2" thickBot="1">
      <c r="A58" s="9" t="s">
        <v>464</v>
      </c>
      <c r="B58" s="10" t="s">
        <v>498</v>
      </c>
      <c r="C58" s="10" t="s">
        <v>498</v>
      </c>
      <c r="D58" s="10" t="s">
        <v>498</v>
      </c>
      <c r="E58" s="10" t="s">
        <v>498</v>
      </c>
      <c r="F58" s="10" t="s">
        <v>498</v>
      </c>
      <c r="G58" s="10" t="s">
        <v>498</v>
      </c>
      <c r="H58" s="10" t="s">
        <v>498</v>
      </c>
      <c r="I58" s="10" t="s">
        <v>498</v>
      </c>
      <c r="J58" s="10" t="s">
        <v>498</v>
      </c>
      <c r="K58" s="10" t="s">
        <v>747</v>
      </c>
      <c r="L58" s="10" t="s">
        <v>498</v>
      </c>
      <c r="M58" s="10" t="s">
        <v>498</v>
      </c>
      <c r="N58" s="10" t="s">
        <v>498</v>
      </c>
      <c r="O58" s="10" t="s">
        <v>498</v>
      </c>
      <c r="P58" s="10" t="s">
        <v>498</v>
      </c>
      <c r="Q58" s="10" t="s">
        <v>498</v>
      </c>
      <c r="R58" s="10" t="s">
        <v>498</v>
      </c>
      <c r="S58" s="10" t="s">
        <v>498</v>
      </c>
      <c r="T58" s="10" t="s">
        <v>498</v>
      </c>
      <c r="U58" s="10" t="s">
        <v>498</v>
      </c>
      <c r="V58" s="10" t="s">
        <v>498</v>
      </c>
      <c r="W58" s="10" t="s">
        <v>498</v>
      </c>
      <c r="X58" s="10" t="s">
        <v>498</v>
      </c>
      <c r="Y58" s="10" t="s">
        <v>498</v>
      </c>
      <c r="Z58" s="10" t="s">
        <v>498</v>
      </c>
      <c r="AA58" s="10" t="s">
        <v>498</v>
      </c>
      <c r="AB58" s="10" t="s">
        <v>498</v>
      </c>
      <c r="AC58" s="10" t="s">
        <v>498</v>
      </c>
      <c r="AD58" s="10" t="s">
        <v>761</v>
      </c>
      <c r="AE58" s="10" t="s">
        <v>498</v>
      </c>
      <c r="AF58" s="10" t="s">
        <v>498</v>
      </c>
      <c r="AG58" s="10" t="s">
        <v>498</v>
      </c>
    </row>
    <row r="59" spans="1:33" ht="16.2" thickBot="1">
      <c r="A59" s="9" t="s">
        <v>468</v>
      </c>
      <c r="B59" s="10" t="s">
        <v>498</v>
      </c>
      <c r="C59" s="10" t="s">
        <v>498</v>
      </c>
      <c r="D59" s="10" t="s">
        <v>498</v>
      </c>
      <c r="E59" s="10" t="s">
        <v>498</v>
      </c>
      <c r="F59" s="10" t="s">
        <v>498</v>
      </c>
      <c r="G59" s="10" t="s">
        <v>498</v>
      </c>
      <c r="H59" s="10" t="s">
        <v>498</v>
      </c>
      <c r="I59" s="10" t="s">
        <v>498</v>
      </c>
      <c r="J59" s="10" t="s">
        <v>498</v>
      </c>
      <c r="K59" s="10" t="s">
        <v>747</v>
      </c>
      <c r="L59" s="10" t="s">
        <v>498</v>
      </c>
      <c r="M59" s="10" t="s">
        <v>498</v>
      </c>
      <c r="N59" s="10" t="s">
        <v>498</v>
      </c>
      <c r="O59" s="10" t="s">
        <v>498</v>
      </c>
      <c r="P59" s="10" t="s">
        <v>498</v>
      </c>
      <c r="Q59" s="10" t="s">
        <v>498</v>
      </c>
      <c r="R59" s="10" t="s">
        <v>498</v>
      </c>
      <c r="S59" s="10" t="s">
        <v>498</v>
      </c>
      <c r="T59" s="10" t="s">
        <v>498</v>
      </c>
      <c r="U59" s="10" t="s">
        <v>498</v>
      </c>
      <c r="V59" s="10" t="s">
        <v>498</v>
      </c>
      <c r="W59" s="10" t="s">
        <v>498</v>
      </c>
      <c r="X59" s="10" t="s">
        <v>498</v>
      </c>
      <c r="Y59" s="10" t="s">
        <v>498</v>
      </c>
      <c r="Z59" s="10" t="s">
        <v>498</v>
      </c>
      <c r="AA59" s="10" t="s">
        <v>498</v>
      </c>
      <c r="AB59" s="10" t="s">
        <v>498</v>
      </c>
      <c r="AC59" s="10" t="s">
        <v>498</v>
      </c>
      <c r="AD59" s="10" t="s">
        <v>761</v>
      </c>
      <c r="AE59" s="10" t="s">
        <v>498</v>
      </c>
      <c r="AF59" s="10" t="s">
        <v>498</v>
      </c>
      <c r="AG59" s="10" t="s">
        <v>498</v>
      </c>
    </row>
    <row r="60" spans="1:33" ht="16.2" thickBot="1">
      <c r="A60" s="9" t="s">
        <v>471</v>
      </c>
      <c r="B60" s="10" t="s">
        <v>498</v>
      </c>
      <c r="C60" s="10" t="s">
        <v>498</v>
      </c>
      <c r="D60" s="10" t="s">
        <v>498</v>
      </c>
      <c r="E60" s="10" t="s">
        <v>498</v>
      </c>
      <c r="F60" s="10" t="s">
        <v>498</v>
      </c>
      <c r="G60" s="10" t="s">
        <v>498</v>
      </c>
      <c r="H60" s="10" t="s">
        <v>498</v>
      </c>
      <c r="I60" s="10" t="s">
        <v>498</v>
      </c>
      <c r="J60" s="10" t="s">
        <v>498</v>
      </c>
      <c r="K60" s="10" t="s">
        <v>747</v>
      </c>
      <c r="L60" s="10" t="s">
        <v>498</v>
      </c>
      <c r="M60" s="10" t="s">
        <v>498</v>
      </c>
      <c r="N60" s="10" t="s">
        <v>498</v>
      </c>
      <c r="O60" s="10" t="s">
        <v>498</v>
      </c>
      <c r="P60" s="10" t="s">
        <v>498</v>
      </c>
      <c r="Q60" s="10" t="s">
        <v>498</v>
      </c>
      <c r="R60" s="10" t="s">
        <v>498</v>
      </c>
      <c r="S60" s="10" t="s">
        <v>498</v>
      </c>
      <c r="T60" s="10" t="s">
        <v>498</v>
      </c>
      <c r="U60" s="10" t="s">
        <v>498</v>
      </c>
      <c r="V60" s="10" t="s">
        <v>498</v>
      </c>
      <c r="W60" s="10" t="s">
        <v>498</v>
      </c>
      <c r="X60" s="10" t="s">
        <v>498</v>
      </c>
      <c r="Y60" s="10" t="s">
        <v>498</v>
      </c>
      <c r="Z60" s="10" t="s">
        <v>498</v>
      </c>
      <c r="AA60" s="10" t="s">
        <v>498</v>
      </c>
      <c r="AB60" s="10" t="s">
        <v>498</v>
      </c>
      <c r="AC60" s="10" t="s">
        <v>498</v>
      </c>
      <c r="AD60" s="10" t="s">
        <v>761</v>
      </c>
      <c r="AE60" s="10" t="s">
        <v>498</v>
      </c>
      <c r="AF60" s="10" t="s">
        <v>498</v>
      </c>
      <c r="AG60" s="10" t="s">
        <v>498</v>
      </c>
    </row>
    <row r="61" spans="1:33" ht="16.2" thickBot="1">
      <c r="A61" s="9" t="s">
        <v>474</v>
      </c>
      <c r="B61" s="10" t="s">
        <v>498</v>
      </c>
      <c r="C61" s="10" t="s">
        <v>498</v>
      </c>
      <c r="D61" s="10" t="s">
        <v>498</v>
      </c>
      <c r="E61" s="10" t="s">
        <v>498</v>
      </c>
      <c r="F61" s="10" t="s">
        <v>498</v>
      </c>
      <c r="G61" s="10" t="s">
        <v>498</v>
      </c>
      <c r="H61" s="10" t="s">
        <v>498</v>
      </c>
      <c r="I61" s="10" t="s">
        <v>498</v>
      </c>
      <c r="J61" s="10" t="s">
        <v>498</v>
      </c>
      <c r="K61" s="10" t="s">
        <v>747</v>
      </c>
      <c r="L61" s="10" t="s">
        <v>498</v>
      </c>
      <c r="M61" s="10" t="s">
        <v>498</v>
      </c>
      <c r="N61" s="10" t="s">
        <v>498</v>
      </c>
      <c r="O61" s="10" t="s">
        <v>498</v>
      </c>
      <c r="P61" s="10" t="s">
        <v>498</v>
      </c>
      <c r="Q61" s="10" t="s">
        <v>498</v>
      </c>
      <c r="R61" s="10" t="s">
        <v>498</v>
      </c>
      <c r="S61" s="10" t="s">
        <v>498</v>
      </c>
      <c r="T61" s="10" t="s">
        <v>498</v>
      </c>
      <c r="U61" s="10" t="s">
        <v>498</v>
      </c>
      <c r="V61" s="10" t="s">
        <v>498</v>
      </c>
      <c r="W61" s="10" t="s">
        <v>498</v>
      </c>
      <c r="X61" s="10" t="s">
        <v>498</v>
      </c>
      <c r="Y61" s="10" t="s">
        <v>498</v>
      </c>
      <c r="Z61" s="10" t="s">
        <v>498</v>
      </c>
      <c r="AA61" s="10" t="s">
        <v>498</v>
      </c>
      <c r="AB61" s="10" t="s">
        <v>498</v>
      </c>
      <c r="AC61" s="10" t="s">
        <v>498</v>
      </c>
      <c r="AD61" s="10" t="s">
        <v>761</v>
      </c>
      <c r="AE61" s="10" t="s">
        <v>498</v>
      </c>
      <c r="AF61" s="10" t="s">
        <v>498</v>
      </c>
      <c r="AG61" s="10" t="s">
        <v>498</v>
      </c>
    </row>
    <row r="62" spans="1:33" ht="16.2" thickBot="1">
      <c r="A62" s="9" t="s">
        <v>477</v>
      </c>
      <c r="B62" s="10" t="s">
        <v>498</v>
      </c>
      <c r="C62" s="10" t="s">
        <v>498</v>
      </c>
      <c r="D62" s="10" t="s">
        <v>498</v>
      </c>
      <c r="E62" s="10" t="s">
        <v>498</v>
      </c>
      <c r="F62" s="10" t="s">
        <v>498</v>
      </c>
      <c r="G62" s="10" t="s">
        <v>498</v>
      </c>
      <c r="H62" s="10" t="s">
        <v>498</v>
      </c>
      <c r="I62" s="10" t="s">
        <v>498</v>
      </c>
      <c r="J62" s="10" t="s">
        <v>498</v>
      </c>
      <c r="K62" s="10" t="s">
        <v>747</v>
      </c>
      <c r="L62" s="10" t="s">
        <v>498</v>
      </c>
      <c r="M62" s="10" t="s">
        <v>498</v>
      </c>
      <c r="N62" s="10" t="s">
        <v>498</v>
      </c>
      <c r="O62" s="10" t="s">
        <v>498</v>
      </c>
      <c r="P62" s="10" t="s">
        <v>498</v>
      </c>
      <c r="Q62" s="10" t="s">
        <v>498</v>
      </c>
      <c r="R62" s="10" t="s">
        <v>498</v>
      </c>
      <c r="S62" s="10" t="s">
        <v>498</v>
      </c>
      <c r="T62" s="10" t="s">
        <v>498</v>
      </c>
      <c r="U62" s="10" t="s">
        <v>498</v>
      </c>
      <c r="V62" s="10" t="s">
        <v>498</v>
      </c>
      <c r="W62" s="10" t="s">
        <v>498</v>
      </c>
      <c r="X62" s="10" t="s">
        <v>498</v>
      </c>
      <c r="Y62" s="10" t="s">
        <v>498</v>
      </c>
      <c r="Z62" s="10" t="s">
        <v>498</v>
      </c>
      <c r="AA62" s="10" t="s">
        <v>498</v>
      </c>
      <c r="AB62" s="10" t="s">
        <v>498</v>
      </c>
      <c r="AC62" s="10" t="s">
        <v>498</v>
      </c>
      <c r="AD62" s="10" t="s">
        <v>761</v>
      </c>
      <c r="AE62" s="10" t="s">
        <v>498</v>
      </c>
      <c r="AF62" s="10" t="s">
        <v>498</v>
      </c>
      <c r="AG62" s="10" t="s">
        <v>498</v>
      </c>
    </row>
    <row r="63" spans="1:33" ht="16.2" thickBot="1">
      <c r="A63" s="9" t="s">
        <v>480</v>
      </c>
      <c r="B63" s="10" t="s">
        <v>498</v>
      </c>
      <c r="C63" s="10" t="s">
        <v>498</v>
      </c>
      <c r="D63" s="10" t="s">
        <v>498</v>
      </c>
      <c r="E63" s="10" t="s">
        <v>498</v>
      </c>
      <c r="F63" s="10" t="s">
        <v>498</v>
      </c>
      <c r="G63" s="10" t="s">
        <v>498</v>
      </c>
      <c r="H63" s="10" t="s">
        <v>498</v>
      </c>
      <c r="I63" s="10" t="s">
        <v>498</v>
      </c>
      <c r="J63" s="10" t="s">
        <v>498</v>
      </c>
      <c r="K63" s="10" t="s">
        <v>498</v>
      </c>
      <c r="L63" s="10" t="s">
        <v>498</v>
      </c>
      <c r="M63" s="10" t="s">
        <v>498</v>
      </c>
      <c r="N63" s="10" t="s">
        <v>498</v>
      </c>
      <c r="O63" s="10" t="s">
        <v>498</v>
      </c>
      <c r="P63" s="10" t="s">
        <v>498</v>
      </c>
      <c r="Q63" s="10" t="s">
        <v>498</v>
      </c>
      <c r="R63" s="10" t="s">
        <v>498</v>
      </c>
      <c r="S63" s="10" t="s">
        <v>498</v>
      </c>
      <c r="T63" s="10" t="s">
        <v>498</v>
      </c>
      <c r="U63" s="10" t="s">
        <v>498</v>
      </c>
      <c r="V63" s="10" t="s">
        <v>498</v>
      </c>
      <c r="W63" s="10" t="s">
        <v>498</v>
      </c>
      <c r="X63" s="10" t="s">
        <v>498</v>
      </c>
      <c r="Y63" s="10" t="s">
        <v>498</v>
      </c>
      <c r="Z63" s="10" t="s">
        <v>498</v>
      </c>
      <c r="AA63" s="10" t="s">
        <v>498</v>
      </c>
      <c r="AB63" s="10" t="s">
        <v>498</v>
      </c>
      <c r="AC63" s="10" t="s">
        <v>498</v>
      </c>
      <c r="AD63" s="10" t="s">
        <v>761</v>
      </c>
      <c r="AE63" s="10" t="s">
        <v>498</v>
      </c>
      <c r="AF63" s="10" t="s">
        <v>498</v>
      </c>
      <c r="AG63" s="10" t="s">
        <v>498</v>
      </c>
    </row>
    <row r="64" spans="1:33" ht="16.2" thickBot="1">
      <c r="A64" s="9" t="s">
        <v>483</v>
      </c>
      <c r="B64" s="10" t="s">
        <v>498</v>
      </c>
      <c r="C64" s="10" t="s">
        <v>498</v>
      </c>
      <c r="D64" s="10" t="s">
        <v>498</v>
      </c>
      <c r="E64" s="10" t="s">
        <v>498</v>
      </c>
      <c r="F64" s="10" t="s">
        <v>498</v>
      </c>
      <c r="G64" s="10" t="s">
        <v>498</v>
      </c>
      <c r="H64" s="10" t="s">
        <v>498</v>
      </c>
      <c r="I64" s="10" t="s">
        <v>498</v>
      </c>
      <c r="J64" s="10" t="s">
        <v>498</v>
      </c>
      <c r="K64" s="10" t="s">
        <v>498</v>
      </c>
      <c r="L64" s="10" t="s">
        <v>498</v>
      </c>
      <c r="M64" s="10" t="s">
        <v>498</v>
      </c>
      <c r="N64" s="10" t="s">
        <v>498</v>
      </c>
      <c r="O64" s="10" t="s">
        <v>498</v>
      </c>
      <c r="P64" s="10" t="s">
        <v>498</v>
      </c>
      <c r="Q64" s="10" t="s">
        <v>498</v>
      </c>
      <c r="R64" s="10" t="s">
        <v>498</v>
      </c>
      <c r="S64" s="10" t="s">
        <v>498</v>
      </c>
      <c r="T64" s="10" t="s">
        <v>498</v>
      </c>
      <c r="U64" s="10" t="s">
        <v>498</v>
      </c>
      <c r="V64" s="10" t="s">
        <v>498</v>
      </c>
      <c r="W64" s="10" t="s">
        <v>498</v>
      </c>
      <c r="X64" s="10" t="s">
        <v>498</v>
      </c>
      <c r="Y64" s="10" t="s">
        <v>498</v>
      </c>
      <c r="Z64" s="10" t="s">
        <v>498</v>
      </c>
      <c r="AA64" s="10" t="s">
        <v>498</v>
      </c>
      <c r="AB64" s="10" t="s">
        <v>498</v>
      </c>
      <c r="AC64" s="10" t="s">
        <v>498</v>
      </c>
      <c r="AD64" s="10" t="s">
        <v>498</v>
      </c>
      <c r="AE64" s="10" t="s">
        <v>498</v>
      </c>
      <c r="AF64" s="10" t="s">
        <v>498</v>
      </c>
      <c r="AG64" s="10" t="s">
        <v>498</v>
      </c>
    </row>
    <row r="65" spans="1:33" ht="16.2" thickBot="1">
      <c r="A65" s="9" t="s">
        <v>486</v>
      </c>
      <c r="B65" s="10" t="s">
        <v>498</v>
      </c>
      <c r="C65" s="10" t="s">
        <v>498</v>
      </c>
      <c r="D65" s="10" t="s">
        <v>498</v>
      </c>
      <c r="E65" s="10" t="s">
        <v>498</v>
      </c>
      <c r="F65" s="10" t="s">
        <v>498</v>
      </c>
      <c r="G65" s="10" t="s">
        <v>498</v>
      </c>
      <c r="H65" s="10" t="s">
        <v>498</v>
      </c>
      <c r="I65" s="10" t="s">
        <v>498</v>
      </c>
      <c r="J65" s="10" t="s">
        <v>498</v>
      </c>
      <c r="K65" s="10" t="s">
        <v>498</v>
      </c>
      <c r="L65" s="10" t="s">
        <v>498</v>
      </c>
      <c r="M65" s="10" t="s">
        <v>498</v>
      </c>
      <c r="N65" s="10" t="s">
        <v>498</v>
      </c>
      <c r="O65" s="10" t="s">
        <v>498</v>
      </c>
      <c r="P65" s="10" t="s">
        <v>498</v>
      </c>
      <c r="Q65" s="10" t="s">
        <v>498</v>
      </c>
      <c r="R65" s="10" t="s">
        <v>498</v>
      </c>
      <c r="S65" s="10" t="s">
        <v>498</v>
      </c>
      <c r="T65" s="10" t="s">
        <v>498</v>
      </c>
      <c r="U65" s="10" t="s">
        <v>498</v>
      </c>
      <c r="V65" s="10" t="s">
        <v>498</v>
      </c>
      <c r="W65" s="10" t="s">
        <v>498</v>
      </c>
      <c r="X65" s="10" t="s">
        <v>498</v>
      </c>
      <c r="Y65" s="10" t="s">
        <v>498</v>
      </c>
      <c r="Z65" s="10" t="s">
        <v>498</v>
      </c>
      <c r="AA65" s="10" t="s">
        <v>498</v>
      </c>
      <c r="AB65" s="10" t="s">
        <v>498</v>
      </c>
      <c r="AC65" s="10" t="s">
        <v>498</v>
      </c>
      <c r="AD65" s="10" t="s">
        <v>498</v>
      </c>
      <c r="AE65" s="10" t="s">
        <v>498</v>
      </c>
      <c r="AF65" s="10" t="s">
        <v>498</v>
      </c>
      <c r="AG65" s="10" t="s">
        <v>498</v>
      </c>
    </row>
    <row r="66" spans="1:33" ht="16.2" thickBot="1">
      <c r="A66" s="9" t="s">
        <v>489</v>
      </c>
      <c r="B66" s="10" t="s">
        <v>498</v>
      </c>
      <c r="C66" s="10" t="s">
        <v>498</v>
      </c>
      <c r="D66" s="10" t="s">
        <v>498</v>
      </c>
      <c r="E66" s="10" t="s">
        <v>498</v>
      </c>
      <c r="F66" s="10" t="s">
        <v>498</v>
      </c>
      <c r="G66" s="10" t="s">
        <v>498</v>
      </c>
      <c r="H66" s="10" t="s">
        <v>498</v>
      </c>
      <c r="I66" s="10" t="s">
        <v>498</v>
      </c>
      <c r="J66" s="10" t="s">
        <v>498</v>
      </c>
      <c r="K66" s="10" t="s">
        <v>498</v>
      </c>
      <c r="L66" s="10" t="s">
        <v>498</v>
      </c>
      <c r="M66" s="10" t="s">
        <v>498</v>
      </c>
      <c r="N66" s="10" t="s">
        <v>498</v>
      </c>
      <c r="O66" s="10" t="s">
        <v>498</v>
      </c>
      <c r="P66" s="10" t="s">
        <v>498</v>
      </c>
      <c r="Q66" s="10" t="s">
        <v>498</v>
      </c>
      <c r="R66" s="10" t="s">
        <v>498</v>
      </c>
      <c r="S66" s="10" t="s">
        <v>498</v>
      </c>
      <c r="T66" s="10" t="s">
        <v>498</v>
      </c>
      <c r="U66" s="10" t="s">
        <v>498</v>
      </c>
      <c r="V66" s="10" t="s">
        <v>498</v>
      </c>
      <c r="W66" s="10" t="s">
        <v>498</v>
      </c>
      <c r="X66" s="10" t="s">
        <v>498</v>
      </c>
      <c r="Y66" s="10" t="s">
        <v>498</v>
      </c>
      <c r="Z66" s="10" t="s">
        <v>498</v>
      </c>
      <c r="AA66" s="10" t="s">
        <v>498</v>
      </c>
      <c r="AB66" s="10" t="s">
        <v>498</v>
      </c>
      <c r="AC66" s="10" t="s">
        <v>498</v>
      </c>
      <c r="AD66" s="10" t="s">
        <v>498</v>
      </c>
      <c r="AE66" s="10" t="s">
        <v>498</v>
      </c>
      <c r="AF66" s="10" t="s">
        <v>498</v>
      </c>
      <c r="AG66" s="10" t="s">
        <v>498</v>
      </c>
    </row>
    <row r="67" spans="1:33" ht="16.2" thickBot="1">
      <c r="A67" s="9" t="s">
        <v>492</v>
      </c>
      <c r="B67" s="10" t="s">
        <v>498</v>
      </c>
      <c r="C67" s="10" t="s">
        <v>498</v>
      </c>
      <c r="D67" s="10" t="s">
        <v>498</v>
      </c>
      <c r="E67" s="10" t="s">
        <v>498</v>
      </c>
      <c r="F67" s="10" t="s">
        <v>498</v>
      </c>
      <c r="G67" s="10" t="s">
        <v>498</v>
      </c>
      <c r="H67" s="10" t="s">
        <v>498</v>
      </c>
      <c r="I67" s="10" t="s">
        <v>498</v>
      </c>
      <c r="J67" s="10" t="s">
        <v>498</v>
      </c>
      <c r="K67" s="10" t="s">
        <v>498</v>
      </c>
      <c r="L67" s="10" t="s">
        <v>498</v>
      </c>
      <c r="M67" s="10" t="s">
        <v>498</v>
      </c>
      <c r="N67" s="10" t="s">
        <v>498</v>
      </c>
      <c r="O67" s="10" t="s">
        <v>498</v>
      </c>
      <c r="P67" s="10" t="s">
        <v>498</v>
      </c>
      <c r="Q67" s="10" t="s">
        <v>498</v>
      </c>
      <c r="R67" s="10" t="s">
        <v>498</v>
      </c>
      <c r="S67" s="10" t="s">
        <v>498</v>
      </c>
      <c r="T67" s="10" t="s">
        <v>498</v>
      </c>
      <c r="U67" s="10" t="s">
        <v>498</v>
      </c>
      <c r="V67" s="10" t="s">
        <v>498</v>
      </c>
      <c r="W67" s="10" t="s">
        <v>498</v>
      </c>
      <c r="X67" s="10" t="s">
        <v>498</v>
      </c>
      <c r="Y67" s="10" t="s">
        <v>498</v>
      </c>
      <c r="Z67" s="10" t="s">
        <v>498</v>
      </c>
      <c r="AA67" s="10" t="s">
        <v>498</v>
      </c>
      <c r="AB67" s="10" t="s">
        <v>498</v>
      </c>
      <c r="AC67" s="10" t="s">
        <v>498</v>
      </c>
      <c r="AD67" s="10" t="s">
        <v>498</v>
      </c>
      <c r="AE67" s="10" t="s">
        <v>498</v>
      </c>
      <c r="AF67" s="10" t="s">
        <v>498</v>
      </c>
      <c r="AG67" s="10" t="s">
        <v>498</v>
      </c>
    </row>
    <row r="68" spans="1:33" ht="16.2" thickBot="1">
      <c r="A68" s="9" t="s">
        <v>495</v>
      </c>
      <c r="B68" s="10" t="s">
        <v>498</v>
      </c>
      <c r="C68" s="10" t="s">
        <v>498</v>
      </c>
      <c r="D68" s="10" t="s">
        <v>498</v>
      </c>
      <c r="E68" s="10" t="s">
        <v>498</v>
      </c>
      <c r="F68" s="10" t="s">
        <v>498</v>
      </c>
      <c r="G68" s="10" t="s">
        <v>498</v>
      </c>
      <c r="H68" s="10" t="s">
        <v>498</v>
      </c>
      <c r="I68" s="10" t="s">
        <v>498</v>
      </c>
      <c r="J68" s="10" t="s">
        <v>498</v>
      </c>
      <c r="K68" s="10" t="s">
        <v>498</v>
      </c>
      <c r="L68" s="10" t="s">
        <v>498</v>
      </c>
      <c r="M68" s="10" t="s">
        <v>498</v>
      </c>
      <c r="N68" s="10" t="s">
        <v>498</v>
      </c>
      <c r="O68" s="10" t="s">
        <v>498</v>
      </c>
      <c r="P68" s="10" t="s">
        <v>498</v>
      </c>
      <c r="Q68" s="10" t="s">
        <v>498</v>
      </c>
      <c r="R68" s="10" t="s">
        <v>498</v>
      </c>
      <c r="S68" s="10" t="s">
        <v>498</v>
      </c>
      <c r="T68" s="10" t="s">
        <v>498</v>
      </c>
      <c r="U68" s="10" t="s">
        <v>498</v>
      </c>
      <c r="V68" s="10" t="s">
        <v>498</v>
      </c>
      <c r="W68" s="10" t="s">
        <v>498</v>
      </c>
      <c r="X68" s="10" t="s">
        <v>498</v>
      </c>
      <c r="Y68" s="10" t="s">
        <v>498</v>
      </c>
      <c r="Z68" s="10" t="s">
        <v>498</v>
      </c>
      <c r="AA68" s="10" t="s">
        <v>498</v>
      </c>
      <c r="AB68" s="10" t="s">
        <v>498</v>
      </c>
      <c r="AC68" s="10" t="s">
        <v>498</v>
      </c>
      <c r="AD68" s="10" t="s">
        <v>498</v>
      </c>
      <c r="AE68" s="10" t="s">
        <v>498</v>
      </c>
      <c r="AF68" s="10" t="s">
        <v>498</v>
      </c>
      <c r="AG68" s="10" t="s">
        <v>498</v>
      </c>
    </row>
    <row r="69" spans="1:33" ht="16.2" thickBot="1">
      <c r="A69" s="9" t="s">
        <v>497</v>
      </c>
      <c r="B69" s="10" t="s">
        <v>498</v>
      </c>
      <c r="C69" s="10" t="s">
        <v>498</v>
      </c>
      <c r="D69" s="10" t="s">
        <v>498</v>
      </c>
      <c r="E69" s="10" t="s">
        <v>498</v>
      </c>
      <c r="F69" s="10" t="s">
        <v>498</v>
      </c>
      <c r="G69" s="10" t="s">
        <v>498</v>
      </c>
      <c r="H69" s="10" t="s">
        <v>498</v>
      </c>
      <c r="I69" s="10" t="s">
        <v>498</v>
      </c>
      <c r="J69" s="10" t="s">
        <v>498</v>
      </c>
      <c r="K69" s="10" t="s">
        <v>498</v>
      </c>
      <c r="L69" s="10" t="s">
        <v>498</v>
      </c>
      <c r="M69" s="10" t="s">
        <v>498</v>
      </c>
      <c r="N69" s="10" t="s">
        <v>498</v>
      </c>
      <c r="O69" s="10" t="s">
        <v>498</v>
      </c>
      <c r="P69" s="10" t="s">
        <v>498</v>
      </c>
      <c r="Q69" s="10" t="s">
        <v>498</v>
      </c>
      <c r="R69" s="10" t="s">
        <v>498</v>
      </c>
      <c r="S69" s="10" t="s">
        <v>498</v>
      </c>
      <c r="T69" s="10" t="s">
        <v>498</v>
      </c>
      <c r="U69" s="10" t="s">
        <v>498</v>
      </c>
      <c r="V69" s="10" t="s">
        <v>498</v>
      </c>
      <c r="W69" s="10" t="s">
        <v>498</v>
      </c>
      <c r="X69" s="10" t="s">
        <v>498</v>
      </c>
      <c r="Y69" s="10" t="s">
        <v>498</v>
      </c>
      <c r="Z69" s="10" t="s">
        <v>498</v>
      </c>
      <c r="AA69" s="10" t="s">
        <v>498</v>
      </c>
      <c r="AB69" s="10" t="s">
        <v>498</v>
      </c>
      <c r="AC69" s="10" t="s">
        <v>498</v>
      </c>
      <c r="AD69" s="10" t="s">
        <v>498</v>
      </c>
      <c r="AE69" s="10" t="s">
        <v>498</v>
      </c>
      <c r="AF69" s="10" t="s">
        <v>498</v>
      </c>
      <c r="AG69" s="10" t="s">
        <v>498</v>
      </c>
    </row>
    <row r="70" spans="1:33" ht="18.600000000000001" thickBot="1">
      <c r="A70" s="5"/>
      <c r="B70" s="35" t="str">
        <f>covid_kockázat_szimulátor!B70</f>
        <v>alpha_1</v>
      </c>
      <c r="C70" s="35" t="str">
        <f>covid_kockázat_szimulátor!C70</f>
        <v>alpha_2</v>
      </c>
      <c r="D70" s="35" t="str">
        <f>covid_kockázat_szimulátor!D70</f>
        <v>alpha_3</v>
      </c>
      <c r="E70" s="35" t="str">
        <f>covid_kockázat_szimulátor!E70</f>
        <v>alpha_4</v>
      </c>
      <c r="F70" s="35" t="str">
        <f>covid_kockázat_szimulátor!F70</f>
        <v>beta_1</v>
      </c>
      <c r="G70" s="35" t="str">
        <f>covid_kockázat_szimulátor!G70</f>
        <v>beta_2</v>
      </c>
      <c r="H70" s="35" t="str">
        <f>covid_kockázat_szimulátor!H70</f>
        <v>beta_3</v>
      </c>
      <c r="I70" s="35" t="str">
        <f>covid_kockázat_szimulátor!I70</f>
        <v>beta_4</v>
      </c>
      <c r="J70" s="35" t="str">
        <f>covid_kockázat_szimulátor!J70</f>
        <v>gamma_1</v>
      </c>
      <c r="K70" s="35" t="str">
        <f>covid_kockázat_szimulátor!K70</f>
        <v>gamma_2</v>
      </c>
      <c r="L70" s="35" t="str">
        <f>covid_kockázat_szimulátor!L70</f>
        <v>gamma_3</v>
      </c>
      <c r="M70" s="35" t="str">
        <f>covid_kockázat_szimulátor!M70</f>
        <v>gamma_4</v>
      </c>
      <c r="N70" s="35" t="str">
        <f>covid_kockázat_szimulátor!N70</f>
        <v>delta_1</v>
      </c>
      <c r="O70" s="35" t="str">
        <f>covid_kockázat_szimulátor!O70</f>
        <v>delta_2</v>
      </c>
      <c r="P70" s="35" t="str">
        <f>covid_kockázat_szimulátor!P70</f>
        <v>delta_3</v>
      </c>
      <c r="Q70" s="35" t="str">
        <f>covid_kockázat_szimulátor!Q70</f>
        <v>delta_4</v>
      </c>
      <c r="R70" s="35" t="str">
        <f>covid_kockázat_szimulátor!R70</f>
        <v>alpha_1</v>
      </c>
      <c r="S70" s="35" t="str">
        <f>covid_kockázat_szimulátor!S70</f>
        <v>alpha_2</v>
      </c>
      <c r="T70" s="35" t="str">
        <f>covid_kockázat_szimulátor!T70</f>
        <v>alpha_3</v>
      </c>
      <c r="U70" s="35" t="str">
        <f>covid_kockázat_szimulátor!U70</f>
        <v>alpha_4</v>
      </c>
      <c r="V70" s="35" t="str">
        <f>covid_kockázat_szimulátor!V70</f>
        <v>beta_1</v>
      </c>
      <c r="W70" s="35" t="str">
        <f>covid_kockázat_szimulátor!W70</f>
        <v>beta_2</v>
      </c>
      <c r="X70" s="35" t="str">
        <f>covid_kockázat_szimulátor!X70</f>
        <v>beta_3</v>
      </c>
      <c r="Y70" s="35" t="str">
        <f>covid_kockázat_szimulátor!Y70</f>
        <v>beta_4</v>
      </c>
      <c r="Z70" s="35" t="str">
        <f>covid_kockázat_szimulátor!Z70</f>
        <v>gamma_1</v>
      </c>
      <c r="AA70" s="35" t="str">
        <f>covid_kockázat_szimulátor!AA70</f>
        <v>gamma_2</v>
      </c>
      <c r="AB70" s="35" t="str">
        <f>covid_kockázat_szimulátor!AB70</f>
        <v>gamma_3</v>
      </c>
      <c r="AC70" s="35" t="str">
        <f>covid_kockázat_szimulátor!AC70</f>
        <v>gamma_4</v>
      </c>
      <c r="AD70" s="35" t="str">
        <f>covid_kockázat_szimulátor!AD70</f>
        <v>delta_1</v>
      </c>
      <c r="AE70" s="35" t="str">
        <f>covid_kockázat_szimulátor!AE70</f>
        <v>delta_2</v>
      </c>
      <c r="AF70" s="35" t="str">
        <f>covid_kockázat_szimulátor!AF70</f>
        <v>delta_3</v>
      </c>
      <c r="AG70" s="35" t="str">
        <f>covid_kockázat_szimulátor!AG70</f>
        <v>delta_4</v>
      </c>
    </row>
    <row r="71" spans="1:33" ht="16.2" thickBot="1">
      <c r="A71" s="9" t="s">
        <v>499</v>
      </c>
      <c r="B71" s="35" t="str">
        <f>covid_kockázat_szimulátor!B71</f>
        <v>szórás</v>
      </c>
      <c r="C71" s="35" t="str">
        <f>covid_kockázat_szimulátor!C71</f>
        <v>max</v>
      </c>
      <c r="D71" s="35" t="str">
        <f>covid_kockázat_szimulátor!D71</f>
        <v>átlag</v>
      </c>
      <c r="E71" s="35" t="str">
        <f>covid_kockázat_szimulátor!E71</f>
        <v>nulla%</v>
      </c>
      <c r="F71" s="35" t="str">
        <f>covid_kockázat_szimulátor!F71</f>
        <v>szórás</v>
      </c>
      <c r="G71" s="35" t="str">
        <f>covid_kockázat_szimulátor!G71</f>
        <v>max</v>
      </c>
      <c r="H71" s="35" t="str">
        <f>covid_kockázat_szimulátor!H71</f>
        <v>átlag</v>
      </c>
      <c r="I71" s="35" t="str">
        <f>covid_kockázat_szimulátor!I71</f>
        <v>nulla%</v>
      </c>
      <c r="J71" s="35" t="str">
        <f>covid_kockázat_szimulátor!J71</f>
        <v>szórás</v>
      </c>
      <c r="K71" s="35" t="str">
        <f>covid_kockázat_szimulátor!K71</f>
        <v>max</v>
      </c>
      <c r="L71" s="35" t="str">
        <f>covid_kockázat_szimulátor!L71</f>
        <v>átlag</v>
      </c>
      <c r="M71" s="35" t="str">
        <f>covid_kockázat_szimulátor!M71</f>
        <v>nulla%</v>
      </c>
      <c r="N71" s="35" t="str">
        <f>covid_kockázat_szimulátor!N71</f>
        <v>szórás</v>
      </c>
      <c r="O71" s="35" t="str">
        <f>covid_kockázat_szimulátor!O71</f>
        <v>max</v>
      </c>
      <c r="P71" s="35" t="str">
        <f>covid_kockázat_szimulátor!P71</f>
        <v>átlag</v>
      </c>
      <c r="Q71" s="35" t="str">
        <f>covid_kockázat_szimulátor!Q71</f>
        <v>nulla%</v>
      </c>
      <c r="R71" s="35" t="str">
        <f>covid_kockázat_szimulátor!R71</f>
        <v>szórás</v>
      </c>
      <c r="S71" s="35" t="str">
        <f>covid_kockázat_szimulátor!S71</f>
        <v>max</v>
      </c>
      <c r="T71" s="35" t="str">
        <f>covid_kockázat_szimulátor!T71</f>
        <v>átlag</v>
      </c>
      <c r="U71" s="35" t="str">
        <f>covid_kockázat_szimulátor!U71</f>
        <v>nulla%</v>
      </c>
      <c r="V71" s="35" t="str">
        <f>covid_kockázat_szimulátor!V71</f>
        <v>szórás</v>
      </c>
      <c r="W71" s="35" t="str">
        <f>covid_kockázat_szimulátor!W71</f>
        <v>max</v>
      </c>
      <c r="X71" s="35" t="str">
        <f>covid_kockázat_szimulátor!X71</f>
        <v>átlag</v>
      </c>
      <c r="Y71" s="35" t="str">
        <f>covid_kockázat_szimulátor!Y71</f>
        <v>nulla%</v>
      </c>
      <c r="Z71" s="35" t="str">
        <f>covid_kockázat_szimulátor!Z71</f>
        <v>szórás</v>
      </c>
      <c r="AA71" s="35" t="str">
        <f>covid_kockázat_szimulátor!AA71</f>
        <v>max</v>
      </c>
      <c r="AB71" s="35" t="str">
        <f>covid_kockázat_szimulátor!AB71</f>
        <v>átlag</v>
      </c>
      <c r="AC71" s="35" t="str">
        <f>covid_kockázat_szimulátor!AC71</f>
        <v>nulla%</v>
      </c>
      <c r="AD71" s="35" t="str">
        <f>covid_kockázat_szimulátor!AD71</f>
        <v>szórás</v>
      </c>
      <c r="AE71" s="35" t="str">
        <f>covid_kockázat_szimulátor!AE71</f>
        <v>max</v>
      </c>
      <c r="AF71" s="35" t="str">
        <f>covid_kockázat_szimulátor!AF71</f>
        <v>átlag</v>
      </c>
      <c r="AG71" s="35" t="str">
        <f>covid_kockázat_szimulátor!AG71</f>
        <v>nulla%</v>
      </c>
    </row>
    <row r="72" spans="1:33" ht="16.2" thickBot="1">
      <c r="A72" s="9" t="s">
        <v>392</v>
      </c>
      <c r="B72" s="10">
        <v>289.5</v>
      </c>
      <c r="C72" s="10">
        <v>0</v>
      </c>
      <c r="D72" s="10">
        <v>404.5</v>
      </c>
      <c r="E72" s="10">
        <v>1003.9</v>
      </c>
      <c r="F72" s="10">
        <v>115</v>
      </c>
      <c r="G72" s="10">
        <v>381</v>
      </c>
      <c r="H72" s="10">
        <v>381</v>
      </c>
      <c r="I72" s="10">
        <v>166.5</v>
      </c>
      <c r="J72" s="10">
        <v>0</v>
      </c>
      <c r="K72" s="10">
        <v>146.5</v>
      </c>
      <c r="L72" s="10">
        <v>0</v>
      </c>
      <c r="M72" s="10">
        <v>0</v>
      </c>
      <c r="N72" s="10">
        <v>0</v>
      </c>
      <c r="O72" s="10">
        <v>634.9</v>
      </c>
      <c r="P72" s="10">
        <v>488.4</v>
      </c>
      <c r="Q72" s="10">
        <v>0</v>
      </c>
      <c r="R72" s="10">
        <v>218</v>
      </c>
      <c r="S72" s="10">
        <v>0</v>
      </c>
      <c r="T72" s="10">
        <v>0</v>
      </c>
      <c r="U72" s="10">
        <v>1217.9000000000001</v>
      </c>
      <c r="V72" s="10">
        <v>0</v>
      </c>
      <c r="W72" s="10">
        <v>47.5</v>
      </c>
      <c r="X72" s="10">
        <v>0</v>
      </c>
      <c r="Y72" s="10">
        <v>0</v>
      </c>
      <c r="Z72" s="10">
        <v>666.9</v>
      </c>
      <c r="AA72" s="10">
        <v>480.4</v>
      </c>
      <c r="AB72" s="10">
        <v>115</v>
      </c>
      <c r="AC72" s="10">
        <v>0</v>
      </c>
      <c r="AD72" s="10">
        <v>266</v>
      </c>
      <c r="AE72" s="10">
        <v>71.5</v>
      </c>
      <c r="AF72" s="10">
        <v>0</v>
      </c>
      <c r="AG72" s="10">
        <v>0</v>
      </c>
    </row>
    <row r="73" spans="1:33" ht="16.2" thickBot="1">
      <c r="A73" s="9" t="s">
        <v>396</v>
      </c>
      <c r="B73" s="10">
        <v>289.5</v>
      </c>
      <c r="C73" s="10">
        <v>0</v>
      </c>
      <c r="D73" s="10">
        <v>0</v>
      </c>
      <c r="E73" s="10">
        <v>1003.9</v>
      </c>
      <c r="F73" s="10">
        <v>115</v>
      </c>
      <c r="G73" s="10">
        <v>381</v>
      </c>
      <c r="H73" s="10">
        <v>381</v>
      </c>
      <c r="I73" s="10">
        <v>166.5</v>
      </c>
      <c r="J73" s="10">
        <v>0</v>
      </c>
      <c r="K73" s="10">
        <v>146.5</v>
      </c>
      <c r="L73" s="10">
        <v>0</v>
      </c>
      <c r="M73" s="10">
        <v>0</v>
      </c>
      <c r="N73" s="10">
        <v>0</v>
      </c>
      <c r="O73" s="10">
        <v>634.9</v>
      </c>
      <c r="P73" s="10">
        <v>242</v>
      </c>
      <c r="Q73" s="10">
        <v>0</v>
      </c>
      <c r="R73" s="10">
        <v>218</v>
      </c>
      <c r="S73" s="10">
        <v>0</v>
      </c>
      <c r="T73" s="10">
        <v>0</v>
      </c>
      <c r="U73" s="10">
        <v>1098.9000000000001</v>
      </c>
      <c r="V73" s="10">
        <v>0</v>
      </c>
      <c r="W73" s="10">
        <v>47.5</v>
      </c>
      <c r="X73" s="10">
        <v>0</v>
      </c>
      <c r="Y73" s="10">
        <v>0</v>
      </c>
      <c r="Z73" s="10">
        <v>666.9</v>
      </c>
      <c r="AA73" s="10">
        <v>480.4</v>
      </c>
      <c r="AB73" s="10">
        <v>115</v>
      </c>
      <c r="AC73" s="10">
        <v>0</v>
      </c>
      <c r="AD73" s="10">
        <v>266</v>
      </c>
      <c r="AE73" s="10">
        <v>71.5</v>
      </c>
      <c r="AF73" s="10">
        <v>0</v>
      </c>
      <c r="AG73" s="10">
        <v>0</v>
      </c>
    </row>
    <row r="74" spans="1:33" ht="16.2" thickBot="1">
      <c r="A74" s="9" t="s">
        <v>400</v>
      </c>
      <c r="B74" s="10">
        <v>289.5</v>
      </c>
      <c r="C74" s="10">
        <v>0</v>
      </c>
      <c r="D74" s="10">
        <v>0</v>
      </c>
      <c r="E74" s="10">
        <v>226</v>
      </c>
      <c r="F74" s="10">
        <v>115</v>
      </c>
      <c r="G74" s="10">
        <v>0</v>
      </c>
      <c r="H74" s="10">
        <v>55.5</v>
      </c>
      <c r="I74" s="10">
        <v>166.5</v>
      </c>
      <c r="J74" s="10">
        <v>0</v>
      </c>
      <c r="K74" s="10">
        <v>146.5</v>
      </c>
      <c r="L74" s="10">
        <v>0</v>
      </c>
      <c r="M74" s="10">
        <v>0</v>
      </c>
      <c r="N74" s="10">
        <v>0</v>
      </c>
      <c r="O74" s="10">
        <v>634.9</v>
      </c>
      <c r="P74" s="10">
        <v>242</v>
      </c>
      <c r="Q74" s="10">
        <v>0</v>
      </c>
      <c r="R74" s="10">
        <v>218</v>
      </c>
      <c r="S74" s="10">
        <v>0</v>
      </c>
      <c r="T74" s="10">
        <v>0</v>
      </c>
      <c r="U74" s="10">
        <v>381</v>
      </c>
      <c r="V74" s="10">
        <v>0</v>
      </c>
      <c r="W74" s="10">
        <v>47.5</v>
      </c>
      <c r="X74" s="10">
        <v>0</v>
      </c>
      <c r="Y74" s="10">
        <v>0</v>
      </c>
      <c r="Z74" s="10">
        <v>666.9</v>
      </c>
      <c r="AA74" s="10">
        <v>480.4</v>
      </c>
      <c r="AB74" s="10">
        <v>115</v>
      </c>
      <c r="AC74" s="10">
        <v>0</v>
      </c>
      <c r="AD74" s="10">
        <v>266</v>
      </c>
      <c r="AE74" s="10">
        <v>71.5</v>
      </c>
      <c r="AF74" s="10">
        <v>0</v>
      </c>
      <c r="AG74" s="10">
        <v>0</v>
      </c>
    </row>
    <row r="75" spans="1:33" ht="16.2" thickBot="1">
      <c r="A75" s="9" t="s">
        <v>404</v>
      </c>
      <c r="B75" s="10">
        <v>289.5</v>
      </c>
      <c r="C75" s="10">
        <v>0</v>
      </c>
      <c r="D75" s="10">
        <v>0</v>
      </c>
      <c r="E75" s="10">
        <v>226</v>
      </c>
      <c r="F75" s="10">
        <v>115</v>
      </c>
      <c r="G75" s="10">
        <v>0</v>
      </c>
      <c r="H75" s="10">
        <v>55.5</v>
      </c>
      <c r="I75" s="10">
        <v>166.5</v>
      </c>
      <c r="J75" s="10">
        <v>0</v>
      </c>
      <c r="K75" s="10">
        <v>146.5</v>
      </c>
      <c r="L75" s="10">
        <v>0</v>
      </c>
      <c r="M75" s="10">
        <v>0</v>
      </c>
      <c r="N75" s="10">
        <v>0</v>
      </c>
      <c r="O75" s="10">
        <v>0</v>
      </c>
      <c r="P75" s="10">
        <v>242</v>
      </c>
      <c r="Q75" s="10">
        <v>0</v>
      </c>
      <c r="R75" s="10">
        <v>218</v>
      </c>
      <c r="S75" s="10">
        <v>0</v>
      </c>
      <c r="T75" s="10">
        <v>0</v>
      </c>
      <c r="U75" s="10">
        <v>381</v>
      </c>
      <c r="V75" s="10">
        <v>0</v>
      </c>
      <c r="W75" s="10">
        <v>47.5</v>
      </c>
      <c r="X75" s="10">
        <v>0</v>
      </c>
      <c r="Y75" s="10">
        <v>0</v>
      </c>
      <c r="Z75" s="10">
        <v>666.9</v>
      </c>
      <c r="AA75" s="10">
        <v>480.4</v>
      </c>
      <c r="AB75" s="10">
        <v>115</v>
      </c>
      <c r="AC75" s="10">
        <v>0</v>
      </c>
      <c r="AD75" s="10">
        <v>266</v>
      </c>
      <c r="AE75" s="10">
        <v>71.5</v>
      </c>
      <c r="AF75" s="10">
        <v>0</v>
      </c>
      <c r="AG75" s="10">
        <v>0</v>
      </c>
    </row>
    <row r="76" spans="1:33" ht="16.2" thickBot="1">
      <c r="A76" s="9" t="s">
        <v>408</v>
      </c>
      <c r="B76" s="10">
        <v>289.5</v>
      </c>
      <c r="C76" s="10">
        <v>0</v>
      </c>
      <c r="D76" s="10">
        <v>0</v>
      </c>
      <c r="E76" s="10">
        <v>226</v>
      </c>
      <c r="F76" s="10">
        <v>115</v>
      </c>
      <c r="G76" s="10">
        <v>0</v>
      </c>
      <c r="H76" s="10">
        <v>55.5</v>
      </c>
      <c r="I76" s="10">
        <v>166.5</v>
      </c>
      <c r="J76" s="10">
        <v>0</v>
      </c>
      <c r="K76" s="10">
        <v>146.5</v>
      </c>
      <c r="L76" s="10">
        <v>0</v>
      </c>
      <c r="M76" s="10">
        <v>0</v>
      </c>
      <c r="N76" s="10">
        <v>0</v>
      </c>
      <c r="O76" s="10">
        <v>0</v>
      </c>
      <c r="P76" s="10">
        <v>242</v>
      </c>
      <c r="Q76" s="10">
        <v>0</v>
      </c>
      <c r="R76" s="10">
        <v>218</v>
      </c>
      <c r="S76" s="10">
        <v>0</v>
      </c>
      <c r="T76" s="10">
        <v>0</v>
      </c>
      <c r="U76" s="10">
        <v>381</v>
      </c>
      <c r="V76" s="10">
        <v>0</v>
      </c>
      <c r="W76" s="10">
        <v>47.5</v>
      </c>
      <c r="X76" s="10">
        <v>0</v>
      </c>
      <c r="Y76" s="10">
        <v>0</v>
      </c>
      <c r="Z76" s="10">
        <v>0</v>
      </c>
      <c r="AA76" s="10">
        <v>480.4</v>
      </c>
      <c r="AB76" s="10">
        <v>115</v>
      </c>
      <c r="AC76" s="10">
        <v>0</v>
      </c>
      <c r="AD76" s="10">
        <v>230</v>
      </c>
      <c r="AE76" s="10">
        <v>71.5</v>
      </c>
      <c r="AF76" s="10">
        <v>0</v>
      </c>
      <c r="AG76" s="10">
        <v>0</v>
      </c>
    </row>
    <row r="77" spans="1:33" ht="16.2" thickBot="1">
      <c r="A77" s="9" t="s">
        <v>412</v>
      </c>
      <c r="B77" s="10">
        <v>289.5</v>
      </c>
      <c r="C77" s="10">
        <v>0</v>
      </c>
      <c r="D77" s="10">
        <v>0</v>
      </c>
      <c r="E77" s="10">
        <v>226</v>
      </c>
      <c r="F77" s="10">
        <v>115</v>
      </c>
      <c r="G77" s="10">
        <v>0</v>
      </c>
      <c r="H77" s="10">
        <v>55.5</v>
      </c>
      <c r="I77" s="10">
        <v>47.5</v>
      </c>
      <c r="J77" s="10">
        <v>0</v>
      </c>
      <c r="K77" s="10">
        <v>146.5</v>
      </c>
      <c r="L77" s="10">
        <v>0</v>
      </c>
      <c r="M77" s="10">
        <v>0</v>
      </c>
      <c r="N77" s="10">
        <v>0</v>
      </c>
      <c r="O77" s="10">
        <v>0</v>
      </c>
      <c r="P77" s="10">
        <v>242</v>
      </c>
      <c r="Q77" s="10">
        <v>0</v>
      </c>
      <c r="R77" s="10">
        <v>0</v>
      </c>
      <c r="S77" s="10">
        <v>0</v>
      </c>
      <c r="T77" s="10">
        <v>0</v>
      </c>
      <c r="U77" s="10">
        <v>250</v>
      </c>
      <c r="V77" s="10">
        <v>0</v>
      </c>
      <c r="W77" s="10">
        <v>47.5</v>
      </c>
      <c r="X77" s="10">
        <v>0</v>
      </c>
      <c r="Y77" s="10">
        <v>0</v>
      </c>
      <c r="Z77" s="10">
        <v>0</v>
      </c>
      <c r="AA77" s="10">
        <v>480.4</v>
      </c>
      <c r="AB77" s="10">
        <v>115</v>
      </c>
      <c r="AC77" s="10">
        <v>0</v>
      </c>
      <c r="AD77" s="10">
        <v>230</v>
      </c>
      <c r="AE77" s="10">
        <v>71.5</v>
      </c>
      <c r="AF77" s="10">
        <v>0</v>
      </c>
      <c r="AG77" s="10">
        <v>0</v>
      </c>
    </row>
    <row r="78" spans="1:33" ht="16.2" thickBot="1">
      <c r="A78" s="9" t="s">
        <v>416</v>
      </c>
      <c r="B78" s="10">
        <v>289.5</v>
      </c>
      <c r="C78" s="10">
        <v>0</v>
      </c>
      <c r="D78" s="10">
        <v>0</v>
      </c>
      <c r="E78" s="10">
        <v>226</v>
      </c>
      <c r="F78" s="10">
        <v>115</v>
      </c>
      <c r="G78" s="10">
        <v>0</v>
      </c>
      <c r="H78" s="10">
        <v>55.5</v>
      </c>
      <c r="I78" s="10">
        <v>47.5</v>
      </c>
      <c r="J78" s="10">
        <v>0</v>
      </c>
      <c r="K78" s="10">
        <v>146.5</v>
      </c>
      <c r="L78" s="10">
        <v>0</v>
      </c>
      <c r="M78" s="10">
        <v>0</v>
      </c>
      <c r="N78" s="10">
        <v>0</v>
      </c>
      <c r="O78" s="10">
        <v>0</v>
      </c>
      <c r="P78" s="10">
        <v>242</v>
      </c>
      <c r="Q78" s="10">
        <v>0</v>
      </c>
      <c r="R78" s="10">
        <v>0</v>
      </c>
      <c r="S78" s="10">
        <v>0</v>
      </c>
      <c r="T78" s="10">
        <v>0</v>
      </c>
      <c r="U78" s="10">
        <v>250</v>
      </c>
      <c r="V78" s="10">
        <v>0</v>
      </c>
      <c r="W78" s="10">
        <v>47.5</v>
      </c>
      <c r="X78" s="10">
        <v>0</v>
      </c>
      <c r="Y78" s="10">
        <v>0</v>
      </c>
      <c r="Z78" s="10">
        <v>0</v>
      </c>
      <c r="AA78" s="10">
        <v>480.4</v>
      </c>
      <c r="AB78" s="10">
        <v>0</v>
      </c>
      <c r="AC78" s="10">
        <v>0</v>
      </c>
      <c r="AD78" s="10">
        <v>230</v>
      </c>
      <c r="AE78" s="10">
        <v>71.5</v>
      </c>
      <c r="AF78" s="10">
        <v>0</v>
      </c>
      <c r="AG78" s="10">
        <v>0</v>
      </c>
    </row>
    <row r="79" spans="1:33" ht="16.2" thickBot="1">
      <c r="A79" s="9" t="s">
        <v>420</v>
      </c>
      <c r="B79" s="10">
        <v>289.5</v>
      </c>
      <c r="C79" s="10">
        <v>0</v>
      </c>
      <c r="D79" s="10">
        <v>0</v>
      </c>
      <c r="E79" s="10">
        <v>226</v>
      </c>
      <c r="F79" s="10">
        <v>115</v>
      </c>
      <c r="G79" s="10">
        <v>0</v>
      </c>
      <c r="H79" s="10">
        <v>55.5</v>
      </c>
      <c r="I79" s="10">
        <v>47.5</v>
      </c>
      <c r="J79" s="10">
        <v>0</v>
      </c>
      <c r="K79" s="10">
        <v>146.5</v>
      </c>
      <c r="L79" s="10">
        <v>0</v>
      </c>
      <c r="M79" s="10">
        <v>0</v>
      </c>
      <c r="N79" s="10">
        <v>0</v>
      </c>
      <c r="O79" s="10">
        <v>0</v>
      </c>
      <c r="P79" s="10">
        <v>242</v>
      </c>
      <c r="Q79" s="10">
        <v>0</v>
      </c>
      <c r="R79" s="10">
        <v>0</v>
      </c>
      <c r="S79" s="10">
        <v>0</v>
      </c>
      <c r="T79" s="10">
        <v>0</v>
      </c>
      <c r="U79" s="10">
        <v>250</v>
      </c>
      <c r="V79" s="10">
        <v>0</v>
      </c>
      <c r="W79" s="10">
        <v>47.5</v>
      </c>
      <c r="X79" s="10">
        <v>0</v>
      </c>
      <c r="Y79" s="10">
        <v>0</v>
      </c>
      <c r="Z79" s="10">
        <v>0</v>
      </c>
      <c r="AA79" s="10">
        <v>480.4</v>
      </c>
      <c r="AB79" s="10">
        <v>0</v>
      </c>
      <c r="AC79" s="10">
        <v>0</v>
      </c>
      <c r="AD79" s="10">
        <v>230</v>
      </c>
      <c r="AE79" s="10">
        <v>71.5</v>
      </c>
      <c r="AF79" s="10">
        <v>0</v>
      </c>
      <c r="AG79" s="10">
        <v>0</v>
      </c>
    </row>
    <row r="80" spans="1:33" ht="16.2" thickBot="1">
      <c r="A80" s="9" t="s">
        <v>424</v>
      </c>
      <c r="B80" s="10">
        <v>289.5</v>
      </c>
      <c r="C80" s="10">
        <v>0</v>
      </c>
      <c r="D80" s="10">
        <v>0</v>
      </c>
      <c r="E80" s="10">
        <v>226</v>
      </c>
      <c r="F80" s="10">
        <v>115</v>
      </c>
      <c r="G80" s="10">
        <v>0</v>
      </c>
      <c r="H80" s="10">
        <v>55.5</v>
      </c>
      <c r="I80" s="10">
        <v>47.5</v>
      </c>
      <c r="J80" s="10">
        <v>0</v>
      </c>
      <c r="K80" s="10">
        <v>146.5</v>
      </c>
      <c r="L80" s="10">
        <v>0</v>
      </c>
      <c r="M80" s="10">
        <v>0</v>
      </c>
      <c r="N80" s="10">
        <v>0</v>
      </c>
      <c r="O80" s="10">
        <v>0</v>
      </c>
      <c r="P80" s="10">
        <v>242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480.4</v>
      </c>
      <c r="AB80" s="10">
        <v>0</v>
      </c>
      <c r="AC80" s="10">
        <v>0</v>
      </c>
      <c r="AD80" s="10">
        <v>230</v>
      </c>
      <c r="AE80" s="10">
        <v>71.5</v>
      </c>
      <c r="AF80" s="10">
        <v>0</v>
      </c>
      <c r="AG80" s="10">
        <v>0</v>
      </c>
    </row>
    <row r="81" spans="1:33" ht="16.2" thickBot="1">
      <c r="A81" s="9" t="s">
        <v>428</v>
      </c>
      <c r="B81" s="10">
        <v>289.5</v>
      </c>
      <c r="C81" s="10">
        <v>0</v>
      </c>
      <c r="D81" s="10">
        <v>0</v>
      </c>
      <c r="E81" s="10">
        <v>59.5</v>
      </c>
      <c r="F81" s="10">
        <v>115</v>
      </c>
      <c r="G81" s="10">
        <v>0</v>
      </c>
      <c r="H81" s="10">
        <v>55.5</v>
      </c>
      <c r="I81" s="10">
        <v>0</v>
      </c>
      <c r="J81" s="10">
        <v>0</v>
      </c>
      <c r="K81" s="10">
        <v>146.5</v>
      </c>
      <c r="L81" s="10">
        <v>0</v>
      </c>
      <c r="M81" s="10">
        <v>0</v>
      </c>
      <c r="N81" s="10">
        <v>0</v>
      </c>
      <c r="O81" s="10">
        <v>0</v>
      </c>
      <c r="P81" s="10">
        <v>242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480.4</v>
      </c>
      <c r="AB81" s="10">
        <v>0</v>
      </c>
      <c r="AC81" s="10">
        <v>0</v>
      </c>
      <c r="AD81" s="10">
        <v>230</v>
      </c>
      <c r="AE81" s="10">
        <v>0</v>
      </c>
      <c r="AF81" s="10">
        <v>0</v>
      </c>
      <c r="AG81" s="10">
        <v>0</v>
      </c>
    </row>
    <row r="82" spans="1:33" ht="16.2" thickBot="1">
      <c r="A82" s="9" t="s">
        <v>432</v>
      </c>
      <c r="B82" s="10">
        <v>289.5</v>
      </c>
      <c r="C82" s="10">
        <v>0</v>
      </c>
      <c r="D82" s="10">
        <v>0</v>
      </c>
      <c r="E82" s="10">
        <v>0</v>
      </c>
      <c r="F82" s="10">
        <v>115</v>
      </c>
      <c r="G82" s="10">
        <v>0</v>
      </c>
      <c r="H82" s="10">
        <v>55.5</v>
      </c>
      <c r="I82" s="10">
        <v>0</v>
      </c>
      <c r="J82" s="10">
        <v>0</v>
      </c>
      <c r="K82" s="10">
        <v>146.5</v>
      </c>
      <c r="L82" s="10">
        <v>0</v>
      </c>
      <c r="M82" s="10">
        <v>0</v>
      </c>
      <c r="N82" s="10">
        <v>0</v>
      </c>
      <c r="O82" s="10">
        <v>0</v>
      </c>
      <c r="P82" s="10">
        <v>242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266</v>
      </c>
      <c r="AB82" s="10">
        <v>0</v>
      </c>
      <c r="AC82" s="10">
        <v>0</v>
      </c>
      <c r="AD82" s="10">
        <v>230</v>
      </c>
      <c r="AE82" s="10">
        <v>0</v>
      </c>
      <c r="AF82" s="10">
        <v>0</v>
      </c>
      <c r="AG82" s="10">
        <v>0</v>
      </c>
    </row>
    <row r="83" spans="1:33" ht="16.2" thickBot="1">
      <c r="A83" s="9" t="s">
        <v>436</v>
      </c>
      <c r="B83" s="10">
        <v>289.5</v>
      </c>
      <c r="C83" s="10">
        <v>0</v>
      </c>
      <c r="D83" s="10">
        <v>0</v>
      </c>
      <c r="E83" s="10">
        <v>0</v>
      </c>
      <c r="F83" s="10">
        <v>115</v>
      </c>
      <c r="G83" s="10">
        <v>0</v>
      </c>
      <c r="H83" s="10">
        <v>55.5</v>
      </c>
      <c r="I83" s="10">
        <v>0</v>
      </c>
      <c r="J83" s="10">
        <v>0</v>
      </c>
      <c r="K83" s="10">
        <v>146.5</v>
      </c>
      <c r="L83" s="10">
        <v>0</v>
      </c>
      <c r="M83" s="10">
        <v>0</v>
      </c>
      <c r="N83" s="10">
        <v>0</v>
      </c>
      <c r="O83" s="10">
        <v>0</v>
      </c>
      <c r="P83" s="10">
        <v>242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266</v>
      </c>
      <c r="AB83" s="10">
        <v>0</v>
      </c>
      <c r="AC83" s="10">
        <v>0</v>
      </c>
      <c r="AD83" s="10">
        <v>230</v>
      </c>
      <c r="AE83" s="10">
        <v>0</v>
      </c>
      <c r="AF83" s="10">
        <v>0</v>
      </c>
      <c r="AG83" s="10">
        <v>0</v>
      </c>
    </row>
    <row r="84" spans="1:33" ht="16.2" thickBot="1">
      <c r="A84" s="9" t="s">
        <v>440</v>
      </c>
      <c r="B84" s="10">
        <v>289.5</v>
      </c>
      <c r="C84" s="10">
        <v>0</v>
      </c>
      <c r="D84" s="10">
        <v>0</v>
      </c>
      <c r="E84" s="10">
        <v>0</v>
      </c>
      <c r="F84" s="10">
        <v>115</v>
      </c>
      <c r="G84" s="10">
        <v>0</v>
      </c>
      <c r="H84" s="10">
        <v>55.5</v>
      </c>
      <c r="I84" s="10">
        <v>0</v>
      </c>
      <c r="J84" s="10">
        <v>0</v>
      </c>
      <c r="K84" s="10">
        <v>146.5</v>
      </c>
      <c r="L84" s="10">
        <v>0</v>
      </c>
      <c r="M84" s="10">
        <v>0</v>
      </c>
      <c r="N84" s="10">
        <v>0</v>
      </c>
      <c r="O84" s="10">
        <v>0</v>
      </c>
      <c r="P84" s="10">
        <v>242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266</v>
      </c>
      <c r="AB84" s="10">
        <v>0</v>
      </c>
      <c r="AC84" s="10">
        <v>0</v>
      </c>
      <c r="AD84" s="10">
        <v>230</v>
      </c>
      <c r="AE84" s="10">
        <v>0</v>
      </c>
      <c r="AF84" s="10">
        <v>0</v>
      </c>
      <c r="AG84" s="10">
        <v>0</v>
      </c>
    </row>
    <row r="85" spans="1:33" ht="16.2" thickBot="1">
      <c r="A85" s="9" t="s">
        <v>444</v>
      </c>
      <c r="B85" s="10">
        <v>289.5</v>
      </c>
      <c r="C85" s="10">
        <v>0</v>
      </c>
      <c r="D85" s="10">
        <v>0</v>
      </c>
      <c r="E85" s="10">
        <v>0</v>
      </c>
      <c r="F85" s="10">
        <v>115</v>
      </c>
      <c r="G85" s="10">
        <v>0</v>
      </c>
      <c r="H85" s="10">
        <v>55.5</v>
      </c>
      <c r="I85" s="10">
        <v>0</v>
      </c>
      <c r="J85" s="10">
        <v>0</v>
      </c>
      <c r="K85" s="10">
        <v>146.5</v>
      </c>
      <c r="L85" s="10">
        <v>0</v>
      </c>
      <c r="M85" s="10">
        <v>0</v>
      </c>
      <c r="N85" s="10">
        <v>0</v>
      </c>
      <c r="O85" s="10">
        <v>0</v>
      </c>
      <c r="P85" s="10">
        <v>242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12</v>
      </c>
      <c r="AB85" s="10">
        <v>0</v>
      </c>
      <c r="AC85" s="10">
        <v>0</v>
      </c>
      <c r="AD85" s="10">
        <v>230</v>
      </c>
      <c r="AE85" s="10">
        <v>0</v>
      </c>
      <c r="AF85" s="10">
        <v>0</v>
      </c>
      <c r="AG85" s="10">
        <v>0</v>
      </c>
    </row>
    <row r="86" spans="1:33" ht="16.2" thickBot="1">
      <c r="A86" s="9" t="s">
        <v>448</v>
      </c>
      <c r="B86" s="10">
        <v>178.5</v>
      </c>
      <c r="C86" s="10">
        <v>0</v>
      </c>
      <c r="D86" s="10">
        <v>0</v>
      </c>
      <c r="E86" s="10">
        <v>0</v>
      </c>
      <c r="F86" s="10">
        <v>115</v>
      </c>
      <c r="G86" s="10">
        <v>0</v>
      </c>
      <c r="H86" s="10">
        <v>55.5</v>
      </c>
      <c r="I86" s="10">
        <v>0</v>
      </c>
      <c r="J86" s="10">
        <v>0</v>
      </c>
      <c r="K86" s="10">
        <v>146.5</v>
      </c>
      <c r="L86" s="10">
        <v>0</v>
      </c>
      <c r="M86" s="10">
        <v>0</v>
      </c>
      <c r="N86" s="10">
        <v>0</v>
      </c>
      <c r="O86" s="10">
        <v>0</v>
      </c>
      <c r="P86" s="10">
        <v>218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12</v>
      </c>
      <c r="AB86" s="10">
        <v>0</v>
      </c>
      <c r="AC86" s="10">
        <v>0</v>
      </c>
      <c r="AD86" s="10">
        <v>230</v>
      </c>
      <c r="AE86" s="10">
        <v>0</v>
      </c>
      <c r="AF86" s="10">
        <v>0</v>
      </c>
      <c r="AG86" s="10">
        <v>0</v>
      </c>
    </row>
    <row r="87" spans="1:33" ht="16.2" thickBot="1">
      <c r="A87" s="9" t="s">
        <v>452</v>
      </c>
      <c r="B87" s="10">
        <v>178.5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55.5</v>
      </c>
      <c r="I87" s="10">
        <v>0</v>
      </c>
      <c r="J87" s="10">
        <v>0</v>
      </c>
      <c r="K87" s="10">
        <v>146.5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12</v>
      </c>
      <c r="AB87" s="10">
        <v>0</v>
      </c>
      <c r="AC87" s="10">
        <v>0</v>
      </c>
      <c r="AD87" s="10">
        <v>230</v>
      </c>
      <c r="AE87" s="10">
        <v>0</v>
      </c>
      <c r="AF87" s="10">
        <v>0</v>
      </c>
      <c r="AG87" s="10">
        <v>0</v>
      </c>
    </row>
    <row r="88" spans="1:33" ht="16.2" thickBot="1">
      <c r="A88" s="9" t="s">
        <v>456</v>
      </c>
      <c r="B88" s="10">
        <v>178.5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146.5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12</v>
      </c>
      <c r="AB88" s="10">
        <v>0</v>
      </c>
      <c r="AC88" s="10">
        <v>0</v>
      </c>
      <c r="AD88" s="10">
        <v>230</v>
      </c>
      <c r="AE88" s="10">
        <v>0</v>
      </c>
      <c r="AF88" s="10">
        <v>0</v>
      </c>
      <c r="AG88" s="10">
        <v>0</v>
      </c>
    </row>
    <row r="89" spans="1:33" ht="16.2" thickBot="1">
      <c r="A89" s="9" t="s">
        <v>460</v>
      </c>
      <c r="B89" s="10">
        <v>178.5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146.5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12</v>
      </c>
      <c r="AB89" s="10">
        <v>0</v>
      </c>
      <c r="AC89" s="10">
        <v>0</v>
      </c>
      <c r="AD89" s="10">
        <v>230</v>
      </c>
      <c r="AE89" s="10">
        <v>0</v>
      </c>
      <c r="AF89" s="10">
        <v>0</v>
      </c>
      <c r="AG89" s="10">
        <v>0</v>
      </c>
    </row>
    <row r="90" spans="1:33" ht="16.2" thickBot="1">
      <c r="A90" s="9" t="s">
        <v>464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146.5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230</v>
      </c>
      <c r="AE90" s="10">
        <v>0</v>
      </c>
      <c r="AF90" s="10">
        <v>0</v>
      </c>
      <c r="AG90" s="10">
        <v>0</v>
      </c>
    </row>
    <row r="91" spans="1:33" ht="16.2" thickBot="1">
      <c r="A91" s="9" t="s">
        <v>468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146.5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230</v>
      </c>
      <c r="AE91" s="10">
        <v>0</v>
      </c>
      <c r="AF91" s="10">
        <v>0</v>
      </c>
      <c r="AG91" s="10">
        <v>0</v>
      </c>
    </row>
    <row r="92" spans="1:33" ht="16.2" thickBot="1">
      <c r="A92" s="9" t="s">
        <v>471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146.5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230</v>
      </c>
      <c r="AE92" s="10">
        <v>0</v>
      </c>
      <c r="AF92" s="10">
        <v>0</v>
      </c>
      <c r="AG92" s="10">
        <v>0</v>
      </c>
    </row>
    <row r="93" spans="1:33" ht="16.2" thickBot="1">
      <c r="A93" s="9" t="s">
        <v>474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146.5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230</v>
      </c>
      <c r="AE93" s="10">
        <v>0</v>
      </c>
      <c r="AF93" s="10">
        <v>0</v>
      </c>
      <c r="AG93" s="10">
        <v>0</v>
      </c>
    </row>
    <row r="94" spans="1:33" ht="16.2" thickBot="1">
      <c r="A94" s="9" t="s">
        <v>477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146.5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230</v>
      </c>
      <c r="AE94" s="10">
        <v>0</v>
      </c>
      <c r="AF94" s="10">
        <v>0</v>
      </c>
      <c r="AG94" s="10">
        <v>0</v>
      </c>
    </row>
    <row r="95" spans="1:33" ht="16.2" thickBot="1">
      <c r="A95" s="9" t="s">
        <v>480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230</v>
      </c>
      <c r="AE95" s="10">
        <v>0</v>
      </c>
      <c r="AF95" s="10">
        <v>0</v>
      </c>
      <c r="AG95" s="10">
        <v>0</v>
      </c>
    </row>
    <row r="96" spans="1:33" ht="16.2" thickBot="1">
      <c r="A96" s="9" t="s">
        <v>483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</row>
    <row r="97" spans="1:37" ht="16.2" thickBot="1">
      <c r="A97" s="9" t="s">
        <v>486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</row>
    <row r="98" spans="1:37" ht="16.2" thickBot="1">
      <c r="A98" s="9" t="s">
        <v>489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</row>
    <row r="99" spans="1:37" ht="16.2" thickBot="1">
      <c r="A99" s="9" t="s">
        <v>492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</row>
    <row r="100" spans="1:37" ht="16.2" thickBot="1">
      <c r="A100" s="9" t="s">
        <v>495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</row>
    <row r="101" spans="1:37" ht="16.2" thickBot="1">
      <c r="A101" s="9" t="s">
        <v>497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</row>
    <row r="102" spans="1:37" ht="18.600000000000001" thickBot="1">
      <c r="A102" s="36" t="s">
        <v>693</v>
      </c>
      <c r="B102" s="37">
        <f>SUM(B104:B133)/SUM($AH$104:$AH$133)</f>
        <v>0.10833943173502177</v>
      </c>
      <c r="C102" s="37">
        <f t="shared" ref="C102:AH102" si="0">SUM(C104:C133)/SUM($AH$104:$AH$133)</f>
        <v>0</v>
      </c>
      <c r="D102" s="37">
        <f t="shared" si="0"/>
        <v>9.1930564583210198E-3</v>
      </c>
      <c r="E102" s="37">
        <f t="shared" si="0"/>
        <v>8.2937505397653655E-2</v>
      </c>
      <c r="F102" s="37">
        <f t="shared" si="0"/>
        <v>3.9204010854397425E-2</v>
      </c>
      <c r="G102" s="37">
        <f t="shared" si="0"/>
        <v>1.7317945664377297E-2</v>
      </c>
      <c r="H102" s="37">
        <f t="shared" si="0"/>
        <v>3.4976795770966747E-2</v>
      </c>
      <c r="I102" s="37">
        <f t="shared" si="0"/>
        <v>2.3238319477461664E-2</v>
      </c>
      <c r="J102" s="37">
        <f t="shared" si="0"/>
        <v>0</v>
      </c>
      <c r="K102" s="37">
        <f t="shared" si="0"/>
        <v>7.6578501202256316E-2</v>
      </c>
      <c r="L102" s="37">
        <f t="shared" si="0"/>
        <v>0</v>
      </c>
      <c r="M102" s="37">
        <f t="shared" si="0"/>
        <v>0</v>
      </c>
      <c r="N102" s="37">
        <f t="shared" si="0"/>
        <v>0</v>
      </c>
      <c r="O102" s="37">
        <f t="shared" si="0"/>
        <v>4.3288046072098997E-2</v>
      </c>
      <c r="P102" s="37">
        <f t="shared" si="0"/>
        <v>8.7553351545206173E-2</v>
      </c>
      <c r="Q102" s="37">
        <f t="shared" si="0"/>
        <v>0</v>
      </c>
      <c r="R102" s="37">
        <f t="shared" si="0"/>
        <v>2.4772389467416348E-2</v>
      </c>
      <c r="S102" s="37">
        <f t="shared" si="0"/>
        <v>0</v>
      </c>
      <c r="T102" s="37">
        <f t="shared" si="0"/>
        <v>0</v>
      </c>
      <c r="U102" s="37">
        <f t="shared" si="0"/>
        <v>9.5675968054981048E-2</v>
      </c>
      <c r="V102" s="37">
        <f t="shared" si="0"/>
        <v>0</v>
      </c>
      <c r="W102" s="37">
        <f t="shared" si="0"/>
        <v>8.6362458693745054E-3</v>
      </c>
      <c r="X102" s="37">
        <f t="shared" si="0"/>
        <v>0</v>
      </c>
      <c r="Y102" s="37">
        <f t="shared" si="0"/>
        <v>0</v>
      </c>
      <c r="Z102" s="37">
        <f t="shared" si="0"/>
        <v>6.0626446003009031E-2</v>
      </c>
      <c r="AA102" s="37">
        <f t="shared" si="0"/>
        <v>0.1286800634536801</v>
      </c>
      <c r="AB102" s="37">
        <f t="shared" si="0"/>
        <v>1.568160434175897E-2</v>
      </c>
      <c r="AC102" s="37">
        <f t="shared" si="0"/>
        <v>0</v>
      </c>
      <c r="AD102" s="37">
        <f t="shared" si="0"/>
        <v>0.12872551737930843</v>
      </c>
      <c r="AE102" s="37">
        <f t="shared" si="0"/>
        <v>1.4624800570901302E-2</v>
      </c>
      <c r="AF102" s="37">
        <f t="shared" si="0"/>
        <v>0</v>
      </c>
      <c r="AG102" s="37">
        <f t="shared" si="0"/>
        <v>0</v>
      </c>
      <c r="AH102" s="37">
        <f t="shared" si="0"/>
        <v>1</v>
      </c>
    </row>
    <row r="103" spans="1:37" ht="16.2" thickBot="1">
      <c r="A103" s="9" t="s">
        <v>689</v>
      </c>
      <c r="B103" s="9" t="s">
        <v>357</v>
      </c>
      <c r="C103" s="9" t="s">
        <v>358</v>
      </c>
      <c r="D103" s="9" t="s">
        <v>359</v>
      </c>
      <c r="E103" s="9" t="s">
        <v>610</v>
      </c>
      <c r="F103" s="9" t="s">
        <v>611</v>
      </c>
      <c r="G103" s="9" t="s">
        <v>612</v>
      </c>
      <c r="H103" s="9" t="s">
        <v>613</v>
      </c>
      <c r="I103" s="9" t="s">
        <v>614</v>
      </c>
      <c r="J103" s="9" t="s">
        <v>615</v>
      </c>
      <c r="K103" s="9" t="s">
        <v>616</v>
      </c>
      <c r="L103" s="9" t="s">
        <v>617</v>
      </c>
      <c r="M103" s="9" t="s">
        <v>618</v>
      </c>
      <c r="N103" s="9" t="s">
        <v>619</v>
      </c>
      <c r="O103" s="9" t="s">
        <v>620</v>
      </c>
      <c r="P103" s="9" t="s">
        <v>621</v>
      </c>
      <c r="Q103" s="9" t="s">
        <v>622</v>
      </c>
      <c r="R103" s="9" t="s">
        <v>623</v>
      </c>
      <c r="S103" s="9" t="s">
        <v>624</v>
      </c>
      <c r="T103" s="9" t="s">
        <v>625</v>
      </c>
      <c r="U103" s="9" t="s">
        <v>626</v>
      </c>
      <c r="V103" s="9" t="s">
        <v>627</v>
      </c>
      <c r="W103" s="9" t="s">
        <v>628</v>
      </c>
      <c r="X103" s="9" t="s">
        <v>629</v>
      </c>
      <c r="Y103" s="9" t="s">
        <v>630</v>
      </c>
      <c r="Z103" s="9" t="s">
        <v>631</v>
      </c>
      <c r="AA103" s="9" t="s">
        <v>632</v>
      </c>
      <c r="AB103" s="9" t="s">
        <v>633</v>
      </c>
      <c r="AC103" s="9" t="s">
        <v>634</v>
      </c>
      <c r="AD103" s="9" t="s">
        <v>635</v>
      </c>
      <c r="AE103" s="9" t="s">
        <v>636</v>
      </c>
      <c r="AF103" s="9" t="s">
        <v>637</v>
      </c>
      <c r="AG103" s="9" t="s">
        <v>638</v>
      </c>
      <c r="AH103" s="9" t="s">
        <v>501</v>
      </c>
      <c r="AI103" s="9" t="s">
        <v>502</v>
      </c>
      <c r="AJ103" s="9" t="s">
        <v>503</v>
      </c>
      <c r="AK103" s="9" t="s">
        <v>504</v>
      </c>
    </row>
    <row r="104" spans="1:37" ht="16.2" thickBot="1">
      <c r="A104" s="9" t="s">
        <v>361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55.5</v>
      </c>
      <c r="I104" s="10">
        <v>0</v>
      </c>
      <c r="J104" s="10">
        <v>0</v>
      </c>
      <c r="K104" s="10">
        <v>146.5</v>
      </c>
      <c r="L104" s="10">
        <v>0</v>
      </c>
      <c r="M104" s="10">
        <v>0</v>
      </c>
      <c r="N104" s="10">
        <v>0</v>
      </c>
      <c r="O104" s="10">
        <v>0</v>
      </c>
      <c r="P104" s="10">
        <v>242</v>
      </c>
      <c r="Q104" s="10">
        <v>0</v>
      </c>
      <c r="R104" s="10">
        <v>218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266</v>
      </c>
      <c r="AE104" s="10">
        <v>71.5</v>
      </c>
      <c r="AF104" s="10">
        <v>0</v>
      </c>
      <c r="AG104" s="10">
        <v>0</v>
      </c>
      <c r="AH104" s="10">
        <v>999.4</v>
      </c>
      <c r="AI104" s="10">
        <v>1000</v>
      </c>
      <c r="AJ104" s="10">
        <v>0.6</v>
      </c>
      <c r="AK104" s="10">
        <v>0.06</v>
      </c>
    </row>
    <row r="105" spans="1:37" ht="16.2" thickBot="1">
      <c r="A105" s="9" t="s">
        <v>362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242</v>
      </c>
      <c r="Q105" s="10">
        <v>0</v>
      </c>
      <c r="R105" s="10">
        <v>0</v>
      </c>
      <c r="S105" s="10">
        <v>0</v>
      </c>
      <c r="T105" s="10">
        <v>0</v>
      </c>
      <c r="U105" s="10">
        <v>381</v>
      </c>
      <c r="V105" s="10">
        <v>0</v>
      </c>
      <c r="W105" s="10">
        <v>0</v>
      </c>
      <c r="X105" s="10">
        <v>0</v>
      </c>
      <c r="Y105" s="10">
        <v>0</v>
      </c>
      <c r="Z105" s="10">
        <v>666.9</v>
      </c>
      <c r="AA105" s="10">
        <v>480.4</v>
      </c>
      <c r="AB105" s="10">
        <v>0</v>
      </c>
      <c r="AC105" s="10">
        <v>0</v>
      </c>
      <c r="AD105" s="10">
        <v>230</v>
      </c>
      <c r="AE105" s="10">
        <v>0</v>
      </c>
      <c r="AF105" s="10">
        <v>0</v>
      </c>
      <c r="AG105" s="10">
        <v>0</v>
      </c>
      <c r="AH105" s="10">
        <v>2000.3</v>
      </c>
      <c r="AI105" s="10">
        <v>2000</v>
      </c>
      <c r="AJ105" s="10">
        <v>-0.3</v>
      </c>
      <c r="AK105" s="10">
        <v>-0.02</v>
      </c>
    </row>
    <row r="106" spans="1:37" ht="16.2" thickBot="1">
      <c r="A106" s="9" t="s">
        <v>363</v>
      </c>
      <c r="B106" s="10">
        <v>289.5</v>
      </c>
      <c r="C106" s="10">
        <v>0</v>
      </c>
      <c r="D106" s="10">
        <v>0</v>
      </c>
      <c r="E106" s="10">
        <v>0</v>
      </c>
      <c r="F106" s="10">
        <v>115</v>
      </c>
      <c r="G106" s="10">
        <v>0</v>
      </c>
      <c r="H106" s="10">
        <v>0</v>
      </c>
      <c r="I106" s="10">
        <v>0</v>
      </c>
      <c r="J106" s="10">
        <v>0</v>
      </c>
      <c r="K106" s="10">
        <v>146.5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250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12</v>
      </c>
      <c r="AB106" s="10">
        <v>115</v>
      </c>
      <c r="AC106" s="10">
        <v>0</v>
      </c>
      <c r="AD106" s="10">
        <v>0</v>
      </c>
      <c r="AE106" s="10">
        <v>71.5</v>
      </c>
      <c r="AF106" s="10">
        <v>0</v>
      </c>
      <c r="AG106" s="10">
        <v>0</v>
      </c>
      <c r="AH106" s="10">
        <v>999.4</v>
      </c>
      <c r="AI106" s="10">
        <v>1000</v>
      </c>
      <c r="AJ106" s="10">
        <v>0.6</v>
      </c>
      <c r="AK106" s="10">
        <v>0.06</v>
      </c>
    </row>
    <row r="107" spans="1:37" ht="16.2" thickBot="1">
      <c r="A107" s="9" t="s">
        <v>364</v>
      </c>
      <c r="B107" s="10">
        <v>289.5</v>
      </c>
      <c r="C107" s="10">
        <v>0</v>
      </c>
      <c r="D107" s="10">
        <v>0</v>
      </c>
      <c r="E107" s="10">
        <v>226</v>
      </c>
      <c r="F107" s="10">
        <v>0</v>
      </c>
      <c r="G107" s="10">
        <v>0</v>
      </c>
      <c r="H107" s="10">
        <v>55.5</v>
      </c>
      <c r="I107" s="10">
        <v>47.5</v>
      </c>
      <c r="J107" s="10">
        <v>0</v>
      </c>
      <c r="K107" s="10">
        <v>146.5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666.9</v>
      </c>
      <c r="AA107" s="10">
        <v>266</v>
      </c>
      <c r="AB107" s="10">
        <v>0</v>
      </c>
      <c r="AC107" s="10">
        <v>0</v>
      </c>
      <c r="AD107" s="10">
        <v>230</v>
      </c>
      <c r="AE107" s="10">
        <v>71.5</v>
      </c>
      <c r="AF107" s="10">
        <v>0</v>
      </c>
      <c r="AG107" s="10">
        <v>0</v>
      </c>
      <c r="AH107" s="10">
        <v>1999.3</v>
      </c>
      <c r="AI107" s="10">
        <v>2000</v>
      </c>
      <c r="AJ107" s="10">
        <v>0.7</v>
      </c>
      <c r="AK107" s="10">
        <v>0.04</v>
      </c>
    </row>
    <row r="108" spans="1:37" ht="16.2" thickBot="1">
      <c r="A108" s="9" t="s">
        <v>365</v>
      </c>
      <c r="B108" s="10">
        <v>289.5</v>
      </c>
      <c r="C108" s="10">
        <v>0</v>
      </c>
      <c r="D108" s="10">
        <v>0</v>
      </c>
      <c r="E108" s="10">
        <v>226</v>
      </c>
      <c r="F108" s="10">
        <v>0</v>
      </c>
      <c r="G108" s="10">
        <v>0</v>
      </c>
      <c r="H108" s="10">
        <v>0</v>
      </c>
      <c r="I108" s="10">
        <v>47.5</v>
      </c>
      <c r="J108" s="10">
        <v>0</v>
      </c>
      <c r="K108" s="10">
        <v>146.5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47.5</v>
      </c>
      <c r="X108" s="10">
        <v>0</v>
      </c>
      <c r="Y108" s="10">
        <v>0</v>
      </c>
      <c r="Z108" s="10">
        <v>0</v>
      </c>
      <c r="AA108" s="10">
        <v>12</v>
      </c>
      <c r="AB108" s="10">
        <v>0</v>
      </c>
      <c r="AC108" s="10">
        <v>0</v>
      </c>
      <c r="AD108" s="10">
        <v>230</v>
      </c>
      <c r="AE108" s="10">
        <v>0</v>
      </c>
      <c r="AF108" s="10">
        <v>0</v>
      </c>
      <c r="AG108" s="10">
        <v>0</v>
      </c>
      <c r="AH108" s="10">
        <v>998.9</v>
      </c>
      <c r="AI108" s="10">
        <v>1000</v>
      </c>
      <c r="AJ108" s="10">
        <v>1.1000000000000001</v>
      </c>
      <c r="AK108" s="10">
        <v>0.11</v>
      </c>
    </row>
    <row r="109" spans="1:37" ht="16.2" thickBot="1">
      <c r="A109" s="9" t="s">
        <v>366</v>
      </c>
      <c r="B109" s="10">
        <v>178.5</v>
      </c>
      <c r="C109" s="10">
        <v>0</v>
      </c>
      <c r="D109" s="10">
        <v>0</v>
      </c>
      <c r="E109" s="10">
        <v>226</v>
      </c>
      <c r="F109" s="10">
        <v>115</v>
      </c>
      <c r="G109" s="10">
        <v>0</v>
      </c>
      <c r="H109" s="10">
        <v>55.5</v>
      </c>
      <c r="I109" s="10">
        <v>47.5</v>
      </c>
      <c r="J109" s="10">
        <v>0</v>
      </c>
      <c r="K109" s="10">
        <v>146.5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230</v>
      </c>
      <c r="AE109" s="10">
        <v>0</v>
      </c>
      <c r="AF109" s="10">
        <v>0</v>
      </c>
      <c r="AG109" s="10">
        <v>0</v>
      </c>
      <c r="AH109" s="10">
        <v>998.9</v>
      </c>
      <c r="AI109" s="10">
        <v>1000</v>
      </c>
      <c r="AJ109" s="10">
        <v>1.1000000000000001</v>
      </c>
      <c r="AK109" s="10">
        <v>0.11</v>
      </c>
    </row>
    <row r="110" spans="1:37" ht="16.2" thickBot="1">
      <c r="A110" s="9" t="s">
        <v>367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146.5</v>
      </c>
      <c r="L110" s="10">
        <v>0</v>
      </c>
      <c r="M110" s="10">
        <v>0</v>
      </c>
      <c r="N110" s="10">
        <v>0</v>
      </c>
      <c r="O110" s="10">
        <v>0</v>
      </c>
      <c r="P110" s="10">
        <v>242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266</v>
      </c>
      <c r="AB110" s="10">
        <v>115</v>
      </c>
      <c r="AC110" s="10">
        <v>0</v>
      </c>
      <c r="AD110" s="10">
        <v>230</v>
      </c>
      <c r="AE110" s="10">
        <v>0</v>
      </c>
      <c r="AF110" s="10">
        <v>0</v>
      </c>
      <c r="AG110" s="10">
        <v>0</v>
      </c>
      <c r="AH110" s="10">
        <v>999.4</v>
      </c>
      <c r="AI110" s="10">
        <v>1000</v>
      </c>
      <c r="AJ110" s="10">
        <v>0.6</v>
      </c>
      <c r="AK110" s="10">
        <v>0.06</v>
      </c>
    </row>
    <row r="111" spans="1:37" ht="16.2" thickBot="1">
      <c r="A111" s="9" t="s">
        <v>368</v>
      </c>
      <c r="B111" s="10">
        <v>178.5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55.5</v>
      </c>
      <c r="I111" s="10">
        <v>0</v>
      </c>
      <c r="J111" s="10">
        <v>0</v>
      </c>
      <c r="K111" s="10">
        <v>146.5</v>
      </c>
      <c r="L111" s="10">
        <v>0</v>
      </c>
      <c r="M111" s="10">
        <v>0</v>
      </c>
      <c r="N111" s="10">
        <v>0</v>
      </c>
      <c r="O111" s="10">
        <v>0</v>
      </c>
      <c r="P111" s="10">
        <v>242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666.9</v>
      </c>
      <c r="AA111" s="10">
        <v>480.4</v>
      </c>
      <c r="AB111" s="10">
        <v>0</v>
      </c>
      <c r="AC111" s="10">
        <v>0</v>
      </c>
      <c r="AD111" s="10">
        <v>230</v>
      </c>
      <c r="AE111" s="10">
        <v>0</v>
      </c>
      <c r="AF111" s="10">
        <v>0</v>
      </c>
      <c r="AG111" s="10">
        <v>0</v>
      </c>
      <c r="AH111" s="10">
        <v>1999.8</v>
      </c>
      <c r="AI111" s="10">
        <v>2000</v>
      </c>
      <c r="AJ111" s="10">
        <v>0.2</v>
      </c>
      <c r="AK111" s="10">
        <v>0.01</v>
      </c>
    </row>
    <row r="112" spans="1:37" ht="16.2" thickBot="1">
      <c r="A112" s="9" t="s">
        <v>369</v>
      </c>
      <c r="B112" s="10">
        <v>0</v>
      </c>
      <c r="C112" s="10">
        <v>0</v>
      </c>
      <c r="D112" s="10">
        <v>0</v>
      </c>
      <c r="E112" s="10">
        <v>0</v>
      </c>
      <c r="F112" s="10">
        <v>115</v>
      </c>
      <c r="G112" s="10">
        <v>381</v>
      </c>
      <c r="H112" s="10">
        <v>55.5</v>
      </c>
      <c r="I112" s="10">
        <v>0</v>
      </c>
      <c r="J112" s="10">
        <v>0</v>
      </c>
      <c r="K112" s="10">
        <v>146.5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230</v>
      </c>
      <c r="AE112" s="10">
        <v>71.5</v>
      </c>
      <c r="AF112" s="10">
        <v>0</v>
      </c>
      <c r="AG112" s="10">
        <v>0</v>
      </c>
      <c r="AH112" s="10">
        <v>999.4</v>
      </c>
      <c r="AI112" s="10">
        <v>1000</v>
      </c>
      <c r="AJ112" s="10">
        <v>0.6</v>
      </c>
      <c r="AK112" s="10">
        <v>0.06</v>
      </c>
    </row>
    <row r="113" spans="1:37" ht="16.2" thickBot="1">
      <c r="A113" s="9" t="s">
        <v>370</v>
      </c>
      <c r="B113" s="10">
        <v>289.5</v>
      </c>
      <c r="C113" s="10">
        <v>0</v>
      </c>
      <c r="D113" s="10">
        <v>0</v>
      </c>
      <c r="E113" s="10">
        <v>226</v>
      </c>
      <c r="F113" s="10">
        <v>115</v>
      </c>
      <c r="G113" s="10">
        <v>0</v>
      </c>
      <c r="H113" s="10">
        <v>0</v>
      </c>
      <c r="I113" s="10">
        <v>166.5</v>
      </c>
      <c r="J113" s="10">
        <v>0</v>
      </c>
      <c r="K113" s="10">
        <v>146.5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115</v>
      </c>
      <c r="AC113" s="10">
        <v>0</v>
      </c>
      <c r="AD113" s="10">
        <v>0</v>
      </c>
      <c r="AE113" s="10">
        <v>71.5</v>
      </c>
      <c r="AF113" s="10">
        <v>0</v>
      </c>
      <c r="AG113" s="10">
        <v>0</v>
      </c>
      <c r="AH113" s="10">
        <v>1129.9000000000001</v>
      </c>
      <c r="AI113" s="10">
        <v>1000</v>
      </c>
      <c r="AJ113" s="10">
        <v>-129.9</v>
      </c>
      <c r="AK113" s="10">
        <v>-12.99</v>
      </c>
    </row>
    <row r="114" spans="1:37" ht="16.2" thickBot="1">
      <c r="A114" s="9" t="s">
        <v>371</v>
      </c>
      <c r="B114" s="10">
        <v>289.5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480.4</v>
      </c>
      <c r="AB114" s="10">
        <v>0</v>
      </c>
      <c r="AC114" s="10">
        <v>0</v>
      </c>
      <c r="AD114" s="10">
        <v>230</v>
      </c>
      <c r="AE114" s="10">
        <v>0</v>
      </c>
      <c r="AF114" s="10">
        <v>0</v>
      </c>
      <c r="AG114" s="10">
        <v>0</v>
      </c>
      <c r="AH114" s="10">
        <v>999.9</v>
      </c>
      <c r="AI114" s="10">
        <v>1000</v>
      </c>
      <c r="AJ114" s="10">
        <v>0.1</v>
      </c>
      <c r="AK114" s="10">
        <v>0.01</v>
      </c>
    </row>
    <row r="115" spans="1:37" ht="16.2" thickBot="1">
      <c r="A115" s="9" t="s">
        <v>372</v>
      </c>
      <c r="B115" s="10">
        <v>0</v>
      </c>
      <c r="C115" s="10">
        <v>0</v>
      </c>
      <c r="D115" s="10">
        <v>0</v>
      </c>
      <c r="E115" s="10">
        <v>0</v>
      </c>
      <c r="F115" s="10">
        <v>115</v>
      </c>
      <c r="G115" s="10">
        <v>0</v>
      </c>
      <c r="H115" s="10">
        <v>55.5</v>
      </c>
      <c r="I115" s="10">
        <v>0</v>
      </c>
      <c r="J115" s="10">
        <v>0</v>
      </c>
      <c r="K115" s="10">
        <v>146.5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381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230</v>
      </c>
      <c r="AE115" s="10">
        <v>71.5</v>
      </c>
      <c r="AF115" s="10">
        <v>0</v>
      </c>
      <c r="AG115" s="10">
        <v>0</v>
      </c>
      <c r="AH115" s="10">
        <v>999.4</v>
      </c>
      <c r="AI115" s="10">
        <v>1000</v>
      </c>
      <c r="AJ115" s="10">
        <v>0.6</v>
      </c>
      <c r="AK115" s="10">
        <v>0.06</v>
      </c>
    </row>
    <row r="116" spans="1:37" ht="16.2" thickBot="1">
      <c r="A116" s="9" t="s">
        <v>373</v>
      </c>
      <c r="B116" s="10">
        <v>289.5</v>
      </c>
      <c r="C116" s="10">
        <v>0</v>
      </c>
      <c r="D116" s="10">
        <v>0</v>
      </c>
      <c r="E116" s="10">
        <v>59.5</v>
      </c>
      <c r="F116" s="10">
        <v>115</v>
      </c>
      <c r="G116" s="10">
        <v>0</v>
      </c>
      <c r="H116" s="10">
        <v>55.5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480.4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999.9</v>
      </c>
      <c r="AI116" s="10">
        <v>1000</v>
      </c>
      <c r="AJ116" s="10">
        <v>0.1</v>
      </c>
      <c r="AK116" s="10">
        <v>0.01</v>
      </c>
    </row>
    <row r="117" spans="1:37" ht="16.2" thickBot="1">
      <c r="A117" s="9" t="s">
        <v>374</v>
      </c>
      <c r="B117" s="10">
        <v>289.5</v>
      </c>
      <c r="C117" s="10">
        <v>0</v>
      </c>
      <c r="D117" s="10">
        <v>0</v>
      </c>
      <c r="E117" s="10">
        <v>226</v>
      </c>
      <c r="F117" s="10">
        <v>115</v>
      </c>
      <c r="G117" s="10">
        <v>0</v>
      </c>
      <c r="H117" s="10">
        <v>55.5</v>
      </c>
      <c r="I117" s="10">
        <v>166.5</v>
      </c>
      <c r="J117" s="10">
        <v>0</v>
      </c>
      <c r="K117" s="10">
        <v>146.5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998.9</v>
      </c>
      <c r="AI117" s="10">
        <v>1000</v>
      </c>
      <c r="AJ117" s="10">
        <v>1.1000000000000001</v>
      </c>
      <c r="AK117" s="10">
        <v>0.11</v>
      </c>
    </row>
    <row r="118" spans="1:37" ht="16.2" thickBot="1">
      <c r="A118" s="9" t="s">
        <v>375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381</v>
      </c>
      <c r="I118" s="10">
        <v>0</v>
      </c>
      <c r="J118" s="10">
        <v>0</v>
      </c>
      <c r="K118" s="10">
        <v>146.5</v>
      </c>
      <c r="L118" s="10">
        <v>0</v>
      </c>
      <c r="M118" s="10">
        <v>0</v>
      </c>
      <c r="N118" s="10">
        <v>0</v>
      </c>
      <c r="O118" s="10">
        <v>0</v>
      </c>
      <c r="P118" s="10">
        <v>242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230</v>
      </c>
      <c r="AE118" s="10">
        <v>0</v>
      </c>
      <c r="AF118" s="10">
        <v>0</v>
      </c>
      <c r="AG118" s="10">
        <v>0</v>
      </c>
      <c r="AH118" s="10">
        <v>999.4</v>
      </c>
      <c r="AI118" s="10">
        <v>1000</v>
      </c>
      <c r="AJ118" s="10">
        <v>0.6</v>
      </c>
      <c r="AK118" s="10">
        <v>0.06</v>
      </c>
    </row>
    <row r="119" spans="1:37" ht="16.2" thickBot="1">
      <c r="A119" s="9" t="s">
        <v>376</v>
      </c>
      <c r="B119" s="10">
        <v>0</v>
      </c>
      <c r="C119" s="10">
        <v>0</v>
      </c>
      <c r="D119" s="10">
        <v>0</v>
      </c>
      <c r="E119" s="10">
        <v>0</v>
      </c>
      <c r="F119" s="10">
        <v>115</v>
      </c>
      <c r="G119" s="10">
        <v>0</v>
      </c>
      <c r="H119" s="10">
        <v>0</v>
      </c>
      <c r="I119" s="10">
        <v>0</v>
      </c>
      <c r="J119" s="10">
        <v>0</v>
      </c>
      <c r="K119" s="10">
        <v>146.5</v>
      </c>
      <c r="L119" s="10">
        <v>0</v>
      </c>
      <c r="M119" s="10">
        <v>0</v>
      </c>
      <c r="N119" s="10">
        <v>0</v>
      </c>
      <c r="O119" s="10">
        <v>0</v>
      </c>
      <c r="P119" s="10">
        <v>242</v>
      </c>
      <c r="Q119" s="10">
        <v>0</v>
      </c>
      <c r="R119" s="10">
        <v>218</v>
      </c>
      <c r="S119" s="10">
        <v>0</v>
      </c>
      <c r="T119" s="10">
        <v>0</v>
      </c>
      <c r="U119" s="10">
        <v>0</v>
      </c>
      <c r="V119" s="10">
        <v>0</v>
      </c>
      <c r="W119" s="10">
        <v>47.5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230</v>
      </c>
      <c r="AE119" s="10">
        <v>0</v>
      </c>
      <c r="AF119" s="10">
        <v>0</v>
      </c>
      <c r="AG119" s="10">
        <v>0</v>
      </c>
      <c r="AH119" s="10">
        <v>998.9</v>
      </c>
      <c r="AI119" s="10">
        <v>1000</v>
      </c>
      <c r="AJ119" s="10">
        <v>1.1000000000000001</v>
      </c>
      <c r="AK119" s="10">
        <v>0.11</v>
      </c>
    </row>
    <row r="120" spans="1:37" ht="16.2" thickBot="1">
      <c r="A120" s="9" t="s">
        <v>377</v>
      </c>
      <c r="B120" s="10">
        <v>289.5</v>
      </c>
      <c r="C120" s="10">
        <v>0</v>
      </c>
      <c r="D120" s="10">
        <v>0</v>
      </c>
      <c r="E120" s="10">
        <v>226</v>
      </c>
      <c r="F120" s="10">
        <v>115</v>
      </c>
      <c r="G120" s="10">
        <v>0</v>
      </c>
      <c r="H120" s="10">
        <v>55.5</v>
      </c>
      <c r="I120" s="10">
        <v>47.5</v>
      </c>
      <c r="J120" s="10">
        <v>0</v>
      </c>
      <c r="K120" s="10">
        <v>146.5</v>
      </c>
      <c r="L120" s="10">
        <v>0</v>
      </c>
      <c r="M120" s="10">
        <v>0</v>
      </c>
      <c r="N120" s="10">
        <v>0</v>
      </c>
      <c r="O120" s="10">
        <v>634.9</v>
      </c>
      <c r="P120" s="10">
        <v>242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12</v>
      </c>
      <c r="AB120" s="10">
        <v>0</v>
      </c>
      <c r="AC120" s="10">
        <v>0</v>
      </c>
      <c r="AD120" s="10">
        <v>230</v>
      </c>
      <c r="AE120" s="10">
        <v>0</v>
      </c>
      <c r="AF120" s="10">
        <v>0</v>
      </c>
      <c r="AG120" s="10">
        <v>0</v>
      </c>
      <c r="AH120" s="10">
        <v>1998.8</v>
      </c>
      <c r="AI120" s="10">
        <v>2000</v>
      </c>
      <c r="AJ120" s="10">
        <v>1.2</v>
      </c>
      <c r="AK120" s="10">
        <v>0.06</v>
      </c>
    </row>
    <row r="121" spans="1:37" ht="16.2" thickBot="1">
      <c r="A121" s="9" t="s">
        <v>378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55.5</v>
      </c>
      <c r="I121" s="10">
        <v>0</v>
      </c>
      <c r="J121" s="10">
        <v>0</v>
      </c>
      <c r="K121" s="10">
        <v>146.5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218</v>
      </c>
      <c r="S121" s="10">
        <v>0</v>
      </c>
      <c r="T121" s="10">
        <v>0</v>
      </c>
      <c r="U121" s="10">
        <v>1217.9000000000001</v>
      </c>
      <c r="V121" s="10">
        <v>0</v>
      </c>
      <c r="W121" s="10">
        <v>47.5</v>
      </c>
      <c r="X121" s="10">
        <v>0</v>
      </c>
      <c r="Y121" s="10">
        <v>0</v>
      </c>
      <c r="Z121" s="10">
        <v>0</v>
      </c>
      <c r="AA121" s="10">
        <v>12</v>
      </c>
      <c r="AB121" s="10">
        <v>0</v>
      </c>
      <c r="AC121" s="10">
        <v>0</v>
      </c>
      <c r="AD121" s="10">
        <v>230</v>
      </c>
      <c r="AE121" s="10">
        <v>71.5</v>
      </c>
      <c r="AF121" s="10">
        <v>0</v>
      </c>
      <c r="AG121" s="10">
        <v>0</v>
      </c>
      <c r="AH121" s="10">
        <v>1998.8</v>
      </c>
      <c r="AI121" s="10">
        <v>2000</v>
      </c>
      <c r="AJ121" s="10">
        <v>1.2</v>
      </c>
      <c r="AK121" s="10">
        <v>0.06</v>
      </c>
    </row>
    <row r="122" spans="1:37" ht="16.2" thickBot="1">
      <c r="A122" s="9" t="s">
        <v>379</v>
      </c>
      <c r="B122" s="10">
        <v>0</v>
      </c>
      <c r="C122" s="10">
        <v>0</v>
      </c>
      <c r="D122" s="10">
        <v>0</v>
      </c>
      <c r="E122" s="10">
        <v>1003.9</v>
      </c>
      <c r="F122" s="10">
        <v>115</v>
      </c>
      <c r="G122" s="10">
        <v>0</v>
      </c>
      <c r="H122" s="10">
        <v>0</v>
      </c>
      <c r="I122" s="10">
        <v>166.5</v>
      </c>
      <c r="J122" s="10">
        <v>0</v>
      </c>
      <c r="K122" s="10">
        <v>146.5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218</v>
      </c>
      <c r="S122" s="10">
        <v>0</v>
      </c>
      <c r="T122" s="10">
        <v>0</v>
      </c>
      <c r="U122" s="10">
        <v>0</v>
      </c>
      <c r="V122" s="10">
        <v>0</v>
      </c>
      <c r="W122" s="10">
        <v>47.5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230</v>
      </c>
      <c r="AE122" s="10">
        <v>71.5</v>
      </c>
      <c r="AF122" s="10">
        <v>0</v>
      </c>
      <c r="AG122" s="10">
        <v>0</v>
      </c>
      <c r="AH122" s="10">
        <v>1998.8</v>
      </c>
      <c r="AI122" s="10">
        <v>2000</v>
      </c>
      <c r="AJ122" s="10">
        <v>1.2</v>
      </c>
      <c r="AK122" s="10">
        <v>0.06</v>
      </c>
    </row>
    <row r="123" spans="1:37" ht="16.2" thickBot="1">
      <c r="A123" s="9" t="s">
        <v>380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242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47.5</v>
      </c>
      <c r="X123" s="10">
        <v>0</v>
      </c>
      <c r="Y123" s="10">
        <v>0</v>
      </c>
      <c r="Z123" s="10">
        <v>0</v>
      </c>
      <c r="AA123" s="10">
        <v>480.4</v>
      </c>
      <c r="AB123" s="10">
        <v>0</v>
      </c>
      <c r="AC123" s="10">
        <v>0</v>
      </c>
      <c r="AD123" s="10">
        <v>230</v>
      </c>
      <c r="AE123" s="10">
        <v>0</v>
      </c>
      <c r="AF123" s="10">
        <v>0</v>
      </c>
      <c r="AG123" s="10">
        <v>0</v>
      </c>
      <c r="AH123" s="10">
        <v>999.9</v>
      </c>
      <c r="AI123" s="10">
        <v>1000</v>
      </c>
      <c r="AJ123" s="10">
        <v>0.1</v>
      </c>
      <c r="AK123" s="10">
        <v>0.01</v>
      </c>
    </row>
    <row r="124" spans="1:37" ht="16.2" thickBot="1">
      <c r="A124" s="9" t="s">
        <v>381</v>
      </c>
      <c r="B124" s="10">
        <v>178.5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55.5</v>
      </c>
      <c r="I124" s="10">
        <v>0</v>
      </c>
      <c r="J124" s="10">
        <v>0</v>
      </c>
      <c r="K124" s="10">
        <v>146.5</v>
      </c>
      <c r="L124" s="10">
        <v>0</v>
      </c>
      <c r="M124" s="10">
        <v>0</v>
      </c>
      <c r="N124" s="10">
        <v>0</v>
      </c>
      <c r="O124" s="10">
        <v>634.9</v>
      </c>
      <c r="P124" s="10">
        <v>488.4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266</v>
      </c>
      <c r="AB124" s="10">
        <v>0</v>
      </c>
      <c r="AC124" s="10">
        <v>0</v>
      </c>
      <c r="AD124" s="10">
        <v>230</v>
      </c>
      <c r="AE124" s="10">
        <v>0</v>
      </c>
      <c r="AF124" s="10">
        <v>0</v>
      </c>
      <c r="AG124" s="10">
        <v>0</v>
      </c>
      <c r="AH124" s="10">
        <v>1999.8</v>
      </c>
      <c r="AI124" s="10">
        <v>2000</v>
      </c>
      <c r="AJ124" s="10">
        <v>0.2</v>
      </c>
      <c r="AK124" s="10">
        <v>0.01</v>
      </c>
    </row>
    <row r="125" spans="1:37" ht="16.2" thickBot="1">
      <c r="A125" s="9" t="s">
        <v>382</v>
      </c>
      <c r="B125" s="10">
        <v>0</v>
      </c>
      <c r="C125" s="10">
        <v>0</v>
      </c>
      <c r="D125" s="10">
        <v>0</v>
      </c>
      <c r="E125" s="10">
        <v>1003.9</v>
      </c>
      <c r="F125" s="10">
        <v>0</v>
      </c>
      <c r="G125" s="10">
        <v>0</v>
      </c>
      <c r="H125" s="10">
        <v>0</v>
      </c>
      <c r="I125" s="10">
        <v>166.5</v>
      </c>
      <c r="J125" s="10">
        <v>0</v>
      </c>
      <c r="K125" s="10">
        <v>146.5</v>
      </c>
      <c r="L125" s="10">
        <v>0</v>
      </c>
      <c r="M125" s="10">
        <v>0</v>
      </c>
      <c r="N125" s="10">
        <v>0</v>
      </c>
      <c r="O125" s="10">
        <v>634.9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47.5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1999.3</v>
      </c>
      <c r="AI125" s="10">
        <v>2000</v>
      </c>
      <c r="AJ125" s="10">
        <v>0.7</v>
      </c>
      <c r="AK125" s="10">
        <v>0.04</v>
      </c>
    </row>
    <row r="126" spans="1:37" ht="16.2" thickBot="1">
      <c r="A126" s="9" t="s">
        <v>383</v>
      </c>
      <c r="B126" s="10">
        <v>289.5</v>
      </c>
      <c r="C126" s="10">
        <v>0</v>
      </c>
      <c r="D126" s="10">
        <v>0</v>
      </c>
      <c r="E126" s="10">
        <v>0</v>
      </c>
      <c r="F126" s="10">
        <v>115</v>
      </c>
      <c r="G126" s="10">
        <v>0</v>
      </c>
      <c r="H126" s="10">
        <v>0</v>
      </c>
      <c r="I126" s="10">
        <v>0</v>
      </c>
      <c r="J126" s="10">
        <v>0</v>
      </c>
      <c r="K126" s="10">
        <v>146.5</v>
      </c>
      <c r="L126" s="10">
        <v>0</v>
      </c>
      <c r="M126" s="10">
        <v>0</v>
      </c>
      <c r="N126" s="10">
        <v>0</v>
      </c>
      <c r="O126" s="10">
        <v>0</v>
      </c>
      <c r="P126" s="10">
        <v>242</v>
      </c>
      <c r="Q126" s="10">
        <v>0</v>
      </c>
      <c r="R126" s="10">
        <v>0</v>
      </c>
      <c r="S126" s="10">
        <v>0</v>
      </c>
      <c r="T126" s="10">
        <v>0</v>
      </c>
      <c r="U126" s="10">
        <v>381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480.4</v>
      </c>
      <c r="AB126" s="10">
        <v>115</v>
      </c>
      <c r="AC126" s="10">
        <v>0</v>
      </c>
      <c r="AD126" s="10">
        <v>230</v>
      </c>
      <c r="AE126" s="10">
        <v>0</v>
      </c>
      <c r="AF126" s="10">
        <v>0</v>
      </c>
      <c r="AG126" s="10">
        <v>0</v>
      </c>
      <c r="AH126" s="10">
        <v>1999.3</v>
      </c>
      <c r="AI126" s="10">
        <v>2000</v>
      </c>
      <c r="AJ126" s="10">
        <v>0.7</v>
      </c>
      <c r="AK126" s="10">
        <v>0.04</v>
      </c>
    </row>
    <row r="127" spans="1:37" ht="16.2" thickBot="1">
      <c r="A127" s="9" t="s">
        <v>384</v>
      </c>
      <c r="B127" s="10">
        <v>178.5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55.5</v>
      </c>
      <c r="I127" s="10">
        <v>0</v>
      </c>
      <c r="J127" s="10">
        <v>0</v>
      </c>
      <c r="K127" s="10">
        <v>146.5</v>
      </c>
      <c r="L127" s="10">
        <v>0</v>
      </c>
      <c r="M127" s="10">
        <v>0</v>
      </c>
      <c r="N127" s="10">
        <v>0</v>
      </c>
      <c r="O127" s="10">
        <v>0</v>
      </c>
      <c r="P127" s="10">
        <v>242</v>
      </c>
      <c r="Q127" s="10">
        <v>0</v>
      </c>
      <c r="R127" s="10">
        <v>0</v>
      </c>
      <c r="S127" s="10">
        <v>0</v>
      </c>
      <c r="T127" s="10">
        <v>0</v>
      </c>
      <c r="U127" s="10">
        <v>1098.9000000000001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12</v>
      </c>
      <c r="AB127" s="10">
        <v>0</v>
      </c>
      <c r="AC127" s="10">
        <v>0</v>
      </c>
      <c r="AD127" s="10">
        <v>266</v>
      </c>
      <c r="AE127" s="10">
        <v>0</v>
      </c>
      <c r="AF127" s="10">
        <v>0</v>
      </c>
      <c r="AG127" s="10">
        <v>0</v>
      </c>
      <c r="AH127" s="10">
        <v>1999.3</v>
      </c>
      <c r="AI127" s="10">
        <v>2000</v>
      </c>
      <c r="AJ127" s="10">
        <v>0.7</v>
      </c>
      <c r="AK127" s="10">
        <v>0.04</v>
      </c>
    </row>
    <row r="128" spans="1:37" ht="16.2" thickBot="1">
      <c r="A128" s="9" t="s">
        <v>385</v>
      </c>
      <c r="B128" s="10">
        <v>289.5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55.5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242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666.9</v>
      </c>
      <c r="AA128" s="10">
        <v>480.4</v>
      </c>
      <c r="AB128" s="10">
        <v>0</v>
      </c>
      <c r="AC128" s="10">
        <v>0</v>
      </c>
      <c r="AD128" s="10">
        <v>266</v>
      </c>
      <c r="AE128" s="10">
        <v>0</v>
      </c>
      <c r="AF128" s="10">
        <v>0</v>
      </c>
      <c r="AG128" s="10">
        <v>0</v>
      </c>
      <c r="AH128" s="10">
        <v>2000.3</v>
      </c>
      <c r="AI128" s="10">
        <v>2000</v>
      </c>
      <c r="AJ128" s="10">
        <v>-0.3</v>
      </c>
      <c r="AK128" s="10">
        <v>-0.02</v>
      </c>
    </row>
    <row r="129" spans="1:37" ht="16.2" thickBot="1">
      <c r="A129" s="9" t="s">
        <v>386</v>
      </c>
      <c r="B129" s="10">
        <v>289.5</v>
      </c>
      <c r="C129" s="10">
        <v>0</v>
      </c>
      <c r="D129" s="10">
        <v>404.5</v>
      </c>
      <c r="E129" s="10">
        <v>0</v>
      </c>
      <c r="F129" s="10">
        <v>0</v>
      </c>
      <c r="G129" s="10">
        <v>0</v>
      </c>
      <c r="H129" s="10">
        <v>55.5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242</v>
      </c>
      <c r="Q129" s="10">
        <v>0</v>
      </c>
      <c r="R129" s="10">
        <v>0</v>
      </c>
      <c r="S129" s="10">
        <v>0</v>
      </c>
      <c r="T129" s="10">
        <v>0</v>
      </c>
      <c r="U129" s="10">
        <v>250</v>
      </c>
      <c r="V129" s="10">
        <v>0</v>
      </c>
      <c r="W129" s="10">
        <v>47.5</v>
      </c>
      <c r="X129" s="10">
        <v>0</v>
      </c>
      <c r="Y129" s="10">
        <v>0</v>
      </c>
      <c r="Z129" s="10">
        <v>0</v>
      </c>
      <c r="AA129" s="10">
        <v>480.4</v>
      </c>
      <c r="AB129" s="10">
        <v>0</v>
      </c>
      <c r="AC129" s="10">
        <v>0</v>
      </c>
      <c r="AD129" s="10">
        <v>230</v>
      </c>
      <c r="AE129" s="10">
        <v>0</v>
      </c>
      <c r="AF129" s="10">
        <v>0</v>
      </c>
      <c r="AG129" s="10">
        <v>0</v>
      </c>
      <c r="AH129" s="10">
        <v>1999.3</v>
      </c>
      <c r="AI129" s="10">
        <v>2000</v>
      </c>
      <c r="AJ129" s="10">
        <v>0.7</v>
      </c>
      <c r="AK129" s="10">
        <v>0.04</v>
      </c>
    </row>
    <row r="130" spans="1:37" ht="16.2" thickBot="1">
      <c r="A130" s="9" t="s">
        <v>387</v>
      </c>
      <c r="B130" s="10">
        <v>289.5</v>
      </c>
      <c r="C130" s="10">
        <v>0</v>
      </c>
      <c r="D130" s="10">
        <v>0</v>
      </c>
      <c r="E130" s="10">
        <v>0</v>
      </c>
      <c r="F130" s="10">
        <v>115</v>
      </c>
      <c r="G130" s="10">
        <v>0</v>
      </c>
      <c r="H130" s="10">
        <v>0</v>
      </c>
      <c r="I130" s="10">
        <v>0</v>
      </c>
      <c r="J130" s="10">
        <v>0</v>
      </c>
      <c r="K130" s="10">
        <v>146.5</v>
      </c>
      <c r="L130" s="10">
        <v>0</v>
      </c>
      <c r="M130" s="10">
        <v>0</v>
      </c>
      <c r="N130" s="10">
        <v>0</v>
      </c>
      <c r="O130" s="10">
        <v>0</v>
      </c>
      <c r="P130" s="10">
        <v>218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230</v>
      </c>
      <c r="AE130" s="10">
        <v>0</v>
      </c>
      <c r="AF130" s="10">
        <v>0</v>
      </c>
      <c r="AG130" s="10">
        <v>0</v>
      </c>
      <c r="AH130" s="10">
        <v>998.9</v>
      </c>
      <c r="AI130" s="10">
        <v>1000</v>
      </c>
      <c r="AJ130" s="10">
        <v>1.1000000000000001</v>
      </c>
      <c r="AK130" s="10">
        <v>0.11</v>
      </c>
    </row>
    <row r="131" spans="1:37" ht="16.2" thickBot="1">
      <c r="A131" s="9" t="s">
        <v>388</v>
      </c>
      <c r="B131" s="10">
        <v>289.5</v>
      </c>
      <c r="C131" s="10">
        <v>0</v>
      </c>
      <c r="D131" s="10">
        <v>0</v>
      </c>
      <c r="E131" s="10">
        <v>226</v>
      </c>
      <c r="F131" s="10">
        <v>115</v>
      </c>
      <c r="G131" s="10">
        <v>0</v>
      </c>
      <c r="H131" s="10">
        <v>0</v>
      </c>
      <c r="I131" s="10">
        <v>166.5</v>
      </c>
      <c r="J131" s="10">
        <v>0</v>
      </c>
      <c r="K131" s="10">
        <v>146.5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47.5</v>
      </c>
      <c r="X131" s="10">
        <v>0</v>
      </c>
      <c r="Y131" s="10">
        <v>0</v>
      </c>
      <c r="Z131" s="10">
        <v>0</v>
      </c>
      <c r="AA131" s="10">
        <v>480.4</v>
      </c>
      <c r="AB131" s="10">
        <v>115</v>
      </c>
      <c r="AC131" s="10">
        <v>0</v>
      </c>
      <c r="AD131" s="10">
        <v>230</v>
      </c>
      <c r="AE131" s="10">
        <v>71.5</v>
      </c>
      <c r="AF131" s="10">
        <v>0</v>
      </c>
      <c r="AG131" s="10">
        <v>0</v>
      </c>
      <c r="AH131" s="10">
        <v>1887.8</v>
      </c>
      <c r="AI131" s="10">
        <v>2000</v>
      </c>
      <c r="AJ131" s="10">
        <v>112.2</v>
      </c>
      <c r="AK131" s="10">
        <v>5.61</v>
      </c>
    </row>
    <row r="132" spans="1:37" ht="16.2" thickBot="1">
      <c r="A132" s="9" t="s">
        <v>389</v>
      </c>
      <c r="B132" s="10">
        <v>289.5</v>
      </c>
      <c r="C132" s="10">
        <v>0</v>
      </c>
      <c r="D132" s="10">
        <v>0</v>
      </c>
      <c r="E132" s="10">
        <v>0</v>
      </c>
      <c r="F132" s="10">
        <v>115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480.4</v>
      </c>
      <c r="AB132" s="10">
        <v>115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999.9</v>
      </c>
      <c r="AI132" s="10">
        <v>1000</v>
      </c>
      <c r="AJ132" s="10">
        <v>0.1</v>
      </c>
      <c r="AK132" s="10">
        <v>0.01</v>
      </c>
    </row>
    <row r="133" spans="1:37" ht="16.2" thickBot="1">
      <c r="A133" s="9" t="s">
        <v>390</v>
      </c>
      <c r="B133" s="10">
        <v>0</v>
      </c>
      <c r="C133" s="10">
        <v>0</v>
      </c>
      <c r="D133" s="10">
        <v>0</v>
      </c>
      <c r="E133" s="10">
        <v>0</v>
      </c>
      <c r="F133" s="10">
        <v>115</v>
      </c>
      <c r="G133" s="10">
        <v>381</v>
      </c>
      <c r="H133" s="10">
        <v>381</v>
      </c>
      <c r="I133" s="10">
        <v>0</v>
      </c>
      <c r="J133" s="10">
        <v>0</v>
      </c>
      <c r="K133" s="10">
        <v>146.5</v>
      </c>
      <c r="L133" s="10">
        <v>0</v>
      </c>
      <c r="M133" s="10">
        <v>0</v>
      </c>
      <c r="N133" s="10">
        <v>0</v>
      </c>
      <c r="O133" s="10">
        <v>0</v>
      </c>
      <c r="P133" s="10">
        <v>242</v>
      </c>
      <c r="Q133" s="10">
        <v>0</v>
      </c>
      <c r="R133" s="10">
        <v>218</v>
      </c>
      <c r="S133" s="10">
        <v>0</v>
      </c>
      <c r="T133" s="10">
        <v>0</v>
      </c>
      <c r="U133" s="10">
        <v>250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266</v>
      </c>
      <c r="AE133" s="10">
        <v>0</v>
      </c>
      <c r="AF133" s="10">
        <v>0</v>
      </c>
      <c r="AG133" s="10">
        <v>0</v>
      </c>
      <c r="AH133" s="10">
        <v>1999.3</v>
      </c>
      <c r="AI133" s="10">
        <v>2000</v>
      </c>
      <c r="AJ133" s="10">
        <v>0.7</v>
      </c>
      <c r="AK133" s="10">
        <v>0.04</v>
      </c>
    </row>
    <row r="134" spans="1:37" ht="16.2" thickBot="1"/>
    <row r="135" spans="1:37" ht="16.2" thickBot="1">
      <c r="A135" s="11" t="s">
        <v>505</v>
      </c>
      <c r="B135" s="12">
        <v>7094.4</v>
      </c>
    </row>
    <row r="136" spans="1:37" ht="16.2" thickBot="1">
      <c r="A136" s="11" t="s">
        <v>506</v>
      </c>
      <c r="B136" s="12">
        <v>0</v>
      </c>
    </row>
    <row r="137" spans="1:37" ht="16.2" thickBot="1">
      <c r="A137" s="11" t="s">
        <v>507</v>
      </c>
      <c r="B137" s="12">
        <v>44000.6</v>
      </c>
    </row>
    <row r="138" spans="1:37" ht="16.2" thickBot="1">
      <c r="A138" s="11" t="s">
        <v>508</v>
      </c>
      <c r="B138" s="12">
        <v>44000</v>
      </c>
    </row>
    <row r="139" spans="1:37" ht="16.2" thickBot="1">
      <c r="A139" s="11" t="s">
        <v>509</v>
      </c>
      <c r="B139" s="12">
        <v>0.6</v>
      </c>
    </row>
    <row r="140" spans="1:37" ht="16.2" thickBot="1">
      <c r="A140" s="11" t="s">
        <v>510</v>
      </c>
      <c r="B140" s="12"/>
    </row>
    <row r="141" spans="1:37" ht="16.2" thickBot="1">
      <c r="A141" s="11" t="s">
        <v>511</v>
      </c>
      <c r="B141" s="12"/>
    </row>
    <row r="142" spans="1:37" ht="16.2" thickBot="1">
      <c r="A142" s="11" t="s">
        <v>512</v>
      </c>
      <c r="B142" s="12">
        <v>0</v>
      </c>
    </row>
    <row r="144" spans="1:37">
      <c r="A144" s="13" t="s">
        <v>513</v>
      </c>
    </row>
    <row r="146" spans="1:1">
      <c r="A146" s="14" t="s">
        <v>766</v>
      </c>
    </row>
    <row r="147" spans="1:1">
      <c r="A147" s="14" t="s">
        <v>767</v>
      </c>
    </row>
  </sheetData>
  <hyperlinks>
    <hyperlink ref="A144" r:id="rId1" display="https://miau.my-x.hu/myx-free/coco/test/132302320220526045111.html" xr:uid="{F7D0817F-B6C0-4D4C-B24D-E4123C883038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9ED7-C8B0-4560-AE81-FA2CEA78D8F9}">
  <dimension ref="A3:J30"/>
  <sheetViews>
    <sheetView zoomScale="70" zoomScaleNormal="70" workbookViewId="0"/>
  </sheetViews>
  <sheetFormatPr defaultRowHeight="15.6"/>
  <cols>
    <col min="1" max="1" width="19.59765625" bestFit="1" customWidth="1"/>
    <col min="2" max="2" width="17.3984375" bestFit="1" customWidth="1"/>
    <col min="3" max="3" width="6.09765625" bestFit="1" customWidth="1"/>
    <col min="4" max="4" width="11.8984375" bestFit="1" customWidth="1"/>
    <col min="6" max="6" width="19.296875" bestFit="1" customWidth="1"/>
    <col min="7" max="7" width="14.5" bestFit="1" customWidth="1"/>
    <col min="8" max="8" width="5.8984375" bestFit="1" customWidth="1"/>
  </cols>
  <sheetData>
    <row r="3" spans="1:10">
      <c r="A3" s="26" t="s">
        <v>719</v>
      </c>
      <c r="B3" s="26" t="s">
        <v>718</v>
      </c>
      <c r="F3" s="26" t="s">
        <v>719</v>
      </c>
      <c r="G3" s="26" t="s">
        <v>718</v>
      </c>
    </row>
    <row r="4" spans="1:10">
      <c r="A4" s="26" t="s">
        <v>716</v>
      </c>
      <c r="B4" t="s">
        <v>714</v>
      </c>
      <c r="C4" t="s">
        <v>715</v>
      </c>
      <c r="D4" t="s">
        <v>769</v>
      </c>
      <c r="F4" s="26" t="s">
        <v>716</v>
      </c>
      <c r="G4" t="s">
        <v>714</v>
      </c>
      <c r="H4" t="s">
        <v>715</v>
      </c>
      <c r="I4" t="s">
        <v>769</v>
      </c>
      <c r="J4" t="s">
        <v>721</v>
      </c>
    </row>
    <row r="5" spans="1:10">
      <c r="A5" s="27" t="s">
        <v>695</v>
      </c>
      <c r="B5" s="18">
        <v>0.10833943173502177</v>
      </c>
      <c r="C5" s="18">
        <v>2.4772389467416348E-2</v>
      </c>
      <c r="D5" s="18">
        <f>B5-C5</f>
        <v>8.3567042267605418E-2</v>
      </c>
      <c r="F5" s="27" t="s">
        <v>328</v>
      </c>
      <c r="G5" s="18">
        <v>0.10833943173502177</v>
      </c>
      <c r="H5" s="18">
        <v>2.4772389467416348E-2</v>
      </c>
      <c r="I5" s="18">
        <f>G5-H5</f>
        <v>8.3567042267605418E-2</v>
      </c>
      <c r="J5" s="39">
        <f>SUM(I5:I8)</f>
        <v>8.002163606859905E-2</v>
      </c>
    </row>
    <row r="6" spans="1:10">
      <c r="A6" s="27" t="s">
        <v>704</v>
      </c>
      <c r="B6" s="18">
        <v>7.6578501202256316E-2</v>
      </c>
      <c r="C6" s="18">
        <v>0.1286800634536801</v>
      </c>
      <c r="D6" s="18">
        <f t="shared" ref="D6:D21" si="0">B6-C6</f>
        <v>-5.2101562251423789E-2</v>
      </c>
      <c r="F6" s="27" t="s">
        <v>329</v>
      </c>
      <c r="G6" s="18">
        <v>0</v>
      </c>
      <c r="H6" s="18">
        <v>0</v>
      </c>
      <c r="I6" s="18">
        <f t="shared" ref="I6:I21" si="1">G6-H6</f>
        <v>0</v>
      </c>
      <c r="J6" s="40"/>
    </row>
    <row r="7" spans="1:10">
      <c r="A7" s="27" t="s">
        <v>705</v>
      </c>
      <c r="B7" s="18">
        <v>0</v>
      </c>
      <c r="C7" s="18">
        <v>1.568160434175897E-2</v>
      </c>
      <c r="D7" s="18">
        <f t="shared" si="0"/>
        <v>-1.568160434175897E-2</v>
      </c>
      <c r="F7" s="27" t="s">
        <v>330</v>
      </c>
      <c r="G7" s="18">
        <v>9.1930564583210198E-3</v>
      </c>
      <c r="H7" s="18">
        <v>0</v>
      </c>
      <c r="I7" s="18">
        <f t="shared" si="1"/>
        <v>9.1930564583210198E-3</v>
      </c>
      <c r="J7" s="40"/>
    </row>
    <row r="8" spans="1:10">
      <c r="A8" s="27" t="s">
        <v>706</v>
      </c>
      <c r="B8" s="18">
        <v>0</v>
      </c>
      <c r="C8" s="18">
        <v>0</v>
      </c>
      <c r="D8" s="18">
        <f t="shared" si="0"/>
        <v>0</v>
      </c>
      <c r="F8" s="27" t="s">
        <v>331</v>
      </c>
      <c r="G8" s="18">
        <v>8.2937505397653655E-2</v>
      </c>
      <c r="H8" s="18">
        <v>9.5675968054981048E-2</v>
      </c>
      <c r="I8" s="18">
        <f t="shared" si="1"/>
        <v>-1.2738462657327393E-2</v>
      </c>
      <c r="J8" s="40"/>
    </row>
    <row r="9" spans="1:10">
      <c r="A9" s="27" t="s">
        <v>707</v>
      </c>
      <c r="B9" s="18">
        <v>0</v>
      </c>
      <c r="C9" s="18">
        <v>0.12872551737930843</v>
      </c>
      <c r="D9" s="18">
        <f t="shared" si="0"/>
        <v>-0.12872551737930843</v>
      </c>
      <c r="F9" s="27" t="s">
        <v>332</v>
      </c>
      <c r="G9" s="18">
        <v>3.9204010854397425E-2</v>
      </c>
      <c r="H9" s="18">
        <v>0</v>
      </c>
      <c r="I9" s="18">
        <f t="shared" si="1"/>
        <v>3.9204010854397425E-2</v>
      </c>
      <c r="J9" s="39">
        <f>SUM(I9:I12)</f>
        <v>0.10610082589782863</v>
      </c>
    </row>
    <row r="10" spans="1:10">
      <c r="A10" s="27" t="s">
        <v>708</v>
      </c>
      <c r="B10" s="18">
        <v>4.3288046072098997E-2</v>
      </c>
      <c r="C10" s="18">
        <v>1.4624800570901302E-2</v>
      </c>
      <c r="D10" s="18">
        <f t="shared" si="0"/>
        <v>2.8663245501197695E-2</v>
      </c>
      <c r="F10" s="27" t="s">
        <v>333</v>
      </c>
      <c r="G10" s="18">
        <v>1.7317945664377297E-2</v>
      </c>
      <c r="H10" s="18">
        <v>8.6362458693745054E-3</v>
      </c>
      <c r="I10" s="18">
        <f t="shared" si="1"/>
        <v>8.6816997950027921E-3</v>
      </c>
      <c r="J10" s="40"/>
    </row>
    <row r="11" spans="1:10">
      <c r="A11" s="27" t="s">
        <v>709</v>
      </c>
      <c r="B11" s="18">
        <v>8.7553351545206173E-2</v>
      </c>
      <c r="C11" s="18">
        <v>0</v>
      </c>
      <c r="D11" s="18">
        <f t="shared" si="0"/>
        <v>8.7553351545206173E-2</v>
      </c>
      <c r="F11" s="27" t="s">
        <v>334</v>
      </c>
      <c r="G11" s="18">
        <v>3.4976795770966747E-2</v>
      </c>
      <c r="H11" s="18">
        <v>0</v>
      </c>
      <c r="I11" s="18">
        <f t="shared" si="1"/>
        <v>3.4976795770966747E-2</v>
      </c>
      <c r="J11" s="40"/>
    </row>
    <row r="12" spans="1:10">
      <c r="A12" s="27" t="s">
        <v>710</v>
      </c>
      <c r="B12" s="18">
        <v>0</v>
      </c>
      <c r="C12" s="18">
        <v>0</v>
      </c>
      <c r="D12" s="18">
        <f t="shared" si="0"/>
        <v>0</v>
      </c>
      <c r="F12" s="27" t="s">
        <v>335</v>
      </c>
      <c r="G12" s="18">
        <v>2.3238319477461664E-2</v>
      </c>
      <c r="H12" s="18">
        <v>0</v>
      </c>
      <c r="I12" s="18">
        <f t="shared" si="1"/>
        <v>2.3238319477461664E-2</v>
      </c>
      <c r="J12" s="40"/>
    </row>
    <row r="13" spans="1:10">
      <c r="A13" s="27" t="s">
        <v>698</v>
      </c>
      <c r="B13" s="18">
        <v>0</v>
      </c>
      <c r="C13" s="18">
        <v>0</v>
      </c>
      <c r="D13" s="18">
        <f t="shared" si="0"/>
        <v>0</v>
      </c>
      <c r="F13" s="27" t="s">
        <v>340</v>
      </c>
      <c r="G13" s="18">
        <v>0</v>
      </c>
      <c r="H13" s="18">
        <v>0.12872551737930843</v>
      </c>
      <c r="I13" s="18">
        <f t="shared" si="1"/>
        <v>-0.12872551737930843</v>
      </c>
      <c r="J13" s="39">
        <f>SUM(I13:I16)</f>
        <v>-1.2508920332904558E-2</v>
      </c>
    </row>
    <row r="14" spans="1:10">
      <c r="A14" s="27" t="s">
        <v>696</v>
      </c>
      <c r="B14" s="18">
        <v>9.1930564583210198E-3</v>
      </c>
      <c r="C14" s="18">
        <v>0</v>
      </c>
      <c r="D14" s="18">
        <f t="shared" si="0"/>
        <v>9.1930564583210198E-3</v>
      </c>
      <c r="F14" s="27" t="s">
        <v>341</v>
      </c>
      <c r="G14" s="18">
        <v>4.3288046072098997E-2</v>
      </c>
      <c r="H14" s="18">
        <v>1.4624800570901302E-2</v>
      </c>
      <c r="I14" s="18">
        <f t="shared" si="1"/>
        <v>2.8663245501197695E-2</v>
      </c>
      <c r="J14" s="40"/>
    </row>
    <row r="15" spans="1:10">
      <c r="A15" s="27" t="s">
        <v>697</v>
      </c>
      <c r="B15" s="18">
        <v>8.2937505397653655E-2</v>
      </c>
      <c r="C15" s="18">
        <v>9.5675968054981048E-2</v>
      </c>
      <c r="D15" s="18">
        <f t="shared" si="0"/>
        <v>-1.2738462657327393E-2</v>
      </c>
      <c r="F15" s="27" t="s">
        <v>342</v>
      </c>
      <c r="G15" s="18">
        <v>8.7553351545206173E-2</v>
      </c>
      <c r="H15" s="18">
        <v>0</v>
      </c>
      <c r="I15" s="18">
        <f t="shared" si="1"/>
        <v>8.7553351545206173E-2</v>
      </c>
      <c r="J15" s="40"/>
    </row>
    <row r="16" spans="1:10">
      <c r="A16" s="27" t="s">
        <v>699</v>
      </c>
      <c r="B16" s="18">
        <v>3.9204010854397425E-2</v>
      </c>
      <c r="C16" s="18">
        <v>0</v>
      </c>
      <c r="D16" s="18">
        <f t="shared" si="0"/>
        <v>3.9204010854397425E-2</v>
      </c>
      <c r="F16" s="27" t="s">
        <v>343</v>
      </c>
      <c r="G16" s="18">
        <v>0</v>
      </c>
      <c r="H16" s="18">
        <v>0</v>
      </c>
      <c r="I16" s="18">
        <f t="shared" si="1"/>
        <v>0</v>
      </c>
      <c r="J16" s="40"/>
    </row>
    <row r="17" spans="1:10">
      <c r="A17" s="27" t="s">
        <v>700</v>
      </c>
      <c r="B17" s="18">
        <v>1.7317945664377297E-2</v>
      </c>
      <c r="C17" s="18">
        <v>8.6362458693745054E-3</v>
      </c>
      <c r="D17" s="18">
        <f t="shared" si="0"/>
        <v>8.6816997950027921E-3</v>
      </c>
      <c r="F17" s="27" t="s">
        <v>336</v>
      </c>
      <c r="G17" s="18">
        <v>0</v>
      </c>
      <c r="H17" s="18">
        <v>6.0626446003009031E-2</v>
      </c>
      <c r="I17" s="18">
        <f t="shared" si="1"/>
        <v>-6.0626446003009031E-2</v>
      </c>
      <c r="J17" s="39">
        <f>SUM(I17:I20)</f>
        <v>-0.1284096125961918</v>
      </c>
    </row>
    <row r="18" spans="1:10">
      <c r="A18" s="27" t="s">
        <v>701</v>
      </c>
      <c r="B18" s="18">
        <v>3.4976795770966747E-2</v>
      </c>
      <c r="C18" s="18">
        <v>0</v>
      </c>
      <c r="D18" s="18">
        <f t="shared" si="0"/>
        <v>3.4976795770966747E-2</v>
      </c>
      <c r="F18" s="27" t="s">
        <v>337</v>
      </c>
      <c r="G18" s="18">
        <v>7.6578501202256316E-2</v>
      </c>
      <c r="H18" s="18">
        <v>0.1286800634536801</v>
      </c>
      <c r="I18" s="18">
        <f t="shared" si="1"/>
        <v>-5.2101562251423789E-2</v>
      </c>
      <c r="J18" s="40"/>
    </row>
    <row r="19" spans="1:10">
      <c r="A19" s="27" t="s">
        <v>702</v>
      </c>
      <c r="B19" s="18">
        <v>2.3238319477461664E-2</v>
      </c>
      <c r="C19" s="18">
        <v>0</v>
      </c>
      <c r="D19" s="18">
        <f t="shared" si="0"/>
        <v>2.3238319477461664E-2</v>
      </c>
      <c r="F19" s="27" t="s">
        <v>338</v>
      </c>
      <c r="G19" s="18">
        <v>0</v>
      </c>
      <c r="H19" s="18">
        <v>1.568160434175897E-2</v>
      </c>
      <c r="I19" s="18">
        <f t="shared" si="1"/>
        <v>-1.568160434175897E-2</v>
      </c>
      <c r="J19" s="40"/>
    </row>
    <row r="20" spans="1:10">
      <c r="A20" s="27" t="s">
        <v>703</v>
      </c>
      <c r="B20" s="18">
        <v>0</v>
      </c>
      <c r="C20" s="18">
        <v>6.0626446003009031E-2</v>
      </c>
      <c r="D20" s="18">
        <f t="shared" si="0"/>
        <v>-6.0626446003009031E-2</v>
      </c>
      <c r="F20" s="27" t="s">
        <v>339</v>
      </c>
      <c r="G20" s="18">
        <v>0</v>
      </c>
      <c r="H20" s="18">
        <v>0</v>
      </c>
      <c r="I20" s="18">
        <f t="shared" si="1"/>
        <v>0</v>
      </c>
      <c r="J20" s="40"/>
    </row>
    <row r="21" spans="1:10">
      <c r="A21" s="27" t="s">
        <v>717</v>
      </c>
      <c r="B21" s="18">
        <v>0.522626964177761</v>
      </c>
      <c r="C21" s="18">
        <v>0.47742303514042972</v>
      </c>
      <c r="D21" s="18">
        <f t="shared" si="0"/>
        <v>4.5203929037331281E-2</v>
      </c>
      <c r="F21" s="27" t="s">
        <v>717</v>
      </c>
      <c r="G21" s="18">
        <v>0.52262696417776111</v>
      </c>
      <c r="H21" s="18">
        <v>0.47742303514042977</v>
      </c>
      <c r="I21" s="18">
        <f t="shared" si="1"/>
        <v>4.5203929037331336E-2</v>
      </c>
      <c r="J21" s="18">
        <f>SUM(J5:J20)</f>
        <v>4.5203929037331309E-2</v>
      </c>
    </row>
    <row r="24" spans="1:10">
      <c r="A24" s="26" t="s">
        <v>719</v>
      </c>
      <c r="B24" s="26" t="s">
        <v>718</v>
      </c>
    </row>
    <row r="25" spans="1:10">
      <c r="A25" s="26" t="s">
        <v>716</v>
      </c>
      <c r="B25" t="s">
        <v>714</v>
      </c>
      <c r="C25" t="s">
        <v>715</v>
      </c>
      <c r="D25" t="s">
        <v>720</v>
      </c>
    </row>
    <row r="26" spans="1:10">
      <c r="A26" s="27" t="s">
        <v>326</v>
      </c>
      <c r="B26" s="18">
        <v>0.13172320377449392</v>
      </c>
      <c r="C26" s="18">
        <v>1.568160434175897E-2</v>
      </c>
      <c r="D26" s="18">
        <f>B26-C26</f>
        <v>0.11604159943273495</v>
      </c>
    </row>
    <row r="27" spans="1:10">
      <c r="A27" s="27" t="s">
        <v>325</v>
      </c>
      <c r="B27" s="18">
        <v>0.13718449293873261</v>
      </c>
      <c r="C27" s="18">
        <v>0.1519411098939559</v>
      </c>
      <c r="D27" s="18">
        <f t="shared" ref="D27:D30" si="2">B27-C27</f>
        <v>-1.475661695522329E-2</v>
      </c>
    </row>
    <row r="28" spans="1:10">
      <c r="A28" s="27" t="s">
        <v>327</v>
      </c>
      <c r="B28" s="18">
        <v>0.10617582487511532</v>
      </c>
      <c r="C28" s="18">
        <v>9.5675968054981048E-2</v>
      </c>
      <c r="D28" s="18">
        <f t="shared" si="2"/>
        <v>1.0499856820134268E-2</v>
      </c>
    </row>
    <row r="29" spans="1:10">
      <c r="A29" s="27" t="s">
        <v>324</v>
      </c>
      <c r="B29" s="18">
        <v>0.1475434425894192</v>
      </c>
      <c r="C29" s="18">
        <v>0.2141243528497338</v>
      </c>
      <c r="D29" s="18">
        <f t="shared" si="2"/>
        <v>-6.6580910260314596E-2</v>
      </c>
    </row>
    <row r="30" spans="1:10">
      <c r="A30" s="27" t="s">
        <v>717</v>
      </c>
      <c r="B30" s="18">
        <v>0.52262696417776111</v>
      </c>
      <c r="C30" s="18">
        <v>0.47742303514042972</v>
      </c>
      <c r="D30" s="18">
        <f t="shared" si="2"/>
        <v>4.5203929037331392E-2</v>
      </c>
    </row>
  </sheetData>
  <mergeCells count="4">
    <mergeCell ref="J5:J8"/>
    <mergeCell ref="J9:J12"/>
    <mergeCell ref="J13:J16"/>
    <mergeCell ref="J17:J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482E-3223-411D-9DFD-F1B4B5A3DAEF}">
  <dimension ref="A1:B20"/>
  <sheetViews>
    <sheetView tabSelected="1" zoomScale="80" zoomScaleNormal="80" workbookViewId="0"/>
  </sheetViews>
  <sheetFormatPr defaultRowHeight="15.6"/>
  <cols>
    <col min="1" max="1" width="22.796875" bestFit="1" customWidth="1"/>
    <col min="2" max="2" width="79" customWidth="1"/>
  </cols>
  <sheetData>
    <row r="1" spans="1:2">
      <c r="A1" s="3" t="s">
        <v>772</v>
      </c>
      <c r="B1" s="3" t="s">
        <v>773</v>
      </c>
    </row>
    <row r="2" spans="1:2" ht="46.8">
      <c r="A2" t="s">
        <v>774</v>
      </c>
      <c r="B2" s="41" t="s">
        <v>787</v>
      </c>
    </row>
    <row r="3" spans="1:2">
      <c r="A3" t="s">
        <v>775</v>
      </c>
      <c r="B3" s="41" t="s">
        <v>788</v>
      </c>
    </row>
    <row r="4" spans="1:2">
      <c r="A4" t="s">
        <v>776</v>
      </c>
      <c r="B4" s="41" t="s">
        <v>806</v>
      </c>
    </row>
    <row r="5" spans="1:2">
      <c r="A5" t="s">
        <v>777</v>
      </c>
      <c r="B5" s="41" t="s">
        <v>789</v>
      </c>
    </row>
    <row r="6" spans="1:2">
      <c r="A6" t="s">
        <v>348</v>
      </c>
      <c r="B6" s="41" t="s">
        <v>790</v>
      </c>
    </row>
    <row r="7" spans="1:2" ht="31.2">
      <c r="A7" t="s">
        <v>778</v>
      </c>
      <c r="B7" s="41" t="s">
        <v>791</v>
      </c>
    </row>
    <row r="8" spans="1:2" ht="46.8">
      <c r="A8" t="s">
        <v>779</v>
      </c>
      <c r="B8" s="41" t="s">
        <v>792</v>
      </c>
    </row>
    <row r="9" spans="1:2">
      <c r="A9" t="s">
        <v>780</v>
      </c>
      <c r="B9" s="41" t="s">
        <v>793</v>
      </c>
    </row>
    <row r="10" spans="1:2" ht="31.2">
      <c r="A10" t="s">
        <v>781</v>
      </c>
      <c r="B10" s="41" t="s">
        <v>794</v>
      </c>
    </row>
    <row r="11" spans="1:2" ht="31.2">
      <c r="A11" t="s">
        <v>782</v>
      </c>
      <c r="B11" s="41" t="s">
        <v>795</v>
      </c>
    </row>
    <row r="12" spans="1:2">
      <c r="A12" t="s">
        <v>783</v>
      </c>
      <c r="B12" s="41" t="s">
        <v>796</v>
      </c>
    </row>
    <row r="13" spans="1:2" ht="46.8">
      <c r="A13" t="s">
        <v>784</v>
      </c>
      <c r="B13" s="41" t="s">
        <v>798</v>
      </c>
    </row>
    <row r="14" spans="1:2">
      <c r="A14" t="s">
        <v>785</v>
      </c>
      <c r="B14" s="41" t="s">
        <v>799</v>
      </c>
    </row>
    <row r="15" spans="1:2">
      <c r="A15" t="s">
        <v>786</v>
      </c>
      <c r="B15" s="41" t="s">
        <v>797</v>
      </c>
    </row>
    <row r="18" spans="1:2">
      <c r="A18" s="3" t="s">
        <v>800</v>
      </c>
      <c r="B18" s="41" t="s">
        <v>801</v>
      </c>
    </row>
    <row r="19" spans="1:2" ht="31.2">
      <c r="A19" s="3" t="s">
        <v>802</v>
      </c>
      <c r="B19" s="41" t="s">
        <v>805</v>
      </c>
    </row>
    <row r="20" spans="1:2">
      <c r="A20" s="3" t="s">
        <v>803</v>
      </c>
      <c r="B20" t="s">
        <v>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2csoport</vt:lpstr>
      <vt:lpstr>1csoport</vt:lpstr>
      <vt:lpstr>nyers2</vt:lpstr>
      <vt:lpstr>nyers</vt:lpstr>
      <vt:lpstr>Y0</vt:lpstr>
      <vt:lpstr>ellenorzes</vt:lpstr>
      <vt:lpstr>OAM1</vt:lpstr>
      <vt:lpstr>OAM_STD_dupla</vt:lpstr>
      <vt:lpstr>covid_kockázat_szimulátor</vt:lpstr>
      <vt:lpstr>hatasok1&amp;2</vt:lpstr>
      <vt:lpstr>osszefuggesek</vt:lpstr>
      <vt:lpstr>OAM_STD_dupla (2)</vt:lpstr>
      <vt:lpstr>csoport_klasszifikátor</vt:lpstr>
      <vt:lpstr>osszefuggesek(2)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Lttd</cp:lastModifiedBy>
  <dcterms:created xsi:type="dcterms:W3CDTF">2022-01-27T16:06:19Z</dcterms:created>
  <dcterms:modified xsi:type="dcterms:W3CDTF">2022-06-03T10:34:43Z</dcterms:modified>
</cp:coreProperties>
</file>