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0156\var\www\miau\data\miau\286\"/>
    </mc:Choice>
  </mc:AlternateContent>
  <xr:revisionPtr revIDLastSave="0" documentId="13_ncr:1_{E5EFA902-5506-45AD-A790-2EE9D4532861}" xr6:coauthVersionLast="47" xr6:coauthVersionMax="47" xr10:uidLastSave="{00000000-0000-0000-0000-000000000000}"/>
  <bookViews>
    <workbookView xWindow="-108" yWindow="-108" windowWidth="23256" windowHeight="12720" activeTab="1" xr2:uid="{4CC97820-A765-4C2D-BA2D-3402752691BD}"/>
  </bookViews>
  <sheets>
    <sheet name="mae" sheetId="1" r:id="rId1"/>
    <sheet name="info" sheetId="2" r:id="rId2"/>
  </sheets>
  <definedNames>
    <definedName name="solver_adj" localSheetId="0" hidden="1">mae!$C$2:$C$12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mae!$C$13</definedName>
    <definedName name="solver_lhs2" localSheetId="0" hidden="1">mae!$C$2:$C$12</definedName>
    <definedName name="solver_lhs3" localSheetId="0" hidden="1">mae!$C$2:$C$12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mae!$J$18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mae!$F$13</definedName>
    <definedName name="solver_rhs2" localSheetId="0" hidden="1">100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C15" i="1"/>
  <c r="H12" i="1"/>
  <c r="I11" i="1"/>
  <c r="H7" i="1"/>
  <c r="H5" i="1"/>
  <c r="H4" i="1"/>
  <c r="I3" i="1"/>
  <c r="H10" i="1"/>
  <c r="H9" i="1"/>
  <c r="H8" i="1"/>
  <c r="H6" i="1"/>
  <c r="H2" i="1"/>
  <c r="I2" i="1"/>
  <c r="I12" i="1"/>
  <c r="I10" i="1"/>
  <c r="I9" i="1"/>
  <c r="I8" i="1"/>
  <c r="I6" i="1"/>
  <c r="I4" i="1"/>
  <c r="G17" i="1"/>
  <c r="G13" i="1"/>
  <c r="G14" i="1" s="1"/>
  <c r="G3" i="1"/>
  <c r="G4" i="1"/>
  <c r="G5" i="1"/>
  <c r="G6" i="1"/>
  <c r="G7" i="1"/>
  <c r="G8" i="1"/>
  <c r="G9" i="1"/>
  <c r="G10" i="1"/>
  <c r="G11" i="1"/>
  <c r="G12" i="1"/>
  <c r="G2" i="1"/>
  <c r="F3" i="1"/>
  <c r="F4" i="1"/>
  <c r="F5" i="1"/>
  <c r="F6" i="1"/>
  <c r="F7" i="1"/>
  <c r="F8" i="1"/>
  <c r="F9" i="1"/>
  <c r="F10" i="1"/>
  <c r="F11" i="1"/>
  <c r="F12" i="1"/>
  <c r="F13" i="1"/>
  <c r="F2" i="1"/>
  <c r="E14" i="1"/>
  <c r="E13" i="1"/>
  <c r="D13" i="1"/>
  <c r="B13" i="1"/>
  <c r="E3" i="1"/>
  <c r="E4" i="1"/>
  <c r="E5" i="1"/>
  <c r="E6" i="1"/>
  <c r="E7" i="1"/>
  <c r="E8" i="1"/>
  <c r="E9" i="1"/>
  <c r="E10" i="1"/>
  <c r="E11" i="1"/>
  <c r="E12" i="1"/>
  <c r="E2" i="1"/>
  <c r="D3" i="1"/>
  <c r="D4" i="1"/>
  <c r="D5" i="1"/>
  <c r="D6" i="1"/>
  <c r="D7" i="1"/>
  <c r="D8" i="1"/>
  <c r="D9" i="1"/>
  <c r="D10" i="1"/>
  <c r="D11" i="1"/>
  <c r="D12" i="1"/>
  <c r="D2" i="1"/>
  <c r="I5" i="1" l="1"/>
  <c r="I7" i="1"/>
  <c r="H3" i="1"/>
  <c r="H11" i="1"/>
  <c r="C13" i="1"/>
  <c r="I13" i="1" l="1"/>
  <c r="I14" i="1" s="1"/>
  <c r="H13" i="1"/>
  <c r="H14" i="1" s="1"/>
  <c r="I17" i="1" l="1"/>
  <c r="J17" i="1" s="1"/>
  <c r="J14" i="1"/>
  <c r="J18" i="1" l="1"/>
</calcChain>
</file>

<file path=xl/sharedStrings.xml><?xml version="1.0" encoding="utf-8"?>
<sst xmlns="http://schemas.openxmlformats.org/spreadsheetml/2006/main" count="40" uniqueCount="40">
  <si>
    <t>id</t>
  </si>
  <si>
    <t>orig</t>
  </si>
  <si>
    <t>solver</t>
  </si>
  <si>
    <t>becslés1</t>
  </si>
  <si>
    <t>mae1</t>
  </si>
  <si>
    <t>szum</t>
  </si>
  <si>
    <t>átlag</t>
  </si>
  <si>
    <t>becslés2</t>
  </si>
  <si>
    <t>mae2</t>
  </si>
  <si>
    <t>delta</t>
  </si>
  <si>
    <t>maeb1</t>
  </si>
  <si>
    <t>maeb2</t>
  </si>
  <si>
    <t>korrel</t>
  </si>
  <si>
    <t>MSE is létezik</t>
  </si>
  <si>
    <t>mse1</t>
  </si>
  <si>
    <t>mse2</t>
  </si>
  <si>
    <t>mseb2</t>
  </si>
  <si>
    <t>mseb1</t>
  </si>
  <si>
    <t>Munkalap</t>
  </si>
  <si>
    <t>Értelmezés</t>
  </si>
  <si>
    <t>Feladat</t>
  </si>
  <si>
    <t>Cél</t>
  </si>
  <si>
    <t>Szerző</t>
  </si>
  <si>
    <t>Pitlik László</t>
  </si>
  <si>
    <t>Cím</t>
  </si>
  <si>
    <t>Title</t>
  </si>
  <si>
    <t>Kiadvány</t>
  </si>
  <si>
    <t>MIAÚ</t>
  </si>
  <si>
    <t>URL</t>
  </si>
  <si>
    <t>mae</t>
  </si>
  <si>
    <t>Becslés-finomhangolás Solver-rel</t>
  </si>
  <si>
    <t>Nem ismert eredeti (orig) számok esetén az első becslés legyen ezek statikus átlaga minden eredeti számot illetőn, majd egy második becslés legyen az első becslést módosító szabály (pl. *1.01). A két becslés által produkált MAE érték ismeretében a harmadik becslés (solver-alapon) vezethet-e jobb közelítéshez, mint az első kettő közül a jobbik?</t>
  </si>
  <si>
    <t>eltérés</t>
  </si>
  <si>
    <t>hiba</t>
  </si>
  <si>
    <t>Az eredeti tételes értékekről csak aggregált szintű ismeretek alapján lehet-e az eredeti értékeket jobban közelíteni, mint a becsléseket ezek viszonyrendszerének értelmezése nélkül előállító módon?</t>
  </si>
  <si>
    <t>MAE-alapú, többlépcsős tesztelése eredményeinek kiaknázása Solver-rel a becslési pontosság növelésére</t>
  </si>
  <si>
    <t>Involving Solver into finetuning of MAE-oriented estimation fitting based on estimation series</t>
  </si>
  <si>
    <t>https://miau.my-x.hu/miau/286/solver2_mae1.xlsx</t>
  </si>
  <si>
    <t>Megjegyzés</t>
  </si>
  <si>
    <t>A folytatásban az MSE értékek IS ismertek…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</si>
</sst>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2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88EF-E1D1-40BC-AFD0-0CAD008A414B}">
  <dimension ref="A1:N18"/>
  <sheetViews>
    <sheetView workbookViewId="0">
      <selection activeCell="J18" sqref="J18"/>
    </sheetView>
  </sheetViews>
  <sheetFormatPr defaultRowHeight="14.4" x14ac:dyDescent="0.3"/>
  <cols>
    <col min="1" max="1" width="11.88671875" bestFit="1" customWidth="1"/>
    <col min="2" max="2" width="9.6640625" bestFit="1" customWidth="1"/>
    <col min="3" max="4" width="12.441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11</v>
      </c>
      <c r="I1" t="s">
        <v>10</v>
      </c>
      <c r="J1" t="s">
        <v>9</v>
      </c>
      <c r="K1" s="3" t="s">
        <v>14</v>
      </c>
      <c r="L1" s="3" t="s">
        <v>15</v>
      </c>
      <c r="M1" s="3" t="s">
        <v>16</v>
      </c>
      <c r="N1" s="3" t="s">
        <v>17</v>
      </c>
    </row>
    <row r="2" spans="1:14" x14ac:dyDescent="0.3">
      <c r="A2">
        <v>1</v>
      </c>
      <c r="B2">
        <v>68</v>
      </c>
      <c r="C2" s="2">
        <v>20.724294445240986</v>
      </c>
      <c r="D2">
        <f>INT(AVERAGE($B$2:$B$12))</f>
        <v>52</v>
      </c>
      <c r="E2">
        <f>ABS(B2-D2)</f>
        <v>16</v>
      </c>
      <c r="F2">
        <f>D2*1.01</f>
        <v>52.52</v>
      </c>
      <c r="G2">
        <f>ABS(B2-F2)</f>
        <v>15.479999999999997</v>
      </c>
      <c r="H2" s="1">
        <f>ABS(C2-F2)</f>
        <v>31.795705554759017</v>
      </c>
      <c r="I2">
        <f>ABS(C2-D2)</f>
        <v>31.275705554759014</v>
      </c>
    </row>
    <row r="3" spans="1:14" x14ac:dyDescent="0.3">
      <c r="A3">
        <v>2</v>
      </c>
      <c r="B3">
        <v>96</v>
      </c>
      <c r="C3" s="2">
        <v>15.972866944942712</v>
      </c>
      <c r="D3">
        <f t="shared" ref="D3:D12" si="0">INT(AVERAGE($B$2:$B$12))</f>
        <v>52</v>
      </c>
      <c r="E3">
        <f t="shared" ref="E3:E12" si="1">ABS(B3-D3)</f>
        <v>44</v>
      </c>
      <c r="F3">
        <f t="shared" ref="F3:F13" si="2">D3*1.01</f>
        <v>52.52</v>
      </c>
      <c r="G3">
        <f t="shared" ref="G3:G12" si="3">ABS(B3-F3)</f>
        <v>43.48</v>
      </c>
      <c r="H3" s="1">
        <f t="shared" ref="H3:H12" si="4">ABS(C3-F3)</f>
        <v>36.547133055057287</v>
      </c>
      <c r="I3">
        <f t="shared" ref="I3:I12" si="5">ABS(C3-D3)</f>
        <v>36.027133055057291</v>
      </c>
    </row>
    <row r="4" spans="1:14" x14ac:dyDescent="0.3">
      <c r="A4">
        <v>3</v>
      </c>
      <c r="B4">
        <v>26</v>
      </c>
      <c r="C4" s="2">
        <v>21.715833034618068</v>
      </c>
      <c r="D4">
        <f t="shared" si="0"/>
        <v>52</v>
      </c>
      <c r="E4">
        <f t="shared" si="1"/>
        <v>26</v>
      </c>
      <c r="F4">
        <f t="shared" si="2"/>
        <v>52.52</v>
      </c>
      <c r="G4">
        <f t="shared" si="3"/>
        <v>26.520000000000003</v>
      </c>
      <c r="H4" s="1">
        <f t="shared" si="4"/>
        <v>30.804166965381935</v>
      </c>
      <c r="I4">
        <f t="shared" si="5"/>
        <v>30.284166965381932</v>
      </c>
    </row>
    <row r="5" spans="1:14" x14ac:dyDescent="0.3">
      <c r="A5">
        <v>4</v>
      </c>
      <c r="B5">
        <v>34</v>
      </c>
      <c r="C5" s="2">
        <v>27.178039443120493</v>
      </c>
      <c r="D5">
        <f t="shared" si="0"/>
        <v>52</v>
      </c>
      <c r="E5">
        <f t="shared" si="1"/>
        <v>18</v>
      </c>
      <c r="F5">
        <f t="shared" si="2"/>
        <v>52.52</v>
      </c>
      <c r="G5">
        <f t="shared" si="3"/>
        <v>18.520000000000003</v>
      </c>
      <c r="H5" s="1">
        <f t="shared" si="4"/>
        <v>25.34196055687951</v>
      </c>
      <c r="I5">
        <f t="shared" si="5"/>
        <v>24.821960556879507</v>
      </c>
    </row>
    <row r="6" spans="1:14" x14ac:dyDescent="0.3">
      <c r="A6">
        <v>5</v>
      </c>
      <c r="B6">
        <v>26</v>
      </c>
      <c r="C6" s="2">
        <v>28.275221001767033</v>
      </c>
      <c r="D6">
        <f t="shared" si="0"/>
        <v>52</v>
      </c>
      <c r="E6">
        <f t="shared" si="1"/>
        <v>26</v>
      </c>
      <c r="F6">
        <f t="shared" si="2"/>
        <v>52.52</v>
      </c>
      <c r="G6">
        <f t="shared" si="3"/>
        <v>26.520000000000003</v>
      </c>
      <c r="H6" s="1">
        <f t="shared" si="4"/>
        <v>24.24477899823297</v>
      </c>
      <c r="I6">
        <f t="shared" si="5"/>
        <v>23.724778998232967</v>
      </c>
    </row>
    <row r="7" spans="1:14" x14ac:dyDescent="0.3">
      <c r="A7">
        <v>6</v>
      </c>
      <c r="B7">
        <v>99</v>
      </c>
      <c r="C7" s="2">
        <v>61.148893501076365</v>
      </c>
      <c r="D7">
        <f t="shared" si="0"/>
        <v>52</v>
      </c>
      <c r="E7">
        <f t="shared" si="1"/>
        <v>47</v>
      </c>
      <c r="F7">
        <f t="shared" si="2"/>
        <v>52.52</v>
      </c>
      <c r="G7">
        <f t="shared" si="3"/>
        <v>46.48</v>
      </c>
      <c r="H7" s="1">
        <f t="shared" si="4"/>
        <v>8.6288935010763623</v>
      </c>
      <c r="I7">
        <f t="shared" si="5"/>
        <v>9.1488935010763655</v>
      </c>
    </row>
    <row r="8" spans="1:14" x14ac:dyDescent="0.3">
      <c r="A8">
        <v>7</v>
      </c>
      <c r="B8">
        <v>76</v>
      </c>
      <c r="C8" s="2">
        <v>81.661399200950399</v>
      </c>
      <c r="D8">
        <f t="shared" si="0"/>
        <v>52</v>
      </c>
      <c r="E8">
        <f t="shared" si="1"/>
        <v>24</v>
      </c>
      <c r="F8">
        <f t="shared" si="2"/>
        <v>52.52</v>
      </c>
      <c r="G8">
        <f t="shared" si="3"/>
        <v>23.479999999999997</v>
      </c>
      <c r="H8" s="1">
        <f t="shared" si="4"/>
        <v>29.141399200950396</v>
      </c>
      <c r="I8">
        <f t="shared" si="5"/>
        <v>29.661399200950399</v>
      </c>
    </row>
    <row r="9" spans="1:14" x14ac:dyDescent="0.3">
      <c r="A9">
        <v>8</v>
      </c>
      <c r="B9">
        <v>71</v>
      </c>
      <c r="C9" s="2">
        <v>77.191894836880422</v>
      </c>
      <c r="D9">
        <f t="shared" si="0"/>
        <v>52</v>
      </c>
      <c r="E9">
        <f t="shared" si="1"/>
        <v>19</v>
      </c>
      <c r="F9">
        <f t="shared" si="2"/>
        <v>52.52</v>
      </c>
      <c r="G9">
        <f t="shared" si="3"/>
        <v>18.479999999999997</v>
      </c>
      <c r="H9" s="1">
        <f t="shared" si="4"/>
        <v>24.671894836880419</v>
      </c>
      <c r="I9">
        <f t="shared" si="5"/>
        <v>25.191894836880422</v>
      </c>
    </row>
    <row r="10" spans="1:14" x14ac:dyDescent="0.3">
      <c r="A10">
        <v>9</v>
      </c>
      <c r="B10">
        <v>13</v>
      </c>
      <c r="C10" s="2">
        <v>75.893632888426296</v>
      </c>
      <c r="D10">
        <f t="shared" si="0"/>
        <v>52</v>
      </c>
      <c r="E10">
        <f t="shared" si="1"/>
        <v>39</v>
      </c>
      <c r="F10">
        <f t="shared" si="2"/>
        <v>52.52</v>
      </c>
      <c r="G10">
        <f t="shared" si="3"/>
        <v>39.520000000000003</v>
      </c>
      <c r="H10" s="1">
        <f t="shared" si="4"/>
        <v>23.373632888426293</v>
      </c>
      <c r="I10">
        <f t="shared" si="5"/>
        <v>23.893632888426296</v>
      </c>
    </row>
    <row r="11" spans="1:14" x14ac:dyDescent="0.3">
      <c r="A11">
        <v>10</v>
      </c>
      <c r="B11">
        <v>55</v>
      </c>
      <c r="C11" s="2">
        <v>85.235252780030905</v>
      </c>
      <c r="D11">
        <f t="shared" si="0"/>
        <v>52</v>
      </c>
      <c r="E11">
        <f t="shared" si="1"/>
        <v>3</v>
      </c>
      <c r="F11">
        <f t="shared" si="2"/>
        <v>52.52</v>
      </c>
      <c r="G11">
        <f t="shared" si="3"/>
        <v>2.4799999999999969</v>
      </c>
      <c r="H11" s="1">
        <f t="shared" si="4"/>
        <v>32.715252780030902</v>
      </c>
      <c r="I11">
        <f t="shared" si="5"/>
        <v>33.235252780030905</v>
      </c>
    </row>
    <row r="12" spans="1:14" x14ac:dyDescent="0.3">
      <c r="A12">
        <v>11</v>
      </c>
      <c r="B12">
        <v>16</v>
      </c>
      <c r="C12" s="2">
        <v>82.735181661227315</v>
      </c>
      <c r="D12">
        <f t="shared" si="0"/>
        <v>52</v>
      </c>
      <c r="E12">
        <f t="shared" si="1"/>
        <v>36</v>
      </c>
      <c r="F12">
        <f t="shared" si="2"/>
        <v>52.52</v>
      </c>
      <c r="G12">
        <f t="shared" si="3"/>
        <v>36.520000000000003</v>
      </c>
      <c r="H12" s="1">
        <f t="shared" si="4"/>
        <v>30.215181661227312</v>
      </c>
      <c r="I12">
        <f t="shared" si="5"/>
        <v>30.735181661227315</v>
      </c>
    </row>
    <row r="13" spans="1:14" ht="36" customHeight="1" x14ac:dyDescent="0.3">
      <c r="A13" t="s">
        <v>5</v>
      </c>
      <c r="B13">
        <f>SUM(B2:B12)</f>
        <v>580</v>
      </c>
      <c r="C13" s="2">
        <f t="shared" ref="C13:I13" si="6">SUM(C2:C12)</f>
        <v>577.73250973828101</v>
      </c>
      <c r="D13">
        <f t="shared" si="6"/>
        <v>572</v>
      </c>
      <c r="E13">
        <f t="shared" si="6"/>
        <v>298</v>
      </c>
      <c r="F13">
        <f t="shared" si="2"/>
        <v>577.72</v>
      </c>
      <c r="G13">
        <f t="shared" si="6"/>
        <v>297.47999999999996</v>
      </c>
      <c r="H13">
        <f t="shared" si="6"/>
        <v>297.47999999890237</v>
      </c>
      <c r="I13">
        <f t="shared" si="6"/>
        <v>297.99999999890241</v>
      </c>
    </row>
    <row r="14" spans="1:14" x14ac:dyDescent="0.3">
      <c r="A14" t="s">
        <v>6</v>
      </c>
      <c r="E14">
        <f>E13/11</f>
        <v>27.09090909090909</v>
      </c>
      <c r="G14">
        <f>G13/11</f>
        <v>27.043636363636359</v>
      </c>
      <c r="H14">
        <f>H13/11</f>
        <v>27.043636363536578</v>
      </c>
      <c r="I14">
        <f>I13/11</f>
        <v>27.090909090809308</v>
      </c>
      <c r="J14">
        <f>STDEV(E14:I14)</f>
        <v>2.7292921816238696E-2</v>
      </c>
    </row>
    <row r="15" spans="1:14" x14ac:dyDescent="0.3">
      <c r="A15" t="s">
        <v>12</v>
      </c>
      <c r="C15">
        <f>CORREL($B$2:$B$12,C2:C12)</f>
        <v>-6.0593780236959209E-2</v>
      </c>
      <c r="D15" t="e">
        <f>CORREL($B$2:$B$12,D2:D12)</f>
        <v>#DIV/0!</v>
      </c>
      <c r="F15">
        <f>CORREL($B$2:$B$12,F2:F12)</f>
        <v>2.1603531202164752E-17</v>
      </c>
    </row>
    <row r="16" spans="1:14" x14ac:dyDescent="0.3">
      <c r="A16" s="3" t="s">
        <v>13</v>
      </c>
    </row>
    <row r="17" spans="1:10" x14ac:dyDescent="0.3">
      <c r="A17" t="s">
        <v>32</v>
      </c>
      <c r="G17">
        <f>E14-G14</f>
        <v>4.7272727272730464E-2</v>
      </c>
      <c r="I17">
        <f>I14-H14</f>
        <v>4.7272727272730464E-2</v>
      </c>
      <c r="J17">
        <f>ABS(G17-I17)</f>
        <v>0</v>
      </c>
    </row>
    <row r="18" spans="1:10" x14ac:dyDescent="0.3">
      <c r="A18" t="s">
        <v>33</v>
      </c>
      <c r="J18">
        <f>J14+J17</f>
        <v>2.7292921816238696E-2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EC17-7BE9-46E9-B7A3-62D31FDC9D91}">
  <dimension ref="A1:B13"/>
  <sheetViews>
    <sheetView tabSelected="1" workbookViewId="0"/>
  </sheetViews>
  <sheetFormatPr defaultRowHeight="14.4" x14ac:dyDescent="0.3"/>
  <cols>
    <col min="1" max="1" width="10.33203125" bestFit="1" customWidth="1"/>
    <col min="2" max="2" width="116.44140625" bestFit="1" customWidth="1"/>
  </cols>
  <sheetData>
    <row r="1" spans="1:2" x14ac:dyDescent="0.3">
      <c r="A1" s="4" t="s">
        <v>18</v>
      </c>
      <c r="B1" s="4" t="s">
        <v>19</v>
      </c>
    </row>
    <row r="2" spans="1:2" x14ac:dyDescent="0.3">
      <c r="A2" t="s">
        <v>29</v>
      </c>
      <c r="B2" t="s">
        <v>30</v>
      </c>
    </row>
    <row r="4" spans="1:2" ht="43.2" x14ac:dyDescent="0.3">
      <c r="A4" t="s">
        <v>20</v>
      </c>
      <c r="B4" s="5" t="s">
        <v>31</v>
      </c>
    </row>
    <row r="5" spans="1:2" ht="28.8" x14ac:dyDescent="0.3">
      <c r="A5" t="s">
        <v>21</v>
      </c>
      <c r="B5" s="5" t="s">
        <v>34</v>
      </c>
    </row>
    <row r="7" spans="1:2" x14ac:dyDescent="0.3">
      <c r="A7" t="s">
        <v>22</v>
      </c>
      <c r="B7" t="s">
        <v>23</v>
      </c>
    </row>
    <row r="8" spans="1:2" x14ac:dyDescent="0.3">
      <c r="A8" t="s">
        <v>24</v>
      </c>
      <c r="B8" t="s">
        <v>35</v>
      </c>
    </row>
    <row r="9" spans="1:2" x14ac:dyDescent="0.3">
      <c r="A9" t="s">
        <v>25</v>
      </c>
      <c r="B9" t="s">
        <v>36</v>
      </c>
    </row>
    <row r="10" spans="1:2" x14ac:dyDescent="0.3">
      <c r="A10" t="s">
        <v>26</v>
      </c>
      <c r="B10" t="s">
        <v>27</v>
      </c>
    </row>
    <row r="11" spans="1:2" x14ac:dyDescent="0.3">
      <c r="A11" t="s">
        <v>28</v>
      </c>
      <c r="B11" s="6" t="s">
        <v>37</v>
      </c>
    </row>
    <row r="13" spans="1:2" x14ac:dyDescent="0.3">
      <c r="A13" t="s">
        <v>38</v>
      </c>
      <c r="B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mae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2022-06-19T12:39:12Z</dcterms:created>
  <dcterms:modified xsi:type="dcterms:W3CDTF">2022-07-15T10:29:48Z</dcterms:modified>
</cp:coreProperties>
</file>