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Ex1.xml" ContentType="application/vnd.ms-office.chartex+xml"/>
  <Override PartName="/xl/charts/style1.xml" ContentType="application/vnd.ms-office.chartstyle+xml"/>
  <Override PartName="/xl/charts/colors1.xml" ContentType="application/vnd.ms-office.chartcolorstyle+xml"/>
  <Override PartName="/xl/charts/chartEx2.xml" ContentType="application/vnd.ms-office.chartex+xml"/>
  <Override PartName="/xl/charts/style2.xml" ContentType="application/vnd.ms-office.chartstyle+xml"/>
  <Override PartName="/xl/charts/colors2.xml" ContentType="application/vnd.ms-office.chartcolorstyle+xml"/>
  <Override PartName="/xl/charts/chart1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2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3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21759\var\www\miau\data\miau\290\"/>
    </mc:Choice>
  </mc:AlternateContent>
  <xr:revisionPtr revIDLastSave="0" documentId="13_ncr:1_{CEC1AE74-E0C9-4F01-9FE3-BACC5DB651F1}" xr6:coauthVersionLast="47" xr6:coauthVersionMax="47" xr10:uidLastSave="{00000000-0000-0000-0000-000000000000}"/>
  <bookViews>
    <workbookView xWindow="-108" yWindow="-108" windowWidth="23256" windowHeight="12720" tabRatio="853" activeTab="3" xr2:uid="{C67C2885-842B-437F-898F-1D4999378A5B}"/>
  </bookViews>
  <sheets>
    <sheet name="present-view" sheetId="1" r:id="rId1"/>
    <sheet name="forecast-view" sheetId="2" r:id="rId2"/>
    <sheet name="solver-view (non-causal)" sheetId="3" r:id="rId3"/>
    <sheet name="info" sheetId="25" r:id="rId4"/>
    <sheet name="results" sheetId="7" r:id="rId5"/>
    <sheet name="forecast-view (3) - causal" sheetId="26" r:id="rId6"/>
    <sheet name="forecast-view (2) - causal" sheetId="24" r:id="rId7"/>
    <sheet name="id1" sheetId="5" r:id="rId8"/>
    <sheet name="id2" sheetId="6" r:id="rId9"/>
    <sheet name="id3" sheetId="8" r:id="rId10"/>
    <sheet name="id4" sheetId="9" r:id="rId11"/>
    <sheet name="id5" sheetId="10" r:id="rId12"/>
    <sheet name="id6" sheetId="11" r:id="rId13"/>
    <sheet name="id7" sheetId="12" r:id="rId14"/>
    <sheet name="id8" sheetId="13" r:id="rId15"/>
    <sheet name="id9" sheetId="14" r:id="rId16"/>
    <sheet name="id10" sheetId="15" r:id="rId17"/>
    <sheet name="id11" sheetId="16" r:id="rId18"/>
    <sheet name="id12" sheetId="17" r:id="rId19"/>
    <sheet name="id13" sheetId="18" r:id="rId20"/>
    <sheet name="id14" sheetId="19" r:id="rId21"/>
    <sheet name="id15" sheetId="20" r:id="rId22"/>
    <sheet name="id16" sheetId="21" r:id="rId23"/>
    <sheet name="id17" sheetId="22" r:id="rId24"/>
    <sheet name="id18" sheetId="23" r:id="rId25"/>
  </sheets>
  <definedNames>
    <definedName name="_xlchart.v1.0" hidden="1">results!$B$3:$T$3</definedName>
    <definedName name="_xlchart.v1.1" hidden="1">results!$B$4:$T$4</definedName>
    <definedName name="solver_adj" localSheetId="7" hidden="1">'id1'!$H$22:$H$23</definedName>
    <definedName name="solver_adj" localSheetId="16" hidden="1">'id10'!$H$22:$H$23</definedName>
    <definedName name="solver_adj" localSheetId="17" hidden="1">'id11'!$H$22:$H$23</definedName>
    <definedName name="solver_adj" localSheetId="18" hidden="1">'id12'!$H$22:$H$23</definedName>
    <definedName name="solver_adj" localSheetId="19" hidden="1">'id13'!$H$22:$H$23</definedName>
    <definedName name="solver_adj" localSheetId="20" hidden="1">'id14'!$H$22:$H$23</definedName>
    <definedName name="solver_adj" localSheetId="21" hidden="1">'id15'!$H$22:$H$23</definedName>
    <definedName name="solver_adj" localSheetId="22" hidden="1">'id16'!$H$22:$H$23</definedName>
    <definedName name="solver_adj" localSheetId="23" hidden="1">'id17'!$H$22:$H$23</definedName>
    <definedName name="solver_adj" localSheetId="24" hidden="1">'id18'!$H$22:$H$23</definedName>
    <definedName name="solver_adj" localSheetId="8" hidden="1">'id2'!$H$22:$H$23</definedName>
    <definedName name="solver_adj" localSheetId="9" hidden="1">'id3'!$H$22:$H$23</definedName>
    <definedName name="solver_adj" localSheetId="10" hidden="1">'id4'!$H$22:$H$23</definedName>
    <definedName name="solver_adj" localSheetId="11" hidden="1">'id5'!$H$22:$H$23</definedName>
    <definedName name="solver_adj" localSheetId="12" hidden="1">'id6'!$H$22:$H$23</definedName>
    <definedName name="solver_adj" localSheetId="13" hidden="1">'id7'!$H$22:$H$23</definedName>
    <definedName name="solver_adj" localSheetId="14" hidden="1">'id8'!$H$22:$H$23</definedName>
    <definedName name="solver_adj" localSheetId="15" hidden="1">'id9'!$H$22:$H$23</definedName>
    <definedName name="solver_adj" localSheetId="2" hidden="1">'solver-view (non-causal)'!$H$22:$H$23</definedName>
    <definedName name="solver_cvg" localSheetId="7" hidden="1">"""""""""""""""0,0001"""""""""""""""</definedName>
    <definedName name="solver_cvg" localSheetId="16" hidden="1">"""""""""""""""0,0001"""""""""""""""</definedName>
    <definedName name="solver_cvg" localSheetId="17" hidden="1">"""""""""""""""0,0001"""""""""""""""</definedName>
    <definedName name="solver_cvg" localSheetId="18" hidden="1">"""""""""""""""0,0001"""""""""""""""</definedName>
    <definedName name="solver_cvg" localSheetId="19" hidden="1">"""""""""""""""0,0001"""""""""""""""</definedName>
    <definedName name="solver_cvg" localSheetId="20" hidden="1">"""""""""""""""0,0001"""""""""""""""</definedName>
    <definedName name="solver_cvg" localSheetId="21" hidden="1">"""""""""""""""0,0001"""""""""""""""</definedName>
    <definedName name="solver_cvg" localSheetId="22" hidden="1">"""""""""""""""0,0001"""""""""""""""</definedName>
    <definedName name="solver_cvg" localSheetId="23" hidden="1">"""""""""""""""0,0001"""""""""""""""</definedName>
    <definedName name="solver_cvg" localSheetId="24" hidden="1">"""""""""""""""0,0001"""""""""""""""</definedName>
    <definedName name="solver_cvg" localSheetId="8" hidden="1">"""""""""""""""0,0001"""""""""""""""</definedName>
    <definedName name="solver_cvg" localSheetId="9" hidden="1">"""""""""""""""0,0001"""""""""""""""</definedName>
    <definedName name="solver_cvg" localSheetId="10" hidden="1">"""""""""""""""0,0001"""""""""""""""</definedName>
    <definedName name="solver_cvg" localSheetId="11" hidden="1">"""""""""""""""0,0001"""""""""""""""</definedName>
    <definedName name="solver_cvg" localSheetId="12" hidden="1">"""""""""""""""0,0001"""""""""""""""</definedName>
    <definedName name="solver_cvg" localSheetId="13" hidden="1">"""""""""""""""0,0001"""""""""""""""</definedName>
    <definedName name="solver_cvg" localSheetId="14" hidden="1">"""""""""""""""0,0001"""""""""""""""</definedName>
    <definedName name="solver_cvg" localSheetId="15" hidden="1">"""""""""""""""0,0001"""""""""""""""</definedName>
    <definedName name="solver_cvg" localSheetId="2" hidden="1">"""0,0001"""</definedName>
    <definedName name="solver_drv" localSheetId="7" hidden="1">1</definedName>
    <definedName name="solver_drv" localSheetId="16" hidden="1">1</definedName>
    <definedName name="solver_drv" localSheetId="17" hidden="1">1</definedName>
    <definedName name="solver_drv" localSheetId="18" hidden="1">1</definedName>
    <definedName name="solver_drv" localSheetId="19" hidden="1">1</definedName>
    <definedName name="solver_drv" localSheetId="20" hidden="1">1</definedName>
    <definedName name="solver_drv" localSheetId="21" hidden="1">1</definedName>
    <definedName name="solver_drv" localSheetId="22" hidden="1">1</definedName>
    <definedName name="solver_drv" localSheetId="23" hidden="1">1</definedName>
    <definedName name="solver_drv" localSheetId="24" hidden="1">1</definedName>
    <definedName name="solver_drv" localSheetId="8" hidden="1">1</definedName>
    <definedName name="solver_drv" localSheetId="9" hidden="1">1</definedName>
    <definedName name="solver_drv" localSheetId="10" hidden="1">1</definedName>
    <definedName name="solver_drv" localSheetId="11" hidden="1">1</definedName>
    <definedName name="solver_drv" localSheetId="12" hidden="1">1</definedName>
    <definedName name="solver_drv" localSheetId="13" hidden="1">1</definedName>
    <definedName name="solver_drv" localSheetId="14" hidden="1">1</definedName>
    <definedName name="solver_drv" localSheetId="15" hidden="1">1</definedName>
    <definedName name="solver_drv" localSheetId="2" hidden="1">1</definedName>
    <definedName name="solver_eng" localSheetId="7" hidden="1">1</definedName>
    <definedName name="solver_eng" localSheetId="16" hidden="1">1</definedName>
    <definedName name="solver_eng" localSheetId="17" hidden="1">1</definedName>
    <definedName name="solver_eng" localSheetId="18" hidden="1">1</definedName>
    <definedName name="solver_eng" localSheetId="19" hidden="1">1</definedName>
    <definedName name="solver_eng" localSheetId="20" hidden="1">1</definedName>
    <definedName name="solver_eng" localSheetId="21" hidden="1">1</definedName>
    <definedName name="solver_eng" localSheetId="22" hidden="1">1</definedName>
    <definedName name="solver_eng" localSheetId="23" hidden="1">1</definedName>
    <definedName name="solver_eng" localSheetId="24" hidden="1">1</definedName>
    <definedName name="solver_eng" localSheetId="8" hidden="1">1</definedName>
    <definedName name="solver_eng" localSheetId="9" hidden="1">1</definedName>
    <definedName name="solver_eng" localSheetId="10" hidden="1">1</definedName>
    <definedName name="solver_eng" localSheetId="11" hidden="1">1</definedName>
    <definedName name="solver_eng" localSheetId="12" hidden="1">1</definedName>
    <definedName name="solver_eng" localSheetId="13" hidden="1">1</definedName>
    <definedName name="solver_eng" localSheetId="14" hidden="1">1</definedName>
    <definedName name="solver_eng" localSheetId="15" hidden="1">1</definedName>
    <definedName name="solver_eng" localSheetId="2" hidden="1">1</definedName>
    <definedName name="solver_est" localSheetId="7" hidden="1">1</definedName>
    <definedName name="solver_est" localSheetId="16" hidden="1">1</definedName>
    <definedName name="solver_est" localSheetId="17" hidden="1">1</definedName>
    <definedName name="solver_est" localSheetId="18" hidden="1">1</definedName>
    <definedName name="solver_est" localSheetId="19" hidden="1">1</definedName>
    <definedName name="solver_est" localSheetId="20" hidden="1">1</definedName>
    <definedName name="solver_est" localSheetId="21" hidden="1">1</definedName>
    <definedName name="solver_est" localSheetId="22" hidden="1">1</definedName>
    <definedName name="solver_est" localSheetId="23" hidden="1">1</definedName>
    <definedName name="solver_est" localSheetId="24" hidden="1">1</definedName>
    <definedName name="solver_est" localSheetId="8" hidden="1">1</definedName>
    <definedName name="solver_est" localSheetId="9" hidden="1">1</definedName>
    <definedName name="solver_est" localSheetId="10" hidden="1">1</definedName>
    <definedName name="solver_est" localSheetId="11" hidden="1">1</definedName>
    <definedName name="solver_est" localSheetId="12" hidden="1">1</definedName>
    <definedName name="solver_est" localSheetId="13" hidden="1">1</definedName>
    <definedName name="solver_est" localSheetId="14" hidden="1">1</definedName>
    <definedName name="solver_est" localSheetId="15" hidden="1">1</definedName>
    <definedName name="solver_est" localSheetId="2" hidden="1">1</definedName>
    <definedName name="solver_itr" localSheetId="7" hidden="1">2147483647</definedName>
    <definedName name="solver_itr" localSheetId="16" hidden="1">2147483647</definedName>
    <definedName name="solver_itr" localSheetId="17" hidden="1">2147483647</definedName>
    <definedName name="solver_itr" localSheetId="18" hidden="1">2147483647</definedName>
    <definedName name="solver_itr" localSheetId="19" hidden="1">2147483647</definedName>
    <definedName name="solver_itr" localSheetId="20" hidden="1">2147483647</definedName>
    <definedName name="solver_itr" localSheetId="21" hidden="1">2147483647</definedName>
    <definedName name="solver_itr" localSheetId="22" hidden="1">2147483647</definedName>
    <definedName name="solver_itr" localSheetId="23" hidden="1">2147483647</definedName>
    <definedName name="solver_itr" localSheetId="24" hidden="1">2147483647</definedName>
    <definedName name="solver_itr" localSheetId="8" hidden="1">2147483647</definedName>
    <definedName name="solver_itr" localSheetId="9" hidden="1">2147483647</definedName>
    <definedName name="solver_itr" localSheetId="10" hidden="1">2147483647</definedName>
    <definedName name="solver_itr" localSheetId="11" hidden="1">2147483647</definedName>
    <definedName name="solver_itr" localSheetId="12" hidden="1">2147483647</definedName>
    <definedName name="solver_itr" localSheetId="13" hidden="1">2147483647</definedName>
    <definedName name="solver_itr" localSheetId="14" hidden="1">2147483647</definedName>
    <definedName name="solver_itr" localSheetId="15" hidden="1">2147483647</definedName>
    <definedName name="solver_itr" localSheetId="2" hidden="1">2147483647</definedName>
    <definedName name="solver_mip" localSheetId="7" hidden="1">2147483647</definedName>
    <definedName name="solver_mip" localSheetId="16" hidden="1">2147483647</definedName>
    <definedName name="solver_mip" localSheetId="17" hidden="1">2147483647</definedName>
    <definedName name="solver_mip" localSheetId="18" hidden="1">2147483647</definedName>
    <definedName name="solver_mip" localSheetId="19" hidden="1">2147483647</definedName>
    <definedName name="solver_mip" localSheetId="20" hidden="1">2147483647</definedName>
    <definedName name="solver_mip" localSheetId="21" hidden="1">2147483647</definedName>
    <definedName name="solver_mip" localSheetId="22" hidden="1">2147483647</definedName>
    <definedName name="solver_mip" localSheetId="23" hidden="1">2147483647</definedName>
    <definedName name="solver_mip" localSheetId="24" hidden="1">2147483647</definedName>
    <definedName name="solver_mip" localSheetId="8" hidden="1">2147483647</definedName>
    <definedName name="solver_mip" localSheetId="9" hidden="1">2147483647</definedName>
    <definedName name="solver_mip" localSheetId="10" hidden="1">2147483647</definedName>
    <definedName name="solver_mip" localSheetId="11" hidden="1">2147483647</definedName>
    <definedName name="solver_mip" localSheetId="12" hidden="1">2147483647</definedName>
    <definedName name="solver_mip" localSheetId="13" hidden="1">2147483647</definedName>
    <definedName name="solver_mip" localSheetId="14" hidden="1">2147483647</definedName>
    <definedName name="solver_mip" localSheetId="15" hidden="1">2147483647</definedName>
    <definedName name="solver_mip" localSheetId="2" hidden="1">2147483647</definedName>
    <definedName name="solver_mni" localSheetId="7" hidden="1">30</definedName>
    <definedName name="solver_mni" localSheetId="16" hidden="1">30</definedName>
    <definedName name="solver_mni" localSheetId="17" hidden="1">30</definedName>
    <definedName name="solver_mni" localSheetId="18" hidden="1">30</definedName>
    <definedName name="solver_mni" localSheetId="19" hidden="1">30</definedName>
    <definedName name="solver_mni" localSheetId="20" hidden="1">30</definedName>
    <definedName name="solver_mni" localSheetId="21" hidden="1">30</definedName>
    <definedName name="solver_mni" localSheetId="22" hidden="1">30</definedName>
    <definedName name="solver_mni" localSheetId="23" hidden="1">30</definedName>
    <definedName name="solver_mni" localSheetId="24" hidden="1">30</definedName>
    <definedName name="solver_mni" localSheetId="8" hidden="1">30</definedName>
    <definedName name="solver_mni" localSheetId="9" hidden="1">30</definedName>
    <definedName name="solver_mni" localSheetId="10" hidden="1">30</definedName>
    <definedName name="solver_mni" localSheetId="11" hidden="1">30</definedName>
    <definedName name="solver_mni" localSheetId="12" hidden="1">30</definedName>
    <definedName name="solver_mni" localSheetId="13" hidden="1">30</definedName>
    <definedName name="solver_mni" localSheetId="14" hidden="1">30</definedName>
    <definedName name="solver_mni" localSheetId="15" hidden="1">30</definedName>
    <definedName name="solver_mni" localSheetId="2" hidden="1">30</definedName>
    <definedName name="solver_mrt" localSheetId="7" hidden="1">"""""""""""""""0,075"""""""""""""""</definedName>
    <definedName name="solver_mrt" localSheetId="16" hidden="1">"""""""""""""""0,075"""""""""""""""</definedName>
    <definedName name="solver_mrt" localSheetId="17" hidden="1">"""""""""""""""0,075"""""""""""""""</definedName>
    <definedName name="solver_mrt" localSheetId="18" hidden="1">"""""""""""""""0,075"""""""""""""""</definedName>
    <definedName name="solver_mrt" localSheetId="19" hidden="1">"""""""""""""""0,075"""""""""""""""</definedName>
    <definedName name="solver_mrt" localSheetId="20" hidden="1">"""""""""""""""0,075"""""""""""""""</definedName>
    <definedName name="solver_mrt" localSheetId="21" hidden="1">"""""""""""""""0,075"""""""""""""""</definedName>
    <definedName name="solver_mrt" localSheetId="22" hidden="1">"""""""""""""""0,075"""""""""""""""</definedName>
    <definedName name="solver_mrt" localSheetId="23" hidden="1">"""""""""""""""0,075"""""""""""""""</definedName>
    <definedName name="solver_mrt" localSheetId="24" hidden="1">"""""""""""""""0,075"""""""""""""""</definedName>
    <definedName name="solver_mrt" localSheetId="8" hidden="1">"""""""""""""""0,075"""""""""""""""</definedName>
    <definedName name="solver_mrt" localSheetId="9" hidden="1">"""""""""""""""0,075"""""""""""""""</definedName>
    <definedName name="solver_mrt" localSheetId="10" hidden="1">"""""""""""""""0,075"""""""""""""""</definedName>
    <definedName name="solver_mrt" localSheetId="11" hidden="1">"""""""""""""""0,075"""""""""""""""</definedName>
    <definedName name="solver_mrt" localSheetId="12" hidden="1">"""""""""""""""0,075"""""""""""""""</definedName>
    <definedName name="solver_mrt" localSheetId="13" hidden="1">"""""""""""""""0,075"""""""""""""""</definedName>
    <definedName name="solver_mrt" localSheetId="14" hidden="1">"""""""""""""""0,075"""""""""""""""</definedName>
    <definedName name="solver_mrt" localSheetId="15" hidden="1">"""""""""""""""0,075"""""""""""""""</definedName>
    <definedName name="solver_mrt" localSheetId="2" hidden="1">"""0,075"""</definedName>
    <definedName name="solver_msl" localSheetId="7" hidden="1">2</definedName>
    <definedName name="solver_msl" localSheetId="16" hidden="1">2</definedName>
    <definedName name="solver_msl" localSheetId="17" hidden="1">2</definedName>
    <definedName name="solver_msl" localSheetId="18" hidden="1">2</definedName>
    <definedName name="solver_msl" localSheetId="19" hidden="1">2</definedName>
    <definedName name="solver_msl" localSheetId="20" hidden="1">2</definedName>
    <definedName name="solver_msl" localSheetId="21" hidden="1">2</definedName>
    <definedName name="solver_msl" localSheetId="22" hidden="1">2</definedName>
    <definedName name="solver_msl" localSheetId="23" hidden="1">2</definedName>
    <definedName name="solver_msl" localSheetId="24" hidden="1">2</definedName>
    <definedName name="solver_msl" localSheetId="8" hidden="1">2</definedName>
    <definedName name="solver_msl" localSheetId="9" hidden="1">2</definedName>
    <definedName name="solver_msl" localSheetId="10" hidden="1">2</definedName>
    <definedName name="solver_msl" localSheetId="11" hidden="1">2</definedName>
    <definedName name="solver_msl" localSheetId="12" hidden="1">2</definedName>
    <definedName name="solver_msl" localSheetId="13" hidden="1">2</definedName>
    <definedName name="solver_msl" localSheetId="14" hidden="1">2</definedName>
    <definedName name="solver_msl" localSheetId="15" hidden="1">2</definedName>
    <definedName name="solver_msl" localSheetId="2" hidden="1">2</definedName>
    <definedName name="solver_neg" localSheetId="7" hidden="1">1</definedName>
    <definedName name="solver_neg" localSheetId="16" hidden="1">1</definedName>
    <definedName name="solver_neg" localSheetId="17" hidden="1">1</definedName>
    <definedName name="solver_neg" localSheetId="18" hidden="1">1</definedName>
    <definedName name="solver_neg" localSheetId="19" hidden="1">1</definedName>
    <definedName name="solver_neg" localSheetId="20" hidden="1">1</definedName>
    <definedName name="solver_neg" localSheetId="21" hidden="1">1</definedName>
    <definedName name="solver_neg" localSheetId="22" hidden="1">1</definedName>
    <definedName name="solver_neg" localSheetId="23" hidden="1">1</definedName>
    <definedName name="solver_neg" localSheetId="24" hidden="1">1</definedName>
    <definedName name="solver_neg" localSheetId="8" hidden="1">1</definedName>
    <definedName name="solver_neg" localSheetId="9" hidden="1">1</definedName>
    <definedName name="solver_neg" localSheetId="10" hidden="1">1</definedName>
    <definedName name="solver_neg" localSheetId="11" hidden="1">1</definedName>
    <definedName name="solver_neg" localSheetId="12" hidden="1">1</definedName>
    <definedName name="solver_neg" localSheetId="13" hidden="1">1</definedName>
    <definedName name="solver_neg" localSheetId="14" hidden="1">1</definedName>
    <definedName name="solver_neg" localSheetId="15" hidden="1">1</definedName>
    <definedName name="solver_neg" localSheetId="2" hidden="1">1</definedName>
    <definedName name="solver_nod" localSheetId="7" hidden="1">2147483647</definedName>
    <definedName name="solver_nod" localSheetId="16" hidden="1">2147483647</definedName>
    <definedName name="solver_nod" localSheetId="17" hidden="1">2147483647</definedName>
    <definedName name="solver_nod" localSheetId="18" hidden="1">2147483647</definedName>
    <definedName name="solver_nod" localSheetId="19" hidden="1">2147483647</definedName>
    <definedName name="solver_nod" localSheetId="20" hidden="1">2147483647</definedName>
    <definedName name="solver_nod" localSheetId="21" hidden="1">2147483647</definedName>
    <definedName name="solver_nod" localSheetId="22" hidden="1">2147483647</definedName>
    <definedName name="solver_nod" localSheetId="23" hidden="1">2147483647</definedName>
    <definedName name="solver_nod" localSheetId="24" hidden="1">2147483647</definedName>
    <definedName name="solver_nod" localSheetId="8" hidden="1">2147483647</definedName>
    <definedName name="solver_nod" localSheetId="9" hidden="1">2147483647</definedName>
    <definedName name="solver_nod" localSheetId="10" hidden="1">2147483647</definedName>
    <definedName name="solver_nod" localSheetId="11" hidden="1">2147483647</definedName>
    <definedName name="solver_nod" localSheetId="12" hidden="1">2147483647</definedName>
    <definedName name="solver_nod" localSheetId="13" hidden="1">2147483647</definedName>
    <definedName name="solver_nod" localSheetId="14" hidden="1">2147483647</definedName>
    <definedName name="solver_nod" localSheetId="15" hidden="1">2147483647</definedName>
    <definedName name="solver_nod" localSheetId="2" hidden="1">2147483647</definedName>
    <definedName name="solver_num" localSheetId="7" hidden="1">0</definedName>
    <definedName name="solver_num" localSheetId="16" hidden="1">0</definedName>
    <definedName name="solver_num" localSheetId="17" hidden="1">0</definedName>
    <definedName name="solver_num" localSheetId="18" hidden="1">0</definedName>
    <definedName name="solver_num" localSheetId="19" hidden="1">0</definedName>
    <definedName name="solver_num" localSheetId="20" hidden="1">0</definedName>
    <definedName name="solver_num" localSheetId="21" hidden="1">0</definedName>
    <definedName name="solver_num" localSheetId="22" hidden="1">0</definedName>
    <definedName name="solver_num" localSheetId="23" hidden="1">0</definedName>
    <definedName name="solver_num" localSheetId="24" hidden="1">0</definedName>
    <definedName name="solver_num" localSheetId="8" hidden="1">0</definedName>
    <definedName name="solver_num" localSheetId="9" hidden="1">0</definedName>
    <definedName name="solver_num" localSheetId="10" hidden="1">0</definedName>
    <definedName name="solver_num" localSheetId="11" hidden="1">0</definedName>
    <definedName name="solver_num" localSheetId="12" hidden="1">0</definedName>
    <definedName name="solver_num" localSheetId="13" hidden="1">0</definedName>
    <definedName name="solver_num" localSheetId="14" hidden="1">0</definedName>
    <definedName name="solver_num" localSheetId="15" hidden="1">0</definedName>
    <definedName name="solver_num" localSheetId="2" hidden="1">0</definedName>
    <definedName name="solver_nwt" localSheetId="7" hidden="1">1</definedName>
    <definedName name="solver_nwt" localSheetId="16" hidden="1">1</definedName>
    <definedName name="solver_nwt" localSheetId="17" hidden="1">1</definedName>
    <definedName name="solver_nwt" localSheetId="18" hidden="1">1</definedName>
    <definedName name="solver_nwt" localSheetId="19" hidden="1">1</definedName>
    <definedName name="solver_nwt" localSheetId="20" hidden="1">1</definedName>
    <definedName name="solver_nwt" localSheetId="21" hidden="1">1</definedName>
    <definedName name="solver_nwt" localSheetId="22" hidden="1">1</definedName>
    <definedName name="solver_nwt" localSheetId="23" hidden="1">1</definedName>
    <definedName name="solver_nwt" localSheetId="24" hidden="1">1</definedName>
    <definedName name="solver_nwt" localSheetId="8" hidden="1">1</definedName>
    <definedName name="solver_nwt" localSheetId="9" hidden="1">1</definedName>
    <definedName name="solver_nwt" localSheetId="10" hidden="1">1</definedName>
    <definedName name="solver_nwt" localSheetId="11" hidden="1">1</definedName>
    <definedName name="solver_nwt" localSheetId="12" hidden="1">1</definedName>
    <definedName name="solver_nwt" localSheetId="13" hidden="1">1</definedName>
    <definedName name="solver_nwt" localSheetId="14" hidden="1">1</definedName>
    <definedName name="solver_nwt" localSheetId="15" hidden="1">1</definedName>
    <definedName name="solver_nwt" localSheetId="2" hidden="1">1</definedName>
    <definedName name="solver_opt" localSheetId="7" hidden="1">'id1'!$I$27</definedName>
    <definedName name="solver_opt" localSheetId="16" hidden="1">'id10'!$I$27</definedName>
    <definedName name="solver_opt" localSheetId="17" hidden="1">'id11'!$I$27</definedName>
    <definedName name="solver_opt" localSheetId="18" hidden="1">'id12'!$I$27</definedName>
    <definedName name="solver_opt" localSheetId="19" hidden="1">'id13'!$I$27</definedName>
    <definedName name="solver_opt" localSheetId="20" hidden="1">'id14'!$I$27</definedName>
    <definedName name="solver_opt" localSheetId="21" hidden="1">'id15'!$I$27</definedName>
    <definedName name="solver_opt" localSheetId="22" hidden="1">'id16'!$I$27</definedName>
    <definedName name="solver_opt" localSheetId="23" hidden="1">'id17'!$I$27</definedName>
    <definedName name="solver_opt" localSheetId="24" hidden="1">'id18'!$I$27</definedName>
    <definedName name="solver_opt" localSheetId="8" hidden="1">'id2'!$I$27</definedName>
    <definedName name="solver_opt" localSheetId="9" hidden="1">'id3'!$I$27</definedName>
    <definedName name="solver_opt" localSheetId="10" hidden="1">'id4'!$I$27</definedName>
    <definedName name="solver_opt" localSheetId="11" hidden="1">'id5'!$I$27</definedName>
    <definedName name="solver_opt" localSheetId="12" hidden="1">'id6'!$I$27</definedName>
    <definedName name="solver_opt" localSheetId="13" hidden="1">'id7'!$I$27</definedName>
    <definedName name="solver_opt" localSheetId="14" hidden="1">'id8'!$I$27</definedName>
    <definedName name="solver_opt" localSheetId="15" hidden="1">'id9'!$I$27</definedName>
    <definedName name="solver_opt" localSheetId="2" hidden="1">'solver-view (non-causal)'!$I$27</definedName>
    <definedName name="solver_pre" localSheetId="7" hidden="1">"""""""""""""""0,000001"""""""""""""""</definedName>
    <definedName name="solver_pre" localSheetId="16" hidden="1">"""""""""""""""0,000001"""""""""""""""</definedName>
    <definedName name="solver_pre" localSheetId="17" hidden="1">"""""""""""""""0,000001"""""""""""""""</definedName>
    <definedName name="solver_pre" localSheetId="18" hidden="1">"""""""""""""""0,000001"""""""""""""""</definedName>
    <definedName name="solver_pre" localSheetId="19" hidden="1">"""""""""""""""0,000001"""""""""""""""</definedName>
    <definedName name="solver_pre" localSheetId="20" hidden="1">"""""""""""""""0,000001"""""""""""""""</definedName>
    <definedName name="solver_pre" localSheetId="21" hidden="1">"""""""""""""""0,000001"""""""""""""""</definedName>
    <definedName name="solver_pre" localSheetId="22" hidden="1">"""""""""""""""0,000001"""""""""""""""</definedName>
    <definedName name="solver_pre" localSheetId="23" hidden="1">"""""""""""""""0,000001"""""""""""""""</definedName>
    <definedName name="solver_pre" localSheetId="24" hidden="1">"""""""""""""""0,000001"""""""""""""""</definedName>
    <definedName name="solver_pre" localSheetId="8" hidden="1">"""""""""""""""0,000001"""""""""""""""</definedName>
    <definedName name="solver_pre" localSheetId="9" hidden="1">"""""""""""""""0,000001"""""""""""""""</definedName>
    <definedName name="solver_pre" localSheetId="10" hidden="1">"""""""""""""""0,000001"""""""""""""""</definedName>
    <definedName name="solver_pre" localSheetId="11" hidden="1">"""""""""""""""0,000001"""""""""""""""</definedName>
    <definedName name="solver_pre" localSheetId="12" hidden="1">"""""""""""""""0,000001"""""""""""""""</definedName>
    <definedName name="solver_pre" localSheetId="13" hidden="1">"""""""""""""""0,000001"""""""""""""""</definedName>
    <definedName name="solver_pre" localSheetId="14" hidden="1">"""""""""""""""0,000001"""""""""""""""</definedName>
    <definedName name="solver_pre" localSheetId="15" hidden="1">"""""""""""""""0,000001"""""""""""""""</definedName>
    <definedName name="solver_pre" localSheetId="2" hidden="1">"""0,000001"""</definedName>
    <definedName name="solver_rbv" localSheetId="7" hidden="1">1</definedName>
    <definedName name="solver_rbv" localSheetId="16" hidden="1">1</definedName>
    <definedName name="solver_rbv" localSheetId="17" hidden="1">1</definedName>
    <definedName name="solver_rbv" localSheetId="18" hidden="1">1</definedName>
    <definedName name="solver_rbv" localSheetId="19" hidden="1">1</definedName>
    <definedName name="solver_rbv" localSheetId="20" hidden="1">1</definedName>
    <definedName name="solver_rbv" localSheetId="21" hidden="1">1</definedName>
    <definedName name="solver_rbv" localSheetId="22" hidden="1">1</definedName>
    <definedName name="solver_rbv" localSheetId="23" hidden="1">1</definedName>
    <definedName name="solver_rbv" localSheetId="24" hidden="1">1</definedName>
    <definedName name="solver_rbv" localSheetId="8" hidden="1">1</definedName>
    <definedName name="solver_rbv" localSheetId="9" hidden="1">1</definedName>
    <definedName name="solver_rbv" localSheetId="10" hidden="1">1</definedName>
    <definedName name="solver_rbv" localSheetId="11" hidden="1">1</definedName>
    <definedName name="solver_rbv" localSheetId="12" hidden="1">1</definedName>
    <definedName name="solver_rbv" localSheetId="13" hidden="1">1</definedName>
    <definedName name="solver_rbv" localSheetId="14" hidden="1">1</definedName>
    <definedName name="solver_rbv" localSheetId="15" hidden="1">1</definedName>
    <definedName name="solver_rbv" localSheetId="2" hidden="1">1</definedName>
    <definedName name="solver_rlx" localSheetId="7" hidden="1">2</definedName>
    <definedName name="solver_rlx" localSheetId="16" hidden="1">2</definedName>
    <definedName name="solver_rlx" localSheetId="17" hidden="1">2</definedName>
    <definedName name="solver_rlx" localSheetId="18" hidden="1">2</definedName>
    <definedName name="solver_rlx" localSheetId="19" hidden="1">2</definedName>
    <definedName name="solver_rlx" localSheetId="20" hidden="1">2</definedName>
    <definedName name="solver_rlx" localSheetId="21" hidden="1">2</definedName>
    <definedName name="solver_rlx" localSheetId="22" hidden="1">2</definedName>
    <definedName name="solver_rlx" localSheetId="23" hidden="1">2</definedName>
    <definedName name="solver_rlx" localSheetId="24" hidden="1">2</definedName>
    <definedName name="solver_rlx" localSheetId="8" hidden="1">2</definedName>
    <definedName name="solver_rlx" localSheetId="9" hidden="1">2</definedName>
    <definedName name="solver_rlx" localSheetId="10" hidden="1">2</definedName>
    <definedName name="solver_rlx" localSheetId="11" hidden="1">2</definedName>
    <definedName name="solver_rlx" localSheetId="12" hidden="1">2</definedName>
    <definedName name="solver_rlx" localSheetId="13" hidden="1">2</definedName>
    <definedName name="solver_rlx" localSheetId="14" hidden="1">2</definedName>
    <definedName name="solver_rlx" localSheetId="15" hidden="1">2</definedName>
    <definedName name="solver_rlx" localSheetId="2" hidden="1">2</definedName>
    <definedName name="solver_rsd" localSheetId="7" hidden="1">0</definedName>
    <definedName name="solver_rsd" localSheetId="16" hidden="1">0</definedName>
    <definedName name="solver_rsd" localSheetId="17" hidden="1">0</definedName>
    <definedName name="solver_rsd" localSheetId="18" hidden="1">0</definedName>
    <definedName name="solver_rsd" localSheetId="19" hidden="1">0</definedName>
    <definedName name="solver_rsd" localSheetId="20" hidden="1">0</definedName>
    <definedName name="solver_rsd" localSheetId="21" hidden="1">0</definedName>
    <definedName name="solver_rsd" localSheetId="22" hidden="1">0</definedName>
    <definedName name="solver_rsd" localSheetId="23" hidden="1">0</definedName>
    <definedName name="solver_rsd" localSheetId="24" hidden="1">0</definedName>
    <definedName name="solver_rsd" localSheetId="8" hidden="1">0</definedName>
    <definedName name="solver_rsd" localSheetId="9" hidden="1">0</definedName>
    <definedName name="solver_rsd" localSheetId="10" hidden="1">0</definedName>
    <definedName name="solver_rsd" localSheetId="11" hidden="1">0</definedName>
    <definedName name="solver_rsd" localSheetId="12" hidden="1">0</definedName>
    <definedName name="solver_rsd" localSheetId="13" hidden="1">0</definedName>
    <definedName name="solver_rsd" localSheetId="14" hidden="1">0</definedName>
    <definedName name="solver_rsd" localSheetId="15" hidden="1">0</definedName>
    <definedName name="solver_rsd" localSheetId="2" hidden="1">0</definedName>
    <definedName name="solver_scl" localSheetId="7" hidden="1">1</definedName>
    <definedName name="solver_scl" localSheetId="16" hidden="1">1</definedName>
    <definedName name="solver_scl" localSheetId="17" hidden="1">1</definedName>
    <definedName name="solver_scl" localSheetId="18" hidden="1">1</definedName>
    <definedName name="solver_scl" localSheetId="19" hidden="1">1</definedName>
    <definedName name="solver_scl" localSheetId="20" hidden="1">1</definedName>
    <definedName name="solver_scl" localSheetId="21" hidden="1">1</definedName>
    <definedName name="solver_scl" localSheetId="22" hidden="1">1</definedName>
    <definedName name="solver_scl" localSheetId="23" hidden="1">1</definedName>
    <definedName name="solver_scl" localSheetId="24" hidden="1">1</definedName>
    <definedName name="solver_scl" localSheetId="8" hidden="1">1</definedName>
    <definedName name="solver_scl" localSheetId="9" hidden="1">1</definedName>
    <definedName name="solver_scl" localSheetId="10" hidden="1">1</definedName>
    <definedName name="solver_scl" localSheetId="11" hidden="1">1</definedName>
    <definedName name="solver_scl" localSheetId="12" hidden="1">1</definedName>
    <definedName name="solver_scl" localSheetId="13" hidden="1">1</definedName>
    <definedName name="solver_scl" localSheetId="14" hidden="1">1</definedName>
    <definedName name="solver_scl" localSheetId="15" hidden="1">1</definedName>
    <definedName name="solver_scl" localSheetId="2" hidden="1">1</definedName>
    <definedName name="solver_sho" localSheetId="7" hidden="1">2</definedName>
    <definedName name="solver_sho" localSheetId="16" hidden="1">2</definedName>
    <definedName name="solver_sho" localSheetId="17" hidden="1">2</definedName>
    <definedName name="solver_sho" localSheetId="18" hidden="1">2</definedName>
    <definedName name="solver_sho" localSheetId="19" hidden="1">2</definedName>
    <definedName name="solver_sho" localSheetId="20" hidden="1">2</definedName>
    <definedName name="solver_sho" localSheetId="21" hidden="1">2</definedName>
    <definedName name="solver_sho" localSheetId="22" hidden="1">2</definedName>
    <definedName name="solver_sho" localSheetId="23" hidden="1">2</definedName>
    <definedName name="solver_sho" localSheetId="24" hidden="1">2</definedName>
    <definedName name="solver_sho" localSheetId="8" hidden="1">2</definedName>
    <definedName name="solver_sho" localSheetId="9" hidden="1">2</definedName>
    <definedName name="solver_sho" localSheetId="10" hidden="1">2</definedName>
    <definedName name="solver_sho" localSheetId="11" hidden="1">2</definedName>
    <definedName name="solver_sho" localSheetId="12" hidden="1">2</definedName>
    <definedName name="solver_sho" localSheetId="13" hidden="1">2</definedName>
    <definedName name="solver_sho" localSheetId="14" hidden="1">2</definedName>
    <definedName name="solver_sho" localSheetId="15" hidden="1">2</definedName>
    <definedName name="solver_sho" localSheetId="2" hidden="1">2</definedName>
    <definedName name="solver_ssz" localSheetId="7" hidden="1">100</definedName>
    <definedName name="solver_ssz" localSheetId="16" hidden="1">100</definedName>
    <definedName name="solver_ssz" localSheetId="17" hidden="1">100</definedName>
    <definedName name="solver_ssz" localSheetId="18" hidden="1">100</definedName>
    <definedName name="solver_ssz" localSheetId="19" hidden="1">100</definedName>
    <definedName name="solver_ssz" localSheetId="20" hidden="1">100</definedName>
    <definedName name="solver_ssz" localSheetId="21" hidden="1">100</definedName>
    <definedName name="solver_ssz" localSheetId="22" hidden="1">100</definedName>
    <definedName name="solver_ssz" localSheetId="23" hidden="1">100</definedName>
    <definedName name="solver_ssz" localSheetId="24" hidden="1">100</definedName>
    <definedName name="solver_ssz" localSheetId="8" hidden="1">100</definedName>
    <definedName name="solver_ssz" localSheetId="9" hidden="1">100</definedName>
    <definedName name="solver_ssz" localSheetId="10" hidden="1">100</definedName>
    <definedName name="solver_ssz" localSheetId="11" hidden="1">100</definedName>
    <definedName name="solver_ssz" localSheetId="12" hidden="1">100</definedName>
    <definedName name="solver_ssz" localSheetId="13" hidden="1">100</definedName>
    <definedName name="solver_ssz" localSheetId="14" hidden="1">100</definedName>
    <definedName name="solver_ssz" localSheetId="15" hidden="1">100</definedName>
    <definedName name="solver_ssz" localSheetId="2" hidden="1">100</definedName>
    <definedName name="solver_tim" localSheetId="7" hidden="1">2147483647</definedName>
    <definedName name="solver_tim" localSheetId="16" hidden="1">2147483647</definedName>
    <definedName name="solver_tim" localSheetId="17" hidden="1">2147483647</definedName>
    <definedName name="solver_tim" localSheetId="18" hidden="1">2147483647</definedName>
    <definedName name="solver_tim" localSheetId="19" hidden="1">2147483647</definedName>
    <definedName name="solver_tim" localSheetId="20" hidden="1">2147483647</definedName>
    <definedName name="solver_tim" localSheetId="21" hidden="1">2147483647</definedName>
    <definedName name="solver_tim" localSheetId="22" hidden="1">2147483647</definedName>
    <definedName name="solver_tim" localSheetId="23" hidden="1">2147483647</definedName>
    <definedName name="solver_tim" localSheetId="24" hidden="1">2147483647</definedName>
    <definedName name="solver_tim" localSheetId="8" hidden="1">2147483647</definedName>
    <definedName name="solver_tim" localSheetId="9" hidden="1">2147483647</definedName>
    <definedName name="solver_tim" localSheetId="10" hidden="1">2147483647</definedName>
    <definedName name="solver_tim" localSheetId="11" hidden="1">2147483647</definedName>
    <definedName name="solver_tim" localSheetId="12" hidden="1">2147483647</definedName>
    <definedName name="solver_tim" localSheetId="13" hidden="1">2147483647</definedName>
    <definedName name="solver_tim" localSheetId="14" hidden="1">2147483647</definedName>
    <definedName name="solver_tim" localSheetId="15" hidden="1">2147483647</definedName>
    <definedName name="solver_tim" localSheetId="2" hidden="1">2147483647</definedName>
    <definedName name="solver_tol" localSheetId="7" hidden="1">0.01</definedName>
    <definedName name="solver_tol" localSheetId="16" hidden="1">0.01</definedName>
    <definedName name="solver_tol" localSheetId="17" hidden="1">0.01</definedName>
    <definedName name="solver_tol" localSheetId="18" hidden="1">0.01</definedName>
    <definedName name="solver_tol" localSheetId="19" hidden="1">0.01</definedName>
    <definedName name="solver_tol" localSheetId="20" hidden="1">0.01</definedName>
    <definedName name="solver_tol" localSheetId="21" hidden="1">0.01</definedName>
    <definedName name="solver_tol" localSheetId="22" hidden="1">0.01</definedName>
    <definedName name="solver_tol" localSheetId="23" hidden="1">0.01</definedName>
    <definedName name="solver_tol" localSheetId="24" hidden="1">0.01</definedName>
    <definedName name="solver_tol" localSheetId="8" hidden="1">0.01</definedName>
    <definedName name="solver_tol" localSheetId="9" hidden="1">0.01</definedName>
    <definedName name="solver_tol" localSheetId="10" hidden="1">0.01</definedName>
    <definedName name="solver_tol" localSheetId="11" hidden="1">0.01</definedName>
    <definedName name="solver_tol" localSheetId="12" hidden="1">0.01</definedName>
    <definedName name="solver_tol" localSheetId="13" hidden="1">0.01</definedName>
    <definedName name="solver_tol" localSheetId="14" hidden="1">0.01</definedName>
    <definedName name="solver_tol" localSheetId="15" hidden="1">0.01</definedName>
    <definedName name="solver_tol" localSheetId="2" hidden="1">0.01</definedName>
    <definedName name="solver_typ" localSheetId="7" hidden="1">2</definedName>
    <definedName name="solver_typ" localSheetId="16" hidden="1">2</definedName>
    <definedName name="solver_typ" localSheetId="17" hidden="1">2</definedName>
    <definedName name="solver_typ" localSheetId="18" hidden="1">2</definedName>
    <definedName name="solver_typ" localSheetId="19" hidden="1">2</definedName>
    <definedName name="solver_typ" localSheetId="20" hidden="1">2</definedName>
    <definedName name="solver_typ" localSheetId="21" hidden="1">2</definedName>
    <definedName name="solver_typ" localSheetId="22" hidden="1">2</definedName>
    <definedName name="solver_typ" localSheetId="23" hidden="1">2</definedName>
    <definedName name="solver_typ" localSheetId="24" hidden="1">2</definedName>
    <definedName name="solver_typ" localSheetId="8" hidden="1">2</definedName>
    <definedName name="solver_typ" localSheetId="9" hidden="1">2</definedName>
    <definedName name="solver_typ" localSheetId="10" hidden="1">2</definedName>
    <definedName name="solver_typ" localSheetId="11" hidden="1">2</definedName>
    <definedName name="solver_typ" localSheetId="12" hidden="1">2</definedName>
    <definedName name="solver_typ" localSheetId="13" hidden="1">2</definedName>
    <definedName name="solver_typ" localSheetId="14" hidden="1">2</definedName>
    <definedName name="solver_typ" localSheetId="15" hidden="1">2</definedName>
    <definedName name="solver_typ" localSheetId="2" hidden="1">2</definedName>
    <definedName name="solver_val" localSheetId="7" hidden="1">0</definedName>
    <definedName name="solver_val" localSheetId="16" hidden="1">0</definedName>
    <definedName name="solver_val" localSheetId="17" hidden="1">0</definedName>
    <definedName name="solver_val" localSheetId="18" hidden="1">0</definedName>
    <definedName name="solver_val" localSheetId="19" hidden="1">0</definedName>
    <definedName name="solver_val" localSheetId="20" hidden="1">0</definedName>
    <definedName name="solver_val" localSheetId="21" hidden="1">0</definedName>
    <definedName name="solver_val" localSheetId="22" hidden="1">0</definedName>
    <definedName name="solver_val" localSheetId="23" hidden="1">0</definedName>
    <definedName name="solver_val" localSheetId="24" hidden="1">0</definedName>
    <definedName name="solver_val" localSheetId="8" hidden="1">0</definedName>
    <definedName name="solver_val" localSheetId="9" hidden="1">0</definedName>
    <definedName name="solver_val" localSheetId="10" hidden="1">0</definedName>
    <definedName name="solver_val" localSheetId="11" hidden="1">0</definedName>
    <definedName name="solver_val" localSheetId="12" hidden="1">0</definedName>
    <definedName name="solver_val" localSheetId="13" hidden="1">0</definedName>
    <definedName name="solver_val" localSheetId="14" hidden="1">0</definedName>
    <definedName name="solver_val" localSheetId="15" hidden="1">0</definedName>
    <definedName name="solver_val" localSheetId="2" hidden="1">0</definedName>
    <definedName name="solver_ver" localSheetId="7" hidden="1">3</definedName>
    <definedName name="solver_ver" localSheetId="16" hidden="1">3</definedName>
    <definedName name="solver_ver" localSheetId="17" hidden="1">3</definedName>
    <definedName name="solver_ver" localSheetId="18" hidden="1">3</definedName>
    <definedName name="solver_ver" localSheetId="19" hidden="1">3</definedName>
    <definedName name="solver_ver" localSheetId="20" hidden="1">3</definedName>
    <definedName name="solver_ver" localSheetId="21" hidden="1">3</definedName>
    <definedName name="solver_ver" localSheetId="22" hidden="1">3</definedName>
    <definedName name="solver_ver" localSheetId="23" hidden="1">3</definedName>
    <definedName name="solver_ver" localSheetId="24" hidden="1">3</definedName>
    <definedName name="solver_ver" localSheetId="8" hidden="1">3</definedName>
    <definedName name="solver_ver" localSheetId="9" hidden="1">3</definedName>
    <definedName name="solver_ver" localSheetId="10" hidden="1">3</definedName>
    <definedName name="solver_ver" localSheetId="11" hidden="1">3</definedName>
    <definedName name="solver_ver" localSheetId="12" hidden="1">3</definedName>
    <definedName name="solver_ver" localSheetId="13" hidden="1">3</definedName>
    <definedName name="solver_ver" localSheetId="14" hidden="1">3</definedName>
    <definedName name="solver_ver" localSheetId="15" hidden="1">3</definedName>
    <definedName name="solver_ver" localSheetId="2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4" i="7" l="1"/>
  <c r="AA3" i="7"/>
  <c r="Z4" i="7"/>
  <c r="Z3" i="7"/>
  <c r="W30" i="26"/>
  <c r="W29" i="26"/>
  <c r="V30" i="26"/>
  <c r="U30" i="26"/>
  <c r="T30" i="26"/>
  <c r="S30" i="26"/>
  <c r="R30" i="26"/>
  <c r="Q30" i="26"/>
  <c r="P30" i="26"/>
  <c r="O30" i="26"/>
  <c r="N30" i="26"/>
  <c r="M30" i="26"/>
  <c r="V29" i="26"/>
  <c r="U29" i="26"/>
  <c r="T29" i="26"/>
  <c r="S29" i="26"/>
  <c r="R29" i="26"/>
  <c r="Q29" i="26"/>
  <c r="P29" i="26"/>
  <c r="O29" i="26"/>
  <c r="N29" i="26"/>
  <c r="M29" i="26"/>
  <c r="M25" i="26"/>
  <c r="V26" i="26"/>
  <c r="U26" i="26"/>
  <c r="T26" i="26"/>
  <c r="S26" i="26"/>
  <c r="R26" i="26"/>
  <c r="Q26" i="26"/>
  <c r="P26" i="26"/>
  <c r="O26" i="26"/>
  <c r="N26" i="26"/>
  <c r="M26" i="26"/>
  <c r="V25" i="26"/>
  <c r="U25" i="26"/>
  <c r="T25" i="26"/>
  <c r="S25" i="26"/>
  <c r="R25" i="26"/>
  <c r="Q25" i="26"/>
  <c r="P25" i="26"/>
  <c r="O25" i="26"/>
  <c r="N25" i="26"/>
  <c r="K92" i="26"/>
  <c r="J92" i="26"/>
  <c r="I92" i="26"/>
  <c r="H92" i="26"/>
  <c r="G92" i="26"/>
  <c r="F92" i="26"/>
  <c r="E92" i="26"/>
  <c r="D92" i="26"/>
  <c r="C92" i="26"/>
  <c r="B92" i="26"/>
  <c r="Z23" i="26"/>
  <c r="Z22" i="26"/>
  <c r="Y23" i="26"/>
  <c r="Y22" i="26"/>
  <c r="V23" i="26"/>
  <c r="U23" i="26"/>
  <c r="T23" i="26"/>
  <c r="S23" i="26"/>
  <c r="R23" i="26"/>
  <c r="V22" i="26"/>
  <c r="U22" i="26"/>
  <c r="T22" i="26"/>
  <c r="S22" i="26"/>
  <c r="R22" i="26"/>
  <c r="Q23" i="26"/>
  <c r="P23" i="26"/>
  <c r="O23" i="26"/>
  <c r="N23" i="26"/>
  <c r="M23" i="26"/>
  <c r="Q22" i="26"/>
  <c r="P22" i="26"/>
  <c r="O22" i="26"/>
  <c r="N22" i="26"/>
  <c r="M22" i="26"/>
  <c r="V21" i="26"/>
  <c r="U21" i="26"/>
  <c r="T21" i="26"/>
  <c r="S21" i="26"/>
  <c r="R21" i="26"/>
  <c r="V20" i="26"/>
  <c r="U20" i="26"/>
  <c r="T20" i="26"/>
  <c r="S20" i="26"/>
  <c r="R20" i="26"/>
  <c r="V19" i="26"/>
  <c r="U19" i="26"/>
  <c r="T19" i="26"/>
  <c r="S19" i="26"/>
  <c r="R19" i="26"/>
  <c r="V18" i="26"/>
  <c r="U18" i="26"/>
  <c r="T18" i="26"/>
  <c r="S18" i="26"/>
  <c r="R18" i="26"/>
  <c r="V17" i="26"/>
  <c r="U17" i="26"/>
  <c r="T17" i="26"/>
  <c r="S17" i="26"/>
  <c r="R17" i="26"/>
  <c r="V16" i="26"/>
  <c r="U16" i="26"/>
  <c r="T16" i="26"/>
  <c r="S16" i="26"/>
  <c r="R16" i="26"/>
  <c r="V15" i="26"/>
  <c r="U15" i="26"/>
  <c r="T15" i="26"/>
  <c r="S15" i="26"/>
  <c r="R15" i="26"/>
  <c r="V14" i="26"/>
  <c r="U14" i="26"/>
  <c r="T14" i="26"/>
  <c r="S14" i="26"/>
  <c r="R14" i="26"/>
  <c r="V13" i="26"/>
  <c r="U13" i="26"/>
  <c r="T13" i="26"/>
  <c r="S13" i="26"/>
  <c r="R13" i="26"/>
  <c r="V12" i="26"/>
  <c r="U12" i="26"/>
  <c r="T12" i="26"/>
  <c r="S12" i="26"/>
  <c r="R12" i="26"/>
  <c r="V11" i="26"/>
  <c r="U11" i="26"/>
  <c r="T11" i="26"/>
  <c r="S11" i="26"/>
  <c r="R11" i="26"/>
  <c r="V10" i="26"/>
  <c r="U10" i="26"/>
  <c r="T10" i="26"/>
  <c r="S10" i="26"/>
  <c r="R10" i="26"/>
  <c r="V9" i="26"/>
  <c r="U9" i="26"/>
  <c r="T9" i="26"/>
  <c r="S9" i="26"/>
  <c r="R9" i="26"/>
  <c r="V8" i="26"/>
  <c r="U8" i="26"/>
  <c r="T8" i="26"/>
  <c r="S8" i="26"/>
  <c r="R8" i="26"/>
  <c r="V7" i="26"/>
  <c r="U7" i="26"/>
  <c r="T7" i="26"/>
  <c r="S7" i="26"/>
  <c r="R7" i="26"/>
  <c r="V6" i="26"/>
  <c r="U6" i="26"/>
  <c r="T6" i="26"/>
  <c r="S6" i="26"/>
  <c r="R6" i="26"/>
  <c r="V5" i="26"/>
  <c r="U5" i="26"/>
  <c r="T5" i="26"/>
  <c r="S5" i="26"/>
  <c r="R5" i="26"/>
  <c r="V4" i="26"/>
  <c r="U4" i="26"/>
  <c r="T4" i="26"/>
  <c r="S4" i="26"/>
  <c r="R4" i="26"/>
  <c r="Q21" i="26"/>
  <c r="P21" i="26"/>
  <c r="O21" i="26"/>
  <c r="N21" i="26"/>
  <c r="M21" i="26"/>
  <c r="Q20" i="26"/>
  <c r="P20" i="26"/>
  <c r="O20" i="26"/>
  <c r="N20" i="26"/>
  <c r="M20" i="26"/>
  <c r="Q19" i="26"/>
  <c r="P19" i="26"/>
  <c r="O19" i="26"/>
  <c r="N19" i="26"/>
  <c r="M19" i="26"/>
  <c r="Q18" i="26"/>
  <c r="P18" i="26"/>
  <c r="O18" i="26"/>
  <c r="N18" i="26"/>
  <c r="M18" i="26"/>
  <c r="Q17" i="26"/>
  <c r="P17" i="26"/>
  <c r="O17" i="26"/>
  <c r="N17" i="26"/>
  <c r="M17" i="26"/>
  <c r="Q16" i="26"/>
  <c r="P16" i="26"/>
  <c r="O16" i="26"/>
  <c r="N16" i="26"/>
  <c r="M16" i="26"/>
  <c r="Q15" i="26"/>
  <c r="P15" i="26"/>
  <c r="O15" i="26"/>
  <c r="N15" i="26"/>
  <c r="M15" i="26"/>
  <c r="Q14" i="26"/>
  <c r="P14" i="26"/>
  <c r="O14" i="26"/>
  <c r="N14" i="26"/>
  <c r="M14" i="26"/>
  <c r="Q13" i="26"/>
  <c r="P13" i="26"/>
  <c r="O13" i="26"/>
  <c r="N13" i="26"/>
  <c r="M13" i="26"/>
  <c r="Q12" i="26"/>
  <c r="P12" i="26"/>
  <c r="O12" i="26"/>
  <c r="N12" i="26"/>
  <c r="M12" i="26"/>
  <c r="Q11" i="26"/>
  <c r="P11" i="26"/>
  <c r="O11" i="26"/>
  <c r="N11" i="26"/>
  <c r="M11" i="26"/>
  <c r="Q10" i="26"/>
  <c r="P10" i="26"/>
  <c r="O10" i="26"/>
  <c r="N10" i="26"/>
  <c r="M10" i="26"/>
  <c r="Q9" i="26"/>
  <c r="P9" i="26"/>
  <c r="O9" i="26"/>
  <c r="N9" i="26"/>
  <c r="M9" i="26"/>
  <c r="Q8" i="26"/>
  <c r="P8" i="26"/>
  <c r="O8" i="26"/>
  <c r="N8" i="26"/>
  <c r="M8" i="26"/>
  <c r="Q7" i="26"/>
  <c r="P7" i="26"/>
  <c r="O7" i="26"/>
  <c r="N7" i="26"/>
  <c r="M7" i="26"/>
  <c r="Q6" i="26"/>
  <c r="P6" i="26"/>
  <c r="O6" i="26"/>
  <c r="N6" i="26"/>
  <c r="M6" i="26"/>
  <c r="Q5" i="26"/>
  <c r="P5" i="26"/>
  <c r="O5" i="26"/>
  <c r="N5" i="26"/>
  <c r="M5" i="26"/>
  <c r="Q4" i="26"/>
  <c r="P4" i="26"/>
  <c r="O4" i="26"/>
  <c r="N4" i="26"/>
  <c r="M4" i="26"/>
  <c r="H25" i="26"/>
  <c r="G25" i="26"/>
  <c r="F25" i="26"/>
  <c r="E25" i="26"/>
  <c r="D25" i="26"/>
  <c r="C25" i="26"/>
  <c r="B25" i="26"/>
  <c r="K23" i="26"/>
  <c r="A23" i="26"/>
  <c r="A22" i="26"/>
  <c r="K22" i="26" s="1"/>
  <c r="W21" i="26"/>
  <c r="L21" i="26"/>
  <c r="K21" i="26"/>
  <c r="A21" i="26"/>
  <c r="W20" i="26"/>
  <c r="L20" i="26"/>
  <c r="K20" i="26"/>
  <c r="A20" i="26"/>
  <c r="W19" i="26"/>
  <c r="L19" i="26"/>
  <c r="K19" i="26"/>
  <c r="A19" i="26"/>
  <c r="W18" i="26"/>
  <c r="L18" i="26"/>
  <c r="K18" i="26"/>
  <c r="A18" i="26"/>
  <c r="W17" i="26"/>
  <c r="L17" i="26"/>
  <c r="A17" i="26"/>
  <c r="K17" i="26" s="1"/>
  <c r="W16" i="26"/>
  <c r="L16" i="26"/>
  <c r="K16" i="26"/>
  <c r="A16" i="26"/>
  <c r="W15" i="26"/>
  <c r="L15" i="26"/>
  <c r="K15" i="26"/>
  <c r="A15" i="26"/>
  <c r="W14" i="26"/>
  <c r="L14" i="26"/>
  <c r="K14" i="26"/>
  <c r="A14" i="26"/>
  <c r="W13" i="26"/>
  <c r="L13" i="26"/>
  <c r="A13" i="26"/>
  <c r="K13" i="26" s="1"/>
  <c r="W12" i="26"/>
  <c r="L12" i="26"/>
  <c r="K12" i="26"/>
  <c r="A12" i="26"/>
  <c r="W11" i="26"/>
  <c r="L11" i="26"/>
  <c r="K11" i="26"/>
  <c r="A11" i="26"/>
  <c r="W10" i="26"/>
  <c r="L10" i="26"/>
  <c r="K10" i="26"/>
  <c r="A10" i="26"/>
  <c r="W9" i="26"/>
  <c r="L9" i="26"/>
  <c r="A9" i="26"/>
  <c r="K9" i="26" s="1"/>
  <c r="W8" i="26"/>
  <c r="L8" i="26"/>
  <c r="K8" i="26"/>
  <c r="A8" i="26"/>
  <c r="W7" i="26"/>
  <c r="L7" i="26"/>
  <c r="K7" i="26"/>
  <c r="A7" i="26"/>
  <c r="W6" i="26"/>
  <c r="L6" i="26"/>
  <c r="K6" i="26"/>
  <c r="A6" i="26"/>
  <c r="W5" i="26"/>
  <c r="L5" i="26"/>
  <c r="A5" i="26"/>
  <c r="K5" i="26" s="1"/>
  <c r="W4" i="26"/>
  <c r="L4" i="26"/>
  <c r="K4" i="26"/>
  <c r="A4" i="26"/>
  <c r="V3" i="26"/>
  <c r="U3" i="26"/>
  <c r="T3" i="26"/>
  <c r="Q3" i="26"/>
  <c r="P3" i="26"/>
  <c r="O3" i="26"/>
  <c r="N3" i="26"/>
  <c r="S3" i="26" s="1"/>
  <c r="M3" i="26"/>
  <c r="R3" i="26" s="1"/>
  <c r="L3" i="26"/>
  <c r="K3" i="26"/>
  <c r="G48" i="25"/>
  <c r="G47" i="25"/>
  <c r="F48" i="25" s="1"/>
  <c r="G46" i="25"/>
  <c r="F47" i="25" s="1"/>
  <c r="E48" i="25" s="1"/>
  <c r="G45" i="25"/>
  <c r="F46" i="25" s="1"/>
  <c r="E47" i="25" s="1"/>
  <c r="D48" i="25" s="1"/>
  <c r="G44" i="25"/>
  <c r="F45" i="25" s="1"/>
  <c r="E46" i="25" s="1"/>
  <c r="D47" i="25" s="1"/>
  <c r="C48" i="25" s="1"/>
  <c r="F44" i="25"/>
  <c r="E45" i="25" s="1"/>
  <c r="D46" i="25" s="1"/>
  <c r="C47" i="25" s="1"/>
  <c r="E44" i="25"/>
  <c r="D45" i="25" s="1"/>
  <c r="C46" i="25" s="1"/>
  <c r="D44" i="25"/>
  <c r="C45" i="25" s="1"/>
  <c r="G43" i="25"/>
  <c r="F43" i="25"/>
  <c r="G42" i="25"/>
  <c r="G41" i="25"/>
  <c r="F42" i="25" s="1"/>
  <c r="E43" i="25" s="1"/>
  <c r="G40" i="25"/>
  <c r="F41" i="25" s="1"/>
  <c r="E42" i="25" s="1"/>
  <c r="D43" i="25" s="1"/>
  <c r="C44" i="25" s="1"/>
  <c r="G39" i="25"/>
  <c r="F40" i="25" s="1"/>
  <c r="E41" i="25" s="1"/>
  <c r="D42" i="25" s="1"/>
  <c r="C43" i="25" s="1"/>
  <c r="G38" i="25"/>
  <c r="F39" i="25" s="1"/>
  <c r="E40" i="25" s="1"/>
  <c r="D41" i="25" s="1"/>
  <c r="C42" i="25" s="1"/>
  <c r="F38" i="25"/>
  <c r="E39" i="25" s="1"/>
  <c r="D40" i="25" s="1"/>
  <c r="C41" i="25" s="1"/>
  <c r="G37" i="25"/>
  <c r="F37" i="25"/>
  <c r="E38" i="25" s="1"/>
  <c r="D39" i="25" s="1"/>
  <c r="C40" i="25" s="1"/>
  <c r="G36" i="25"/>
  <c r="G35" i="25"/>
  <c r="F36" i="25" s="1"/>
  <c r="E37" i="25" s="1"/>
  <c r="D38" i="25" s="1"/>
  <c r="C39" i="25" s="1"/>
  <c r="F35" i="25"/>
  <c r="E36" i="25" s="1"/>
  <c r="D37" i="25" s="1"/>
  <c r="C38" i="25" s="1"/>
  <c r="G34" i="25"/>
  <c r="G33" i="25"/>
  <c r="F34" i="25" s="1"/>
  <c r="E35" i="25" s="1"/>
  <c r="D36" i="25" s="1"/>
  <c r="C37" i="25" s="1"/>
  <c r="G32" i="25"/>
  <c r="F33" i="25" s="1"/>
  <c r="E34" i="25" s="1"/>
  <c r="D35" i="25" s="1"/>
  <c r="C36" i="25" s="1"/>
  <c r="G31" i="25"/>
  <c r="F32" i="25" s="1"/>
  <c r="E33" i="25" s="1"/>
  <c r="D34" i="25" s="1"/>
  <c r="C35" i="25" s="1"/>
  <c r="G30" i="25"/>
  <c r="F31" i="25" s="1"/>
  <c r="E32" i="25" s="1"/>
  <c r="D33" i="25" s="1"/>
  <c r="C34" i="25" s="1"/>
  <c r="D30" i="25"/>
  <c r="C31" i="25" s="1"/>
  <c r="G29" i="25"/>
  <c r="F30" i="25" s="1"/>
  <c r="E31" i="25" s="1"/>
  <c r="D32" i="25" s="1"/>
  <c r="C33" i="25" s="1"/>
  <c r="E29" i="25"/>
  <c r="F28" i="25"/>
  <c r="D28" i="25"/>
  <c r="C29" i="25" s="1"/>
  <c r="C28" i="25"/>
  <c r="H27" i="25"/>
  <c r="G28" i="25" s="1"/>
  <c r="F29" i="25" s="1"/>
  <c r="E30" i="25" s="1"/>
  <c r="D31" i="25" s="1"/>
  <c r="C32" i="25" s="1"/>
  <c r="G27" i="25"/>
  <c r="F27" i="25"/>
  <c r="E28" i="25" s="1"/>
  <c r="D29" i="25" s="1"/>
  <c r="C30" i="25" s="1"/>
  <c r="E27" i="25"/>
  <c r="D27" i="25"/>
  <c r="C27" i="25"/>
  <c r="Y4" i="7"/>
  <c r="Y3" i="7"/>
  <c r="X30" i="24"/>
  <c r="X29" i="24"/>
  <c r="W30" i="24"/>
  <c r="W29" i="24"/>
  <c r="V30" i="24"/>
  <c r="U30" i="24"/>
  <c r="T30" i="24"/>
  <c r="S30" i="24"/>
  <c r="R30" i="24"/>
  <c r="Q30" i="24"/>
  <c r="P30" i="24"/>
  <c r="O30" i="24"/>
  <c r="N30" i="24"/>
  <c r="M30" i="24"/>
  <c r="V29" i="24"/>
  <c r="U29" i="24"/>
  <c r="T29" i="24"/>
  <c r="S29" i="24"/>
  <c r="R29" i="24"/>
  <c r="Q29" i="24"/>
  <c r="P29" i="24"/>
  <c r="O29" i="24"/>
  <c r="N29" i="24"/>
  <c r="M29" i="24"/>
  <c r="M25" i="24"/>
  <c r="W25" i="24" s="1"/>
  <c r="X25" i="24" s="1"/>
  <c r="X3" i="7" s="1"/>
  <c r="X4" i="7"/>
  <c r="W4" i="7"/>
  <c r="V4" i="7"/>
  <c r="W3" i="7"/>
  <c r="V3" i="7"/>
  <c r="M98" i="24"/>
  <c r="X26" i="24"/>
  <c r="W26" i="24"/>
  <c r="V26" i="24"/>
  <c r="U26" i="24"/>
  <c r="T26" i="24"/>
  <c r="S26" i="24"/>
  <c r="R26" i="24"/>
  <c r="Q26" i="24"/>
  <c r="P26" i="24"/>
  <c r="O26" i="24"/>
  <c r="N26" i="24"/>
  <c r="M26" i="24"/>
  <c r="V25" i="24"/>
  <c r="U25" i="24"/>
  <c r="T25" i="24"/>
  <c r="S25" i="24"/>
  <c r="R25" i="24"/>
  <c r="Q25" i="24"/>
  <c r="P25" i="24"/>
  <c r="O25" i="24"/>
  <c r="N25" i="24"/>
  <c r="K96" i="24"/>
  <c r="J96" i="24"/>
  <c r="I96" i="24"/>
  <c r="H96" i="24"/>
  <c r="G96" i="24"/>
  <c r="F96" i="24"/>
  <c r="E96" i="24"/>
  <c r="D96" i="24"/>
  <c r="C96" i="24"/>
  <c r="B96" i="24"/>
  <c r="K77" i="24"/>
  <c r="J77" i="24"/>
  <c r="I77" i="24"/>
  <c r="H77" i="24"/>
  <c r="G77" i="24"/>
  <c r="F77" i="24"/>
  <c r="E77" i="24"/>
  <c r="D77" i="24"/>
  <c r="C77" i="24"/>
  <c r="B77" i="24"/>
  <c r="Q23" i="24"/>
  <c r="V23" i="24" s="1"/>
  <c r="P23" i="24"/>
  <c r="U23" i="24" s="1"/>
  <c r="O23" i="24"/>
  <c r="T23" i="24" s="1"/>
  <c r="N23" i="24"/>
  <c r="S23" i="24" s="1"/>
  <c r="M23" i="24"/>
  <c r="R23" i="24" s="1"/>
  <c r="Q22" i="24"/>
  <c r="V22" i="24" s="1"/>
  <c r="P22" i="24"/>
  <c r="U22" i="24" s="1"/>
  <c r="O22" i="24"/>
  <c r="T22" i="24" s="1"/>
  <c r="N22" i="24"/>
  <c r="S22" i="24" s="1"/>
  <c r="M22" i="24"/>
  <c r="R22" i="24" s="1"/>
  <c r="W21" i="24"/>
  <c r="W20" i="24"/>
  <c r="W19" i="24"/>
  <c r="W18" i="24"/>
  <c r="W17" i="24"/>
  <c r="W16" i="24"/>
  <c r="W15" i="24"/>
  <c r="W14" i="24"/>
  <c r="W13" i="24"/>
  <c r="W12" i="24"/>
  <c r="W11" i="24"/>
  <c r="W10" i="24"/>
  <c r="W9" i="24"/>
  <c r="W8" i="24"/>
  <c r="W7" i="24"/>
  <c r="W6" i="24"/>
  <c r="W5" i="24"/>
  <c r="W4" i="24"/>
  <c r="Q21" i="24"/>
  <c r="V21" i="24" s="1"/>
  <c r="P21" i="24"/>
  <c r="U21" i="24" s="1"/>
  <c r="O21" i="24"/>
  <c r="T21" i="24" s="1"/>
  <c r="N21" i="24"/>
  <c r="S21" i="24" s="1"/>
  <c r="M21" i="24"/>
  <c r="R21" i="24" s="1"/>
  <c r="Q20" i="24"/>
  <c r="V20" i="24" s="1"/>
  <c r="P20" i="24"/>
  <c r="U20" i="24" s="1"/>
  <c r="O20" i="24"/>
  <c r="T20" i="24" s="1"/>
  <c r="N20" i="24"/>
  <c r="S20" i="24" s="1"/>
  <c r="M20" i="24"/>
  <c r="R20" i="24" s="1"/>
  <c r="Q19" i="24"/>
  <c r="V19" i="24" s="1"/>
  <c r="P19" i="24"/>
  <c r="U19" i="24" s="1"/>
  <c r="O19" i="24"/>
  <c r="T19" i="24" s="1"/>
  <c r="N19" i="24"/>
  <c r="S19" i="24" s="1"/>
  <c r="M19" i="24"/>
  <c r="R19" i="24" s="1"/>
  <c r="Q18" i="24"/>
  <c r="V18" i="24" s="1"/>
  <c r="P18" i="24"/>
  <c r="U18" i="24" s="1"/>
  <c r="O18" i="24"/>
  <c r="T18" i="24" s="1"/>
  <c r="N18" i="24"/>
  <c r="S18" i="24" s="1"/>
  <c r="M18" i="24"/>
  <c r="R18" i="24" s="1"/>
  <c r="Q17" i="24"/>
  <c r="V17" i="24" s="1"/>
  <c r="P17" i="24"/>
  <c r="U17" i="24" s="1"/>
  <c r="O17" i="24"/>
  <c r="T17" i="24" s="1"/>
  <c r="N17" i="24"/>
  <c r="S17" i="24" s="1"/>
  <c r="M17" i="24"/>
  <c r="R17" i="24" s="1"/>
  <c r="Q16" i="24"/>
  <c r="V16" i="24" s="1"/>
  <c r="P16" i="24"/>
  <c r="U16" i="24" s="1"/>
  <c r="O16" i="24"/>
  <c r="T16" i="24" s="1"/>
  <c r="N16" i="24"/>
  <c r="S16" i="24" s="1"/>
  <c r="M16" i="24"/>
  <c r="R16" i="24" s="1"/>
  <c r="Q15" i="24"/>
  <c r="V15" i="24" s="1"/>
  <c r="P15" i="24"/>
  <c r="U15" i="24" s="1"/>
  <c r="O15" i="24"/>
  <c r="T15" i="24" s="1"/>
  <c r="N15" i="24"/>
  <c r="S15" i="24" s="1"/>
  <c r="M15" i="24"/>
  <c r="R15" i="24" s="1"/>
  <c r="Q14" i="24"/>
  <c r="V14" i="24" s="1"/>
  <c r="P14" i="24"/>
  <c r="U14" i="24" s="1"/>
  <c r="O14" i="24"/>
  <c r="T14" i="24" s="1"/>
  <c r="N14" i="24"/>
  <c r="S14" i="24" s="1"/>
  <c r="M14" i="24"/>
  <c r="R14" i="24" s="1"/>
  <c r="Q13" i="24"/>
  <c r="V13" i="24" s="1"/>
  <c r="P13" i="24"/>
  <c r="U13" i="24" s="1"/>
  <c r="O13" i="24"/>
  <c r="T13" i="24" s="1"/>
  <c r="N13" i="24"/>
  <c r="S13" i="24" s="1"/>
  <c r="M13" i="24"/>
  <c r="R13" i="24" s="1"/>
  <c r="Q12" i="24"/>
  <c r="V12" i="24" s="1"/>
  <c r="P12" i="24"/>
  <c r="U12" i="24" s="1"/>
  <c r="O12" i="24"/>
  <c r="T12" i="24" s="1"/>
  <c r="N12" i="24"/>
  <c r="S12" i="24" s="1"/>
  <c r="M12" i="24"/>
  <c r="R12" i="24" s="1"/>
  <c r="Q11" i="24"/>
  <c r="V11" i="24" s="1"/>
  <c r="P11" i="24"/>
  <c r="U11" i="24" s="1"/>
  <c r="O11" i="24"/>
  <c r="T11" i="24" s="1"/>
  <c r="N11" i="24"/>
  <c r="S11" i="24" s="1"/>
  <c r="M11" i="24"/>
  <c r="R11" i="24" s="1"/>
  <c r="Q10" i="24"/>
  <c r="V10" i="24" s="1"/>
  <c r="P10" i="24"/>
  <c r="U10" i="24" s="1"/>
  <c r="O10" i="24"/>
  <c r="T10" i="24" s="1"/>
  <c r="N10" i="24"/>
  <c r="S10" i="24" s="1"/>
  <c r="M10" i="24"/>
  <c r="R10" i="24" s="1"/>
  <c r="Q9" i="24"/>
  <c r="V9" i="24" s="1"/>
  <c r="P9" i="24"/>
  <c r="U9" i="24" s="1"/>
  <c r="O9" i="24"/>
  <c r="T9" i="24" s="1"/>
  <c r="N9" i="24"/>
  <c r="S9" i="24" s="1"/>
  <c r="M9" i="24"/>
  <c r="R9" i="24" s="1"/>
  <c r="Q8" i="24"/>
  <c r="V8" i="24" s="1"/>
  <c r="P8" i="24"/>
  <c r="U8" i="24" s="1"/>
  <c r="O8" i="24"/>
  <c r="T8" i="24" s="1"/>
  <c r="N8" i="24"/>
  <c r="S8" i="24" s="1"/>
  <c r="M8" i="24"/>
  <c r="R8" i="24" s="1"/>
  <c r="Q7" i="24"/>
  <c r="V7" i="24" s="1"/>
  <c r="P7" i="24"/>
  <c r="U7" i="24" s="1"/>
  <c r="O7" i="24"/>
  <c r="T7" i="24" s="1"/>
  <c r="N7" i="24"/>
  <c r="S7" i="24" s="1"/>
  <c r="M7" i="24"/>
  <c r="R7" i="24" s="1"/>
  <c r="Q6" i="24"/>
  <c r="V6" i="24" s="1"/>
  <c r="P6" i="24"/>
  <c r="U6" i="24" s="1"/>
  <c r="O6" i="24"/>
  <c r="T6" i="24" s="1"/>
  <c r="N6" i="24"/>
  <c r="S6" i="24" s="1"/>
  <c r="M6" i="24"/>
  <c r="R6" i="24" s="1"/>
  <c r="Q5" i="24"/>
  <c r="V5" i="24" s="1"/>
  <c r="P5" i="24"/>
  <c r="U5" i="24" s="1"/>
  <c r="O5" i="24"/>
  <c r="T5" i="24" s="1"/>
  <c r="N5" i="24"/>
  <c r="S5" i="24" s="1"/>
  <c r="M5" i="24"/>
  <c r="R5" i="24" s="1"/>
  <c r="Q4" i="24"/>
  <c r="V4" i="24" s="1"/>
  <c r="P4" i="24"/>
  <c r="U4" i="24" s="1"/>
  <c r="O4" i="24"/>
  <c r="T4" i="24" s="1"/>
  <c r="N4" i="24"/>
  <c r="S4" i="24" s="1"/>
  <c r="M4" i="24"/>
  <c r="R4" i="24" s="1"/>
  <c r="Q3" i="24"/>
  <c r="V3" i="24" s="1"/>
  <c r="P3" i="24"/>
  <c r="U3" i="24" s="1"/>
  <c r="O3" i="24"/>
  <c r="T3" i="24" s="1"/>
  <c r="N3" i="24"/>
  <c r="S3" i="24" s="1"/>
  <c r="M3" i="24"/>
  <c r="R3" i="24" s="1"/>
  <c r="L3" i="24"/>
  <c r="K3" i="24"/>
  <c r="L21" i="24"/>
  <c r="L20" i="24"/>
  <c r="L19" i="24"/>
  <c r="L18" i="24"/>
  <c r="L17" i="24"/>
  <c r="L16" i="24"/>
  <c r="L15" i="24"/>
  <c r="L14" i="24"/>
  <c r="L13" i="24"/>
  <c r="L12" i="24"/>
  <c r="L11" i="24"/>
  <c r="L10" i="24"/>
  <c r="L9" i="24"/>
  <c r="L8" i="24"/>
  <c r="L7" i="24"/>
  <c r="L6" i="24"/>
  <c r="L5" i="24"/>
  <c r="L4" i="24"/>
  <c r="H25" i="24"/>
  <c r="G25" i="24"/>
  <c r="F25" i="24"/>
  <c r="E25" i="24"/>
  <c r="D25" i="24"/>
  <c r="C25" i="24"/>
  <c r="B25" i="24"/>
  <c r="A23" i="24"/>
  <c r="K23" i="24" s="1"/>
  <c r="A22" i="24"/>
  <c r="K22" i="24" s="1"/>
  <c r="A21" i="24"/>
  <c r="K21" i="24" s="1"/>
  <c r="A20" i="24"/>
  <c r="K20" i="24" s="1"/>
  <c r="A19" i="24"/>
  <c r="K19" i="24" s="1"/>
  <c r="A18" i="24"/>
  <c r="K18" i="24" s="1"/>
  <c r="A17" i="24"/>
  <c r="K17" i="24" s="1"/>
  <c r="A16" i="24"/>
  <c r="K16" i="24" s="1"/>
  <c r="A15" i="24"/>
  <c r="K15" i="24" s="1"/>
  <c r="A14" i="24"/>
  <c r="K14" i="24" s="1"/>
  <c r="A13" i="24"/>
  <c r="K13" i="24" s="1"/>
  <c r="A12" i="24"/>
  <c r="K12" i="24" s="1"/>
  <c r="A11" i="24"/>
  <c r="K11" i="24" s="1"/>
  <c r="A10" i="24"/>
  <c r="K10" i="24" s="1"/>
  <c r="A9" i="24"/>
  <c r="K9" i="24" s="1"/>
  <c r="A8" i="24"/>
  <c r="K8" i="24" s="1"/>
  <c r="A7" i="24"/>
  <c r="K7" i="24" s="1"/>
  <c r="A6" i="24"/>
  <c r="K6" i="24" s="1"/>
  <c r="A5" i="24"/>
  <c r="K5" i="24" s="1"/>
  <c r="A4" i="24"/>
  <c r="K4" i="24" s="1"/>
  <c r="T4" i="7"/>
  <c r="T6" i="7" s="1"/>
  <c r="T3" i="7"/>
  <c r="H26" i="23"/>
  <c r="G26" i="23"/>
  <c r="F26" i="23"/>
  <c r="E26" i="23"/>
  <c r="D26" i="23"/>
  <c r="C26" i="23"/>
  <c r="B26" i="23"/>
  <c r="H25" i="23"/>
  <c r="G25" i="23"/>
  <c r="F25" i="23"/>
  <c r="E25" i="23"/>
  <c r="D25" i="23"/>
  <c r="C25" i="23"/>
  <c r="B25" i="23"/>
  <c r="A23" i="23"/>
  <c r="A22" i="23"/>
  <c r="A20" i="23"/>
  <c r="A19" i="23"/>
  <c r="A18" i="23"/>
  <c r="A17" i="23"/>
  <c r="A16" i="23"/>
  <c r="A15" i="23"/>
  <c r="A14" i="23"/>
  <c r="A13" i="23"/>
  <c r="A12" i="23"/>
  <c r="A11" i="23"/>
  <c r="A10" i="23"/>
  <c r="A9" i="23"/>
  <c r="A8" i="23"/>
  <c r="A7" i="23"/>
  <c r="A6" i="23"/>
  <c r="A5" i="23"/>
  <c r="A4" i="23"/>
  <c r="S4" i="7"/>
  <c r="S3" i="7"/>
  <c r="R4" i="7"/>
  <c r="R3" i="7"/>
  <c r="H26" i="22"/>
  <c r="G26" i="22"/>
  <c r="F26" i="22"/>
  <c r="E26" i="22"/>
  <c r="D26" i="22"/>
  <c r="C26" i="22"/>
  <c r="B26" i="22"/>
  <c r="H25" i="22"/>
  <c r="G25" i="22"/>
  <c r="F25" i="22"/>
  <c r="E25" i="22"/>
  <c r="D25" i="22"/>
  <c r="C25" i="22"/>
  <c r="B25" i="22"/>
  <c r="A23" i="22"/>
  <c r="A22" i="22"/>
  <c r="A21" i="22"/>
  <c r="A19" i="22"/>
  <c r="A18" i="22"/>
  <c r="A17" i="22"/>
  <c r="A16" i="22"/>
  <c r="A15" i="22"/>
  <c r="A14" i="22"/>
  <c r="A13" i="22"/>
  <c r="A12" i="22"/>
  <c r="A11" i="22"/>
  <c r="A10" i="22"/>
  <c r="A9" i="22"/>
  <c r="A8" i="22"/>
  <c r="A7" i="22"/>
  <c r="A6" i="22"/>
  <c r="A5" i="22"/>
  <c r="A4" i="22"/>
  <c r="Q4" i="7"/>
  <c r="Q3" i="7"/>
  <c r="H26" i="21"/>
  <c r="G26" i="21"/>
  <c r="F26" i="21"/>
  <c r="E26" i="21"/>
  <c r="D26" i="21"/>
  <c r="C26" i="21"/>
  <c r="C27" i="21" s="1"/>
  <c r="B26" i="21"/>
  <c r="H25" i="21"/>
  <c r="G25" i="21"/>
  <c r="F25" i="21"/>
  <c r="E25" i="21"/>
  <c r="D25" i="21"/>
  <c r="C25" i="21"/>
  <c r="B25" i="21"/>
  <c r="A23" i="21"/>
  <c r="A22" i="21"/>
  <c r="A21" i="21"/>
  <c r="A20" i="21"/>
  <c r="A18" i="21"/>
  <c r="A17" i="21"/>
  <c r="A16" i="21"/>
  <c r="A15" i="21"/>
  <c r="A14" i="21"/>
  <c r="A13" i="21"/>
  <c r="A12" i="21"/>
  <c r="A11" i="21"/>
  <c r="A10" i="21"/>
  <c r="A9" i="21"/>
  <c r="A8" i="21"/>
  <c r="A7" i="21"/>
  <c r="A6" i="21"/>
  <c r="A5" i="21"/>
  <c r="A4" i="21"/>
  <c r="H26" i="20"/>
  <c r="G26" i="20"/>
  <c r="F26" i="20"/>
  <c r="E26" i="20"/>
  <c r="D26" i="20"/>
  <c r="C26" i="20"/>
  <c r="C27" i="20" s="1"/>
  <c r="B26" i="20"/>
  <c r="H25" i="20"/>
  <c r="G25" i="20"/>
  <c r="F25" i="20"/>
  <c r="E25" i="20"/>
  <c r="D25" i="20"/>
  <c r="C25" i="20"/>
  <c r="B25" i="20"/>
  <c r="A23" i="20"/>
  <c r="A22" i="20"/>
  <c r="A21" i="20"/>
  <c r="A20" i="20"/>
  <c r="A19" i="20"/>
  <c r="A17" i="20"/>
  <c r="A16" i="20"/>
  <c r="A15" i="20"/>
  <c r="A14" i="20"/>
  <c r="A13" i="20"/>
  <c r="A12" i="20"/>
  <c r="A11" i="20"/>
  <c r="A10" i="20"/>
  <c r="A9" i="20"/>
  <c r="A8" i="20"/>
  <c r="A7" i="20"/>
  <c r="A6" i="20"/>
  <c r="A5" i="20"/>
  <c r="A4" i="20"/>
  <c r="P4" i="7"/>
  <c r="P6" i="7" s="1"/>
  <c r="P3" i="7"/>
  <c r="H26" i="19"/>
  <c r="G26" i="19"/>
  <c r="F26" i="19"/>
  <c r="E26" i="19"/>
  <c r="D26" i="19"/>
  <c r="C26" i="19"/>
  <c r="B26" i="19"/>
  <c r="B27" i="19" s="1"/>
  <c r="H25" i="19"/>
  <c r="G25" i="19"/>
  <c r="F25" i="19"/>
  <c r="E25" i="19"/>
  <c r="D25" i="19"/>
  <c r="C25" i="19"/>
  <c r="B25" i="19"/>
  <c r="A23" i="19"/>
  <c r="A22" i="19"/>
  <c r="A21" i="19"/>
  <c r="A20" i="19"/>
  <c r="A19" i="19"/>
  <c r="A18" i="19"/>
  <c r="A16" i="19"/>
  <c r="A15" i="19"/>
  <c r="A14" i="19"/>
  <c r="A13" i="19"/>
  <c r="A12" i="19"/>
  <c r="A11" i="19"/>
  <c r="A10" i="19"/>
  <c r="A9" i="19"/>
  <c r="A8" i="19"/>
  <c r="A7" i="19"/>
  <c r="A6" i="19"/>
  <c r="A5" i="19"/>
  <c r="A4" i="19"/>
  <c r="O4" i="7"/>
  <c r="O5" i="7" s="1"/>
  <c r="O3" i="7"/>
  <c r="H26" i="18"/>
  <c r="G26" i="18"/>
  <c r="F26" i="18"/>
  <c r="E26" i="18"/>
  <c r="D26" i="18"/>
  <c r="D27" i="18" s="1"/>
  <c r="C26" i="18"/>
  <c r="B26" i="18"/>
  <c r="H25" i="18"/>
  <c r="G25" i="18"/>
  <c r="F25" i="18"/>
  <c r="E25" i="18"/>
  <c r="D25" i="18"/>
  <c r="C25" i="18"/>
  <c r="B25" i="18"/>
  <c r="A23" i="18"/>
  <c r="A22" i="18"/>
  <c r="A21" i="18"/>
  <c r="A20" i="18"/>
  <c r="A19" i="18"/>
  <c r="A18" i="18"/>
  <c r="A17" i="18"/>
  <c r="A15" i="18"/>
  <c r="A14" i="18"/>
  <c r="A13" i="18"/>
  <c r="A12" i="18"/>
  <c r="A11" i="18"/>
  <c r="A10" i="18"/>
  <c r="A9" i="18"/>
  <c r="A8" i="18"/>
  <c r="A7" i="18"/>
  <c r="A6" i="18"/>
  <c r="A5" i="18"/>
  <c r="A4" i="18"/>
  <c r="S6" i="7"/>
  <c r="N6" i="7"/>
  <c r="M6" i="7"/>
  <c r="L6" i="7"/>
  <c r="K6" i="7"/>
  <c r="J6" i="7"/>
  <c r="I6" i="7"/>
  <c r="H6" i="7"/>
  <c r="G6" i="7"/>
  <c r="F6" i="7"/>
  <c r="E6" i="7"/>
  <c r="D6" i="7"/>
  <c r="C6" i="7"/>
  <c r="B6" i="7"/>
  <c r="N4" i="7"/>
  <c r="N3" i="7"/>
  <c r="H26" i="17"/>
  <c r="G26" i="17"/>
  <c r="G27" i="17" s="1"/>
  <c r="F26" i="17"/>
  <c r="E26" i="17"/>
  <c r="D26" i="17"/>
  <c r="C26" i="17"/>
  <c r="B26" i="17"/>
  <c r="H25" i="17"/>
  <c r="G25" i="17"/>
  <c r="F25" i="17"/>
  <c r="E25" i="17"/>
  <c r="D25" i="17"/>
  <c r="C25" i="17"/>
  <c r="B25" i="17"/>
  <c r="A23" i="17"/>
  <c r="A22" i="17"/>
  <c r="A21" i="17"/>
  <c r="A20" i="17"/>
  <c r="A19" i="17"/>
  <c r="A18" i="17"/>
  <c r="A17" i="17"/>
  <c r="A16" i="17"/>
  <c r="A14" i="17"/>
  <c r="A13" i="17"/>
  <c r="A12" i="17"/>
  <c r="A11" i="17"/>
  <c r="A10" i="17"/>
  <c r="A9" i="17"/>
  <c r="A8" i="17"/>
  <c r="A7" i="17"/>
  <c r="A6" i="17"/>
  <c r="A5" i="17"/>
  <c r="A4" i="17"/>
  <c r="M4" i="7"/>
  <c r="M3" i="7"/>
  <c r="H26" i="16"/>
  <c r="G26" i="16"/>
  <c r="G27" i="16" s="1"/>
  <c r="F26" i="16"/>
  <c r="E26" i="16"/>
  <c r="D26" i="16"/>
  <c r="C26" i="16"/>
  <c r="B26" i="16"/>
  <c r="B27" i="16" s="1"/>
  <c r="H25" i="16"/>
  <c r="G25" i="16"/>
  <c r="F25" i="16"/>
  <c r="E25" i="16"/>
  <c r="D25" i="16"/>
  <c r="C25" i="16"/>
  <c r="B25" i="16"/>
  <c r="A23" i="16"/>
  <c r="A22" i="16"/>
  <c r="A21" i="16"/>
  <c r="A20" i="16"/>
  <c r="A19" i="16"/>
  <c r="A18" i="16"/>
  <c r="A17" i="16"/>
  <c r="A16" i="16"/>
  <c r="A15" i="16"/>
  <c r="A13" i="16"/>
  <c r="A12" i="16"/>
  <c r="A11" i="16"/>
  <c r="A10" i="16"/>
  <c r="A9" i="16"/>
  <c r="A8" i="16"/>
  <c r="A7" i="16"/>
  <c r="A6" i="16"/>
  <c r="A5" i="16"/>
  <c r="A4" i="16"/>
  <c r="L4" i="7"/>
  <c r="L3" i="7"/>
  <c r="H26" i="15"/>
  <c r="G26" i="15"/>
  <c r="F26" i="15"/>
  <c r="E26" i="15"/>
  <c r="D26" i="15"/>
  <c r="C26" i="15"/>
  <c r="B26" i="15"/>
  <c r="H25" i="15"/>
  <c r="G25" i="15"/>
  <c r="F25" i="15"/>
  <c r="E25" i="15"/>
  <c r="D25" i="15"/>
  <c r="C25" i="15"/>
  <c r="B25" i="15"/>
  <c r="A23" i="15"/>
  <c r="A22" i="15"/>
  <c r="A21" i="15"/>
  <c r="A20" i="15"/>
  <c r="A19" i="15"/>
  <c r="A18" i="15"/>
  <c r="A17" i="15"/>
  <c r="A16" i="15"/>
  <c r="A15" i="15"/>
  <c r="A14" i="15"/>
  <c r="A12" i="15"/>
  <c r="A11" i="15"/>
  <c r="A10" i="15"/>
  <c r="A9" i="15"/>
  <c r="A8" i="15"/>
  <c r="A7" i="15"/>
  <c r="A6" i="15"/>
  <c r="A5" i="15"/>
  <c r="A4" i="15"/>
  <c r="K4" i="7"/>
  <c r="K3" i="7"/>
  <c r="H26" i="14"/>
  <c r="G26" i="14"/>
  <c r="F26" i="14"/>
  <c r="E26" i="14"/>
  <c r="D26" i="14"/>
  <c r="C26" i="14"/>
  <c r="B26" i="14"/>
  <c r="H25" i="14"/>
  <c r="G25" i="14"/>
  <c r="F25" i="14"/>
  <c r="E25" i="14"/>
  <c r="D25" i="14"/>
  <c r="C25" i="14"/>
  <c r="B25" i="14"/>
  <c r="A23" i="14"/>
  <c r="A22" i="14"/>
  <c r="A21" i="14"/>
  <c r="A20" i="14"/>
  <c r="A19" i="14"/>
  <c r="A18" i="14"/>
  <c r="A17" i="14"/>
  <c r="A16" i="14"/>
  <c r="A15" i="14"/>
  <c r="A14" i="14"/>
  <c r="A13" i="14"/>
  <c r="A11" i="14"/>
  <c r="A10" i="14"/>
  <c r="A9" i="14"/>
  <c r="A8" i="14"/>
  <c r="A7" i="14"/>
  <c r="A6" i="14"/>
  <c r="A5" i="14"/>
  <c r="A4" i="14"/>
  <c r="J4" i="7"/>
  <c r="J3" i="7"/>
  <c r="H26" i="13"/>
  <c r="G26" i="13"/>
  <c r="F26" i="13"/>
  <c r="E26" i="13"/>
  <c r="D26" i="13"/>
  <c r="C26" i="13"/>
  <c r="B26" i="13"/>
  <c r="H25" i="13"/>
  <c r="G25" i="13"/>
  <c r="F25" i="13"/>
  <c r="E25" i="13"/>
  <c r="D25" i="13"/>
  <c r="C25" i="13"/>
  <c r="B25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0" i="13"/>
  <c r="A9" i="13"/>
  <c r="A8" i="13"/>
  <c r="A7" i="13"/>
  <c r="A6" i="13"/>
  <c r="A5" i="13"/>
  <c r="A4" i="13"/>
  <c r="J5" i="7"/>
  <c r="I4" i="7"/>
  <c r="I3" i="7"/>
  <c r="H26" i="12"/>
  <c r="G26" i="12"/>
  <c r="F26" i="12"/>
  <c r="E26" i="12"/>
  <c r="D26" i="12"/>
  <c r="D27" i="12" s="1"/>
  <c r="C26" i="12"/>
  <c r="B26" i="12"/>
  <c r="H25" i="12"/>
  <c r="G25" i="12"/>
  <c r="F25" i="12"/>
  <c r="E25" i="12"/>
  <c r="D25" i="12"/>
  <c r="C25" i="12"/>
  <c r="B25" i="12"/>
  <c r="A23" i="12"/>
  <c r="A22" i="12"/>
  <c r="A21" i="12"/>
  <c r="A20" i="12"/>
  <c r="A19" i="12"/>
  <c r="A18" i="12"/>
  <c r="A17" i="12"/>
  <c r="A16" i="12"/>
  <c r="A15" i="12"/>
  <c r="A14" i="12"/>
  <c r="A13" i="12"/>
  <c r="A12" i="12"/>
  <c r="A11" i="12"/>
  <c r="A9" i="12"/>
  <c r="A8" i="12"/>
  <c r="A7" i="12"/>
  <c r="A6" i="12"/>
  <c r="A5" i="12"/>
  <c r="A4" i="12"/>
  <c r="I5" i="7"/>
  <c r="H4" i="7"/>
  <c r="H5" i="7" s="1"/>
  <c r="H3" i="7"/>
  <c r="H26" i="11"/>
  <c r="G26" i="11"/>
  <c r="F26" i="11"/>
  <c r="E26" i="11"/>
  <c r="D26" i="11"/>
  <c r="C26" i="11"/>
  <c r="C27" i="11" s="1"/>
  <c r="B26" i="11"/>
  <c r="H25" i="11"/>
  <c r="G25" i="11"/>
  <c r="F25" i="11"/>
  <c r="E25" i="11"/>
  <c r="D25" i="11"/>
  <c r="C25" i="11"/>
  <c r="B25" i="11"/>
  <c r="A23" i="11"/>
  <c r="A22" i="11"/>
  <c r="A21" i="11"/>
  <c r="A20" i="11"/>
  <c r="A19" i="11"/>
  <c r="A18" i="11"/>
  <c r="A17" i="11"/>
  <c r="A16" i="11"/>
  <c r="A15" i="11"/>
  <c r="A14" i="11"/>
  <c r="A13" i="11"/>
  <c r="A12" i="11"/>
  <c r="A11" i="11"/>
  <c r="A10" i="11"/>
  <c r="A8" i="11"/>
  <c r="A7" i="11"/>
  <c r="A6" i="11"/>
  <c r="A5" i="11"/>
  <c r="A4" i="11"/>
  <c r="G4" i="7"/>
  <c r="G3" i="7"/>
  <c r="H26" i="10"/>
  <c r="G26" i="10"/>
  <c r="F26" i="10"/>
  <c r="E26" i="10"/>
  <c r="D26" i="10"/>
  <c r="D27" i="10" s="1"/>
  <c r="C26" i="10"/>
  <c r="B26" i="10"/>
  <c r="H25" i="10"/>
  <c r="G25" i="10"/>
  <c r="F25" i="10"/>
  <c r="E25" i="10"/>
  <c r="D25" i="10"/>
  <c r="C25" i="10"/>
  <c r="B25" i="10"/>
  <c r="A23" i="10"/>
  <c r="A22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7" i="10"/>
  <c r="A6" i="10"/>
  <c r="A5" i="10"/>
  <c r="A4" i="10"/>
  <c r="S5" i="7"/>
  <c r="M5" i="7"/>
  <c r="K5" i="7"/>
  <c r="G5" i="7"/>
  <c r="F5" i="7"/>
  <c r="E5" i="7"/>
  <c r="D5" i="7"/>
  <c r="C5" i="7"/>
  <c r="B5" i="7"/>
  <c r="F4" i="7"/>
  <c r="F3" i="7"/>
  <c r="H26" i="9"/>
  <c r="G26" i="9"/>
  <c r="F26" i="9"/>
  <c r="E26" i="9"/>
  <c r="D26" i="9"/>
  <c r="C26" i="9"/>
  <c r="B26" i="9"/>
  <c r="H25" i="9"/>
  <c r="G25" i="9"/>
  <c r="F25" i="9"/>
  <c r="E25" i="9"/>
  <c r="D25" i="9"/>
  <c r="C25" i="9"/>
  <c r="B25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6" i="9"/>
  <c r="A5" i="9"/>
  <c r="A4" i="9"/>
  <c r="E4" i="7"/>
  <c r="E3" i="7"/>
  <c r="H26" i="8"/>
  <c r="G26" i="8"/>
  <c r="F26" i="8"/>
  <c r="E26" i="8"/>
  <c r="D26" i="8"/>
  <c r="C26" i="8"/>
  <c r="B26" i="8"/>
  <c r="H25" i="8"/>
  <c r="G25" i="8"/>
  <c r="F25" i="8"/>
  <c r="E25" i="8"/>
  <c r="D25" i="8"/>
  <c r="C25" i="8"/>
  <c r="B25" i="8"/>
  <c r="A23" i="8"/>
  <c r="A22" i="8"/>
  <c r="A21" i="8"/>
  <c r="A20" i="8"/>
  <c r="A19" i="8"/>
  <c r="A18" i="8"/>
  <c r="A17" i="8"/>
  <c r="A16" i="8"/>
  <c r="A15" i="8"/>
  <c r="A14" i="8"/>
  <c r="A13" i="8"/>
  <c r="A12" i="8"/>
  <c r="A11" i="8"/>
  <c r="A10" i="8"/>
  <c r="A9" i="8"/>
  <c r="A8" i="8"/>
  <c r="A7" i="8"/>
  <c r="A5" i="8"/>
  <c r="A4" i="8"/>
  <c r="D4" i="7"/>
  <c r="D3" i="7"/>
  <c r="C4" i="7"/>
  <c r="C3" i="7"/>
  <c r="B4" i="7"/>
  <c r="B3" i="7"/>
  <c r="H26" i="6"/>
  <c r="G26" i="6"/>
  <c r="F26" i="6"/>
  <c r="E26" i="6"/>
  <c r="D26" i="6"/>
  <c r="C26" i="6"/>
  <c r="B26" i="6"/>
  <c r="H25" i="6"/>
  <c r="G25" i="6"/>
  <c r="F25" i="6"/>
  <c r="E25" i="6"/>
  <c r="D25" i="6"/>
  <c r="C25" i="6"/>
  <c r="B25" i="6"/>
  <c r="A23" i="6"/>
  <c r="A22" i="6"/>
  <c r="A21" i="6"/>
  <c r="A20" i="6"/>
  <c r="A19" i="6"/>
  <c r="A18" i="6"/>
  <c r="A17" i="6"/>
  <c r="A16" i="6"/>
  <c r="A15" i="6"/>
  <c r="A14" i="6"/>
  <c r="A13" i="6"/>
  <c r="A12" i="6"/>
  <c r="A11" i="6"/>
  <c r="A10" i="6"/>
  <c r="A9" i="6"/>
  <c r="A8" i="6"/>
  <c r="A7" i="6"/>
  <c r="A6" i="6"/>
  <c r="A4" i="6"/>
  <c r="H26" i="5"/>
  <c r="G26" i="5"/>
  <c r="F26" i="5"/>
  <c r="E26" i="5"/>
  <c r="D26" i="5"/>
  <c r="C26" i="5"/>
  <c r="B26" i="5"/>
  <c r="H25" i="5"/>
  <c r="G25" i="5"/>
  <c r="F25" i="5"/>
  <c r="E25" i="5"/>
  <c r="D25" i="5"/>
  <c r="C25" i="5"/>
  <c r="B25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H26" i="3"/>
  <c r="H27" i="3" s="1"/>
  <c r="G26" i="3"/>
  <c r="G27" i="3" s="1"/>
  <c r="F26" i="3"/>
  <c r="F27" i="3" s="1"/>
  <c r="E26" i="3"/>
  <c r="E27" i="3" s="1"/>
  <c r="D26" i="3"/>
  <c r="D27" i="3" s="1"/>
  <c r="C26" i="3"/>
  <c r="C27" i="3" s="1"/>
  <c r="B26" i="3"/>
  <c r="B27" i="3" s="1"/>
  <c r="H25" i="3"/>
  <c r="G25" i="3"/>
  <c r="F25" i="3"/>
  <c r="E25" i="3"/>
  <c r="D25" i="3"/>
  <c r="C25" i="3"/>
  <c r="B25" i="3"/>
  <c r="A23" i="3"/>
  <c r="A22" i="3"/>
  <c r="A21" i="3"/>
  <c r="A20" i="3"/>
  <c r="A19" i="3"/>
  <c r="A18" i="3"/>
  <c r="A17" i="3"/>
  <c r="A16" i="3"/>
  <c r="A15" i="3"/>
  <c r="A14" i="3"/>
  <c r="A13" i="3"/>
  <c r="A12" i="3"/>
  <c r="A11" i="3"/>
  <c r="A10" i="3"/>
  <c r="A9" i="3"/>
  <c r="A8" i="3"/>
  <c r="A7" i="3"/>
  <c r="A6" i="3"/>
  <c r="A5" i="3"/>
  <c r="A4" i="3"/>
  <c r="H25" i="2"/>
  <c r="G25" i="2"/>
  <c r="F25" i="2"/>
  <c r="E25" i="2"/>
  <c r="D25" i="2"/>
  <c r="C25" i="2"/>
  <c r="B25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5" i="2"/>
  <c r="A4" i="2"/>
  <c r="D27" i="23" l="1"/>
  <c r="E27" i="23"/>
  <c r="F27" i="23"/>
  <c r="G27" i="23"/>
  <c r="B27" i="23"/>
  <c r="C27" i="23"/>
  <c r="H27" i="23"/>
  <c r="T5" i="7"/>
  <c r="R5" i="7"/>
  <c r="R6" i="7"/>
  <c r="F27" i="22"/>
  <c r="D27" i="22"/>
  <c r="C27" i="22"/>
  <c r="E27" i="22"/>
  <c r="B27" i="22"/>
  <c r="G27" i="22"/>
  <c r="H27" i="22"/>
  <c r="Q6" i="7"/>
  <c r="G27" i="21"/>
  <c r="B27" i="21"/>
  <c r="D27" i="21"/>
  <c r="E27" i="21"/>
  <c r="F27" i="21"/>
  <c r="H27" i="21"/>
  <c r="E27" i="20"/>
  <c r="B27" i="20"/>
  <c r="D27" i="20"/>
  <c r="F27" i="20"/>
  <c r="G27" i="20"/>
  <c r="H27" i="20"/>
  <c r="Q5" i="7"/>
  <c r="E27" i="19"/>
  <c r="C27" i="19"/>
  <c r="D27" i="19"/>
  <c r="F27" i="19"/>
  <c r="G27" i="19"/>
  <c r="H27" i="19"/>
  <c r="P5" i="7"/>
  <c r="F27" i="18"/>
  <c r="H27" i="18"/>
  <c r="G27" i="18"/>
  <c r="B27" i="18"/>
  <c r="C27" i="18"/>
  <c r="E27" i="18"/>
  <c r="O6" i="7"/>
  <c r="N5" i="7"/>
  <c r="F27" i="17"/>
  <c r="B27" i="17"/>
  <c r="D27" i="17"/>
  <c r="C27" i="17"/>
  <c r="E27" i="17"/>
  <c r="H27" i="17"/>
  <c r="E27" i="16"/>
  <c r="F27" i="16"/>
  <c r="D27" i="16"/>
  <c r="C27" i="16"/>
  <c r="H27" i="16"/>
  <c r="G27" i="15"/>
  <c r="L5" i="7"/>
  <c r="D27" i="15"/>
  <c r="B27" i="15"/>
  <c r="E27" i="15"/>
  <c r="C27" i="15"/>
  <c r="F27" i="15"/>
  <c r="H27" i="15"/>
  <c r="E27" i="14"/>
  <c r="G27" i="14"/>
  <c r="D27" i="14"/>
  <c r="C27" i="14"/>
  <c r="B27" i="14"/>
  <c r="F27" i="14"/>
  <c r="H27" i="14"/>
  <c r="E27" i="13"/>
  <c r="F27" i="13"/>
  <c r="B27" i="13"/>
  <c r="G27" i="13"/>
  <c r="C27" i="13"/>
  <c r="D27" i="13"/>
  <c r="H27" i="13"/>
  <c r="F27" i="12"/>
  <c r="E27" i="12"/>
  <c r="G27" i="12"/>
  <c r="B27" i="12"/>
  <c r="C27" i="12"/>
  <c r="H27" i="12"/>
  <c r="B27" i="11"/>
  <c r="F27" i="11"/>
  <c r="G27" i="11"/>
  <c r="D27" i="11"/>
  <c r="E27" i="11"/>
  <c r="H27" i="11"/>
  <c r="G27" i="10"/>
  <c r="B27" i="10"/>
  <c r="F27" i="10"/>
  <c r="C27" i="10"/>
  <c r="H27" i="10"/>
  <c r="E27" i="10"/>
  <c r="E27" i="9"/>
  <c r="F27" i="9"/>
  <c r="B27" i="9"/>
  <c r="G27" i="9"/>
  <c r="C27" i="9"/>
  <c r="D27" i="9"/>
  <c r="H27" i="9"/>
  <c r="G27" i="8"/>
  <c r="D27" i="8"/>
  <c r="B27" i="8"/>
  <c r="F27" i="8"/>
  <c r="C27" i="8"/>
  <c r="E27" i="8"/>
  <c r="H27" i="8"/>
  <c r="F27" i="6"/>
  <c r="H27" i="6"/>
  <c r="C27" i="6"/>
  <c r="D27" i="6"/>
  <c r="B27" i="6"/>
  <c r="E27" i="6"/>
  <c r="G27" i="6"/>
  <c r="E27" i="5"/>
  <c r="B27" i="5"/>
  <c r="D27" i="5"/>
  <c r="F27" i="5"/>
  <c r="H27" i="5"/>
  <c r="C27" i="5"/>
  <c r="G27" i="5"/>
  <c r="I27" i="3"/>
  <c r="W26" i="26" l="1"/>
  <c r="X26" i="26" s="1"/>
  <c r="I27" i="23"/>
  <c r="I27" i="22"/>
  <c r="I27" i="21"/>
  <c r="I27" i="20"/>
  <c r="I27" i="19"/>
  <c r="I27" i="18"/>
  <c r="I27" i="17"/>
  <c r="I27" i="16"/>
  <c r="I27" i="15"/>
  <c r="I27" i="14"/>
  <c r="I27" i="13"/>
  <c r="I27" i="12"/>
  <c r="I27" i="11"/>
  <c r="I27" i="10"/>
  <c r="I27" i="9"/>
  <c r="I27" i="8"/>
  <c r="I27" i="6"/>
  <c r="I27" i="5"/>
  <c r="W25" i="26" l="1"/>
  <c r="X25" i="26" s="1"/>
  <c r="X29" i="26"/>
  <c r="X30" i="26"/>
</calcChain>
</file>

<file path=xl/sharedStrings.xml><?xml version="1.0" encoding="utf-8"?>
<sst xmlns="http://schemas.openxmlformats.org/spreadsheetml/2006/main" count="1788" uniqueCount="313">
  <si>
    <t>id</t>
  </si>
  <si>
    <t>id_case</t>
  </si>
  <si>
    <t>Attribute1</t>
  </si>
  <si>
    <t>Attribute2</t>
  </si>
  <si>
    <t>Attribute3</t>
  </si>
  <si>
    <t>Attribute4</t>
  </si>
  <si>
    <t>Attribute5</t>
  </si>
  <si>
    <t>Y</t>
  </si>
  <si>
    <t>time1</t>
  </si>
  <si>
    <t>time2</t>
  </si>
  <si>
    <t>time3</t>
  </si>
  <si>
    <t>time4</t>
  </si>
  <si>
    <t>time5</t>
  </si>
  <si>
    <t>time6</t>
  </si>
  <si>
    <t>time7</t>
  </si>
  <si>
    <t>time8</t>
  </si>
  <si>
    <t>time9</t>
  </si>
  <si>
    <t>time10</t>
  </si>
  <si>
    <t>time11</t>
  </si>
  <si>
    <t>time12</t>
  </si>
  <si>
    <t>time13</t>
  </si>
  <si>
    <t>time14</t>
  </si>
  <si>
    <t>time15</t>
  </si>
  <si>
    <t>time16</t>
  </si>
  <si>
    <t>time17</t>
  </si>
  <si>
    <t>time18</t>
  </si>
  <si>
    <t>time19</t>
  </si>
  <si>
    <t>time20</t>
  </si>
  <si>
    <t>timestamp</t>
  </si>
  <si>
    <t>timestamp for Y</t>
  </si>
  <si>
    <t>timestamp for X</t>
  </si>
  <si>
    <t>?</t>
  </si>
  <si>
    <t>time21</t>
  </si>
  <si>
    <t>time22</t>
  </si>
  <si>
    <t>correlation id1-id18</t>
  </si>
  <si>
    <t>correlation id1-id20</t>
  </si>
  <si>
    <t>differences^2</t>
  </si>
  <si>
    <t>&lt;--error</t>
  </si>
  <si>
    <t>&lt;--let always start from 0</t>
  </si>
  <si>
    <t>scenario1-18</t>
  </si>
  <si>
    <t>scenario17_1</t>
  </si>
  <si>
    <t>scenario17_2</t>
  </si>
  <si>
    <t>scenario17_3</t>
  </si>
  <si>
    <t>scenario17_4</t>
  </si>
  <si>
    <t>scenario17_5</t>
  </si>
  <si>
    <t>scenario17_6</t>
  </si>
  <si>
    <t>scenario17_7</t>
  </si>
  <si>
    <t>scenario17_8</t>
  </si>
  <si>
    <t>scenario17_9</t>
  </si>
  <si>
    <t>scenario17_10</t>
  </si>
  <si>
    <t>scenario17_11</t>
  </si>
  <si>
    <t>scenario17_12</t>
  </si>
  <si>
    <t>scenario17_13</t>
  </si>
  <si>
    <t>scenario17_14</t>
  </si>
  <si>
    <t>scenario17_15</t>
  </si>
  <si>
    <t>scenario17_16</t>
  </si>
  <si>
    <t>scenario17_17</t>
  </si>
  <si>
    <t>scenario17_18</t>
  </si>
  <si>
    <t>id19</t>
  </si>
  <si>
    <t>id20</t>
  </si>
  <si>
    <t>relations</t>
  </si>
  <si>
    <t>difference</t>
  </si>
  <si>
    <t>facts (Y) vs estimations (Xi) incl. trends, differences, histograms, etc. for fine-tuning</t>
  </si>
  <si>
    <t>in case of a lot of test scenarios:</t>
  </si>
  <si>
    <t>+changed correlation values after deleting a case - especially signs!</t>
  </si>
  <si>
    <t>+changed error value after deleting a case</t>
  </si>
  <si>
    <t>+reduced error value after solver</t>
  </si>
  <si>
    <t>GAUSS?!</t>
  </si>
  <si>
    <t>NO CAUSALITIES!!!</t>
  </si>
  <si>
    <t>direct</t>
  </si>
  <si>
    <t>inverse</t>
  </si>
  <si>
    <t>???</t>
  </si>
  <si>
    <t>Azonosító:</t>
  </si>
  <si>
    <t>Objektumok:</t>
  </si>
  <si>
    <t>Attribútumok:</t>
  </si>
  <si>
    <t>Lépcsôk:</t>
  </si>
  <si>
    <t>Eltolás:</t>
  </si>
  <si>
    <t>Leírás:</t>
  </si>
  <si>
    <t>COCO STD: 8223212</t>
  </si>
  <si>
    <t>Rangsor</t>
  </si>
  <si>
    <t>X(A1)</t>
  </si>
  <si>
    <t>X(A2)</t>
  </si>
  <si>
    <t>X(A3)</t>
  </si>
  <si>
    <t>X(A4)</t>
  </si>
  <si>
    <t>X(A5)</t>
  </si>
  <si>
    <t>X(A6)</t>
  </si>
  <si>
    <t>X(A7)</t>
  </si>
  <si>
    <t>X(A8)</t>
  </si>
  <si>
    <t>X(A9)</t>
  </si>
  <si>
    <t>X(A10)</t>
  </si>
  <si>
    <t>Y(A11)</t>
  </si>
  <si>
    <t>O1</t>
  </si>
  <si>
    <t>O2</t>
  </si>
  <si>
    <t>O3</t>
  </si>
  <si>
    <t>O4</t>
  </si>
  <si>
    <t>O5</t>
  </si>
  <si>
    <t>O6</t>
  </si>
  <si>
    <t>O7</t>
  </si>
  <si>
    <t>O8</t>
  </si>
  <si>
    <t>O9</t>
  </si>
  <si>
    <t>O10</t>
  </si>
  <si>
    <t>O11</t>
  </si>
  <si>
    <t>O12</t>
  </si>
  <si>
    <t>O13</t>
  </si>
  <si>
    <t>O14</t>
  </si>
  <si>
    <t>O15</t>
  </si>
  <si>
    <t>O16</t>
  </si>
  <si>
    <t>O17</t>
  </si>
  <si>
    <t>O18</t>
  </si>
  <si>
    <t>Lépcsôk(1)</t>
  </si>
  <si>
    <t>S1</t>
  </si>
  <si>
    <t>(46888.9+46888.9)/(2)=46888.9</t>
  </si>
  <si>
    <t>(6115.9+11212.6)/(2)=8664.25</t>
  </si>
  <si>
    <t>(0+0)/(2)=0</t>
  </si>
  <si>
    <t>(29560.4+29560.4)/(2)=29560.4</t>
  </si>
  <si>
    <t>(38734.3+24463.8)/(2)=31599.05</t>
  </si>
  <si>
    <t>(22425.1+35676.3)/(2)=29050.7</t>
  </si>
  <si>
    <t>(39753.6+58101.4)/(2)=48927.55</t>
  </si>
  <si>
    <t>(5096.6+0)/(2)=2548.3</t>
  </si>
  <si>
    <t>(7135.3+9173.9)/(2)=8154.6</t>
  </si>
  <si>
    <t>S2</t>
  </si>
  <si>
    <t>(0+6115.9)/(2)=3057.95</t>
  </si>
  <si>
    <t>(16309.2+0)/(2)=8154.6</t>
  </si>
  <si>
    <t>(33637.7+38734.3)/(2)=36186</t>
  </si>
  <si>
    <t>S3</t>
  </si>
  <si>
    <t>S4</t>
  </si>
  <si>
    <t>(16309.2+38734.3)/(2)=27521.75</t>
  </si>
  <si>
    <t>S5</t>
  </si>
  <si>
    <t>(22425.1+29560.4)/(2)=25992.75</t>
  </si>
  <si>
    <t>S6</t>
  </si>
  <si>
    <t>(15289.9+29560.4)/(2)=22425.1</t>
  </si>
  <si>
    <t>(8154.6+18347.8)/(2)=13251.2</t>
  </si>
  <si>
    <t>(7135.3+7135.3)/(2)=7135.25</t>
  </si>
  <si>
    <t>S7</t>
  </si>
  <si>
    <t>S8</t>
  </si>
  <si>
    <t>(6115.9+0)/(2)=3057.95</t>
  </si>
  <si>
    <t>S9</t>
  </si>
  <si>
    <t>(0+18347.8)/(2)=9173.9</t>
  </si>
  <si>
    <t>S10</t>
  </si>
  <si>
    <t>S11</t>
  </si>
  <si>
    <t>(15289.9+0)/(2)=7644.95</t>
  </si>
  <si>
    <t>S12</t>
  </si>
  <si>
    <t>S13</t>
  </si>
  <si>
    <t>S14</t>
  </si>
  <si>
    <t>S15</t>
  </si>
  <si>
    <t>S16</t>
  </si>
  <si>
    <t>S17</t>
  </si>
  <si>
    <t>S18</t>
  </si>
  <si>
    <t>COCO:STD</t>
  </si>
  <si>
    <t>Becslés</t>
  </si>
  <si>
    <t>Tény+0</t>
  </si>
  <si>
    <t>Delta</t>
  </si>
  <si>
    <t>Delta/Tény</t>
  </si>
  <si>
    <t>S1 összeg:</t>
  </si>
  <si>
    <t>S18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</si>
  <si>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</si>
  <si>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</si>
  <si>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</si>
  <si>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</si>
  <si>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</si>
  <si>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</si>
  <si>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</si>
  <si>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1.39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</si>
  <si>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0.09 mp (0 p)</t>
    </r>
  </si>
  <si>
    <t>https://miau.my-x.hu/myx-free/coco/index.html</t>
  </si>
  <si>
    <t>vlookup_19</t>
  </si>
  <si>
    <t>vlookup_20</t>
  </si>
  <si>
    <t>return</t>
  </si>
  <si>
    <t>estimation</t>
  </si>
  <si>
    <t>correlation</t>
  </si>
  <si>
    <t>&lt;--higher than in case of the raw-attributes</t>
  </si>
  <si>
    <t>&lt;--higher than in case of id19</t>
  </si>
  <si>
    <t>&lt;--similar to the maximum of the non-causal-model</t>
  </si>
  <si>
    <t>max</t>
  </si>
  <si>
    <t>min</t>
  </si>
  <si>
    <t>non-causal</t>
  </si>
  <si>
    <t>causal</t>
  </si>
  <si>
    <t>(simulator-modus)</t>
  </si>
  <si>
    <t>&lt;--similar to the average of the non-causal-model</t>
  </si>
  <si>
    <t>id19: ranking+1</t>
  </si>
  <si>
    <t>id20: ranking+1</t>
  </si>
  <si>
    <t>estmation+</t>
  </si>
  <si>
    <t>estimation-</t>
  </si>
  <si>
    <t>&lt;--rational cf. Consistent?!</t>
  </si>
  <si>
    <t>interpretations</t>
  </si>
  <si>
    <t>each value is a random value!</t>
  </si>
  <si>
    <t>present_view</t>
  </si>
  <si>
    <t>forecast_view</t>
  </si>
  <si>
    <t>Solver-based estimations for 2 cases are needed</t>
  </si>
  <si>
    <t>Model without any knowledge represantation layer (no causalities, no simulation potential)</t>
  </si>
  <si>
    <t>results</t>
  </si>
  <si>
    <t>Remarks</t>
  </si>
  <si>
    <t>Sheets</t>
  </si>
  <si>
    <t>Non-causal experiments with all data and always with reduced data (1-1 case deleted)</t>
  </si>
  <si>
    <t>A similarity-based causal model (simulator) with high flexibility (see model correlation &gt; 0.9)</t>
  </si>
  <si>
    <t>id*</t>
  </si>
  <si>
    <t>Scenarios where 1 case is always deleted…</t>
  </si>
  <si>
    <t>Author</t>
  </si>
  <si>
    <t>László Pitlik</t>
  </si>
  <si>
    <t>Journal</t>
  </si>
  <si>
    <t>MIAU</t>
  </si>
  <si>
    <t>ISSN</t>
  </si>
  <si>
    <t>HU 14191652</t>
  </si>
  <si>
    <t>Nr</t>
  </si>
  <si>
    <t>Time</t>
  </si>
  <si>
    <t>2022. October</t>
  </si>
  <si>
    <t>MIAU Nr. 290</t>
  </si>
  <si>
    <t>URL</t>
  </si>
  <si>
    <t>https://miau.my-x.hu/miau/290/special_forecast.xlsx</t>
  </si>
  <si>
    <r>
      <t>solver-view (</t>
    </r>
    <r>
      <rPr>
        <sz val="11"/>
        <color rgb="FFFF0000"/>
        <rFont val="Calibri"/>
        <family val="2"/>
        <charset val="238"/>
        <scheme val="minor"/>
      </rPr>
      <t>non-causal</t>
    </r>
    <r>
      <rPr>
        <sz val="11"/>
        <color theme="1"/>
        <rFont val="Calibri"/>
        <family val="2"/>
        <charset val="238"/>
        <scheme val="minor"/>
      </rPr>
      <t>)</t>
    </r>
  </si>
  <si>
    <r>
      <t xml:space="preserve">forecast_view (2) - </t>
    </r>
    <r>
      <rPr>
        <sz val="11"/>
        <color rgb="FF00B050"/>
        <rFont val="Calibri"/>
        <family val="2"/>
        <charset val="238"/>
        <scheme val="minor"/>
      </rPr>
      <t>causal</t>
    </r>
  </si>
  <si>
    <t>Title</t>
  </si>
  <si>
    <t>Non-causal knowledge representation vs. causal models for rule-based simulations</t>
  </si>
  <si>
    <t>Subtitle</t>
  </si>
  <si>
    <t>Future aspects</t>
  </si>
  <si>
    <t>time series1</t>
  </si>
  <si>
    <t>time series2</t>
  </si>
  <si>
    <t>time series3</t>
  </si>
  <si>
    <t>time series4</t>
  </si>
  <si>
    <t>time series5</t>
  </si>
  <si>
    <t>time series6</t>
  </si>
  <si>
    <t>time series7</t>
  </si>
  <si>
    <t>time series8</t>
  </si>
  <si>
    <t>time series9</t>
  </si>
  <si>
    <t>time series10</t>
  </si>
  <si>
    <t>time series11</t>
  </si>
  <si>
    <t>time series12</t>
  </si>
  <si>
    <t>time series13</t>
  </si>
  <si>
    <t>time series14</t>
  </si>
  <si>
    <t>time series15</t>
  </si>
  <si>
    <t>time series16</t>
  </si>
  <si>
    <t>time series17</t>
  </si>
  <si>
    <t>time series18</t>
  </si>
  <si>
    <t>time series19</t>
  </si>
  <si>
    <t>time series20</t>
  </si>
  <si>
    <t>time series21</t>
  </si>
  <si>
    <t>time series22</t>
  </si>
  <si>
    <t>time series23</t>
  </si>
  <si>
    <t>time series24</t>
  </si>
  <si>
    <t>time series25</t>
  </si>
  <si>
    <t>time series26</t>
  </si>
  <si>
    <t>time series27</t>
  </si>
  <si>
    <t>potential model</t>
  </si>
  <si>
    <t>X1</t>
  </si>
  <si>
    <t>X2</t>
  </si>
  <si>
    <t>X3</t>
  </si>
  <si>
    <t>X4</t>
  </si>
  <si>
    <t>X5</t>
  </si>
  <si>
    <t>New experiment with one single time series parallel for Xi and Y</t>
  </si>
  <si>
    <t>&lt;--tranponates</t>
  </si>
  <si>
    <t>(random values)</t>
  </si>
  <si>
    <t>&lt;--forecast for 1 single time unit</t>
  </si>
  <si>
    <t>timestamps</t>
  </si>
  <si>
    <t>case1</t>
  </si>
  <si>
    <t>case2</t>
  </si>
  <si>
    <t>case3</t>
  </si>
  <si>
    <t>case4</t>
  </si>
  <si>
    <t>case5</t>
  </si>
  <si>
    <t>case6</t>
  </si>
  <si>
    <t>case7</t>
  </si>
  <si>
    <t>case8</t>
  </si>
  <si>
    <t>case9</t>
  </si>
  <si>
    <t>case10</t>
  </si>
  <si>
    <t>case11</t>
  </si>
  <si>
    <t>case12</t>
  </si>
  <si>
    <t>case13</t>
  </si>
  <si>
    <t>case14</t>
  </si>
  <si>
    <t>case15</t>
  </si>
  <si>
    <t>case16</t>
  </si>
  <si>
    <t>case17</t>
  </si>
  <si>
    <t>case18</t>
  </si>
  <si>
    <t>case19</t>
  </si>
  <si>
    <t>case20</t>
  </si>
  <si>
    <t>case21</t>
  </si>
  <si>
    <t>case22</t>
  </si>
  <si>
    <t>Cases/observations (random values for each positions) with 5 parallel inputs (5 independent variables)</t>
  </si>
  <si>
    <r>
      <t xml:space="preserve">forecast_view (3) - </t>
    </r>
    <r>
      <rPr>
        <sz val="11"/>
        <color rgb="FF00B050"/>
        <rFont val="Calibri"/>
        <family val="2"/>
        <charset val="238"/>
        <scheme val="minor"/>
      </rPr>
      <t>causal</t>
    </r>
  </si>
  <si>
    <t>Alternative causal solution…</t>
  </si>
  <si>
    <t>COCO STD: 3578381</t>
  </si>
  <si>
    <t>(53004.8+40772.9)/(2)=46888.9</t>
  </si>
  <si>
    <t>(0+11212.6)/(2)=5606.3</t>
  </si>
  <si>
    <t>(29560.4+7135.3)/(2)=18347.85</t>
  </si>
  <si>
    <t>(38734.3+0)/(2)=19367.15</t>
  </si>
  <si>
    <t>(39753.6+54024.2)/(2)=46888.9</t>
  </si>
  <si>
    <t>(5096.6+22425.1)/(2)=13760.85</t>
  </si>
  <si>
    <t>(7135.3+13251.2)/(2)=10193.25</t>
  </si>
  <si>
    <t>(27521.7+38734.3)/(2)=33128</t>
  </si>
  <si>
    <t>(8154.6+34657)/(2)=21405.8</t>
  </si>
  <si>
    <t>(17328.5+33637.7)/(2)=25483.1</t>
  </si>
  <si>
    <t>(0+14270.5)/(2)=7135.25</t>
  </si>
  <si>
    <t>S19</t>
  </si>
  <si>
    <t>S20</t>
  </si>
  <si>
    <t>S21</t>
  </si>
  <si>
    <t>(9173.9+0)/(2)=4586.95</t>
  </si>
  <si>
    <t>S22</t>
  </si>
  <si>
    <t>S23</t>
  </si>
  <si>
    <t>S24</t>
  </si>
  <si>
    <t>S25</t>
  </si>
  <si>
    <t>S26</t>
  </si>
  <si>
    <t>S27</t>
  </si>
  <si>
    <t>S28</t>
  </si>
  <si>
    <t>S29</t>
  </si>
  <si>
    <t>S30</t>
  </si>
  <si>
    <t>S30 összeg: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</si>
  <si>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</si>
  <si>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0.15 mp (0 p)</t>
    </r>
  </si>
  <si>
    <t>shifting ranking values</t>
  </si>
  <si>
    <t>causal2</t>
  </si>
  <si>
    <t>&lt;--seemingly irrational high (even if the ranking values were increased)</t>
  </si>
  <si>
    <t>Challenge = which approximation is better, the causal one or the non-causal one?</t>
  </si>
  <si>
    <t>What kind of further models should be created in order to prove the chance of higher Y values for the case "id20"?</t>
  </si>
  <si>
    <t>Whether these new models will deliver low/similar values for the case "id19"?</t>
  </si>
  <si>
    <t>or deriving more consistent estimations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</si>
</sst>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b/>
      <sz val="5"/>
      <color rgb="FFFFFF00"/>
      <name val="Verdana"/>
      <family val="2"/>
      <charset val="238"/>
    </font>
    <font>
      <b/>
      <sz val="5"/>
      <color rgb="FF333333"/>
      <name val="Verdana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5"/>
      <color rgb="FFFF0000"/>
      <name val="Verdana"/>
      <family val="2"/>
      <charset val="238"/>
    </font>
    <font>
      <sz val="5"/>
      <color rgb="FFFF0000"/>
      <name val="Verdana"/>
      <family val="2"/>
      <charset val="238"/>
    </font>
    <font>
      <sz val="11"/>
      <color rgb="FF00B050"/>
      <name val="Calibri"/>
      <family val="2"/>
      <charset val="238"/>
      <scheme val="minor"/>
    </font>
    <font>
      <sz val="5"/>
      <color rgb="FFFFFF00"/>
      <name val="Verdana"/>
      <family val="2"/>
      <charset val="238"/>
    </font>
    <font>
      <sz val="14"/>
      <color rgb="FFFFFF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rgb="FF666666"/>
      </left>
      <right style="medium">
        <color rgb="FF666666"/>
      </right>
      <top/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0" fillId="3" borderId="0" xfId="0" applyFill="1" applyAlignment="1">
      <alignment horizontal="center"/>
    </xf>
    <xf numFmtId="164" fontId="0" fillId="3" borderId="0" xfId="0" applyNumberFormat="1" applyFill="1" applyAlignment="1">
      <alignment horizontal="center"/>
    </xf>
    <xf numFmtId="1" fontId="0" fillId="3" borderId="0" xfId="0" applyNumberFormat="1" applyFill="1" applyAlignment="1">
      <alignment horizontal="center"/>
    </xf>
    <xf numFmtId="1" fontId="0" fillId="0" borderId="0" xfId="0" applyNumberFormat="1"/>
    <xf numFmtId="0" fontId="0" fillId="0" borderId="0" xfId="0" quotePrefix="1"/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7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0" fontId="10" fillId="5" borderId="3" xfId="0" applyFont="1" applyFill="1" applyBorder="1" applyAlignment="1">
      <alignment horizontal="center" vertical="center" wrapText="1"/>
    </xf>
    <xf numFmtId="0" fontId="4" fillId="0" borderId="0" xfId="1"/>
    <xf numFmtId="0" fontId="11" fillId="0" borderId="0" xfId="0" applyFont="1"/>
    <xf numFmtId="0" fontId="4" fillId="0" borderId="0" xfId="1" applyAlignment="1">
      <alignment horizontal="center"/>
    </xf>
    <xf numFmtId="0" fontId="13" fillId="6" borderId="2" xfId="0" applyFont="1" applyFill="1" applyBorder="1" applyAlignment="1">
      <alignment horizontal="center" vertical="center" wrapText="1"/>
    </xf>
    <xf numFmtId="0" fontId="14" fillId="5" borderId="3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left"/>
    </xf>
    <xf numFmtId="0" fontId="8" fillId="4" borderId="2" xfId="0" applyFont="1" applyFill="1" applyBorder="1" applyAlignment="1">
      <alignment horizontal="right" vertical="center" wrapText="1"/>
    </xf>
    <xf numFmtId="0" fontId="9" fillId="5" borderId="3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9" fillId="5" borderId="4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6" fillId="5" borderId="4" xfId="0" applyFont="1" applyFill="1" applyBorder="1" applyAlignment="1">
      <alignment horizontal="left" vertical="center" wrapText="1"/>
    </xf>
    <xf numFmtId="0" fontId="17" fillId="5" borderId="4" xfId="0" applyFont="1" applyFill="1" applyBorder="1" applyAlignment="1">
      <alignment horizontal="right" vertical="center" wrapText="1"/>
    </xf>
    <xf numFmtId="2" fontId="0" fillId="0" borderId="0" xfId="0" applyNumberFormat="1"/>
    <xf numFmtId="0" fontId="0" fillId="0" borderId="0" xfId="0" applyAlignment="1">
      <alignment horizontal="left"/>
    </xf>
    <xf numFmtId="1" fontId="1" fillId="0" borderId="0" xfId="0" applyNumberFormat="1" applyFont="1"/>
    <xf numFmtId="1" fontId="0" fillId="2" borderId="0" xfId="0" applyNumberFormat="1" applyFill="1" applyAlignment="1">
      <alignment horizontal="center"/>
    </xf>
    <xf numFmtId="0" fontId="0" fillId="2" borderId="0" xfId="0" applyFill="1"/>
    <xf numFmtId="0" fontId="0" fillId="0" borderId="0" xfId="0" applyAlignment="1">
      <alignment wrapText="1"/>
    </xf>
    <xf numFmtId="0" fontId="20" fillId="6" borderId="0" xfId="0" applyFont="1" applyFill="1" applyAlignment="1">
      <alignment vertical="center" wrapText="1"/>
    </xf>
    <xf numFmtId="0" fontId="19" fillId="6" borderId="4" xfId="0" applyFont="1" applyFill="1" applyBorder="1" applyAlignment="1">
      <alignment horizontal="center" vertical="center" wrapText="1"/>
    </xf>
    <xf numFmtId="0" fontId="0" fillId="7" borderId="0" xfId="0" applyFill="1" applyAlignment="1">
      <alignment horizontal="center" wrapText="1"/>
    </xf>
  </cellXfs>
  <cellStyles count="2">
    <cellStyle name="Hivatkozás" xfId="1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Ex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Differences - time</a:t>
            </a:r>
            <a:r>
              <a:rPr lang="hu-HU" baseline="0"/>
              <a:t> </a:t>
            </a:r>
            <a:r>
              <a:rPr lang="hu-HU"/>
              <a:t>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results!$B$6:$T$6</c:f>
              <c:numCache>
                <c:formatCode>0</c:formatCode>
                <c:ptCount val="19"/>
                <c:pt idx="0">
                  <c:v>5.7329536212384795</c:v>
                </c:pt>
                <c:pt idx="1">
                  <c:v>2.6972723390395288</c:v>
                </c:pt>
                <c:pt idx="2">
                  <c:v>5.4937781765892737</c:v>
                </c:pt>
                <c:pt idx="3">
                  <c:v>5.9107215991427964</c:v>
                </c:pt>
                <c:pt idx="4">
                  <c:v>3.9260384236581416</c:v>
                </c:pt>
                <c:pt idx="5">
                  <c:v>5.4870777436754352</c:v>
                </c:pt>
                <c:pt idx="6">
                  <c:v>4.9588308324314667</c:v>
                </c:pt>
                <c:pt idx="7">
                  <c:v>4.8814780010625114</c:v>
                </c:pt>
                <c:pt idx="8">
                  <c:v>7.3477714632859161</c:v>
                </c:pt>
                <c:pt idx="9">
                  <c:v>6.1175536352626096</c:v>
                </c:pt>
                <c:pt idx="10">
                  <c:v>5.3033282036009055</c:v>
                </c:pt>
                <c:pt idx="11">
                  <c:v>6.3121178686043677</c:v>
                </c:pt>
                <c:pt idx="12">
                  <c:v>6.2054271426420726</c:v>
                </c:pt>
                <c:pt idx="13">
                  <c:v>7.0287991363400337</c:v>
                </c:pt>
                <c:pt idx="14">
                  <c:v>7.5423846028485215</c:v>
                </c:pt>
                <c:pt idx="15">
                  <c:v>4.4732686482362212</c:v>
                </c:pt>
                <c:pt idx="16">
                  <c:v>4.4732686482362212</c:v>
                </c:pt>
                <c:pt idx="17">
                  <c:v>4.927250842224268</c:v>
                </c:pt>
                <c:pt idx="18">
                  <c:v>8.1116656163143048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D-4A82-B746-9F68076A9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8806080"/>
        <c:axId val="88800672"/>
      </c:lineChart>
      <c:catAx>
        <c:axId val="8880608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00672"/>
        <c:crosses val="autoZero"/>
        <c:auto val="1"/>
        <c:lblAlgn val="ctr"/>
        <c:lblOffset val="100"/>
        <c:noMultiLvlLbl val="0"/>
      </c:catAx>
      <c:valAx>
        <c:axId val="88800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8806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id20</a:t>
            </a:r>
            <a:r>
              <a:rPr lang="hu-HU" baseline="0"/>
              <a:t> - estimations - time series</a:t>
            </a:r>
            <a:endParaRPr lang="hu-HU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results!$B$4:$T$4</c:f>
              <c:numCache>
                <c:formatCode>0</c:formatCode>
                <c:ptCount val="19"/>
                <c:pt idx="0">
                  <c:v>52.79689773334357</c:v>
                </c:pt>
                <c:pt idx="1">
                  <c:v>52.699723461364044</c:v>
                </c:pt>
                <c:pt idx="2">
                  <c:v>52.982977781529769</c:v>
                </c:pt>
                <c:pt idx="3">
                  <c:v>53.377345106280544</c:v>
                </c:pt>
                <c:pt idx="4">
                  <c:v>52.198058759524287</c:v>
                </c:pt>
                <c:pt idx="5">
                  <c:v>51.671632459354051</c:v>
                </c:pt>
                <c:pt idx="6">
                  <c:v>53.098189223213978</c:v>
                </c:pt>
                <c:pt idx="7">
                  <c:v>50.259492721071972</c:v>
                </c:pt>
                <c:pt idx="8">
                  <c:v>53.974325439848499</c:v>
                </c:pt>
                <c:pt idx="9">
                  <c:v>56.159384693134413</c:v>
                </c:pt>
                <c:pt idx="10">
                  <c:v>54.41512234317392</c:v>
                </c:pt>
                <c:pt idx="11">
                  <c:v>53.51313528866072</c:v>
                </c:pt>
                <c:pt idx="12">
                  <c:v>50.808722910829466</c:v>
                </c:pt>
                <c:pt idx="13">
                  <c:v>52.753721724013516</c:v>
                </c:pt>
                <c:pt idx="14">
                  <c:v>51.785003513170821</c:v>
                </c:pt>
                <c:pt idx="15">
                  <c:v>50.284068753355164</c:v>
                </c:pt>
                <c:pt idx="16">
                  <c:v>50.284068753355164</c:v>
                </c:pt>
                <c:pt idx="17">
                  <c:v>52.363797286132403</c:v>
                </c:pt>
                <c:pt idx="18">
                  <c:v>54.75244816726088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771-43BB-8AC6-57B453C76A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023776"/>
        <c:axId val="851018784"/>
      </c:lineChart>
      <c:catAx>
        <c:axId val="851023776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018784"/>
        <c:crosses val="autoZero"/>
        <c:auto val="1"/>
        <c:lblAlgn val="ctr"/>
        <c:lblOffset val="100"/>
        <c:noMultiLvlLbl val="0"/>
      </c:catAx>
      <c:valAx>
        <c:axId val="851018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51023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hu-H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hu-HU"/>
              <a:t>id19 - estimations - time series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val>
            <c:numRef>
              <c:f>results!$B$3:$T$3</c:f>
              <c:numCache>
                <c:formatCode>0</c:formatCode>
                <c:ptCount val="19"/>
                <c:pt idx="0">
                  <c:v>47.063944112105091</c:v>
                </c:pt>
                <c:pt idx="1">
                  <c:v>50.002451122324516</c:v>
                </c:pt>
                <c:pt idx="2">
                  <c:v>47.489199604940495</c:v>
                </c:pt>
                <c:pt idx="3">
                  <c:v>47.466623507137747</c:v>
                </c:pt>
                <c:pt idx="4">
                  <c:v>48.272020335866145</c:v>
                </c:pt>
                <c:pt idx="5">
                  <c:v>46.184554715678615</c:v>
                </c:pt>
                <c:pt idx="6">
                  <c:v>48.139358390782512</c:v>
                </c:pt>
                <c:pt idx="7">
                  <c:v>45.37801472000946</c:v>
                </c:pt>
                <c:pt idx="8">
                  <c:v>46.626553976562583</c:v>
                </c:pt>
                <c:pt idx="9">
                  <c:v>50.041831057871804</c:v>
                </c:pt>
                <c:pt idx="10">
                  <c:v>49.111794139573014</c:v>
                </c:pt>
                <c:pt idx="11">
                  <c:v>47.201017420056353</c:v>
                </c:pt>
                <c:pt idx="12">
                  <c:v>44.603295768187394</c:v>
                </c:pt>
                <c:pt idx="13">
                  <c:v>45.724922587673483</c:v>
                </c:pt>
                <c:pt idx="14">
                  <c:v>44.2426189103223</c:v>
                </c:pt>
                <c:pt idx="15">
                  <c:v>45.810800105118943</c:v>
                </c:pt>
                <c:pt idx="16">
                  <c:v>45.810800105118943</c:v>
                </c:pt>
                <c:pt idx="17">
                  <c:v>47.436546443908135</c:v>
                </c:pt>
                <c:pt idx="18">
                  <c:v>46.640782550946575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921-4985-BCB6-2217B30B1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997904"/>
        <c:axId val="93999152"/>
      </c:lineChart>
      <c:catAx>
        <c:axId val="9399790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99152"/>
        <c:crosses val="autoZero"/>
        <c:auto val="1"/>
        <c:lblAlgn val="ctr"/>
        <c:lblOffset val="100"/>
        <c:noMultiLvlLbl val="0"/>
      </c:catAx>
      <c:valAx>
        <c:axId val="93999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9979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_xlchart.v1.0</cx:f>
      </cx:numDim>
    </cx:data>
  </cx:chartData>
  <cx:chart>
    <cx:title pos="t" align="ctr" overlay="0">
      <cx:tx>
        <cx:txData>
          <cx:v>id19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hu-H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id19</a:t>
          </a:r>
        </a:p>
      </cx:txPr>
    </cx:title>
    <cx:plotArea>
      <cx:plotAreaRegion>
        <cx:series layoutId="clusteredColumn" uniqueId="{EC5AF4DC-5C05-4867-B6E2-8370BE3E5679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hartEx2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numDim type="val">
        <cx:f dir="row">_xlchart.v1.1</cx:f>
      </cx:numDim>
    </cx:data>
  </cx:chartData>
  <cx:chart>
    <cx:title pos="t" align="ctr" overlay="0">
      <cx:tx>
        <cx:txData>
          <cx:v>id20</cx:v>
        </cx:txData>
      </cx:tx>
      <cx:txPr>
        <a:bodyPr spcFirstLastPara="1" vertOverflow="ellipsis" horzOverflow="overflow" wrap="square" lIns="0" tIns="0" rIns="0" bIns="0" anchor="ctr" anchorCtr="1"/>
        <a:lstStyle/>
        <a:p>
          <a:pPr algn="ctr" rtl="0">
            <a:defRPr/>
          </a:pPr>
          <a:r>
            <a:rPr lang="hu-HU" sz="1400" b="0" i="0" u="none" strike="noStrike" baseline="0">
              <a:solidFill>
                <a:sysClr val="windowText" lastClr="000000">
                  <a:lumMod val="65000"/>
                  <a:lumOff val="35000"/>
                </a:sysClr>
              </a:solidFill>
              <a:latin typeface="Calibri" panose="020F0502020204030204"/>
            </a:rPr>
            <a:t>id20</a:t>
          </a:r>
        </a:p>
      </cx:txPr>
    </cx:title>
    <cx:plotArea>
      <cx:plotAreaRegion>
        <cx:series layoutId="clusteredColumn" uniqueId="{75B02BAF-1F46-484E-A292-B97DAF855226}">
          <cx:dataId val="0"/>
          <cx:layoutPr>
            <cx:binning intervalClosed="r"/>
          </cx:layoutPr>
        </cx:series>
      </cx:plotAreaRegion>
      <cx:axis id="0">
        <cx:catScaling gapWidth="0"/>
        <cx:tickLabels/>
      </cx:axis>
      <cx:axis id="1">
        <cx:valScaling/>
        <cx:majorGridlines/>
        <cx:tickLabels/>
      </cx:axis>
    </cx:plotArea>
  </cx:chart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6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microsoft.com/office/2014/relationships/chartEx" Target="../charts/chartEx2.xml"/><Relationship Id="rId1" Type="http://schemas.microsoft.com/office/2014/relationships/chartEx" Target="../charts/chartEx1.xml"/><Relationship Id="rId5" Type="http://schemas.openxmlformats.org/officeDocument/2006/relationships/chart" Target="../charts/chart3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106101</xdr:colOff>
      <xdr:row>11</xdr:row>
      <xdr:rowOff>36653</xdr:rowOff>
    </xdr:from>
    <xdr:to>
      <xdr:col>7</xdr:col>
      <xdr:colOff>578734</xdr:colOff>
      <xdr:row>26</xdr:row>
      <xdr:rowOff>30866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2" name="Diagram 1">
              <a:extLst>
                <a:ext uri="{FF2B5EF4-FFF2-40B4-BE49-F238E27FC236}">
                  <a16:creationId xmlns:a16="http://schemas.microsoft.com/office/drawing/2014/main" id="{2791D30A-1417-87DF-7425-1E6F5AA1BECA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140641" y="2231213"/>
              <a:ext cx="4549333" cy="27374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9</xdr:col>
      <xdr:colOff>28937</xdr:colOff>
      <xdr:row>11</xdr:row>
      <xdr:rowOff>17364</xdr:rowOff>
    </xdr:from>
    <xdr:to>
      <xdr:col>14</xdr:col>
      <xdr:colOff>299013</xdr:colOff>
      <xdr:row>26</xdr:row>
      <xdr:rowOff>11577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3" name="Diagram 2">
              <a:extLst>
                <a:ext uri="{FF2B5EF4-FFF2-40B4-BE49-F238E27FC236}">
                  <a16:creationId xmlns:a16="http://schemas.microsoft.com/office/drawing/2014/main" id="{545A6B44-2215-5E36-6BB7-4255DCE4B697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7770857" y="2211924"/>
              <a:ext cx="4552516" cy="2737413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GB" sz="1100"/>
                <a:t>Ez a diagram nem érhető el az Excel ezen verziójában.
Ha szerkeszti ezt az alakzatot, vagy más formátumba menti a munkafüzetet, azzal végleg tönkreteszi a diagramot.</a:t>
              </a:r>
            </a:p>
          </xdr:txBody>
        </xdr:sp>
      </mc:Fallback>
    </mc:AlternateContent>
    <xdr:clientData/>
  </xdr:twoCellAnchor>
  <xdr:twoCellAnchor>
    <xdr:from>
      <xdr:col>14</xdr:col>
      <xdr:colOff>839165</xdr:colOff>
      <xdr:row>11</xdr:row>
      <xdr:rowOff>17362</xdr:rowOff>
    </xdr:from>
    <xdr:to>
      <xdr:col>20</xdr:col>
      <xdr:colOff>86811</xdr:colOff>
      <xdr:row>26</xdr:row>
      <xdr:rowOff>11575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B199B4F5-4B1F-8CF4-025D-37027C159C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67691</xdr:colOff>
      <xdr:row>28</xdr:row>
      <xdr:rowOff>10644</xdr:rowOff>
    </xdr:from>
    <xdr:to>
      <xdr:col>14</xdr:col>
      <xdr:colOff>337767</xdr:colOff>
      <xdr:row>43</xdr:row>
      <xdr:rowOff>4857</xdr:rowOff>
    </xdr:to>
    <xdr:graphicFrame macro="">
      <xdr:nvGraphicFramePr>
        <xdr:cNvPr id="6" name="Diagram 5">
          <a:extLst>
            <a:ext uri="{FF2B5EF4-FFF2-40B4-BE49-F238E27FC236}">
              <a16:creationId xmlns:a16="http://schemas.microsoft.com/office/drawing/2014/main" id="{B8FBEF0B-6866-5317-DF83-3EA4B14E3BF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135038</xdr:colOff>
      <xdr:row>27</xdr:row>
      <xdr:rowOff>152400</xdr:rowOff>
    </xdr:from>
    <xdr:to>
      <xdr:col>7</xdr:col>
      <xdr:colOff>607671</xdr:colOff>
      <xdr:row>42</xdr:row>
      <xdr:rowOff>146612</xdr:rowOff>
    </xdr:to>
    <xdr:graphicFrame macro="">
      <xdr:nvGraphicFramePr>
        <xdr:cNvPr id="7" name="Diagram 6">
          <a:extLst>
            <a:ext uri="{FF2B5EF4-FFF2-40B4-BE49-F238E27FC236}">
              <a16:creationId xmlns:a16="http://schemas.microsoft.com/office/drawing/2014/main" id="{93D4DB4A-3C16-94C9-379C-83725276E93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33</xdr:row>
      <xdr:rowOff>0</xdr:rowOff>
    </xdr:from>
    <xdr:to>
      <xdr:col>2</xdr:col>
      <xdr:colOff>7620</xdr:colOff>
      <xdr:row>36</xdr:row>
      <xdr:rowOff>22859</xdr:rowOff>
    </xdr:to>
    <xdr:pic>
      <xdr:nvPicPr>
        <xdr:cNvPr id="4" name="Kép 3" descr="COCO">
          <a:extLst>
            <a:ext uri="{FF2B5EF4-FFF2-40B4-BE49-F238E27FC236}">
              <a16:creationId xmlns:a16="http://schemas.microsoft.com/office/drawing/2014/main" id="{BE1D296E-7BE4-CE51-9819-C69046D911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60807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29</xdr:row>
      <xdr:rowOff>0</xdr:rowOff>
    </xdr:from>
    <xdr:to>
      <xdr:col>2</xdr:col>
      <xdr:colOff>7620</xdr:colOff>
      <xdr:row>32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A42F9868-B0C4-C73E-046A-6F98A5712F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352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0/special_forecast.xls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miau.my-x.hu/myx-free/coco/test/357838120221103040207.html" TargetMode="External"/><Relationship Id="rId1" Type="http://schemas.openxmlformats.org/officeDocument/2006/relationships/hyperlink" Target="https://miau.my-x.hu/myx-free/coco/index.html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hyperlink" Target="https://miau.my-x.hu/myx-free/coco/index.html" TargetMode="External"/><Relationship Id="rId1" Type="http://schemas.openxmlformats.org/officeDocument/2006/relationships/hyperlink" Target="https://miau.my-x.hu/myx-free/coco/test/822321220221102164051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A226A3-916F-4FDC-8300-BA3BD1486C64}">
  <dimension ref="A1:J23"/>
  <sheetViews>
    <sheetView workbookViewId="0"/>
  </sheetViews>
  <sheetFormatPr defaultRowHeight="14.4" x14ac:dyDescent="0.3"/>
  <cols>
    <col min="1" max="1" width="7.109375" bestFit="1" customWidth="1"/>
    <col min="2" max="6" width="9.21875" bestFit="1" customWidth="1"/>
    <col min="7" max="7" width="3" bestFit="1" customWidth="1"/>
    <col min="8" max="8" width="9.6640625" bestFit="1" customWidth="1"/>
    <col min="10" max="10" width="25.44140625" bestFit="1" customWidth="1"/>
  </cols>
  <sheetData>
    <row r="1" spans="1:10" x14ac:dyDescent="0.3">
      <c r="A1" s="1" t="s">
        <v>1</v>
      </c>
      <c r="B1" s="1" t="s">
        <v>2</v>
      </c>
      <c r="C1" s="1" t="s">
        <v>3</v>
      </c>
      <c r="D1" s="1" t="s">
        <v>4</v>
      </c>
      <c r="E1" s="1" t="s">
        <v>5</v>
      </c>
      <c r="F1" s="1" t="s">
        <v>6</v>
      </c>
      <c r="G1" s="1" t="s">
        <v>7</v>
      </c>
      <c r="H1" s="1" t="s">
        <v>28</v>
      </c>
      <c r="J1" t="s">
        <v>185</v>
      </c>
    </row>
    <row r="2" spans="1:10" x14ac:dyDescent="0.3">
      <c r="A2" s="1">
        <v>1</v>
      </c>
      <c r="B2" s="1">
        <v>98</v>
      </c>
      <c r="C2" s="1">
        <v>25</v>
      </c>
      <c r="D2" s="1">
        <v>49</v>
      </c>
      <c r="E2" s="1">
        <v>40</v>
      </c>
      <c r="F2" s="1">
        <v>62</v>
      </c>
      <c r="G2" s="1">
        <v>90</v>
      </c>
      <c r="H2" s="1" t="s">
        <v>8</v>
      </c>
    </row>
    <row r="3" spans="1:10" x14ac:dyDescent="0.3">
      <c r="A3" s="1">
        <v>2</v>
      </c>
      <c r="B3" s="1">
        <v>60</v>
      </c>
      <c r="C3" s="1">
        <v>45</v>
      </c>
      <c r="D3" s="1">
        <v>66</v>
      </c>
      <c r="E3" s="1">
        <v>81</v>
      </c>
      <c r="F3" s="1">
        <v>77</v>
      </c>
      <c r="G3" s="1">
        <v>15</v>
      </c>
      <c r="H3" s="1" t="s">
        <v>9</v>
      </c>
    </row>
    <row r="4" spans="1:10" x14ac:dyDescent="0.3">
      <c r="A4" s="1">
        <v>3</v>
      </c>
      <c r="B4" s="1">
        <v>65</v>
      </c>
      <c r="C4" s="1">
        <v>52</v>
      </c>
      <c r="D4" s="1">
        <v>61</v>
      </c>
      <c r="E4" s="1">
        <v>24</v>
      </c>
      <c r="F4" s="1">
        <v>29</v>
      </c>
      <c r="G4" s="1">
        <v>91</v>
      </c>
      <c r="H4" s="1" t="s">
        <v>10</v>
      </c>
    </row>
    <row r="5" spans="1:10" x14ac:dyDescent="0.3">
      <c r="A5" s="1">
        <v>4</v>
      </c>
      <c r="B5" s="1">
        <v>93</v>
      </c>
      <c r="C5" s="1">
        <v>68</v>
      </c>
      <c r="D5" s="1">
        <v>98</v>
      </c>
      <c r="E5" s="1">
        <v>89</v>
      </c>
      <c r="F5" s="1">
        <v>36</v>
      </c>
      <c r="G5" s="1">
        <v>28</v>
      </c>
      <c r="H5" s="1" t="s">
        <v>11</v>
      </c>
    </row>
    <row r="6" spans="1:10" x14ac:dyDescent="0.3">
      <c r="A6" s="1">
        <v>5</v>
      </c>
      <c r="B6" s="1">
        <v>30</v>
      </c>
      <c r="C6" s="1">
        <v>54</v>
      </c>
      <c r="D6" s="1">
        <v>11</v>
      </c>
      <c r="E6" s="1">
        <v>40</v>
      </c>
      <c r="F6" s="1">
        <v>96</v>
      </c>
      <c r="G6" s="1">
        <v>27</v>
      </c>
      <c r="H6" s="1" t="s">
        <v>12</v>
      </c>
    </row>
    <row r="7" spans="1:10" x14ac:dyDescent="0.3">
      <c r="A7" s="1">
        <v>6</v>
      </c>
      <c r="B7" s="1">
        <v>84</v>
      </c>
      <c r="C7" s="1">
        <v>78</v>
      </c>
      <c r="D7" s="1">
        <v>48</v>
      </c>
      <c r="E7" s="1">
        <v>60</v>
      </c>
      <c r="F7" s="1">
        <v>54</v>
      </c>
      <c r="G7" s="1">
        <v>13</v>
      </c>
      <c r="H7" s="1" t="s">
        <v>13</v>
      </c>
    </row>
    <row r="8" spans="1:10" x14ac:dyDescent="0.3">
      <c r="A8" s="1">
        <v>7</v>
      </c>
      <c r="B8" s="1">
        <v>26</v>
      </c>
      <c r="C8" s="1">
        <v>28</v>
      </c>
      <c r="D8" s="1">
        <v>83</v>
      </c>
      <c r="E8" s="1">
        <v>79</v>
      </c>
      <c r="F8" s="1">
        <v>39</v>
      </c>
      <c r="G8" s="1">
        <v>71</v>
      </c>
      <c r="H8" s="1" t="s">
        <v>14</v>
      </c>
    </row>
    <row r="9" spans="1:10" x14ac:dyDescent="0.3">
      <c r="A9" s="1">
        <v>8</v>
      </c>
      <c r="B9" s="1">
        <v>86</v>
      </c>
      <c r="C9" s="1">
        <v>20</v>
      </c>
      <c r="D9" s="1">
        <v>55</v>
      </c>
      <c r="E9" s="1">
        <v>48</v>
      </c>
      <c r="F9" s="1">
        <v>86</v>
      </c>
      <c r="G9" s="1">
        <v>18</v>
      </c>
      <c r="H9" s="1" t="s">
        <v>15</v>
      </c>
    </row>
    <row r="10" spans="1:10" x14ac:dyDescent="0.3">
      <c r="A10" s="1">
        <v>9</v>
      </c>
      <c r="B10" s="1">
        <v>13</v>
      </c>
      <c r="C10" s="1">
        <v>46</v>
      </c>
      <c r="D10" s="1">
        <v>83</v>
      </c>
      <c r="E10" s="1">
        <v>10</v>
      </c>
      <c r="F10" s="1">
        <v>86</v>
      </c>
      <c r="G10" s="1">
        <v>82</v>
      </c>
      <c r="H10" s="1" t="s">
        <v>16</v>
      </c>
    </row>
    <row r="11" spans="1:10" x14ac:dyDescent="0.3">
      <c r="A11" s="1">
        <v>10</v>
      </c>
      <c r="B11" s="1">
        <v>73</v>
      </c>
      <c r="C11" s="1">
        <v>69</v>
      </c>
      <c r="D11" s="1">
        <v>54</v>
      </c>
      <c r="E11" s="1">
        <v>43</v>
      </c>
      <c r="F11" s="1">
        <v>74</v>
      </c>
      <c r="G11" s="1">
        <v>38</v>
      </c>
      <c r="H11" s="1" t="s">
        <v>17</v>
      </c>
    </row>
    <row r="12" spans="1:10" x14ac:dyDescent="0.3">
      <c r="A12" s="1">
        <v>11</v>
      </c>
      <c r="B12" s="1">
        <v>54</v>
      </c>
      <c r="C12" s="1">
        <v>26</v>
      </c>
      <c r="D12" s="1">
        <v>36</v>
      </c>
      <c r="E12" s="1">
        <v>80</v>
      </c>
      <c r="F12" s="1">
        <v>41</v>
      </c>
      <c r="G12" s="1">
        <v>22</v>
      </c>
      <c r="H12" s="1" t="s">
        <v>18</v>
      </c>
    </row>
    <row r="13" spans="1:10" x14ac:dyDescent="0.3">
      <c r="A13" s="1">
        <v>12</v>
      </c>
      <c r="B13" s="1">
        <v>18</v>
      </c>
      <c r="C13" s="1">
        <v>55</v>
      </c>
      <c r="D13" s="1">
        <v>70</v>
      </c>
      <c r="E13" s="1">
        <v>64</v>
      </c>
      <c r="F13" s="1">
        <v>36</v>
      </c>
      <c r="G13" s="1">
        <v>11</v>
      </c>
      <c r="H13" s="1" t="s">
        <v>19</v>
      </c>
    </row>
    <row r="14" spans="1:10" x14ac:dyDescent="0.3">
      <c r="A14" s="1">
        <v>13</v>
      </c>
      <c r="B14" s="1">
        <v>17</v>
      </c>
      <c r="C14" s="1">
        <v>68</v>
      </c>
      <c r="D14" s="1">
        <v>49</v>
      </c>
      <c r="E14" s="1">
        <v>90</v>
      </c>
      <c r="F14" s="1">
        <v>42</v>
      </c>
      <c r="G14" s="1">
        <v>43</v>
      </c>
      <c r="H14" s="1" t="s">
        <v>20</v>
      </c>
    </row>
    <row r="15" spans="1:10" x14ac:dyDescent="0.3">
      <c r="A15" s="1">
        <v>14</v>
      </c>
      <c r="B15" s="1">
        <v>62</v>
      </c>
      <c r="C15" s="1">
        <v>67</v>
      </c>
      <c r="D15" s="1">
        <v>48</v>
      </c>
      <c r="E15" s="1">
        <v>82</v>
      </c>
      <c r="F15" s="1">
        <v>67</v>
      </c>
      <c r="G15" s="1">
        <v>73</v>
      </c>
      <c r="H15" s="1" t="s">
        <v>21</v>
      </c>
    </row>
    <row r="16" spans="1:10" x14ac:dyDescent="0.3">
      <c r="A16" s="1">
        <v>15</v>
      </c>
      <c r="B16" s="1">
        <v>47</v>
      </c>
      <c r="C16" s="1">
        <v>32</v>
      </c>
      <c r="D16" s="1">
        <v>32</v>
      </c>
      <c r="E16" s="1">
        <v>98</v>
      </c>
      <c r="F16" s="1">
        <v>91</v>
      </c>
      <c r="G16" s="1">
        <v>59</v>
      </c>
      <c r="H16" s="1" t="s">
        <v>22</v>
      </c>
    </row>
    <row r="17" spans="1:8" x14ac:dyDescent="0.3">
      <c r="A17" s="1">
        <v>16</v>
      </c>
      <c r="B17" s="1">
        <v>65</v>
      </c>
      <c r="C17" s="1">
        <v>12</v>
      </c>
      <c r="D17" s="1">
        <v>57</v>
      </c>
      <c r="E17" s="1">
        <v>15</v>
      </c>
      <c r="F17" s="1">
        <v>33</v>
      </c>
      <c r="G17" s="1">
        <v>71</v>
      </c>
      <c r="H17" s="1" t="s">
        <v>23</v>
      </c>
    </row>
    <row r="18" spans="1:8" x14ac:dyDescent="0.3">
      <c r="A18" s="1">
        <v>17</v>
      </c>
      <c r="B18" s="1">
        <v>55</v>
      </c>
      <c r="C18" s="1">
        <v>41</v>
      </c>
      <c r="D18" s="1">
        <v>95</v>
      </c>
      <c r="E18" s="1">
        <v>23</v>
      </c>
      <c r="F18" s="1">
        <v>89</v>
      </c>
      <c r="G18" s="1">
        <v>44</v>
      </c>
      <c r="H18" s="1" t="s">
        <v>24</v>
      </c>
    </row>
    <row r="19" spans="1:8" x14ac:dyDescent="0.3">
      <c r="A19" s="1">
        <v>18</v>
      </c>
      <c r="B19" s="1">
        <v>82</v>
      </c>
      <c r="C19" s="1">
        <v>97</v>
      </c>
      <c r="D19" s="1">
        <v>28</v>
      </c>
      <c r="E19" s="1">
        <v>99</v>
      </c>
      <c r="F19" s="1">
        <v>83</v>
      </c>
      <c r="G19" s="1">
        <v>66</v>
      </c>
      <c r="H19" s="1" t="s">
        <v>25</v>
      </c>
    </row>
    <row r="20" spans="1:8" x14ac:dyDescent="0.3">
      <c r="A20" s="1">
        <v>19</v>
      </c>
      <c r="B20" s="1">
        <v>12</v>
      </c>
      <c r="C20" s="1">
        <v>87</v>
      </c>
      <c r="D20" s="1">
        <v>43</v>
      </c>
      <c r="E20" s="1">
        <v>84</v>
      </c>
      <c r="F20" s="1">
        <v>40</v>
      </c>
      <c r="G20" s="1">
        <v>47</v>
      </c>
      <c r="H20" s="1" t="s">
        <v>26</v>
      </c>
    </row>
    <row r="21" spans="1:8" x14ac:dyDescent="0.3">
      <c r="A21" s="1">
        <v>20</v>
      </c>
      <c r="B21" s="1">
        <v>18</v>
      </c>
      <c r="C21" s="1">
        <v>13</v>
      </c>
      <c r="D21" s="1">
        <v>77</v>
      </c>
      <c r="E21" s="1">
        <v>12</v>
      </c>
      <c r="F21" s="1">
        <v>59</v>
      </c>
      <c r="G21" s="1">
        <v>40</v>
      </c>
      <c r="H21" s="1" t="s">
        <v>27</v>
      </c>
    </row>
    <row r="22" spans="1:8" x14ac:dyDescent="0.3">
      <c r="A22" s="1">
        <v>21</v>
      </c>
      <c r="B22" s="1"/>
      <c r="C22" s="1"/>
      <c r="D22" s="1"/>
      <c r="E22" s="1"/>
      <c r="F22" s="1"/>
      <c r="G22" s="2" t="s">
        <v>31</v>
      </c>
      <c r="H22" s="1" t="s">
        <v>32</v>
      </c>
    </row>
    <row r="23" spans="1:8" x14ac:dyDescent="0.3">
      <c r="A23" s="1">
        <v>22</v>
      </c>
      <c r="B23" s="1"/>
      <c r="C23" s="1"/>
      <c r="D23" s="1"/>
      <c r="E23" s="1"/>
      <c r="F23" s="1"/>
      <c r="G23" s="2" t="s">
        <v>31</v>
      </c>
      <c r="H23" s="1" t="s">
        <v>33</v>
      </c>
    </row>
  </sheetData>
  <phoneticPr fontId="3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78E555-9454-451B-ACA0-22F634BE727B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47.466623507137747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53.377345106280544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5.7062697152310167E-2</v>
      </c>
      <c r="C25" s="4">
        <f t="shared" ref="C25:H25" si="0">CORREL(C4:C21,$H$4:$H$21)</f>
        <v>-0.27791876397342652</v>
      </c>
      <c r="D25" s="4">
        <f t="shared" si="0"/>
        <v>-0.37981830111139286</v>
      </c>
      <c r="E25" s="4">
        <f t="shared" si="0"/>
        <v>-0.20893667777457156</v>
      </c>
      <c r="F25" s="4">
        <f t="shared" si="0"/>
        <v>-3.9951853416195858E-2</v>
      </c>
      <c r="G25" s="4">
        <f t="shared" si="0"/>
        <v>-0.2148580740573863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6.6333084512036011E-2</v>
      </c>
      <c r="C26" s="4">
        <f t="shared" ref="C26:H26" si="1">CORREL(C4:C23,$H$4:$H$23)</f>
        <v>-0.26078764040346708</v>
      </c>
      <c r="D26" s="4">
        <f t="shared" si="1"/>
        <v>-0.35114448592512709</v>
      </c>
      <c r="E26" s="4">
        <f t="shared" si="1"/>
        <v>-0.19033399901588197</v>
      </c>
      <c r="F26" s="4">
        <f t="shared" si="1"/>
        <v>-5.7237832487674827E-2</v>
      </c>
      <c r="G26" s="4">
        <f t="shared" si="1"/>
        <v>-0.20818536309683933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8.5940081799364707E-5</v>
      </c>
      <c r="C27" s="3">
        <f t="shared" ref="C27:H27" si="2">(C25-C26)^2</f>
        <v>2.9347539476921983E-4</v>
      </c>
      <c r="D27" s="3">
        <f t="shared" si="2"/>
        <v>8.221876773361256E-4</v>
      </c>
      <c r="E27" s="3">
        <f t="shared" si="2"/>
        <v>3.4605965699900106E-4</v>
      </c>
      <c r="F27" s="3">
        <f t="shared" si="2"/>
        <v>2.9880507245960892E-4</v>
      </c>
      <c r="G27" s="3">
        <f t="shared" si="2"/>
        <v>4.4525071563003717E-5</v>
      </c>
      <c r="H27" s="3">
        <f t="shared" si="2"/>
        <v>0</v>
      </c>
      <c r="I27" s="6">
        <f>SUM(B27:G27)</f>
        <v>1.8909929549263238E-3</v>
      </c>
      <c r="J27" s="5" t="s">
        <v>37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ACC3C0-2FD0-48DB-BC59-35FF5C90CED3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48.272020335866145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52.198058759524287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2.8883499554323344E-2</v>
      </c>
      <c r="C25" s="4">
        <f t="shared" ref="C25:H25" si="0">CORREL(C4:C21,$H$4:$H$21)</f>
        <v>-0.19471622460560389</v>
      </c>
      <c r="D25" s="4">
        <f t="shared" si="0"/>
        <v>-0.33416810271639491</v>
      </c>
      <c r="E25" s="4">
        <f t="shared" si="0"/>
        <v>-7.2369235681685545E-2</v>
      </c>
      <c r="F25" s="4">
        <f t="shared" si="0"/>
        <v>0.11995542630842003</v>
      </c>
      <c r="G25" s="4">
        <f t="shared" si="0"/>
        <v>-0.24549848840993127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3.5318848446734601E-2</v>
      </c>
      <c r="C26" s="4">
        <f t="shared" ref="C26:H26" si="1">CORREL(C4:C23,$H$4:$H$23)</f>
        <v>-0.18090420462522497</v>
      </c>
      <c r="D26" s="4">
        <f t="shared" si="1"/>
        <v>-0.30389483790993188</v>
      </c>
      <c r="E26" s="4">
        <f t="shared" si="1"/>
        <v>-5.9915924306783531E-2</v>
      </c>
      <c r="F26" s="4">
        <f t="shared" si="1"/>
        <v>9.6193327762369274E-2</v>
      </c>
      <c r="G26" s="4">
        <f t="shared" si="1"/>
        <v>-0.23768632952940322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4.1413715367058787E-5</v>
      </c>
      <c r="C27" s="3">
        <f t="shared" ref="C27:H27" si="2">(C25-C26)^2</f>
        <v>1.9077189593838667E-4</v>
      </c>
      <c r="D27" s="3">
        <f t="shared" si="2"/>
        <v>9.1647056204223303E-4</v>
      </c>
      <c r="E27" s="3">
        <f t="shared" si="2"/>
        <v>1.550849642002639E-4</v>
      </c>
      <c r="F27" s="3">
        <f t="shared" si="2"/>
        <v>5.6463732731222745E-4</v>
      </c>
      <c r="G27" s="3">
        <f t="shared" si="2"/>
        <v>6.1029826374613319E-5</v>
      </c>
      <c r="H27" s="3">
        <f t="shared" si="2"/>
        <v>0</v>
      </c>
      <c r="I27" s="6">
        <f>SUM(B27:G27)</f>
        <v>1.9294082912347831E-3</v>
      </c>
      <c r="J27" s="5" t="s">
        <v>37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31B78E-03AD-451E-939B-67E382778212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46.184554715678615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51.671632459354051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0.17488738734586831</v>
      </c>
      <c r="C25" s="4">
        <f t="shared" ref="C25:H25" si="0">CORREL(C4:C21,$H$4:$H$21)</f>
        <v>-0.23975478817124335</v>
      </c>
      <c r="D25" s="4">
        <f t="shared" si="0"/>
        <v>-0.40440753248524747</v>
      </c>
      <c r="E25" s="4">
        <f t="shared" si="0"/>
        <v>-0.10992588713760613</v>
      </c>
      <c r="F25" s="4">
        <f t="shared" si="0"/>
        <v>6.4844912529979939E-2</v>
      </c>
      <c r="G25" s="4">
        <f t="shared" si="0"/>
        <v>-0.23535500071979079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0.17463043522206864</v>
      </c>
      <c r="C26" s="4">
        <f t="shared" ref="C26:H26" si="1">CORREL(C4:C23,$H$4:$H$23)</f>
        <v>-0.23126344421502729</v>
      </c>
      <c r="D26" s="4">
        <f t="shared" si="1"/>
        <v>-0.37077393274601383</v>
      </c>
      <c r="E26" s="4">
        <f t="shared" si="1"/>
        <v>-9.4050617702554143E-2</v>
      </c>
      <c r="F26" s="4">
        <f t="shared" si="1"/>
        <v>3.8051592921167436E-2</v>
      </c>
      <c r="G26" s="4">
        <f t="shared" si="1"/>
        <v>-0.23114782938961542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6.6024393925160784E-8</v>
      </c>
      <c r="C27" s="3">
        <f t="shared" ref="C27:H27" si="2">(C25-C26)^2</f>
        <v>7.2102922182767061E-5</v>
      </c>
      <c r="D27" s="3">
        <f t="shared" si="2"/>
        <v>1.1312190314189767E-3</v>
      </c>
      <c r="E27" s="3">
        <f t="shared" si="2"/>
        <v>2.5202417963549598E-4</v>
      </c>
      <c r="F27" s="3">
        <f t="shared" si="2"/>
        <v>7.178819756599766E-4</v>
      </c>
      <c r="G27" s="3">
        <f t="shared" si="2"/>
        <v>1.7700290601449581E-5</v>
      </c>
      <c r="H27" s="3">
        <f t="shared" si="2"/>
        <v>0</v>
      </c>
      <c r="I27" s="6">
        <f>SUM(B27:G27)</f>
        <v>2.1909944238925911E-3</v>
      </c>
      <c r="J27" s="5" t="s">
        <v>37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5A3B3E-423E-4D2A-8DA2-0D1F5A41DC4D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48.139358390782512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53.098189223213978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7.057968116107026E-2</v>
      </c>
      <c r="C25" s="4">
        <f t="shared" ref="C25:H25" si="0">CORREL(C4:C21,$H$4:$H$21)</f>
        <v>-0.23059295419106843</v>
      </c>
      <c r="D25" s="4">
        <f t="shared" si="0"/>
        <v>-0.31480573197181261</v>
      </c>
      <c r="E25" s="4">
        <f t="shared" si="0"/>
        <v>-0.25363559020195275</v>
      </c>
      <c r="F25" s="4">
        <f t="shared" si="0"/>
        <v>2.5683213564399503E-2</v>
      </c>
      <c r="G25" s="4">
        <f t="shared" si="0"/>
        <v>-0.15912014493504609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7.5769119299672699E-2</v>
      </c>
      <c r="C26" s="4">
        <f t="shared" ref="C26:H26" si="1">CORREL(C4:C23,$H$4:$H$23)</f>
        <v>-0.21702476353393937</v>
      </c>
      <c r="D26" s="4">
        <f t="shared" si="1"/>
        <v>-0.28818921138231057</v>
      </c>
      <c r="E26" s="4">
        <f t="shared" si="1"/>
        <v>-0.23556987724260781</v>
      </c>
      <c r="F26" s="4">
        <f t="shared" si="1"/>
        <v>6.5732664826003403E-3</v>
      </c>
      <c r="G26" s="4">
        <f t="shared" si="1"/>
        <v>-0.15501918723258182</v>
      </c>
      <c r="H26" s="4">
        <f t="shared" si="1"/>
        <v>1.0000000000000002</v>
      </c>
    </row>
    <row r="27" spans="1:10" x14ac:dyDescent="0.3">
      <c r="A27" s="1" t="s">
        <v>36</v>
      </c>
      <c r="B27" s="3">
        <f>(B25-B26)^2</f>
        <v>2.6930268194381554E-5</v>
      </c>
      <c r="C27" s="3">
        <f t="shared" ref="C27:H27" si="2">(C25-C26)^2</f>
        <v>1.8409579770820413E-4</v>
      </c>
      <c r="D27" s="3">
        <f t="shared" si="2"/>
        <v>7.0843916829138576E-4</v>
      </c>
      <c r="E27" s="3">
        <f t="shared" si="2"/>
        <v>3.26369984729444E-4</v>
      </c>
      <c r="F27" s="3">
        <f t="shared" si="2"/>
        <v>3.6519007746916438E-4</v>
      </c>
      <c r="G27" s="3">
        <f t="shared" si="2"/>
        <v>1.6817854077401022E-5</v>
      </c>
      <c r="H27" s="3">
        <f t="shared" si="2"/>
        <v>4.9303806576313238E-32</v>
      </c>
      <c r="I27" s="6">
        <f>SUM(B27:G27)</f>
        <v>1.6278431504699808E-3</v>
      </c>
      <c r="J27" s="5" t="s">
        <v>37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4A11F7-EF64-4BA5-A00A-D71ADD6BE0CE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45.37801472000946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50.259492721071972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0.16804631240956164</v>
      </c>
      <c r="C25" s="4">
        <f t="shared" ref="C25:H25" si="0">CORREL(C4:C21,$H$4:$H$21)</f>
        <v>-0.20567309053023514</v>
      </c>
      <c r="D25" s="4">
        <f t="shared" si="0"/>
        <v>-0.32573191277200442</v>
      </c>
      <c r="E25" s="4">
        <f t="shared" si="0"/>
        <v>-0.35027559078393766</v>
      </c>
      <c r="F25" s="4">
        <f t="shared" si="0"/>
        <v>-4.0266005149637255E-2</v>
      </c>
      <c r="G25" s="4">
        <f t="shared" si="0"/>
        <v>-4.2187082978032663E-2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0.16637747156132987</v>
      </c>
      <c r="C26" s="4">
        <f t="shared" ref="C26:H26" si="1">CORREL(C4:C23,$H$4:$H$23)</f>
        <v>-0.19885349579372011</v>
      </c>
      <c r="D26" s="4">
        <f t="shared" si="1"/>
        <v>-0.30033392312773244</v>
      </c>
      <c r="E26" s="4">
        <f t="shared" si="1"/>
        <v>-0.32545094134910191</v>
      </c>
      <c r="F26" s="4">
        <f t="shared" si="1"/>
        <v>-5.5212916842762312E-2</v>
      </c>
      <c r="G26" s="4">
        <f t="shared" si="1"/>
        <v>-4.4090653491732287E-2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2.785029776726925E-6</v>
      </c>
      <c r="C27" s="3">
        <f t="shared" ref="C27:H27" si="2">(C25-C26)^2</f>
        <v>4.6506872370303469E-5</v>
      </c>
      <c r="D27" s="3">
        <f t="shared" si="2"/>
        <v>6.4505787797054673E-4</v>
      </c>
      <c r="E27" s="3">
        <f t="shared" si="2"/>
        <v>6.1626321956249116E-4</v>
      </c>
      <c r="F27" s="3">
        <f t="shared" si="2"/>
        <v>2.2341016916207858E-4</v>
      </c>
      <c r="G27" s="3">
        <f t="shared" si="2"/>
        <v>3.6235807006266534E-6</v>
      </c>
      <c r="H27" s="3">
        <f t="shared" si="2"/>
        <v>0</v>
      </c>
      <c r="I27" s="6">
        <f>SUM(B27:G27)</f>
        <v>1.5376467495427735E-3</v>
      </c>
      <c r="J27" s="5" t="s">
        <v>37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00BE6-6DCA-4029-ABAC-B36E78732458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46.626553976562583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53.974325439848499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0.10884046579544959</v>
      </c>
      <c r="C25" s="4">
        <f t="shared" ref="C25:H25" si="0">CORREL(C4:C21,$H$4:$H$21)</f>
        <v>-0.27311568452377755</v>
      </c>
      <c r="D25" s="4">
        <f t="shared" si="0"/>
        <v>-0.43120061040969709</v>
      </c>
      <c r="E25" s="4">
        <f t="shared" si="0"/>
        <v>-0.21621813786184477</v>
      </c>
      <c r="F25" s="4">
        <f t="shared" si="0"/>
        <v>1.4123436416556891E-2</v>
      </c>
      <c r="G25" s="4">
        <f t="shared" si="0"/>
        <v>-0.10714905987560323</v>
      </c>
      <c r="H25" s="4">
        <f t="shared" si="0"/>
        <v>1.0000000000000002</v>
      </c>
    </row>
    <row r="26" spans="1:10" x14ac:dyDescent="0.3">
      <c r="A26" s="1" t="s">
        <v>35</v>
      </c>
      <c r="B26" s="4">
        <f>CORREL(B4:B23,$H$4:$H$23)</f>
        <v>0.11404505044609647</v>
      </c>
      <c r="C26" s="4">
        <f t="shared" ref="C26:H26" si="1">CORREL(C4:C23,$H$4:$H$23)</f>
        <v>-0.25866928317423238</v>
      </c>
      <c r="D26" s="4">
        <f t="shared" si="1"/>
        <v>-0.39718422159589833</v>
      </c>
      <c r="E26" s="4">
        <f t="shared" si="1"/>
        <v>-0.19491121494553357</v>
      </c>
      <c r="F26" s="4">
        <f t="shared" si="1"/>
        <v>-1.1349967628728487E-2</v>
      </c>
      <c r="G26" s="4">
        <f t="shared" si="1"/>
        <v>-0.10339380652946423</v>
      </c>
      <c r="H26" s="4">
        <f t="shared" si="1"/>
        <v>1.0000000000000002</v>
      </c>
    </row>
    <row r="27" spans="1:10" x14ac:dyDescent="0.3">
      <c r="A27" s="1" t="s">
        <v>36</v>
      </c>
      <c r="B27" s="3">
        <f>(B25-B26)^2</f>
        <v>2.7087701385749125E-5</v>
      </c>
      <c r="C27" s="3">
        <f t="shared" ref="C27:H27" si="2">(C25-C26)^2</f>
        <v>2.0869851195214046E-4</v>
      </c>
      <c r="D27" s="3">
        <f t="shared" si="2"/>
        <v>1.1571147079315334E-3</v>
      </c>
      <c r="E27" s="3">
        <f t="shared" si="2"/>
        <v>4.5398496416162738E-4</v>
      </c>
      <c r="F27" s="3">
        <f t="shared" si="2"/>
        <v>6.4889431365436139E-4</v>
      </c>
      <c r="G27" s="3">
        <f t="shared" si="2"/>
        <v>1.4101927693688205E-5</v>
      </c>
      <c r="H27" s="3">
        <f t="shared" si="2"/>
        <v>0</v>
      </c>
      <c r="I27" s="6">
        <f>SUM(B27:G27)</f>
        <v>2.5098821267791E-3</v>
      </c>
      <c r="J27" s="5" t="s">
        <v>37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75B8B4-FD8C-43AF-BB72-9EC5DF1878E6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50.041831057871804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56.159384693134413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0.11220366540910752</v>
      </c>
      <c r="C25" s="4">
        <f t="shared" ref="C25:H25" si="0">CORREL(C4:C21,$H$4:$H$21)</f>
        <v>-0.43965578933708127</v>
      </c>
      <c r="D25" s="4">
        <f t="shared" si="0"/>
        <v>-0.39992265219374146</v>
      </c>
      <c r="E25" s="4">
        <f t="shared" si="0"/>
        <v>-0.15326017632554334</v>
      </c>
      <c r="F25" s="4">
        <f t="shared" si="0"/>
        <v>-9.3430712721810541E-2</v>
      </c>
      <c r="G25" s="4">
        <f t="shared" si="0"/>
        <v>-6.6790222586496237E-2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0.13018992066065763</v>
      </c>
      <c r="C26" s="4">
        <f t="shared" ref="C26:H26" si="1">CORREL(C4:C23,$H$4:$H$23)</f>
        <v>-0.40879610987075515</v>
      </c>
      <c r="D26" s="4">
        <f t="shared" si="1"/>
        <v>-0.36887639038177583</v>
      </c>
      <c r="E26" s="4">
        <f t="shared" si="1"/>
        <v>-0.13201656735331554</v>
      </c>
      <c r="F26" s="4">
        <f t="shared" si="1"/>
        <v>-0.11156374905441492</v>
      </c>
      <c r="G26" s="4">
        <f t="shared" si="1"/>
        <v>-6.9153579269581614E-2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3.2350537797391381E-4</v>
      </c>
      <c r="C27" s="3">
        <f t="shared" ref="C27:H27" si="2">(C25-C26)^2</f>
        <v>9.5231981676438982E-4</v>
      </c>
      <c r="D27" s="3">
        <f t="shared" si="2"/>
        <v>9.638703724971151E-4</v>
      </c>
      <c r="E27" s="3">
        <f t="shared" si="2"/>
        <v>4.5129092216491731E-4</v>
      </c>
      <c r="F27" s="3">
        <f t="shared" si="2"/>
        <v>3.2880700663955048E-4</v>
      </c>
      <c r="G27" s="3">
        <f t="shared" si="2"/>
        <v>5.5854548114843146E-6</v>
      </c>
      <c r="H27" s="3">
        <f t="shared" si="2"/>
        <v>0</v>
      </c>
      <c r="I27" s="6">
        <f>SUM(B27:G27)</f>
        <v>3.0253789508513707E-3</v>
      </c>
      <c r="J27" s="5" t="s">
        <v>37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62545C-0459-4711-9B37-539A5A04A0E9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49.111794139573014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54.41512234317392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0.13199380536860691</v>
      </c>
      <c r="C25" s="4">
        <f t="shared" ref="C25:H25" si="0">CORREL(C4:C21,$H$4:$H$21)</f>
        <v>-0.25272592309316799</v>
      </c>
      <c r="D25" s="4">
        <f t="shared" si="0"/>
        <v>-0.32872193467863686</v>
      </c>
      <c r="E25" s="4">
        <f t="shared" si="0"/>
        <v>-0.24123733216609791</v>
      </c>
      <c r="F25" s="4">
        <f t="shared" si="0"/>
        <v>-2.9429290829617389E-2</v>
      </c>
      <c r="G25" s="4">
        <f t="shared" si="0"/>
        <v>-8.7374330930333255E-2</v>
      </c>
      <c r="H25" s="4">
        <f t="shared" si="0"/>
        <v>0.99999999999999978</v>
      </c>
    </row>
    <row r="26" spans="1:10" x14ac:dyDescent="0.3">
      <c r="A26" s="1" t="s">
        <v>35</v>
      </c>
      <c r="B26" s="4">
        <f>CORREL(B4:B23,$H$4:$H$23)</f>
        <v>0.13385393965267625</v>
      </c>
      <c r="C26" s="4">
        <f t="shared" ref="C26:H26" si="1">CORREL(C4:C23,$H$4:$H$23)</f>
        <v>-0.24168675987468372</v>
      </c>
      <c r="D26" s="4">
        <f t="shared" si="1"/>
        <v>-0.30339615654138796</v>
      </c>
      <c r="E26" s="4">
        <f t="shared" si="1"/>
        <v>-0.22206727814166202</v>
      </c>
      <c r="F26" s="4">
        <f t="shared" si="1"/>
        <v>-4.6921213778156008E-2</v>
      </c>
      <c r="G26" s="4">
        <f t="shared" si="1"/>
        <v>-8.6238687433893638E-2</v>
      </c>
      <c r="H26" s="4">
        <f t="shared" si="1"/>
        <v>1.0000000000000002</v>
      </c>
    </row>
    <row r="27" spans="1:10" x14ac:dyDescent="0.3">
      <c r="A27" s="1" t="s">
        <v>36</v>
      </c>
      <c r="B27" s="3">
        <f>(B25-B26)^2</f>
        <v>3.4600995547701444E-6</v>
      </c>
      <c r="C27" s="3">
        <f t="shared" ref="C27:H27" si="2">(C25-C26)^2</f>
        <v>1.2186312456433614E-4</v>
      </c>
      <c r="D27" s="3">
        <f t="shared" si="2"/>
        <v>6.413950382571544E-4</v>
      </c>
      <c r="E27" s="3">
        <f t="shared" si="2"/>
        <v>3.6749097129979065E-4</v>
      </c>
      <c r="F27" s="3">
        <f t="shared" si="2"/>
        <v>3.05967368437612E-4</v>
      </c>
      <c r="G27" s="3">
        <f t="shared" si="2"/>
        <v>1.2896861510055991E-6</v>
      </c>
      <c r="H27" s="3">
        <f t="shared" si="2"/>
        <v>1.9721522630525295E-31</v>
      </c>
      <c r="I27" s="6">
        <f>SUM(B27:G27)</f>
        <v>1.4414662882646688E-3</v>
      </c>
      <c r="J27" s="5" t="s">
        <v>37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6BF178-3AD6-4E81-B385-2C898DE0CA25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47.201017420056353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53.51313528866072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0.11758466905581813</v>
      </c>
      <c r="C25" s="4">
        <f t="shared" ref="C25:H25" si="0">CORREL(C4:C21,$H$4:$H$21)</f>
        <v>-0.28762571738791043</v>
      </c>
      <c r="D25" s="4">
        <f t="shared" si="0"/>
        <v>-0.40167619562261403</v>
      </c>
      <c r="E25" s="4">
        <f t="shared" si="0"/>
        <v>-0.22841501079250778</v>
      </c>
      <c r="F25" s="4">
        <f t="shared" si="0"/>
        <v>2.9923612496898951E-2</v>
      </c>
      <c r="G25" s="4">
        <f t="shared" si="0"/>
        <v>-0.13846361105177529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0.1234494474437919</v>
      </c>
      <c r="C26" s="4">
        <f t="shared" ref="C26:H26" si="1">CORREL(C4:C23,$H$4:$H$23)</f>
        <v>-0.27365351460843695</v>
      </c>
      <c r="D26" s="4">
        <f t="shared" si="1"/>
        <v>-0.36944282718677973</v>
      </c>
      <c r="E26" s="4">
        <f t="shared" si="1"/>
        <v>-0.2084644663937833</v>
      </c>
      <c r="F26" s="4">
        <f t="shared" si="1"/>
        <v>5.9523540316204875E-3</v>
      </c>
      <c r="G26" s="4">
        <f t="shared" si="1"/>
        <v>-0.13642208660431843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3.439562554004416E-5</v>
      </c>
      <c r="C27" s="3">
        <f t="shared" ref="C27:H27" si="2">(C25-C26)^2</f>
        <v>1.9522245051072629E-4</v>
      </c>
      <c r="D27" s="3">
        <f t="shared" si="2"/>
        <v>1.0389900407202389E-3</v>
      </c>
      <c r="E27" s="3">
        <f t="shared" si="2"/>
        <v>3.9802422180547689E-4</v>
      </c>
      <c r="F27" s="3">
        <f t="shared" si="2"/>
        <v>5.7462123240918444E-4</v>
      </c>
      <c r="G27" s="3">
        <f t="shared" si="2"/>
        <v>4.1678220695640626E-6</v>
      </c>
      <c r="H27" s="3">
        <f t="shared" si="2"/>
        <v>0</v>
      </c>
      <c r="I27" s="6">
        <f>SUM(B27:G27)</f>
        <v>2.2454213930552347E-3</v>
      </c>
      <c r="J27" s="5" t="s">
        <v>37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84BB5D-4C0A-4ED3-AE00-507F797A32C9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44.603295768187394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50.808722910829466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8.7224635866861452E-2</v>
      </c>
      <c r="C25" s="4">
        <f t="shared" ref="C25:H25" si="0">CORREL(C4:C21,$H$4:$H$21)</f>
        <v>-0.21211226259777383</v>
      </c>
      <c r="D25" s="4">
        <f t="shared" si="0"/>
        <v>-0.41106359935966474</v>
      </c>
      <c r="E25" s="4">
        <f t="shared" si="0"/>
        <v>-0.26307127960985865</v>
      </c>
      <c r="F25" s="4">
        <f t="shared" si="0"/>
        <v>1.2138868326848908E-2</v>
      </c>
      <c r="G25" s="4">
        <f t="shared" si="0"/>
        <v>-5.6449492484086386E-2</v>
      </c>
      <c r="H25" s="4">
        <f t="shared" si="0"/>
        <v>0.99999999999999978</v>
      </c>
    </row>
    <row r="26" spans="1:10" x14ac:dyDescent="0.3">
      <c r="A26" s="1" t="s">
        <v>35</v>
      </c>
      <c r="B26" s="4">
        <f>CORREL(B4:B23,$H$4:$H$23)</f>
        <v>9.2099133029258803E-2</v>
      </c>
      <c r="C26" s="4">
        <f t="shared" ref="C26:H26" si="1">CORREL(C4:C23,$H$4:$H$23)</f>
        <v>-0.19812140050651994</v>
      </c>
      <c r="D26" s="4">
        <f t="shared" si="1"/>
        <v>-0.37949161102169399</v>
      </c>
      <c r="E26" s="4">
        <f t="shared" si="1"/>
        <v>-0.24138424028734323</v>
      </c>
      <c r="F26" s="4">
        <f t="shared" si="1"/>
        <v>-9.5622037292403105E-3</v>
      </c>
      <c r="G26" s="4">
        <f t="shared" si="1"/>
        <v>-5.4813212505126663E-2</v>
      </c>
      <c r="H26" s="4">
        <f t="shared" si="1"/>
        <v>0.99999999999999989</v>
      </c>
    </row>
    <row r="27" spans="1:10" x14ac:dyDescent="0.3">
      <c r="A27" s="1" t="s">
        <v>36</v>
      </c>
      <c r="B27" s="3">
        <f>(B25-B26)^2</f>
        <v>2.3760722586219825E-5</v>
      </c>
      <c r="C27" s="3">
        <f t="shared" ref="C27:H27" si="2">(C25-C26)^2</f>
        <v>1.9574422205648507E-4</v>
      </c>
      <c r="D27" s="3">
        <f t="shared" si="2"/>
        <v>9.9679044761296146E-4</v>
      </c>
      <c r="E27" s="3">
        <f t="shared" si="2"/>
        <v>4.7032767457633016E-4</v>
      </c>
      <c r="F27" s="3">
        <f t="shared" si="2"/>
        <v>4.7093652838357635E-4</v>
      </c>
      <c r="G27" s="3">
        <f t="shared" si="2"/>
        <v>2.6774121695444321E-6</v>
      </c>
      <c r="H27" s="3">
        <f t="shared" si="2"/>
        <v>1.2325951644078309E-32</v>
      </c>
      <c r="I27" s="6">
        <f>SUM(B27:G27)</f>
        <v>2.1602370073851174E-3</v>
      </c>
      <c r="J27" s="5" t="s">
        <v>37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8A553F-D5C3-477C-85FE-B12AF26D4215}">
  <dimension ref="A1:I25"/>
  <sheetViews>
    <sheetView workbookViewId="0"/>
  </sheetViews>
  <sheetFormatPr defaultRowHeight="14.4" x14ac:dyDescent="0.3"/>
  <cols>
    <col min="1" max="1" width="17.21875" style="1" bestFit="1" customWidth="1"/>
    <col min="2" max="2" width="7.109375" style="1" bestFit="1" customWidth="1"/>
    <col min="3" max="7" width="9.21875" style="1" bestFit="1" customWidth="1"/>
    <col min="8" max="8" width="4.5546875" style="1" bestFit="1" customWidth="1"/>
    <col min="9" max="9" width="14.109375" style="1" bestFit="1" customWidth="1"/>
    <col min="10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9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9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9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9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9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9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2" t="s">
        <v>31</v>
      </c>
      <c r="I22" s="2" t="s">
        <v>32</v>
      </c>
    </row>
    <row r="23" spans="1:9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2" t="s">
        <v>31</v>
      </c>
      <c r="I23" s="2" t="s">
        <v>33</v>
      </c>
    </row>
    <row r="25" spans="1:9" x14ac:dyDescent="0.3">
      <c r="A25" s="1" t="s">
        <v>34</v>
      </c>
      <c r="B25" s="4">
        <f>CORREL(B4:B21,$H$4:$H$21)</f>
        <v>0.11444310499475024</v>
      </c>
      <c r="C25" s="4">
        <f t="shared" ref="C25:H25" si="0">CORREL(C4:C21,$H$4:$H$21)</f>
        <v>-0.28615459025756385</v>
      </c>
      <c r="D25" s="4">
        <f t="shared" si="0"/>
        <v>-0.37834878858766369</v>
      </c>
      <c r="E25" s="4">
        <f t="shared" si="0"/>
        <v>-0.21351540306728289</v>
      </c>
      <c r="F25" s="4">
        <f t="shared" si="0"/>
        <v>2.2498815596783503E-2</v>
      </c>
      <c r="G25" s="4">
        <f t="shared" si="0"/>
        <v>-0.125913618938988</v>
      </c>
      <c r="H25" s="4">
        <f t="shared" si="0"/>
        <v>1</v>
      </c>
    </row>
  </sheetData>
  <phoneticPr fontId="3" type="noConversion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69718-8F39-41B4-8EBD-D54E7E49DE64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45.724922587673483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52.753721724013516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9.6395535871204654E-2</v>
      </c>
      <c r="C25" s="4">
        <f t="shared" ref="C25:H25" si="0">CORREL(C4:C21,$H$4:$H$21)</f>
        <v>-0.26114802902275069</v>
      </c>
      <c r="D25" s="4">
        <f t="shared" si="0"/>
        <v>-0.41599607718106807</v>
      </c>
      <c r="E25" s="4">
        <f t="shared" si="0"/>
        <v>-0.20541772208944642</v>
      </c>
      <c r="F25" s="4">
        <f t="shared" si="0"/>
        <v>-9.875622907060835E-3</v>
      </c>
      <c r="G25" s="4">
        <f t="shared" si="0"/>
        <v>-0.10271798754283057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0.10433493130111719</v>
      </c>
      <c r="C26" s="4">
        <f t="shared" ref="C26:H26" si="1">CORREL(C4:C23,$H$4:$H$23)</f>
        <v>-0.24432044046000737</v>
      </c>
      <c r="D26" s="4">
        <f t="shared" si="1"/>
        <v>-0.38378736438054578</v>
      </c>
      <c r="E26" s="4">
        <f t="shared" si="1"/>
        <v>-0.1850164866646169</v>
      </c>
      <c r="F26" s="4">
        <f t="shared" si="1"/>
        <v>-3.2398025482381521E-2</v>
      </c>
      <c r="G26" s="4">
        <f t="shared" si="1"/>
        <v>-0.10061024453590352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6.3033999792516088E-5</v>
      </c>
      <c r="C27" s="3">
        <f t="shared" ref="C27:H27" si="2">(C25-C26)^2</f>
        <v>2.831677368369701E-4</v>
      </c>
      <c r="D27" s="3">
        <f t="shared" si="2"/>
        <v>1.0374011802665283E-3</v>
      </c>
      <c r="E27" s="3">
        <f t="shared" si="2"/>
        <v>4.1621040685931905E-4</v>
      </c>
      <c r="F27" s="3">
        <f t="shared" si="2"/>
        <v>5.0725861776481176E-4</v>
      </c>
      <c r="G27" s="3">
        <f t="shared" si="2"/>
        <v>4.4425805832498883E-6</v>
      </c>
      <c r="H27" s="3">
        <f t="shared" si="2"/>
        <v>0</v>
      </c>
      <c r="I27" s="6">
        <f>SUM(B27:G27)</f>
        <v>2.311514522103395E-3</v>
      </c>
      <c r="J27" s="5" t="s">
        <v>37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10022E-B11F-4BAF-A8BC-DAC6509CC110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44.2426189103223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51.785003513170821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6.6543194645953707E-2</v>
      </c>
      <c r="C25" s="4">
        <f t="shared" ref="C25:H25" si="0">CORREL(C4:C21,$H$4:$H$21)</f>
        <v>-0.30674556292022925</v>
      </c>
      <c r="D25" s="4">
        <f t="shared" si="0"/>
        <v>-0.44850054990548571</v>
      </c>
      <c r="E25" s="4">
        <f t="shared" si="0"/>
        <v>-0.19704807432360263</v>
      </c>
      <c r="F25" s="4">
        <f t="shared" si="0"/>
        <v>-2.5875887503812884E-2</v>
      </c>
      <c r="G25" s="4">
        <f t="shared" si="0"/>
        <v>-0.14261984100285308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7.5978872599956671E-2</v>
      </c>
      <c r="C26" s="4">
        <f t="shared" ref="C26:H26" si="1">CORREL(C4:C23,$H$4:$H$23)</f>
        <v>-0.2870374441659333</v>
      </c>
      <c r="D26" s="4">
        <f t="shared" si="1"/>
        <v>-0.41470602519373256</v>
      </c>
      <c r="E26" s="4">
        <f t="shared" si="1"/>
        <v>-0.17596928562512479</v>
      </c>
      <c r="F26" s="4">
        <f t="shared" si="1"/>
        <v>-4.8171703892223153E-2</v>
      </c>
      <c r="G26" s="4">
        <f t="shared" si="1"/>
        <v>-0.137462530343928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8.9032018451657544E-5</v>
      </c>
      <c r="C27" s="3">
        <f t="shared" ref="C27:H27" si="2">(C25-C26)^2</f>
        <v>3.8840994483343197E-4</v>
      </c>
      <c r="D27" s="3">
        <f t="shared" si="2"/>
        <v>1.1420699004932942E-3</v>
      </c>
      <c r="E27" s="3">
        <f t="shared" si="2"/>
        <v>4.4431533299507734E-4</v>
      </c>
      <c r="F27" s="3">
        <f t="shared" si="2"/>
        <v>4.9710342842570392E-4</v>
      </c>
      <c r="G27" s="3">
        <f t="shared" si="2"/>
        <v>2.6597853232662237E-5</v>
      </c>
      <c r="H27" s="3">
        <f t="shared" si="2"/>
        <v>0</v>
      </c>
      <c r="I27" s="6">
        <f>SUM(B27:G27)</f>
        <v>2.5875284784318271E-3</v>
      </c>
      <c r="J27" s="5" t="s">
        <v>37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205ED4-A953-40CE-AA44-1707F4286BD8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47.662126882492245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53.363117491165625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0.12626095720333252</v>
      </c>
      <c r="C25" s="4">
        <f t="shared" ref="C25:H25" si="0">CORREL(C4:C21,$H$4:$H$21)</f>
        <v>-0.29027045985625644</v>
      </c>
      <c r="D25" s="4">
        <f t="shared" si="0"/>
        <v>-0.3908926644524307</v>
      </c>
      <c r="E25" s="4">
        <f t="shared" si="0"/>
        <v>-0.22989038407455401</v>
      </c>
      <c r="F25" s="4">
        <f t="shared" si="0"/>
        <v>3.3998276856141055E-2</v>
      </c>
      <c r="G25" s="4">
        <f t="shared" si="0"/>
        <v>-0.12289152967897927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0.13148264473588459</v>
      </c>
      <c r="C26" s="4">
        <f t="shared" ref="C26:H26" si="1">CORREL(C4:C23,$H$4:$H$23)</f>
        <v>-0.27692677091003132</v>
      </c>
      <c r="D26" s="4">
        <f t="shared" si="1"/>
        <v>-0.35887199742538645</v>
      </c>
      <c r="E26" s="4">
        <f t="shared" si="1"/>
        <v>-0.21078074296553914</v>
      </c>
      <c r="F26" s="4">
        <f t="shared" si="1"/>
        <v>1.0656565983859018E-2</v>
      </c>
      <c r="G26" s="4">
        <f t="shared" si="1"/>
        <v>-0.12138591277188339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2.7266020687609628E-5</v>
      </c>
      <c r="C27" s="3">
        <f t="shared" ref="C27:H27" si="2">(C25-C26)^2</f>
        <v>1.7805403469361042E-4</v>
      </c>
      <c r="D27" s="3">
        <f t="shared" si="2"/>
        <v>1.0253231168568394E-3</v>
      </c>
      <c r="E27" s="3">
        <f t="shared" si="2"/>
        <v>3.6517838331535083E-4</v>
      </c>
      <c r="F27" s="3">
        <f t="shared" si="2"/>
        <v>5.4483546644520941E-4</v>
      </c>
      <c r="G27" s="3">
        <f t="shared" si="2"/>
        <v>2.2668822709329811E-6</v>
      </c>
      <c r="H27" s="3">
        <f t="shared" si="2"/>
        <v>0</v>
      </c>
      <c r="I27" s="6">
        <f>SUM(B27:G27)</f>
        <v>2.1429239042695526E-3</v>
      </c>
      <c r="J27" s="5" t="s">
        <v>37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AB3B03-A10C-42C1-9685-8A971287E4D4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45.810800105118943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50.284068753355164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5.9530596538204965E-2</v>
      </c>
      <c r="C25" s="4">
        <f t="shared" ref="C25:H25" si="0">CORREL(C4:C21,$H$4:$H$21)</f>
        <v>-0.30682966935083789</v>
      </c>
      <c r="D25" s="4">
        <f t="shared" si="0"/>
        <v>-0.33432701754676908</v>
      </c>
      <c r="E25" s="4">
        <f t="shared" si="0"/>
        <v>-0.21798433637463616</v>
      </c>
      <c r="F25" s="4">
        <f t="shared" si="0"/>
        <v>0.10409404986226771</v>
      </c>
      <c r="G25" s="4">
        <f t="shared" si="0"/>
        <v>-7.0628053521202938E-2</v>
      </c>
      <c r="H25" s="4">
        <f t="shared" si="0"/>
        <v>1.0000000000000002</v>
      </c>
    </row>
    <row r="26" spans="1:10" x14ac:dyDescent="0.3">
      <c r="A26" s="1" t="s">
        <v>35</v>
      </c>
      <c r="B26" s="4">
        <f>CORREL(B4:B23,$H$4:$H$23)</f>
        <v>6.7343466009713471E-2</v>
      </c>
      <c r="C26" s="4">
        <f t="shared" ref="C26:H26" si="1">CORREL(C4:C23,$H$4:$H$23)</f>
        <v>-0.2865513297472328</v>
      </c>
      <c r="D26" s="4">
        <f t="shared" si="1"/>
        <v>-0.3020301799880451</v>
      </c>
      <c r="E26" s="4">
        <f t="shared" si="1"/>
        <v>-0.20187704680862084</v>
      </c>
      <c r="F26" s="4">
        <f t="shared" si="1"/>
        <v>7.6390902489723009E-2</v>
      </c>
      <c r="G26" s="4">
        <f t="shared" si="1"/>
        <v>-7.0121318881545963E-2</v>
      </c>
      <c r="H26" s="4">
        <f t="shared" si="1"/>
        <v>1.0000000000000002</v>
      </c>
    </row>
    <row r="27" spans="1:10" x14ac:dyDescent="0.3">
      <c r="A27" s="1" t="s">
        <v>36</v>
      </c>
      <c r="B27" s="3">
        <f>(B25-B26)^2</f>
        <v>6.1040929378829603E-5</v>
      </c>
      <c r="C27" s="3">
        <f t="shared" ref="C27:H27" si="2">(C25-C26)^2</f>
        <v>4.1121105707913859E-4</v>
      </c>
      <c r="D27" s="3">
        <f t="shared" si="2"/>
        <v>1.0430857162946039E-3</v>
      </c>
      <c r="E27" s="3">
        <f t="shared" si="2"/>
        <v>2.594447771634658E-4</v>
      </c>
      <c r="F27" s="3">
        <f t="shared" si="2"/>
        <v>7.6746437434493031E-4</v>
      </c>
      <c r="G27" s="3">
        <f t="shared" si="2"/>
        <v>2.5677999502828427E-7</v>
      </c>
      <c r="H27" s="3">
        <f t="shared" si="2"/>
        <v>0</v>
      </c>
      <c r="I27" s="6">
        <f>SUM(B27:G27)</f>
        <v>2.5425036342559965E-3</v>
      </c>
      <c r="J27" s="5" t="s">
        <v>37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31EEA5-60FA-48D8-9123-3AADC8B516BF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47.436546443908135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52.363797286132403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0.12177914632587204</v>
      </c>
      <c r="C25" s="4">
        <f t="shared" ref="C25:H25" si="0">CORREL(C4:C21,$H$4:$H$21)</f>
        <v>-0.28618711133175939</v>
      </c>
      <c r="D25" s="4">
        <f t="shared" si="0"/>
        <v>-0.37973581121482486</v>
      </c>
      <c r="E25" s="4">
        <f t="shared" si="0"/>
        <v>-0.23488453425683437</v>
      </c>
      <c r="F25" s="4">
        <f t="shared" si="0"/>
        <v>2.3991413974712161E-2</v>
      </c>
      <c r="G25" s="4">
        <f t="shared" si="0"/>
        <v>-0.13162048276777605</v>
      </c>
      <c r="H25" s="4">
        <f t="shared" si="0"/>
        <v>1.0000000000000002</v>
      </c>
    </row>
    <row r="26" spans="1:10" x14ac:dyDescent="0.3">
      <c r="A26" s="1" t="s">
        <v>35</v>
      </c>
      <c r="B26" s="4">
        <f>CORREL(B4:B23,$H$4:$H$23)</f>
        <v>0.12385211997192255</v>
      </c>
      <c r="C26" s="4">
        <f t="shared" ref="C26:H26" si="1">CORREL(C4:C23,$H$4:$H$23)</f>
        <v>-0.27156565067916832</v>
      </c>
      <c r="D26" s="4">
        <f t="shared" si="1"/>
        <v>-0.34733785020981395</v>
      </c>
      <c r="E26" s="4">
        <f t="shared" si="1"/>
        <v>-0.21302140887400467</v>
      </c>
      <c r="F26" s="4">
        <f t="shared" si="1"/>
        <v>2.5685610000354686E-3</v>
      </c>
      <c r="G26" s="4">
        <f t="shared" si="1"/>
        <v>-0.12988596516756248</v>
      </c>
      <c r="H26" s="4">
        <f t="shared" si="1"/>
        <v>0.99999999999999978</v>
      </c>
    </row>
    <row r="27" spans="1:10" x14ac:dyDescent="0.3">
      <c r="A27" s="1" t="s">
        <v>36</v>
      </c>
      <c r="B27" s="3">
        <f>(B25-B26)^2</f>
        <v>4.2972197372199474E-6</v>
      </c>
      <c r="C27" s="3">
        <f t="shared" ref="C27:H27" si="2">(C25-C26)^2</f>
        <v>2.1378711161526879E-4</v>
      </c>
      <c r="D27" s="3">
        <f t="shared" si="2"/>
        <v>1.0496278772822076E-3</v>
      </c>
      <c r="E27" s="3">
        <f t="shared" si="2"/>
        <v>4.7799625150533214E-4</v>
      </c>
      <c r="F27" s="3">
        <f t="shared" si="2"/>
        <v>4.58938629574614E-4</v>
      </c>
      <c r="G27" s="3">
        <f t="shared" si="2"/>
        <v>3.0085513054506221E-6</v>
      </c>
      <c r="H27" s="3">
        <f t="shared" si="2"/>
        <v>1.9721522630525295E-31</v>
      </c>
      <c r="I27" s="6">
        <f>SUM(B27:G27)</f>
        <v>2.2076556410200931E-3</v>
      </c>
      <c r="J27" s="5" t="s">
        <v>37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D237BB-BE8C-4B46-B373-CC47BF66CAE2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46.640782550946575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54.75244816726088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0.15529328406321449</v>
      </c>
      <c r="C25" s="4">
        <f t="shared" ref="C25:H25" si="0">CORREL(C4:C21,$H$4:$H$21)</f>
        <v>-0.27823233306594197</v>
      </c>
      <c r="D25" s="4">
        <f t="shared" si="0"/>
        <v>-0.40271598066702108</v>
      </c>
      <c r="E25" s="4">
        <f t="shared" si="0"/>
        <v>-0.24817394678848681</v>
      </c>
      <c r="F25" s="4">
        <f t="shared" si="0"/>
        <v>4.8955973515793796E-2</v>
      </c>
      <c r="G25" s="4">
        <f t="shared" si="0"/>
        <v>-0.11363968985175396</v>
      </c>
      <c r="H25" s="4">
        <f t="shared" si="0"/>
        <v>0.99999999999999978</v>
      </c>
    </row>
    <row r="26" spans="1:10" x14ac:dyDescent="0.3">
      <c r="A26" s="1" t="s">
        <v>35</v>
      </c>
      <c r="B26" s="4">
        <f>CORREL(B4:B23,$H$4:$H$23)</f>
        <v>0.15428991661481517</v>
      </c>
      <c r="C26" s="4">
        <f t="shared" ref="C26:H26" si="1">CORREL(C4:C23,$H$4:$H$23)</f>
        <v>-0.26605869665671106</v>
      </c>
      <c r="D26" s="4">
        <f t="shared" si="1"/>
        <v>-0.36392692091063122</v>
      </c>
      <c r="E26" s="4">
        <f t="shared" si="1"/>
        <v>-0.22374900706201625</v>
      </c>
      <c r="F26" s="4">
        <f t="shared" si="1"/>
        <v>1.7426700036913399E-2</v>
      </c>
      <c r="G26" s="4">
        <f t="shared" si="1"/>
        <v>-0.11010541060010022</v>
      </c>
      <c r="H26" s="4">
        <f t="shared" si="1"/>
        <v>1.0000000000000002</v>
      </c>
    </row>
    <row r="27" spans="1:10" x14ac:dyDescent="0.3">
      <c r="A27" s="1" t="s">
        <v>36</v>
      </c>
      <c r="B27" s="3">
        <f>(B25-B26)^2</f>
        <v>1.0067462365073675E-6</v>
      </c>
      <c r="C27" s="3">
        <f t="shared" ref="C27:H27" si="2">(C25-C26)^2</f>
        <v>1.4819742342415257E-4</v>
      </c>
      <c r="D27" s="3">
        <f t="shared" si="2"/>
        <v>1.5045911567847829E-3</v>
      </c>
      <c r="E27" s="3">
        <f t="shared" si="2"/>
        <v>5.9657768064171957E-4</v>
      </c>
      <c r="F27" s="3">
        <f t="shared" si="2"/>
        <v>9.9409508610603069E-4</v>
      </c>
      <c r="G27" s="3">
        <f t="shared" si="2"/>
        <v>1.2491129828670126E-5</v>
      </c>
      <c r="H27" s="3">
        <f t="shared" si="2"/>
        <v>1.9721522630525295E-31</v>
      </c>
      <c r="I27" s="6">
        <f>SUM(B27:G27)</f>
        <v>3.2569592230218634E-3</v>
      </c>
      <c r="J27" s="5" t="s">
        <v>37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5D609-B7E0-45C9-8EF9-30BF7302B2C8}">
  <dimension ref="A1:J27"/>
  <sheetViews>
    <sheetView workbookViewId="0"/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0" width="21.88671875" style="1" bestFit="1" customWidth="1"/>
    <col min="11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47.063944112105091</v>
      </c>
      <c r="I22" s="2" t="s">
        <v>32</v>
      </c>
      <c r="J22" s="5" t="s">
        <v>38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52.79689773334357</v>
      </c>
      <c r="I23" s="2" t="s">
        <v>33</v>
      </c>
      <c r="J23" s="5" t="s">
        <v>38</v>
      </c>
    </row>
    <row r="25" spans="1:10" x14ac:dyDescent="0.3">
      <c r="A25" s="1" t="s">
        <v>34</v>
      </c>
      <c r="B25" s="4">
        <f>CORREL(B4:B21,$H$4:$H$21)</f>
        <v>0.11444310499475024</v>
      </c>
      <c r="C25" s="4">
        <f t="shared" ref="C25:H25" si="0">CORREL(C4:C21,$H$4:$H$21)</f>
        <v>-0.28615459025756385</v>
      </c>
      <c r="D25" s="4">
        <f t="shared" si="0"/>
        <v>-0.37834878858766369</v>
      </c>
      <c r="E25" s="4">
        <f t="shared" si="0"/>
        <v>-0.21351540306728289</v>
      </c>
      <c r="F25" s="4">
        <f t="shared" si="0"/>
        <v>2.2498815596783503E-2</v>
      </c>
      <c r="G25" s="4">
        <f t="shared" si="0"/>
        <v>-0.125913618938988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0.11947766640302865</v>
      </c>
      <c r="C26" s="4">
        <f t="shared" ref="C26:H26" si="1">CORREL(C4:C23,$H$4:$H$23)</f>
        <v>-0.27148752436258855</v>
      </c>
      <c r="D26" s="4">
        <f t="shared" si="1"/>
        <v>-0.34877874824972854</v>
      </c>
      <c r="E26" s="4">
        <f t="shared" si="1"/>
        <v>-0.19502391642042338</v>
      </c>
      <c r="F26" s="4">
        <f t="shared" si="1"/>
        <v>7.9988832455749309E-4</v>
      </c>
      <c r="G26" s="4">
        <f t="shared" si="1"/>
        <v>-0.12419363490766135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2.5346808573726228E-5</v>
      </c>
      <c r="C27" s="3">
        <f t="shared" ref="C27:H27" si="2">(C25-C26)^2</f>
        <v>2.1512282196754746E-4</v>
      </c>
      <c r="D27" s="3">
        <f t="shared" si="2"/>
        <v>8.7438728558711159E-4</v>
      </c>
      <c r="E27" s="3">
        <f t="shared" si="2"/>
        <v>3.4193507841098362E-4</v>
      </c>
      <c r="F27" s="3">
        <f t="shared" si="2"/>
        <v>4.7084344476535365E-4</v>
      </c>
      <c r="G27" s="3">
        <f t="shared" si="2"/>
        <v>2.9583450680186996E-6</v>
      </c>
      <c r="H27" s="3">
        <f t="shared" si="2"/>
        <v>0</v>
      </c>
      <c r="I27" s="6">
        <f>SUM(B27:G27)</f>
        <v>1.9305937843727414E-3</v>
      </c>
      <c r="J27" s="5" t="s">
        <v>37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C6ADF-0456-41FD-B0D0-E7A60336755D}">
  <sheetPr>
    <tabColor rgb="FFFFFF00"/>
  </sheetPr>
  <dimension ref="A1:AC48"/>
  <sheetViews>
    <sheetView tabSelected="1" zoomScale="71" workbookViewId="0"/>
  </sheetViews>
  <sheetFormatPr defaultRowHeight="14.4" x14ac:dyDescent="0.3"/>
  <cols>
    <col min="1" max="1" width="23.109375" bestFit="1" customWidth="1"/>
    <col min="2" max="2" width="93.21875" bestFit="1" customWidth="1"/>
    <col min="3" max="8" width="11.44140625" bestFit="1" customWidth="1"/>
    <col min="9" max="9" width="13.77734375" bestFit="1" customWidth="1"/>
    <col min="10" max="11" width="11.44140625" bestFit="1" customWidth="1"/>
    <col min="12" max="29" width="12.5546875" bestFit="1" customWidth="1"/>
    <col min="30" max="38" width="11.77734375" bestFit="1" customWidth="1"/>
  </cols>
  <sheetData>
    <row r="1" spans="1:2" x14ac:dyDescent="0.3">
      <c r="A1" s="39" t="s">
        <v>192</v>
      </c>
      <c r="B1" s="39" t="s">
        <v>191</v>
      </c>
    </row>
    <row r="2" spans="1:2" x14ac:dyDescent="0.3">
      <c r="A2" t="s">
        <v>186</v>
      </c>
      <c r="B2" t="s">
        <v>275</v>
      </c>
    </row>
    <row r="3" spans="1:2" x14ac:dyDescent="0.3">
      <c r="A3" t="s">
        <v>187</v>
      </c>
      <c r="B3" t="s">
        <v>188</v>
      </c>
    </row>
    <row r="4" spans="1:2" x14ac:dyDescent="0.3">
      <c r="A4" t="s">
        <v>209</v>
      </c>
      <c r="B4" t="s">
        <v>189</v>
      </c>
    </row>
    <row r="5" spans="1:2" x14ac:dyDescent="0.3">
      <c r="A5" t="s">
        <v>190</v>
      </c>
      <c r="B5" t="s">
        <v>193</v>
      </c>
    </row>
    <row r="6" spans="1:2" x14ac:dyDescent="0.3">
      <c r="A6" t="s">
        <v>210</v>
      </c>
      <c r="B6" t="s">
        <v>194</v>
      </c>
    </row>
    <row r="7" spans="1:2" x14ac:dyDescent="0.3">
      <c r="A7" t="s">
        <v>276</v>
      </c>
      <c r="B7" t="s">
        <v>277</v>
      </c>
    </row>
    <row r="8" spans="1:2" x14ac:dyDescent="0.3">
      <c r="A8" t="s">
        <v>195</v>
      </c>
      <c r="B8" t="s">
        <v>196</v>
      </c>
    </row>
    <row r="11" spans="1:2" x14ac:dyDescent="0.3">
      <c r="A11" t="s">
        <v>197</v>
      </c>
      <c r="B11" t="s">
        <v>198</v>
      </c>
    </row>
    <row r="12" spans="1:2" x14ac:dyDescent="0.3">
      <c r="A12" t="s">
        <v>211</v>
      </c>
      <c r="B12" t="s">
        <v>212</v>
      </c>
    </row>
    <row r="13" spans="1:2" x14ac:dyDescent="0.3">
      <c r="A13" t="s">
        <v>213</v>
      </c>
      <c r="B13" t="s">
        <v>312</v>
      </c>
    </row>
    <row r="14" spans="1:2" x14ac:dyDescent="0.3">
      <c r="A14" t="s">
        <v>199</v>
      </c>
      <c r="B14" t="s">
        <v>200</v>
      </c>
    </row>
    <row r="15" spans="1:2" x14ac:dyDescent="0.3">
      <c r="A15" t="s">
        <v>201</v>
      </c>
      <c r="B15" t="s">
        <v>202</v>
      </c>
    </row>
    <row r="16" spans="1:2" x14ac:dyDescent="0.3">
      <c r="A16" t="s">
        <v>203</v>
      </c>
      <c r="B16" t="s">
        <v>206</v>
      </c>
    </row>
    <row r="17" spans="1:29" x14ac:dyDescent="0.3">
      <c r="A17" t="s">
        <v>204</v>
      </c>
      <c r="B17" t="s">
        <v>205</v>
      </c>
    </row>
    <row r="18" spans="1:29" x14ac:dyDescent="0.3">
      <c r="A18" t="s">
        <v>207</v>
      </c>
      <c r="B18" s="22" t="s">
        <v>208</v>
      </c>
    </row>
    <row r="22" spans="1:29" x14ac:dyDescent="0.3">
      <c r="A22" t="s">
        <v>214</v>
      </c>
      <c r="B22" t="s">
        <v>250</v>
      </c>
    </row>
    <row r="23" spans="1:29" x14ac:dyDescent="0.3">
      <c r="B23" t="s">
        <v>248</v>
      </c>
      <c r="C23" t="s">
        <v>215</v>
      </c>
      <c r="D23" t="s">
        <v>216</v>
      </c>
      <c r="E23" t="s">
        <v>217</v>
      </c>
      <c r="F23" t="s">
        <v>218</v>
      </c>
      <c r="G23" t="s">
        <v>219</v>
      </c>
      <c r="H23" t="s">
        <v>220</v>
      </c>
      <c r="I23" t="s">
        <v>221</v>
      </c>
      <c r="J23" t="s">
        <v>222</v>
      </c>
      <c r="K23" t="s">
        <v>223</v>
      </c>
      <c r="L23" t="s">
        <v>224</v>
      </c>
      <c r="M23" t="s">
        <v>225</v>
      </c>
      <c r="N23" t="s">
        <v>226</v>
      </c>
      <c r="O23" t="s">
        <v>227</v>
      </c>
      <c r="P23" t="s">
        <v>228</v>
      </c>
      <c r="Q23" t="s">
        <v>229</v>
      </c>
      <c r="R23" t="s">
        <v>230</v>
      </c>
      <c r="S23" t="s">
        <v>231</v>
      </c>
      <c r="T23" t="s">
        <v>232</v>
      </c>
      <c r="U23" t="s">
        <v>233</v>
      </c>
      <c r="V23" t="s">
        <v>234</v>
      </c>
      <c r="W23" t="s">
        <v>235</v>
      </c>
      <c r="X23" t="s">
        <v>236</v>
      </c>
      <c r="Y23" t="s">
        <v>237</v>
      </c>
      <c r="Z23" t="s">
        <v>238</v>
      </c>
      <c r="AA23" t="s">
        <v>239</v>
      </c>
      <c r="AB23" t="s">
        <v>240</v>
      </c>
      <c r="AC23" t="s">
        <v>241</v>
      </c>
    </row>
    <row r="24" spans="1:29" x14ac:dyDescent="0.3">
      <c r="C24">
        <v>92</v>
      </c>
      <c r="D24">
        <v>87</v>
      </c>
      <c r="E24">
        <v>83</v>
      </c>
      <c r="F24">
        <v>68</v>
      </c>
      <c r="G24">
        <v>59</v>
      </c>
      <c r="H24">
        <v>94</v>
      </c>
      <c r="I24">
        <v>21</v>
      </c>
      <c r="J24">
        <v>81</v>
      </c>
      <c r="K24">
        <v>29</v>
      </c>
      <c r="L24">
        <v>67</v>
      </c>
      <c r="M24">
        <v>56</v>
      </c>
      <c r="N24">
        <v>62</v>
      </c>
      <c r="O24">
        <v>53</v>
      </c>
      <c r="P24">
        <v>16</v>
      </c>
      <c r="Q24">
        <v>93</v>
      </c>
      <c r="R24">
        <v>42</v>
      </c>
      <c r="S24">
        <v>35</v>
      </c>
      <c r="T24">
        <v>14</v>
      </c>
      <c r="U24">
        <v>70</v>
      </c>
      <c r="V24">
        <v>50</v>
      </c>
      <c r="W24">
        <v>75</v>
      </c>
      <c r="X24">
        <v>60</v>
      </c>
      <c r="Y24">
        <v>11</v>
      </c>
      <c r="Z24">
        <v>22</v>
      </c>
      <c r="AA24">
        <v>33</v>
      </c>
      <c r="AB24">
        <v>44</v>
      </c>
      <c r="AC24">
        <v>55</v>
      </c>
    </row>
    <row r="26" spans="1:29" ht="43.2" x14ac:dyDescent="0.3">
      <c r="B26" t="s">
        <v>242</v>
      </c>
      <c r="C26" t="s">
        <v>243</v>
      </c>
      <c r="D26" t="s">
        <v>244</v>
      </c>
      <c r="E26" t="s">
        <v>245</v>
      </c>
      <c r="F26" t="s">
        <v>246</v>
      </c>
      <c r="G26" t="s">
        <v>247</v>
      </c>
      <c r="H26" t="s">
        <v>7</v>
      </c>
      <c r="I26" s="40" t="s">
        <v>251</v>
      </c>
      <c r="J26" t="s">
        <v>0</v>
      </c>
      <c r="K26" t="s">
        <v>252</v>
      </c>
    </row>
    <row r="27" spans="1:29" x14ac:dyDescent="0.3">
      <c r="B27" t="s">
        <v>253</v>
      </c>
      <c r="C27">
        <f>C24</f>
        <v>92</v>
      </c>
      <c r="D27">
        <f t="shared" ref="D27:H27" si="0">D24</f>
        <v>87</v>
      </c>
      <c r="E27">
        <f t="shared" si="0"/>
        <v>83</v>
      </c>
      <c r="F27">
        <f t="shared" si="0"/>
        <v>68</v>
      </c>
      <c r="G27">
        <f t="shared" si="0"/>
        <v>59</v>
      </c>
      <c r="H27">
        <f t="shared" si="0"/>
        <v>94</v>
      </c>
      <c r="J27">
        <v>1</v>
      </c>
      <c r="K27" t="s">
        <v>8</v>
      </c>
    </row>
    <row r="28" spans="1:29" x14ac:dyDescent="0.3">
      <c r="B28" t="s">
        <v>254</v>
      </c>
      <c r="C28">
        <f t="shared" ref="C28:G44" si="1">D27</f>
        <v>87</v>
      </c>
      <c r="D28">
        <f t="shared" si="1"/>
        <v>83</v>
      </c>
      <c r="E28">
        <f t="shared" si="1"/>
        <v>68</v>
      </c>
      <c r="F28">
        <f t="shared" si="1"/>
        <v>59</v>
      </c>
      <c r="G28">
        <f>H27</f>
        <v>94</v>
      </c>
      <c r="H28">
        <v>21</v>
      </c>
      <c r="I28" t="s">
        <v>249</v>
      </c>
      <c r="J28">
        <v>2</v>
      </c>
      <c r="K28" t="s">
        <v>9</v>
      </c>
    </row>
    <row r="29" spans="1:29" x14ac:dyDescent="0.3">
      <c r="B29" t="s">
        <v>255</v>
      </c>
      <c r="C29">
        <f t="shared" si="1"/>
        <v>83</v>
      </c>
      <c r="D29">
        <f t="shared" si="1"/>
        <v>68</v>
      </c>
      <c r="E29">
        <f t="shared" si="1"/>
        <v>59</v>
      </c>
      <c r="F29">
        <f t="shared" si="1"/>
        <v>94</v>
      </c>
      <c r="G29">
        <f t="shared" si="1"/>
        <v>21</v>
      </c>
      <c r="H29">
        <v>81</v>
      </c>
      <c r="I29" t="s">
        <v>249</v>
      </c>
      <c r="J29">
        <v>3</v>
      </c>
      <c r="K29" t="s">
        <v>10</v>
      </c>
    </row>
    <row r="30" spans="1:29" x14ac:dyDescent="0.3">
      <c r="B30" t="s">
        <v>256</v>
      </c>
      <c r="C30">
        <f t="shared" si="1"/>
        <v>68</v>
      </c>
      <c r="D30">
        <f t="shared" si="1"/>
        <v>59</v>
      </c>
      <c r="E30">
        <f t="shared" si="1"/>
        <v>94</v>
      </c>
      <c r="F30">
        <f t="shared" si="1"/>
        <v>21</v>
      </c>
      <c r="G30">
        <f t="shared" si="1"/>
        <v>81</v>
      </c>
      <c r="H30">
        <v>29</v>
      </c>
      <c r="I30" t="s">
        <v>249</v>
      </c>
      <c r="J30">
        <v>4</v>
      </c>
      <c r="K30" t="s">
        <v>11</v>
      </c>
    </row>
    <row r="31" spans="1:29" x14ac:dyDescent="0.3">
      <c r="B31" t="s">
        <v>257</v>
      </c>
      <c r="C31">
        <f t="shared" si="1"/>
        <v>59</v>
      </c>
      <c r="D31">
        <f t="shared" si="1"/>
        <v>94</v>
      </c>
      <c r="E31">
        <f t="shared" si="1"/>
        <v>21</v>
      </c>
      <c r="F31">
        <f t="shared" si="1"/>
        <v>81</v>
      </c>
      <c r="G31">
        <f t="shared" si="1"/>
        <v>29</v>
      </c>
      <c r="H31">
        <v>67</v>
      </c>
      <c r="I31" t="s">
        <v>249</v>
      </c>
      <c r="J31">
        <v>5</v>
      </c>
      <c r="K31" t="s">
        <v>12</v>
      </c>
    </row>
    <row r="32" spans="1:29" x14ac:dyDescent="0.3">
      <c r="B32" t="s">
        <v>258</v>
      </c>
      <c r="C32">
        <f t="shared" si="1"/>
        <v>94</v>
      </c>
      <c r="D32">
        <f t="shared" si="1"/>
        <v>21</v>
      </c>
      <c r="E32">
        <f t="shared" si="1"/>
        <v>81</v>
      </c>
      <c r="F32">
        <f t="shared" si="1"/>
        <v>29</v>
      </c>
      <c r="G32">
        <f t="shared" si="1"/>
        <v>67</v>
      </c>
      <c r="H32">
        <v>56</v>
      </c>
      <c r="I32" t="s">
        <v>249</v>
      </c>
      <c r="J32">
        <v>6</v>
      </c>
      <c r="K32" t="s">
        <v>13</v>
      </c>
    </row>
    <row r="33" spans="2:11" x14ac:dyDescent="0.3">
      <c r="B33" t="s">
        <v>259</v>
      </c>
      <c r="C33">
        <f t="shared" si="1"/>
        <v>21</v>
      </c>
      <c r="D33">
        <f t="shared" si="1"/>
        <v>81</v>
      </c>
      <c r="E33">
        <f t="shared" si="1"/>
        <v>29</v>
      </c>
      <c r="F33">
        <f t="shared" si="1"/>
        <v>67</v>
      </c>
      <c r="G33">
        <f t="shared" si="1"/>
        <v>56</v>
      </c>
      <c r="H33">
        <v>62</v>
      </c>
      <c r="I33" t="s">
        <v>249</v>
      </c>
      <c r="J33">
        <v>7</v>
      </c>
      <c r="K33" t="s">
        <v>14</v>
      </c>
    </row>
    <row r="34" spans="2:11" x14ac:dyDescent="0.3">
      <c r="B34" t="s">
        <v>260</v>
      </c>
      <c r="C34">
        <f t="shared" si="1"/>
        <v>81</v>
      </c>
      <c r="D34">
        <f t="shared" si="1"/>
        <v>29</v>
      </c>
      <c r="E34">
        <f t="shared" si="1"/>
        <v>67</v>
      </c>
      <c r="F34">
        <f t="shared" si="1"/>
        <v>56</v>
      </c>
      <c r="G34">
        <f t="shared" si="1"/>
        <v>62</v>
      </c>
      <c r="H34">
        <v>53</v>
      </c>
      <c r="I34" t="s">
        <v>249</v>
      </c>
      <c r="J34">
        <v>8</v>
      </c>
      <c r="K34" t="s">
        <v>15</v>
      </c>
    </row>
    <row r="35" spans="2:11" x14ac:dyDescent="0.3">
      <c r="B35" t="s">
        <v>261</v>
      </c>
      <c r="C35">
        <f t="shared" si="1"/>
        <v>29</v>
      </c>
      <c r="D35">
        <f t="shared" si="1"/>
        <v>67</v>
      </c>
      <c r="E35">
        <f t="shared" si="1"/>
        <v>56</v>
      </c>
      <c r="F35">
        <f t="shared" si="1"/>
        <v>62</v>
      </c>
      <c r="G35">
        <f t="shared" si="1"/>
        <v>53</v>
      </c>
      <c r="H35">
        <v>16</v>
      </c>
      <c r="I35" t="s">
        <v>249</v>
      </c>
      <c r="J35">
        <v>9</v>
      </c>
      <c r="K35" t="s">
        <v>16</v>
      </c>
    </row>
    <row r="36" spans="2:11" x14ac:dyDescent="0.3">
      <c r="B36" t="s">
        <v>262</v>
      </c>
      <c r="C36">
        <f t="shared" si="1"/>
        <v>67</v>
      </c>
      <c r="D36">
        <f t="shared" si="1"/>
        <v>56</v>
      </c>
      <c r="E36">
        <f t="shared" si="1"/>
        <v>62</v>
      </c>
      <c r="F36">
        <f t="shared" si="1"/>
        <v>53</v>
      </c>
      <c r="G36">
        <f t="shared" si="1"/>
        <v>16</v>
      </c>
      <c r="H36">
        <v>93</v>
      </c>
      <c r="I36" t="s">
        <v>249</v>
      </c>
      <c r="J36">
        <v>10</v>
      </c>
      <c r="K36" t="s">
        <v>17</v>
      </c>
    </row>
    <row r="37" spans="2:11" x14ac:dyDescent="0.3">
      <c r="B37" t="s">
        <v>263</v>
      </c>
      <c r="C37">
        <f t="shared" si="1"/>
        <v>56</v>
      </c>
      <c r="D37">
        <f t="shared" si="1"/>
        <v>62</v>
      </c>
      <c r="E37">
        <f t="shared" si="1"/>
        <v>53</v>
      </c>
      <c r="F37">
        <f t="shared" si="1"/>
        <v>16</v>
      </c>
      <c r="G37">
        <f t="shared" si="1"/>
        <v>93</v>
      </c>
      <c r="H37">
        <v>42</v>
      </c>
      <c r="I37" t="s">
        <v>249</v>
      </c>
      <c r="J37">
        <v>11</v>
      </c>
      <c r="K37" t="s">
        <v>18</v>
      </c>
    </row>
    <row r="38" spans="2:11" x14ac:dyDescent="0.3">
      <c r="B38" t="s">
        <v>264</v>
      </c>
      <c r="C38">
        <f t="shared" si="1"/>
        <v>62</v>
      </c>
      <c r="D38">
        <f t="shared" si="1"/>
        <v>53</v>
      </c>
      <c r="E38">
        <f t="shared" si="1"/>
        <v>16</v>
      </c>
      <c r="F38">
        <f t="shared" si="1"/>
        <v>93</v>
      </c>
      <c r="G38">
        <f t="shared" si="1"/>
        <v>42</v>
      </c>
      <c r="H38">
        <v>35</v>
      </c>
      <c r="I38" t="s">
        <v>249</v>
      </c>
      <c r="J38">
        <v>12</v>
      </c>
      <c r="K38" t="s">
        <v>19</v>
      </c>
    </row>
    <row r="39" spans="2:11" x14ac:dyDescent="0.3">
      <c r="B39" t="s">
        <v>265</v>
      </c>
      <c r="C39">
        <f t="shared" si="1"/>
        <v>53</v>
      </c>
      <c r="D39">
        <f t="shared" si="1"/>
        <v>16</v>
      </c>
      <c r="E39">
        <f t="shared" si="1"/>
        <v>93</v>
      </c>
      <c r="F39">
        <f t="shared" si="1"/>
        <v>42</v>
      </c>
      <c r="G39">
        <f t="shared" si="1"/>
        <v>35</v>
      </c>
      <c r="H39">
        <v>14</v>
      </c>
      <c r="I39" t="s">
        <v>249</v>
      </c>
      <c r="J39">
        <v>13</v>
      </c>
      <c r="K39" t="s">
        <v>20</v>
      </c>
    </row>
    <row r="40" spans="2:11" x14ac:dyDescent="0.3">
      <c r="B40" t="s">
        <v>266</v>
      </c>
      <c r="C40">
        <f t="shared" si="1"/>
        <v>16</v>
      </c>
      <c r="D40">
        <f t="shared" si="1"/>
        <v>93</v>
      </c>
      <c r="E40">
        <f t="shared" si="1"/>
        <v>42</v>
      </c>
      <c r="F40">
        <f t="shared" si="1"/>
        <v>35</v>
      </c>
      <c r="G40">
        <f t="shared" si="1"/>
        <v>14</v>
      </c>
      <c r="H40">
        <v>70</v>
      </c>
      <c r="I40" t="s">
        <v>249</v>
      </c>
      <c r="J40">
        <v>14</v>
      </c>
      <c r="K40" t="s">
        <v>21</v>
      </c>
    </row>
    <row r="41" spans="2:11" x14ac:dyDescent="0.3">
      <c r="B41" t="s">
        <v>267</v>
      </c>
      <c r="C41">
        <f t="shared" si="1"/>
        <v>93</v>
      </c>
      <c r="D41">
        <f t="shared" si="1"/>
        <v>42</v>
      </c>
      <c r="E41">
        <f t="shared" si="1"/>
        <v>35</v>
      </c>
      <c r="F41">
        <f t="shared" si="1"/>
        <v>14</v>
      </c>
      <c r="G41">
        <f t="shared" si="1"/>
        <v>70</v>
      </c>
      <c r="H41">
        <v>50</v>
      </c>
      <c r="I41" t="s">
        <v>249</v>
      </c>
      <c r="J41">
        <v>15</v>
      </c>
      <c r="K41" t="s">
        <v>22</v>
      </c>
    </row>
    <row r="42" spans="2:11" x14ac:dyDescent="0.3">
      <c r="B42" t="s">
        <v>268</v>
      </c>
      <c r="C42">
        <f t="shared" si="1"/>
        <v>42</v>
      </c>
      <c r="D42">
        <f t="shared" si="1"/>
        <v>35</v>
      </c>
      <c r="E42">
        <f t="shared" si="1"/>
        <v>14</v>
      </c>
      <c r="F42">
        <f t="shared" si="1"/>
        <v>70</v>
      </c>
      <c r="G42">
        <f t="shared" si="1"/>
        <v>50</v>
      </c>
      <c r="H42">
        <v>75</v>
      </c>
      <c r="I42" t="s">
        <v>249</v>
      </c>
      <c r="J42">
        <v>16</v>
      </c>
      <c r="K42" t="s">
        <v>23</v>
      </c>
    </row>
    <row r="43" spans="2:11" x14ac:dyDescent="0.3">
      <c r="B43" t="s">
        <v>269</v>
      </c>
      <c r="C43">
        <f t="shared" si="1"/>
        <v>35</v>
      </c>
      <c r="D43">
        <f t="shared" si="1"/>
        <v>14</v>
      </c>
      <c r="E43">
        <f t="shared" si="1"/>
        <v>70</v>
      </c>
      <c r="F43">
        <f t="shared" si="1"/>
        <v>50</v>
      </c>
      <c r="G43">
        <f t="shared" si="1"/>
        <v>75</v>
      </c>
      <c r="H43">
        <v>60</v>
      </c>
      <c r="I43" t="s">
        <v>249</v>
      </c>
      <c r="J43">
        <v>17</v>
      </c>
      <c r="K43" t="s">
        <v>24</v>
      </c>
    </row>
    <row r="44" spans="2:11" x14ac:dyDescent="0.3">
      <c r="B44" t="s">
        <v>270</v>
      </c>
      <c r="C44">
        <f t="shared" si="1"/>
        <v>14</v>
      </c>
      <c r="D44">
        <f t="shared" si="1"/>
        <v>70</v>
      </c>
      <c r="E44">
        <f t="shared" si="1"/>
        <v>50</v>
      </c>
      <c r="F44">
        <f t="shared" si="1"/>
        <v>75</v>
      </c>
      <c r="G44">
        <f t="shared" si="1"/>
        <v>60</v>
      </c>
      <c r="H44">
        <v>11</v>
      </c>
      <c r="I44" t="s">
        <v>249</v>
      </c>
      <c r="J44">
        <v>18</v>
      </c>
      <c r="K44" t="s">
        <v>25</v>
      </c>
    </row>
    <row r="45" spans="2:11" x14ac:dyDescent="0.3">
      <c r="B45" t="s">
        <v>271</v>
      </c>
      <c r="C45">
        <f t="shared" ref="C45:G48" si="2">D44</f>
        <v>70</v>
      </c>
      <c r="D45">
        <f t="shared" si="2"/>
        <v>50</v>
      </c>
      <c r="E45">
        <f t="shared" si="2"/>
        <v>75</v>
      </c>
      <c r="F45">
        <f t="shared" si="2"/>
        <v>60</v>
      </c>
      <c r="G45">
        <f t="shared" si="2"/>
        <v>11</v>
      </c>
      <c r="H45">
        <v>22</v>
      </c>
      <c r="I45" t="s">
        <v>249</v>
      </c>
      <c r="J45">
        <v>19</v>
      </c>
      <c r="K45" t="s">
        <v>26</v>
      </c>
    </row>
    <row r="46" spans="2:11" x14ac:dyDescent="0.3">
      <c r="B46" t="s">
        <v>272</v>
      </c>
      <c r="C46">
        <f t="shared" si="2"/>
        <v>50</v>
      </c>
      <c r="D46">
        <f t="shared" si="2"/>
        <v>75</v>
      </c>
      <c r="E46">
        <f t="shared" si="2"/>
        <v>60</v>
      </c>
      <c r="F46">
        <f t="shared" si="2"/>
        <v>11</v>
      </c>
      <c r="G46">
        <f t="shared" si="2"/>
        <v>22</v>
      </c>
      <c r="H46">
        <v>33</v>
      </c>
      <c r="I46" t="s">
        <v>249</v>
      </c>
      <c r="J46">
        <v>20</v>
      </c>
      <c r="K46" t="s">
        <v>27</v>
      </c>
    </row>
    <row r="47" spans="2:11" x14ac:dyDescent="0.3">
      <c r="B47" t="s">
        <v>273</v>
      </c>
      <c r="C47">
        <f t="shared" si="2"/>
        <v>75</v>
      </c>
      <c r="D47">
        <f t="shared" si="2"/>
        <v>60</v>
      </c>
      <c r="E47">
        <f t="shared" si="2"/>
        <v>11</v>
      </c>
      <c r="F47">
        <f t="shared" si="2"/>
        <v>22</v>
      </c>
      <c r="G47">
        <f t="shared" si="2"/>
        <v>33</v>
      </c>
      <c r="H47">
        <v>44</v>
      </c>
      <c r="I47" t="s">
        <v>249</v>
      </c>
      <c r="J47">
        <v>21</v>
      </c>
      <c r="K47" t="s">
        <v>32</v>
      </c>
    </row>
    <row r="48" spans="2:11" x14ac:dyDescent="0.3">
      <c r="B48" t="s">
        <v>274</v>
      </c>
      <c r="C48">
        <f t="shared" si="2"/>
        <v>60</v>
      </c>
      <c r="D48">
        <f t="shared" si="2"/>
        <v>11</v>
      </c>
      <c r="E48">
        <f t="shared" si="2"/>
        <v>22</v>
      </c>
      <c r="F48">
        <f t="shared" si="2"/>
        <v>33</v>
      </c>
      <c r="G48">
        <f t="shared" si="2"/>
        <v>44</v>
      </c>
      <c r="H48">
        <v>55</v>
      </c>
      <c r="I48" t="s">
        <v>249</v>
      </c>
      <c r="J48">
        <v>22</v>
      </c>
      <c r="K48" t="s">
        <v>33</v>
      </c>
    </row>
  </sheetData>
  <phoneticPr fontId="3" type="noConversion"/>
  <hyperlinks>
    <hyperlink ref="B18" r:id="rId1" xr:uid="{7B921FAD-4D24-49D2-A3E9-D79DC5A9F51D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6350A6-5BB6-4329-B948-60C3A05E3C41}">
  <sheetPr>
    <tabColor rgb="FFFF0000"/>
  </sheetPr>
  <dimension ref="A1:AB50"/>
  <sheetViews>
    <sheetView zoomScale="50" zoomScaleNormal="50" workbookViewId="0">
      <selection activeCell="AB2" sqref="AB2"/>
    </sheetView>
  </sheetViews>
  <sheetFormatPr defaultRowHeight="14.4" x14ac:dyDescent="0.3"/>
  <cols>
    <col min="1" max="1" width="18.109375" customWidth="1"/>
    <col min="2" max="2" width="11.5546875" bestFit="1" customWidth="1"/>
    <col min="3" max="11" width="11.88671875" bestFit="1" customWidth="1"/>
    <col min="12" max="20" width="12.88671875" bestFit="1" customWidth="1"/>
    <col min="22" max="23" width="9.88671875" bestFit="1" customWidth="1"/>
    <col min="24" max="24" width="10.21875" bestFit="1" customWidth="1"/>
    <col min="25" max="25" width="10.33203125" bestFit="1" customWidth="1"/>
    <col min="26" max="26" width="11" customWidth="1"/>
    <col min="27" max="27" width="9.77734375" customWidth="1"/>
    <col min="28" max="28" width="68.33203125" bestFit="1" customWidth="1"/>
  </cols>
  <sheetData>
    <row r="1" spans="1:28" x14ac:dyDescent="0.3">
      <c r="A1" s="10" t="s">
        <v>68</v>
      </c>
      <c r="V1" s="10" t="s">
        <v>175</v>
      </c>
      <c r="W1" s="10" t="s">
        <v>175</v>
      </c>
      <c r="X1" s="10" t="s">
        <v>176</v>
      </c>
      <c r="Y1" s="10" t="s">
        <v>176</v>
      </c>
      <c r="Z1" s="10" t="s">
        <v>307</v>
      </c>
      <c r="AA1" s="10" t="s">
        <v>307</v>
      </c>
    </row>
    <row r="2" spans="1:28" x14ac:dyDescent="0.3">
      <c r="B2" t="s">
        <v>39</v>
      </c>
      <c r="C2" t="s">
        <v>40</v>
      </c>
      <c r="D2" t="s">
        <v>41</v>
      </c>
      <c r="E2" t="s">
        <v>42</v>
      </c>
      <c r="F2" t="s">
        <v>43</v>
      </c>
      <c r="G2" t="s">
        <v>44</v>
      </c>
      <c r="H2" t="s">
        <v>45</v>
      </c>
      <c r="I2" t="s">
        <v>46</v>
      </c>
      <c r="J2" t="s">
        <v>47</v>
      </c>
      <c r="K2" t="s">
        <v>48</v>
      </c>
      <c r="L2" t="s">
        <v>49</v>
      </c>
      <c r="M2" t="s">
        <v>50</v>
      </c>
      <c r="N2" t="s">
        <v>51</v>
      </c>
      <c r="O2" t="s">
        <v>52</v>
      </c>
      <c r="P2" t="s">
        <v>53</v>
      </c>
      <c r="Q2" t="s">
        <v>54</v>
      </c>
      <c r="R2" t="s">
        <v>55</v>
      </c>
      <c r="S2" t="s">
        <v>56</v>
      </c>
      <c r="T2" t="s">
        <v>57</v>
      </c>
      <c r="V2" t="s">
        <v>174</v>
      </c>
      <c r="W2" t="s">
        <v>173</v>
      </c>
      <c r="X2" t="s">
        <v>181</v>
      </c>
      <c r="Y2" t="s">
        <v>182</v>
      </c>
      <c r="Z2" t="s">
        <v>181</v>
      </c>
      <c r="AA2" t="s">
        <v>182</v>
      </c>
      <c r="AB2" t="s">
        <v>184</v>
      </c>
    </row>
    <row r="3" spans="1:28" x14ac:dyDescent="0.3">
      <c r="A3" t="s">
        <v>58</v>
      </c>
      <c r="B3" s="8">
        <f>'solver-view (non-causal)'!H22</f>
        <v>47.063944112105091</v>
      </c>
      <c r="C3" s="37">
        <f>'id1'!H22</f>
        <v>50.002451122324516</v>
      </c>
      <c r="D3" s="8">
        <f>'id2'!$H$22</f>
        <v>47.489199604940495</v>
      </c>
      <c r="E3" s="8">
        <f>'id3'!$H$22</f>
        <v>47.466623507137747</v>
      </c>
      <c r="F3" s="8">
        <f>'id4'!$H$22</f>
        <v>48.272020335866145</v>
      </c>
      <c r="G3" s="8">
        <f>'id5'!$H$22</f>
        <v>46.184554715678615</v>
      </c>
      <c r="H3" s="8">
        <f>'id6'!$H$22</f>
        <v>48.139358390782512</v>
      </c>
      <c r="I3" s="8">
        <f>'id7'!$H$22</f>
        <v>45.37801472000946</v>
      </c>
      <c r="J3" s="8">
        <f>'id8'!$H$22</f>
        <v>46.626553976562583</v>
      </c>
      <c r="K3" s="37">
        <f>'id9'!$H$22</f>
        <v>50.041831057871804</v>
      </c>
      <c r="L3" s="8">
        <f>'id10'!$H$22</f>
        <v>49.111794139573014</v>
      </c>
      <c r="M3" s="8">
        <f>'id11'!$H$22</f>
        <v>47.201017420056353</v>
      </c>
      <c r="N3" s="8">
        <f>'id12'!$H$22</f>
        <v>44.603295768187394</v>
      </c>
      <c r="O3" s="8">
        <f>'id13'!$H$22</f>
        <v>45.724922587673483</v>
      </c>
      <c r="P3" s="8">
        <f>'id14'!$H$22</f>
        <v>44.2426189103223</v>
      </c>
      <c r="Q3" s="8">
        <f>'id16'!$H$22</f>
        <v>45.810800105118943</v>
      </c>
      <c r="R3" s="8">
        <f>'id16'!$H$22</f>
        <v>45.810800105118943</v>
      </c>
      <c r="S3" s="8">
        <f>'id17'!$H$22</f>
        <v>47.436546443908135</v>
      </c>
      <c r="T3" s="8">
        <f>'id18'!$H$22</f>
        <v>46.640782550946575</v>
      </c>
      <c r="V3" s="8">
        <f>MIN(B3:T3)</f>
        <v>44.2426189103223</v>
      </c>
      <c r="W3" s="8">
        <f>MAX(B3:T3)</f>
        <v>50.041831057871804</v>
      </c>
      <c r="X3" s="8">
        <f>'forecast-view (2) - causal'!X25</f>
        <v>51.475900000000003</v>
      </c>
      <c r="Y3" s="8">
        <f>'forecast-view (2) - causal'!X29</f>
        <v>47.398600000000009</v>
      </c>
      <c r="Z3" s="8">
        <f>'forecast-view (3) - causal'!X25</f>
        <v>47.398499999999999</v>
      </c>
      <c r="AA3" s="8">
        <f>'forecast-view (3) - causal'!X29</f>
        <v>47.398499999999999</v>
      </c>
      <c r="AB3" t="s">
        <v>183</v>
      </c>
    </row>
    <row r="4" spans="1:28" x14ac:dyDescent="0.3">
      <c r="A4" t="s">
        <v>59</v>
      </c>
      <c r="B4" s="8">
        <f>'solver-view (non-causal)'!H23</f>
        <v>52.79689773334357</v>
      </c>
      <c r="C4" s="8">
        <f>'id1'!H23</f>
        <v>52.699723461364044</v>
      </c>
      <c r="D4" s="8">
        <f>'id2'!$H$23</f>
        <v>52.982977781529769</v>
      </c>
      <c r="E4" s="8">
        <f>'id3'!$H$23</f>
        <v>53.377345106280544</v>
      </c>
      <c r="F4" s="8">
        <f>'id4'!$H$23</f>
        <v>52.198058759524287</v>
      </c>
      <c r="G4" s="8">
        <f>'id5'!$H$23</f>
        <v>51.671632459354051</v>
      </c>
      <c r="H4" s="8">
        <f>'id6'!$H$23</f>
        <v>53.098189223213978</v>
      </c>
      <c r="I4" s="8">
        <f>'id7'!$H$23</f>
        <v>50.259492721071972</v>
      </c>
      <c r="J4" s="8">
        <f>'id8'!$H$23</f>
        <v>53.974325439848499</v>
      </c>
      <c r="K4" s="8">
        <f>'id9'!$H$23</f>
        <v>56.159384693134413</v>
      </c>
      <c r="L4" s="8">
        <f>'id10'!$H$23</f>
        <v>54.41512234317392</v>
      </c>
      <c r="M4" s="8">
        <f>'id11'!$H$23</f>
        <v>53.51313528866072</v>
      </c>
      <c r="N4" s="8">
        <f>'id12'!$H$23</f>
        <v>50.808722910829466</v>
      </c>
      <c r="O4" s="8">
        <f>'id13'!$H$23</f>
        <v>52.753721724013516</v>
      </c>
      <c r="P4" s="8">
        <f>'id14'!$H$23</f>
        <v>51.785003513170821</v>
      </c>
      <c r="Q4" s="8">
        <f>'id16'!$H$23</f>
        <v>50.284068753355164</v>
      </c>
      <c r="R4" s="8">
        <f>'id16'!$H$23</f>
        <v>50.284068753355164</v>
      </c>
      <c r="S4" s="8">
        <f>'id17'!$H$23</f>
        <v>52.363797286132403</v>
      </c>
      <c r="T4" s="8">
        <f>'id18'!$H$23</f>
        <v>54.75244816726088</v>
      </c>
      <c r="V4" s="8">
        <f>MIN(B4:T4)</f>
        <v>50.259492721071972</v>
      </c>
      <c r="W4" s="8">
        <f>MAX(B4:T4)</f>
        <v>56.159384693134413</v>
      </c>
      <c r="X4" s="8">
        <f>'forecast-view (2) - causal'!X26</f>
        <v>87.661799999999999</v>
      </c>
      <c r="Y4" s="8">
        <f>'forecast-view (2) - causal'!X30</f>
        <v>72.372</v>
      </c>
      <c r="Z4" s="8">
        <f>'forecast-view (3) - causal'!X26</f>
        <v>91.739100000000008</v>
      </c>
      <c r="AA4" s="8">
        <f>'forecast-view (3) - causal'!X30</f>
        <v>75.429899999999989</v>
      </c>
      <c r="AB4" t="s">
        <v>308</v>
      </c>
    </row>
    <row r="5" spans="1:28" x14ac:dyDescent="0.3">
      <c r="A5" t="s">
        <v>60</v>
      </c>
      <c r="B5">
        <f>IF(B4&gt;B3,1,0)</f>
        <v>1</v>
      </c>
      <c r="C5">
        <f t="shared" ref="C5:T5" si="0">IF(C4&gt;C3,1,0)</f>
        <v>1</v>
      </c>
      <c r="D5">
        <f t="shared" si="0"/>
        <v>1</v>
      </c>
      <c r="E5">
        <f t="shared" si="0"/>
        <v>1</v>
      </c>
      <c r="F5">
        <f t="shared" si="0"/>
        <v>1</v>
      </c>
      <c r="G5">
        <f t="shared" si="0"/>
        <v>1</v>
      </c>
      <c r="H5">
        <f t="shared" si="0"/>
        <v>1</v>
      </c>
      <c r="I5">
        <f t="shared" si="0"/>
        <v>1</v>
      </c>
      <c r="J5">
        <f t="shared" si="0"/>
        <v>1</v>
      </c>
      <c r="K5">
        <f t="shared" si="0"/>
        <v>1</v>
      </c>
      <c r="L5">
        <f t="shared" si="0"/>
        <v>1</v>
      </c>
      <c r="M5">
        <f t="shared" si="0"/>
        <v>1</v>
      </c>
      <c r="N5">
        <f t="shared" si="0"/>
        <v>1</v>
      </c>
      <c r="O5">
        <f t="shared" si="0"/>
        <v>1</v>
      </c>
      <c r="P5">
        <f t="shared" si="0"/>
        <v>1</v>
      </c>
      <c r="Q5">
        <f t="shared" si="0"/>
        <v>1</v>
      </c>
      <c r="R5">
        <f t="shared" si="0"/>
        <v>1</v>
      </c>
      <c r="S5">
        <f t="shared" si="0"/>
        <v>1</v>
      </c>
      <c r="T5">
        <f t="shared" si="0"/>
        <v>1</v>
      </c>
      <c r="AB5" t="s">
        <v>309</v>
      </c>
    </row>
    <row r="6" spans="1:28" ht="28.8" x14ac:dyDescent="0.3">
      <c r="A6" t="s">
        <v>61</v>
      </c>
      <c r="B6" s="8">
        <f>B4-B3</f>
        <v>5.7329536212384795</v>
      </c>
      <c r="C6" s="8">
        <f t="shared" ref="C6:T6" si="1">C4-C3</f>
        <v>2.6972723390395288</v>
      </c>
      <c r="D6" s="8">
        <f t="shared" si="1"/>
        <v>5.4937781765892737</v>
      </c>
      <c r="E6" s="8">
        <f t="shared" si="1"/>
        <v>5.9107215991427964</v>
      </c>
      <c r="F6" s="8">
        <f t="shared" si="1"/>
        <v>3.9260384236581416</v>
      </c>
      <c r="G6" s="8">
        <f t="shared" si="1"/>
        <v>5.4870777436754352</v>
      </c>
      <c r="H6" s="8">
        <f t="shared" si="1"/>
        <v>4.9588308324314667</v>
      </c>
      <c r="I6" s="8">
        <f t="shared" si="1"/>
        <v>4.8814780010625114</v>
      </c>
      <c r="J6" s="8">
        <f t="shared" si="1"/>
        <v>7.3477714632859161</v>
      </c>
      <c r="K6" s="8">
        <f t="shared" si="1"/>
        <v>6.1175536352626096</v>
      </c>
      <c r="L6" s="8">
        <f t="shared" si="1"/>
        <v>5.3033282036009055</v>
      </c>
      <c r="M6" s="8">
        <f t="shared" si="1"/>
        <v>6.3121178686043677</v>
      </c>
      <c r="N6" s="8">
        <f t="shared" si="1"/>
        <v>6.2054271426420726</v>
      </c>
      <c r="O6" s="8">
        <f t="shared" si="1"/>
        <v>7.0287991363400337</v>
      </c>
      <c r="P6" s="8">
        <f t="shared" si="1"/>
        <v>7.5423846028485215</v>
      </c>
      <c r="Q6" s="8">
        <f t="shared" si="1"/>
        <v>4.4732686482362212</v>
      </c>
      <c r="R6" s="8">
        <f t="shared" si="1"/>
        <v>4.4732686482362212</v>
      </c>
      <c r="S6" s="8">
        <f t="shared" si="1"/>
        <v>4.927250842224268</v>
      </c>
      <c r="T6" s="8">
        <f t="shared" si="1"/>
        <v>8.1116656163143048</v>
      </c>
      <c r="AB6" s="40" t="s">
        <v>310</v>
      </c>
    </row>
    <row r="7" spans="1:28" x14ac:dyDescent="0.3">
      <c r="AB7" t="s">
        <v>311</v>
      </c>
    </row>
    <row r="24" spans="9:9" x14ac:dyDescent="0.3">
      <c r="I24" t="s">
        <v>67</v>
      </c>
    </row>
    <row r="46" spans="1:1" x14ac:dyDescent="0.3">
      <c r="A46" t="s">
        <v>63</v>
      </c>
    </row>
    <row r="47" spans="1:1" x14ac:dyDescent="0.3">
      <c r="A47" t="s">
        <v>62</v>
      </c>
    </row>
    <row r="48" spans="1:1" x14ac:dyDescent="0.3">
      <c r="A48" s="9" t="s">
        <v>64</v>
      </c>
    </row>
    <row r="49" spans="1:1" x14ac:dyDescent="0.3">
      <c r="A49" s="9" t="s">
        <v>65</v>
      </c>
    </row>
    <row r="50" spans="1:1" x14ac:dyDescent="0.3">
      <c r="A50" s="9" t="s">
        <v>66</v>
      </c>
    </row>
  </sheetData>
  <phoneticPr fontId="3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6DC592-2C62-4289-BB2C-05889CEC811C}">
  <sheetPr>
    <tabColor rgb="FF92D050"/>
  </sheetPr>
  <dimension ref="A1:Z156"/>
  <sheetViews>
    <sheetView zoomScale="66" workbookViewId="0">
      <selection activeCell="K1" sqref="K1"/>
    </sheetView>
  </sheetViews>
  <sheetFormatPr defaultRowHeight="14.4" x14ac:dyDescent="0.3"/>
  <cols>
    <col min="1" max="1" width="19.44140625" style="1" customWidth="1"/>
    <col min="2" max="2" width="8.21875" style="1" bestFit="1" customWidth="1"/>
    <col min="3" max="7" width="10.21875" style="1" bestFit="1" customWidth="1"/>
    <col min="8" max="8" width="4.6640625" style="1" bestFit="1" customWidth="1"/>
    <col min="9" max="9" width="15.77734375" style="1" bestFit="1" customWidth="1"/>
    <col min="10" max="10" width="8.88671875" style="1"/>
    <col min="11" max="11" width="15.77734375" style="1" bestFit="1" customWidth="1"/>
    <col min="12" max="12" width="11.21875" style="1" bestFit="1" customWidth="1"/>
    <col min="13" max="23" width="10.21875" style="1" bestFit="1" customWidth="1"/>
    <col min="24" max="24" width="11.21875" style="1" bestFit="1" customWidth="1"/>
    <col min="25" max="25" width="8.88671875" style="1"/>
    <col min="26" max="26" width="28.5546875" style="1" bestFit="1" customWidth="1"/>
    <col min="27" max="16384" width="8.88671875" style="1"/>
  </cols>
  <sheetData>
    <row r="1" spans="1:23" ht="28.8" x14ac:dyDescent="0.3">
      <c r="H1" s="1" t="s">
        <v>7</v>
      </c>
      <c r="I1" s="1" t="s">
        <v>29</v>
      </c>
      <c r="K1" s="43" t="s">
        <v>306</v>
      </c>
    </row>
    <row r="2" spans="1:23" x14ac:dyDescent="0.3">
      <c r="H2" s="1">
        <v>90</v>
      </c>
      <c r="I2" s="1" t="s">
        <v>8</v>
      </c>
      <c r="M2" s="1" t="s">
        <v>69</v>
      </c>
      <c r="N2" s="1" t="s">
        <v>69</v>
      </c>
      <c r="O2" s="1" t="s">
        <v>69</v>
      </c>
      <c r="P2" s="1" t="s">
        <v>69</v>
      </c>
      <c r="Q2" s="1" t="s">
        <v>69</v>
      </c>
      <c r="R2" s="1" t="s">
        <v>70</v>
      </c>
      <c r="S2" s="1" t="s">
        <v>70</v>
      </c>
      <c r="T2" s="1" t="s">
        <v>70</v>
      </c>
      <c r="U2" s="1" t="s">
        <v>70</v>
      </c>
      <c r="V2" s="1" t="s">
        <v>70</v>
      </c>
    </row>
    <row r="3" spans="1:23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  <c r="K3" s="1" t="str">
        <f t="shared" ref="K3:Q18" si="0">A3</f>
        <v>timestamp for X</v>
      </c>
      <c r="L3" s="1" t="str">
        <f t="shared" si="0"/>
        <v>id_case</v>
      </c>
      <c r="M3" s="1" t="str">
        <f t="shared" si="0"/>
        <v>Attribute1</v>
      </c>
      <c r="N3" s="1" t="str">
        <f t="shared" si="0"/>
        <v>Attribute2</v>
      </c>
      <c r="O3" s="1" t="str">
        <f t="shared" si="0"/>
        <v>Attribute3</v>
      </c>
      <c r="P3" s="1" t="str">
        <f t="shared" si="0"/>
        <v>Attribute4</v>
      </c>
      <c r="Q3" s="1" t="str">
        <f t="shared" si="0"/>
        <v>Attribute5</v>
      </c>
      <c r="R3" s="1" t="str">
        <f>M3</f>
        <v>Attribute1</v>
      </c>
      <c r="S3" s="1" t="str">
        <f t="shared" ref="S3:V3" si="1">N3</f>
        <v>Attribute2</v>
      </c>
      <c r="T3" s="1" t="str">
        <f t="shared" si="1"/>
        <v>Attribute3</v>
      </c>
      <c r="U3" s="1" t="str">
        <f t="shared" si="1"/>
        <v>Attribute4</v>
      </c>
      <c r="V3" s="1" t="str">
        <f t="shared" si="1"/>
        <v>Attribute5</v>
      </c>
      <c r="W3" s="1" t="s">
        <v>7</v>
      </c>
    </row>
    <row r="4" spans="1:23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  <c r="K4" s="1" t="str">
        <f>A4</f>
        <v>time1</v>
      </c>
      <c r="L4" s="1">
        <f t="shared" si="0"/>
        <v>1</v>
      </c>
      <c r="M4" s="1">
        <f>RANK(C4,C$4:C$21,0)+10</f>
        <v>11</v>
      </c>
      <c r="N4" s="1">
        <f t="shared" ref="N4:N21" si="2">RANK(D4,D$4:D$21,0)+10</f>
        <v>26</v>
      </c>
      <c r="O4" s="1">
        <f t="shared" ref="O4:O21" si="3">RANK(E4,E$4:E$21,0)+10</f>
        <v>21</v>
      </c>
      <c r="P4" s="1">
        <f t="shared" ref="P4:P21" si="4">RANK(F4,F$4:F$21,0)+10</f>
        <v>23</v>
      </c>
      <c r="Q4" s="1">
        <f t="shared" ref="Q4:Q21" si="5">RANK(G4,G$4:G$21,0)+10</f>
        <v>20</v>
      </c>
      <c r="R4" s="1">
        <f>39-M4</f>
        <v>28</v>
      </c>
      <c r="S4" s="1">
        <f t="shared" ref="S4:S23" si="6">39-N4</f>
        <v>13</v>
      </c>
      <c r="T4" s="1">
        <f t="shared" ref="T4:T23" si="7">39-O4</f>
        <v>18</v>
      </c>
      <c r="U4" s="1">
        <f t="shared" ref="U4:U23" si="8">39-P4</f>
        <v>16</v>
      </c>
      <c r="V4" s="1">
        <f t="shared" ref="V4:V23" si="9">39-Q4</f>
        <v>19</v>
      </c>
      <c r="W4" s="1">
        <f t="shared" ref="W4:W21" si="10">H4*1000</f>
        <v>91000</v>
      </c>
    </row>
    <row r="5" spans="1:23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  <c r="K5" s="1" t="str">
        <f t="shared" ref="K5:L23" si="11">A5</f>
        <v>time2</v>
      </c>
      <c r="L5" s="1">
        <f t="shared" si="0"/>
        <v>2</v>
      </c>
      <c r="M5" s="1">
        <f t="shared" ref="M5:M21" si="12">RANK(C5,C$4:C$21,0)+10</f>
        <v>20</v>
      </c>
      <c r="N5" s="1">
        <f t="shared" si="2"/>
        <v>21</v>
      </c>
      <c r="O5" s="1">
        <f t="shared" si="3"/>
        <v>16</v>
      </c>
      <c r="P5" s="1">
        <f t="shared" si="4"/>
        <v>16</v>
      </c>
      <c r="Q5" s="1">
        <f t="shared" si="5"/>
        <v>17</v>
      </c>
      <c r="R5" s="1">
        <f t="shared" ref="R5:R21" si="13">39-M5</f>
        <v>19</v>
      </c>
      <c r="S5" s="1">
        <f t="shared" si="6"/>
        <v>18</v>
      </c>
      <c r="T5" s="1">
        <f t="shared" si="7"/>
        <v>23</v>
      </c>
      <c r="U5" s="1">
        <f t="shared" si="8"/>
        <v>23</v>
      </c>
      <c r="V5" s="1">
        <f t="shared" si="9"/>
        <v>22</v>
      </c>
      <c r="W5" s="1">
        <f t="shared" si="10"/>
        <v>28000</v>
      </c>
    </row>
    <row r="6" spans="1:23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  <c r="K6" s="1" t="str">
        <f t="shared" si="11"/>
        <v>time3</v>
      </c>
      <c r="L6" s="1">
        <f t="shared" si="0"/>
        <v>3</v>
      </c>
      <c r="M6" s="1">
        <f t="shared" si="12"/>
        <v>17</v>
      </c>
      <c r="N6" s="1">
        <f t="shared" si="2"/>
        <v>19</v>
      </c>
      <c r="O6" s="1">
        <f t="shared" si="3"/>
        <v>17</v>
      </c>
      <c r="P6" s="1">
        <f t="shared" si="4"/>
        <v>25</v>
      </c>
      <c r="Q6" s="1">
        <f t="shared" si="5"/>
        <v>28</v>
      </c>
      <c r="R6" s="1">
        <f t="shared" si="13"/>
        <v>22</v>
      </c>
      <c r="S6" s="1">
        <f t="shared" si="6"/>
        <v>20</v>
      </c>
      <c r="T6" s="1">
        <f t="shared" si="7"/>
        <v>22</v>
      </c>
      <c r="U6" s="1">
        <f t="shared" si="8"/>
        <v>14</v>
      </c>
      <c r="V6" s="1">
        <f t="shared" si="9"/>
        <v>11</v>
      </c>
      <c r="W6" s="1">
        <f t="shared" si="10"/>
        <v>27000</v>
      </c>
    </row>
    <row r="7" spans="1:23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  <c r="K7" s="1" t="str">
        <f t="shared" si="11"/>
        <v>time4</v>
      </c>
      <c r="L7" s="1">
        <f t="shared" si="0"/>
        <v>4</v>
      </c>
      <c r="M7" s="1">
        <f t="shared" si="12"/>
        <v>12</v>
      </c>
      <c r="N7" s="1">
        <f t="shared" si="2"/>
        <v>14</v>
      </c>
      <c r="O7" s="1">
        <f t="shared" si="3"/>
        <v>11</v>
      </c>
      <c r="P7" s="1">
        <f t="shared" si="4"/>
        <v>14</v>
      </c>
      <c r="Q7" s="1">
        <f t="shared" si="5"/>
        <v>25</v>
      </c>
      <c r="R7" s="1">
        <f t="shared" si="13"/>
        <v>27</v>
      </c>
      <c r="S7" s="1">
        <f t="shared" si="6"/>
        <v>25</v>
      </c>
      <c r="T7" s="1">
        <f t="shared" si="7"/>
        <v>28</v>
      </c>
      <c r="U7" s="1">
        <f t="shared" si="8"/>
        <v>25</v>
      </c>
      <c r="V7" s="1">
        <f t="shared" si="9"/>
        <v>14</v>
      </c>
      <c r="W7" s="1">
        <f t="shared" si="10"/>
        <v>13000</v>
      </c>
    </row>
    <row r="8" spans="1:23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  <c r="K8" s="1" t="str">
        <f t="shared" si="11"/>
        <v>time5</v>
      </c>
      <c r="L8" s="1">
        <f t="shared" si="0"/>
        <v>5</v>
      </c>
      <c r="M8" s="1">
        <f t="shared" si="12"/>
        <v>24</v>
      </c>
      <c r="N8" s="1">
        <f t="shared" si="2"/>
        <v>18</v>
      </c>
      <c r="O8" s="1">
        <f t="shared" si="3"/>
        <v>28</v>
      </c>
      <c r="P8" s="1">
        <f t="shared" si="4"/>
        <v>23</v>
      </c>
      <c r="Q8" s="1">
        <f t="shared" si="5"/>
        <v>11</v>
      </c>
      <c r="R8" s="1">
        <f t="shared" si="13"/>
        <v>15</v>
      </c>
      <c r="S8" s="1">
        <f t="shared" si="6"/>
        <v>21</v>
      </c>
      <c r="T8" s="1">
        <f t="shared" si="7"/>
        <v>11</v>
      </c>
      <c r="U8" s="1">
        <f t="shared" si="8"/>
        <v>16</v>
      </c>
      <c r="V8" s="1">
        <f t="shared" si="9"/>
        <v>28</v>
      </c>
      <c r="W8" s="1">
        <f t="shared" si="10"/>
        <v>71000</v>
      </c>
    </row>
    <row r="9" spans="1:23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  <c r="K9" s="1" t="str">
        <f t="shared" si="11"/>
        <v>time6</v>
      </c>
      <c r="L9" s="1">
        <f t="shared" si="0"/>
        <v>6</v>
      </c>
      <c r="M9" s="1">
        <f t="shared" si="12"/>
        <v>14</v>
      </c>
      <c r="N9" s="1">
        <f t="shared" si="2"/>
        <v>12</v>
      </c>
      <c r="O9" s="1">
        <f t="shared" si="3"/>
        <v>23</v>
      </c>
      <c r="P9" s="1">
        <f t="shared" si="4"/>
        <v>20</v>
      </c>
      <c r="Q9" s="1">
        <f t="shared" si="5"/>
        <v>21</v>
      </c>
      <c r="R9" s="1">
        <f t="shared" si="13"/>
        <v>25</v>
      </c>
      <c r="S9" s="1">
        <f t="shared" si="6"/>
        <v>27</v>
      </c>
      <c r="T9" s="1">
        <f t="shared" si="7"/>
        <v>16</v>
      </c>
      <c r="U9" s="1">
        <f t="shared" si="8"/>
        <v>19</v>
      </c>
      <c r="V9" s="1">
        <f t="shared" si="9"/>
        <v>18</v>
      </c>
      <c r="W9" s="1">
        <f t="shared" si="10"/>
        <v>18000</v>
      </c>
    </row>
    <row r="10" spans="1:23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  <c r="K10" s="1" t="str">
        <f t="shared" si="11"/>
        <v>time7</v>
      </c>
      <c r="L10" s="1">
        <f t="shared" si="0"/>
        <v>7</v>
      </c>
      <c r="M10" s="1">
        <f t="shared" si="12"/>
        <v>25</v>
      </c>
      <c r="N10" s="1">
        <f t="shared" si="2"/>
        <v>24</v>
      </c>
      <c r="O10" s="1">
        <f t="shared" si="3"/>
        <v>13</v>
      </c>
      <c r="P10" s="1">
        <f t="shared" si="4"/>
        <v>18</v>
      </c>
      <c r="Q10" s="1">
        <f t="shared" si="5"/>
        <v>24</v>
      </c>
      <c r="R10" s="1">
        <f t="shared" si="13"/>
        <v>14</v>
      </c>
      <c r="S10" s="1">
        <f t="shared" si="6"/>
        <v>15</v>
      </c>
      <c r="T10" s="1">
        <f t="shared" si="7"/>
        <v>26</v>
      </c>
      <c r="U10" s="1">
        <f t="shared" si="8"/>
        <v>21</v>
      </c>
      <c r="V10" s="1">
        <f t="shared" si="9"/>
        <v>15</v>
      </c>
      <c r="W10" s="1">
        <f t="shared" si="10"/>
        <v>82000</v>
      </c>
    </row>
    <row r="11" spans="1:23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  <c r="K11" s="1" t="str">
        <f t="shared" si="11"/>
        <v>time8</v>
      </c>
      <c r="L11" s="1">
        <f t="shared" si="0"/>
        <v>8</v>
      </c>
      <c r="M11" s="1">
        <f t="shared" si="12"/>
        <v>13</v>
      </c>
      <c r="N11" s="1">
        <f t="shared" si="2"/>
        <v>27</v>
      </c>
      <c r="O11" s="1">
        <f t="shared" si="3"/>
        <v>19</v>
      </c>
      <c r="P11" s="1">
        <f t="shared" si="4"/>
        <v>21</v>
      </c>
      <c r="Q11" s="1">
        <f t="shared" si="5"/>
        <v>14</v>
      </c>
      <c r="R11" s="1">
        <f t="shared" si="13"/>
        <v>26</v>
      </c>
      <c r="S11" s="1">
        <f t="shared" si="6"/>
        <v>12</v>
      </c>
      <c r="T11" s="1">
        <f t="shared" si="7"/>
        <v>20</v>
      </c>
      <c r="U11" s="1">
        <f t="shared" si="8"/>
        <v>18</v>
      </c>
      <c r="V11" s="1">
        <f t="shared" si="9"/>
        <v>25</v>
      </c>
      <c r="W11" s="1">
        <f t="shared" si="10"/>
        <v>38000</v>
      </c>
    </row>
    <row r="12" spans="1:23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  <c r="K12" s="1" t="str">
        <f t="shared" si="11"/>
        <v>time9</v>
      </c>
      <c r="L12" s="1">
        <f t="shared" si="0"/>
        <v>9</v>
      </c>
      <c r="M12" s="1">
        <f t="shared" si="12"/>
        <v>28</v>
      </c>
      <c r="N12" s="1">
        <f t="shared" si="2"/>
        <v>20</v>
      </c>
      <c r="O12" s="1">
        <f t="shared" si="3"/>
        <v>13</v>
      </c>
      <c r="P12" s="1">
        <f t="shared" si="4"/>
        <v>28</v>
      </c>
      <c r="Q12" s="1">
        <f t="shared" si="5"/>
        <v>14</v>
      </c>
      <c r="R12" s="1">
        <f t="shared" si="13"/>
        <v>11</v>
      </c>
      <c r="S12" s="1">
        <f t="shared" si="6"/>
        <v>19</v>
      </c>
      <c r="T12" s="1">
        <f t="shared" si="7"/>
        <v>26</v>
      </c>
      <c r="U12" s="1">
        <f t="shared" si="8"/>
        <v>11</v>
      </c>
      <c r="V12" s="1">
        <f t="shared" si="9"/>
        <v>25</v>
      </c>
      <c r="W12" s="1">
        <f t="shared" si="10"/>
        <v>22000</v>
      </c>
    </row>
    <row r="13" spans="1:23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  <c r="K13" s="1" t="str">
        <f t="shared" si="11"/>
        <v>time10</v>
      </c>
      <c r="L13" s="1">
        <f t="shared" si="0"/>
        <v>10</v>
      </c>
      <c r="M13" s="1">
        <f t="shared" si="12"/>
        <v>16</v>
      </c>
      <c r="N13" s="1">
        <f t="shared" si="2"/>
        <v>13</v>
      </c>
      <c r="O13" s="1">
        <f t="shared" si="3"/>
        <v>20</v>
      </c>
      <c r="P13" s="1">
        <f t="shared" si="4"/>
        <v>22</v>
      </c>
      <c r="Q13" s="1">
        <f t="shared" si="5"/>
        <v>18</v>
      </c>
      <c r="R13" s="1">
        <f t="shared" si="13"/>
        <v>23</v>
      </c>
      <c r="S13" s="1">
        <f t="shared" si="6"/>
        <v>26</v>
      </c>
      <c r="T13" s="1">
        <f t="shared" si="7"/>
        <v>19</v>
      </c>
      <c r="U13" s="1">
        <f t="shared" si="8"/>
        <v>17</v>
      </c>
      <c r="V13" s="1">
        <f t="shared" si="9"/>
        <v>21</v>
      </c>
      <c r="W13" s="1">
        <f t="shared" si="10"/>
        <v>11000</v>
      </c>
    </row>
    <row r="14" spans="1:23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  <c r="K14" s="1" t="str">
        <f t="shared" si="11"/>
        <v>time11</v>
      </c>
      <c r="L14" s="1">
        <f t="shared" si="0"/>
        <v>11</v>
      </c>
      <c r="M14" s="1">
        <f t="shared" si="12"/>
        <v>22</v>
      </c>
      <c r="N14" s="1">
        <f t="shared" si="2"/>
        <v>25</v>
      </c>
      <c r="O14" s="1">
        <f t="shared" si="3"/>
        <v>25</v>
      </c>
      <c r="P14" s="1">
        <f t="shared" si="4"/>
        <v>17</v>
      </c>
      <c r="Q14" s="1">
        <f t="shared" si="5"/>
        <v>23</v>
      </c>
      <c r="R14" s="1">
        <f t="shared" si="13"/>
        <v>17</v>
      </c>
      <c r="S14" s="1">
        <f t="shared" si="6"/>
        <v>14</v>
      </c>
      <c r="T14" s="1">
        <f t="shared" si="7"/>
        <v>14</v>
      </c>
      <c r="U14" s="1">
        <f t="shared" si="8"/>
        <v>22</v>
      </c>
      <c r="V14" s="1">
        <f t="shared" si="9"/>
        <v>16</v>
      </c>
      <c r="W14" s="1">
        <f t="shared" si="10"/>
        <v>43000</v>
      </c>
    </row>
    <row r="15" spans="1:23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  <c r="K15" s="1" t="str">
        <f t="shared" si="11"/>
        <v>time12</v>
      </c>
      <c r="L15" s="1">
        <f t="shared" si="0"/>
        <v>12</v>
      </c>
      <c r="M15" s="1">
        <f t="shared" si="12"/>
        <v>26</v>
      </c>
      <c r="N15" s="1">
        <f t="shared" si="2"/>
        <v>17</v>
      </c>
      <c r="O15" s="1">
        <f t="shared" si="3"/>
        <v>15</v>
      </c>
      <c r="P15" s="1">
        <f t="shared" si="4"/>
        <v>19</v>
      </c>
      <c r="Q15" s="1">
        <f t="shared" si="5"/>
        <v>25</v>
      </c>
      <c r="R15" s="1">
        <f t="shared" si="13"/>
        <v>13</v>
      </c>
      <c r="S15" s="1">
        <f t="shared" si="6"/>
        <v>22</v>
      </c>
      <c r="T15" s="1">
        <f t="shared" si="7"/>
        <v>24</v>
      </c>
      <c r="U15" s="1">
        <f t="shared" si="8"/>
        <v>20</v>
      </c>
      <c r="V15" s="1">
        <f t="shared" si="9"/>
        <v>14</v>
      </c>
      <c r="W15" s="1">
        <f t="shared" si="10"/>
        <v>73000</v>
      </c>
    </row>
    <row r="16" spans="1:23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  <c r="K16" s="1" t="str">
        <f t="shared" si="11"/>
        <v>time13</v>
      </c>
      <c r="L16" s="1">
        <f t="shared" si="0"/>
        <v>13</v>
      </c>
      <c r="M16" s="1">
        <f t="shared" si="12"/>
        <v>27</v>
      </c>
      <c r="N16" s="1">
        <f t="shared" si="2"/>
        <v>14</v>
      </c>
      <c r="O16" s="1">
        <f t="shared" si="3"/>
        <v>21</v>
      </c>
      <c r="P16" s="1">
        <f t="shared" si="4"/>
        <v>13</v>
      </c>
      <c r="Q16" s="1">
        <f t="shared" si="5"/>
        <v>22</v>
      </c>
      <c r="R16" s="1">
        <f t="shared" si="13"/>
        <v>12</v>
      </c>
      <c r="S16" s="1">
        <f t="shared" si="6"/>
        <v>25</v>
      </c>
      <c r="T16" s="1">
        <f t="shared" si="7"/>
        <v>18</v>
      </c>
      <c r="U16" s="1">
        <f t="shared" si="8"/>
        <v>26</v>
      </c>
      <c r="V16" s="1">
        <f t="shared" si="9"/>
        <v>17</v>
      </c>
      <c r="W16" s="1">
        <f t="shared" si="10"/>
        <v>59000</v>
      </c>
    </row>
    <row r="17" spans="1:26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  <c r="K17" s="1" t="str">
        <f t="shared" si="11"/>
        <v>time14</v>
      </c>
      <c r="L17" s="1">
        <f t="shared" si="0"/>
        <v>14</v>
      </c>
      <c r="M17" s="1">
        <f t="shared" si="12"/>
        <v>19</v>
      </c>
      <c r="N17" s="1">
        <f t="shared" si="2"/>
        <v>16</v>
      </c>
      <c r="O17" s="1">
        <f t="shared" si="3"/>
        <v>23</v>
      </c>
      <c r="P17" s="1">
        <f t="shared" si="4"/>
        <v>15</v>
      </c>
      <c r="Q17" s="1">
        <f t="shared" si="5"/>
        <v>19</v>
      </c>
      <c r="R17" s="1">
        <f t="shared" si="13"/>
        <v>20</v>
      </c>
      <c r="S17" s="1">
        <f t="shared" si="6"/>
        <v>23</v>
      </c>
      <c r="T17" s="1">
        <f t="shared" si="7"/>
        <v>16</v>
      </c>
      <c r="U17" s="1">
        <f t="shared" si="8"/>
        <v>24</v>
      </c>
      <c r="V17" s="1">
        <f t="shared" si="9"/>
        <v>20</v>
      </c>
      <c r="W17" s="1">
        <f t="shared" si="10"/>
        <v>71000</v>
      </c>
    </row>
    <row r="18" spans="1:26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  <c r="K18" s="1" t="str">
        <f t="shared" si="11"/>
        <v>time15</v>
      </c>
      <c r="L18" s="1">
        <f t="shared" si="0"/>
        <v>15</v>
      </c>
      <c r="M18" s="1">
        <f t="shared" si="12"/>
        <v>23</v>
      </c>
      <c r="N18" s="1">
        <f t="shared" si="2"/>
        <v>23</v>
      </c>
      <c r="O18" s="1">
        <f t="shared" si="3"/>
        <v>26</v>
      </c>
      <c r="P18" s="1">
        <f t="shared" si="4"/>
        <v>12</v>
      </c>
      <c r="Q18" s="1">
        <f t="shared" si="5"/>
        <v>12</v>
      </c>
      <c r="R18" s="1">
        <f t="shared" si="13"/>
        <v>16</v>
      </c>
      <c r="S18" s="1">
        <f t="shared" si="6"/>
        <v>16</v>
      </c>
      <c r="T18" s="1">
        <f t="shared" si="7"/>
        <v>13</v>
      </c>
      <c r="U18" s="1">
        <f t="shared" si="8"/>
        <v>27</v>
      </c>
      <c r="V18" s="1">
        <f t="shared" si="9"/>
        <v>27</v>
      </c>
      <c r="W18" s="1">
        <f t="shared" si="10"/>
        <v>44000</v>
      </c>
    </row>
    <row r="19" spans="1:26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  <c r="K19" s="1" t="str">
        <f t="shared" si="11"/>
        <v>time16</v>
      </c>
      <c r="L19" s="1">
        <f t="shared" si="11"/>
        <v>16</v>
      </c>
      <c r="M19" s="1">
        <f t="shared" si="12"/>
        <v>17</v>
      </c>
      <c r="N19" s="1">
        <f t="shared" si="2"/>
        <v>28</v>
      </c>
      <c r="O19" s="1">
        <f t="shared" si="3"/>
        <v>18</v>
      </c>
      <c r="P19" s="1">
        <f t="shared" si="4"/>
        <v>27</v>
      </c>
      <c r="Q19" s="1">
        <f t="shared" si="5"/>
        <v>27</v>
      </c>
      <c r="R19" s="1">
        <f t="shared" si="13"/>
        <v>22</v>
      </c>
      <c r="S19" s="1">
        <f t="shared" si="6"/>
        <v>11</v>
      </c>
      <c r="T19" s="1">
        <f t="shared" si="7"/>
        <v>21</v>
      </c>
      <c r="U19" s="1">
        <f t="shared" si="8"/>
        <v>12</v>
      </c>
      <c r="V19" s="1">
        <f t="shared" si="9"/>
        <v>12</v>
      </c>
      <c r="W19" s="1">
        <f t="shared" si="10"/>
        <v>66000</v>
      </c>
    </row>
    <row r="20" spans="1:26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  <c r="K20" s="1" t="str">
        <f t="shared" si="11"/>
        <v>time17</v>
      </c>
      <c r="L20" s="1">
        <f t="shared" si="11"/>
        <v>17</v>
      </c>
      <c r="M20" s="1">
        <f t="shared" si="12"/>
        <v>21</v>
      </c>
      <c r="N20" s="1">
        <f t="shared" si="2"/>
        <v>22</v>
      </c>
      <c r="O20" s="1">
        <f t="shared" si="3"/>
        <v>12</v>
      </c>
      <c r="P20" s="1">
        <f t="shared" si="4"/>
        <v>26</v>
      </c>
      <c r="Q20" s="1">
        <f t="shared" si="5"/>
        <v>13</v>
      </c>
      <c r="R20" s="1">
        <f t="shared" si="13"/>
        <v>18</v>
      </c>
      <c r="S20" s="1">
        <f t="shared" si="6"/>
        <v>17</v>
      </c>
      <c r="T20" s="1">
        <f t="shared" si="7"/>
        <v>27</v>
      </c>
      <c r="U20" s="1">
        <f t="shared" si="8"/>
        <v>13</v>
      </c>
      <c r="V20" s="1">
        <f t="shared" si="9"/>
        <v>26</v>
      </c>
      <c r="W20" s="1">
        <f t="shared" si="10"/>
        <v>47000</v>
      </c>
    </row>
    <row r="21" spans="1:26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  <c r="K21" s="1" t="str">
        <f t="shared" si="11"/>
        <v>time18</v>
      </c>
      <c r="L21" s="13">
        <f t="shared" si="11"/>
        <v>18</v>
      </c>
      <c r="M21" s="1">
        <f t="shared" si="12"/>
        <v>15</v>
      </c>
      <c r="N21" s="1">
        <f t="shared" si="2"/>
        <v>11</v>
      </c>
      <c r="O21" s="1">
        <f t="shared" si="3"/>
        <v>27</v>
      </c>
      <c r="P21" s="1">
        <f t="shared" si="4"/>
        <v>11</v>
      </c>
      <c r="Q21" s="1">
        <f t="shared" si="5"/>
        <v>16</v>
      </c>
      <c r="R21" s="1">
        <f t="shared" si="13"/>
        <v>24</v>
      </c>
      <c r="S21" s="1">
        <f t="shared" si="6"/>
        <v>28</v>
      </c>
      <c r="T21" s="1">
        <f t="shared" si="7"/>
        <v>12</v>
      </c>
      <c r="U21" s="1">
        <f t="shared" si="8"/>
        <v>28</v>
      </c>
      <c r="V21" s="1">
        <f t="shared" si="9"/>
        <v>23</v>
      </c>
      <c r="W21" s="1">
        <f t="shared" si="10"/>
        <v>40000</v>
      </c>
    </row>
    <row r="22" spans="1:26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2" t="s">
        <v>31</v>
      </c>
      <c r="I22" s="2" t="s">
        <v>32</v>
      </c>
      <c r="K22" s="11" t="str">
        <f t="shared" si="11"/>
        <v>time19</v>
      </c>
      <c r="M22" s="12">
        <f>COUNTIFS(C$4:C$21,"&gt;"&amp;C22)+11</f>
        <v>29</v>
      </c>
      <c r="N22" s="12">
        <f t="shared" ref="N22:N23" si="14">COUNTIFS(D$4:D$21,"&gt;"&amp;D22)+11</f>
        <v>12</v>
      </c>
      <c r="O22" s="12">
        <f t="shared" ref="O22:O23" si="15">COUNTIFS(E$4:E$21,"&gt;"&amp;E22)+11</f>
        <v>25</v>
      </c>
      <c r="P22" s="12">
        <f t="shared" ref="P22:P23" si="16">COUNTIFS(F$4:F$21,"&gt;"&amp;F22)+11</f>
        <v>15</v>
      </c>
      <c r="Q22" s="12">
        <f t="shared" ref="Q22:Q23" si="17">COUNTIFS(G$4:G$21,"&gt;"&amp;G22)+11</f>
        <v>24</v>
      </c>
      <c r="R22" s="13">
        <f>39-M22</f>
        <v>10</v>
      </c>
      <c r="S22" s="13">
        <f t="shared" si="6"/>
        <v>27</v>
      </c>
      <c r="T22" s="13">
        <f t="shared" si="7"/>
        <v>14</v>
      </c>
      <c r="U22" s="13">
        <f t="shared" si="8"/>
        <v>24</v>
      </c>
      <c r="V22" s="13">
        <f t="shared" si="9"/>
        <v>15</v>
      </c>
      <c r="W22" s="2" t="s">
        <v>71</v>
      </c>
      <c r="X22" s="1" t="s">
        <v>173</v>
      </c>
      <c r="Y22" s="1">
        <f>MAX(M22:Q23)</f>
        <v>29</v>
      </c>
      <c r="Z22" s="1">
        <f>MAX(R22:V23)</f>
        <v>27</v>
      </c>
    </row>
    <row r="23" spans="1:26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2" t="s">
        <v>31</v>
      </c>
      <c r="I23" s="2" t="s">
        <v>33</v>
      </c>
      <c r="K23" s="11" t="str">
        <f t="shared" si="11"/>
        <v>time20</v>
      </c>
      <c r="M23" s="12">
        <f t="shared" ref="M23" si="18">COUNTIFS(C$4:C$21,"&gt;"&amp;C23)+11</f>
        <v>26</v>
      </c>
      <c r="N23" s="12">
        <f t="shared" si="14"/>
        <v>28</v>
      </c>
      <c r="O23" s="12">
        <f t="shared" si="15"/>
        <v>15</v>
      </c>
      <c r="P23" s="12">
        <f t="shared" si="16"/>
        <v>28</v>
      </c>
      <c r="Q23" s="12">
        <f t="shared" si="17"/>
        <v>21</v>
      </c>
      <c r="R23" s="13">
        <f t="shared" ref="R23" si="19">39-M23</f>
        <v>13</v>
      </c>
      <c r="S23" s="13">
        <f t="shared" si="6"/>
        <v>11</v>
      </c>
      <c r="T23" s="13">
        <f t="shared" si="7"/>
        <v>24</v>
      </c>
      <c r="U23" s="13">
        <f t="shared" si="8"/>
        <v>11</v>
      </c>
      <c r="V23" s="13">
        <f t="shared" si="9"/>
        <v>18</v>
      </c>
      <c r="W23" s="2" t="s">
        <v>71</v>
      </c>
      <c r="X23" s="1" t="s">
        <v>174</v>
      </c>
      <c r="Y23" s="1">
        <f>MIN(M22:Q23)</f>
        <v>12</v>
      </c>
      <c r="Z23" s="1">
        <f>MIN(R22:V23)</f>
        <v>10</v>
      </c>
    </row>
    <row r="24" spans="1:26" x14ac:dyDescent="0.3">
      <c r="X24" s="2" t="s">
        <v>168</v>
      </c>
    </row>
    <row r="25" spans="1:26" x14ac:dyDescent="0.3">
      <c r="A25" s="1" t="s">
        <v>34</v>
      </c>
      <c r="B25" s="4">
        <f>CORREL(B4:B21,$H$4:$H$21)</f>
        <v>0.11444310499475024</v>
      </c>
      <c r="C25" s="4">
        <f t="shared" ref="C25:H25" si="20">CORREL(C4:C21,$H$4:$H$21)</f>
        <v>-0.28615459025756385</v>
      </c>
      <c r="D25" s="4">
        <f t="shared" si="20"/>
        <v>-0.37834878858766369</v>
      </c>
      <c r="E25" s="4">
        <f t="shared" si="20"/>
        <v>-0.21351540306728289</v>
      </c>
      <c r="F25" s="4">
        <f t="shared" si="20"/>
        <v>2.2498815596783503E-2</v>
      </c>
      <c r="G25" s="4">
        <f t="shared" si="20"/>
        <v>-0.125913618938988</v>
      </c>
      <c r="H25" s="4">
        <f t="shared" si="20"/>
        <v>1</v>
      </c>
      <c r="K25" s="1" t="s">
        <v>165</v>
      </c>
      <c r="M25" s="1">
        <f>VLOOKUP(M22,$A$92:$K$122,B$123)</f>
        <v>0</v>
      </c>
      <c r="N25" s="1">
        <f t="shared" ref="N25:V25" si="21">VLOOKUP(N22,$A$92:$K$122,C$123)</f>
        <v>5606.3</v>
      </c>
      <c r="O25" s="1">
        <f t="shared" si="21"/>
        <v>0</v>
      </c>
      <c r="P25" s="1">
        <f t="shared" si="21"/>
        <v>0</v>
      </c>
      <c r="Q25" s="1">
        <f t="shared" si="21"/>
        <v>0</v>
      </c>
      <c r="R25" s="1">
        <f t="shared" si="21"/>
        <v>29050.7</v>
      </c>
      <c r="S25" s="1">
        <f t="shared" si="21"/>
        <v>0</v>
      </c>
      <c r="T25" s="1">
        <f t="shared" si="21"/>
        <v>2548.3000000000002</v>
      </c>
      <c r="U25" s="1">
        <f t="shared" si="21"/>
        <v>0</v>
      </c>
      <c r="V25" s="1">
        <f t="shared" si="21"/>
        <v>10193.200000000001</v>
      </c>
      <c r="W25" s="1">
        <f>SUM(M25:V25)</f>
        <v>47398.5</v>
      </c>
      <c r="X25" s="38">
        <f>W25/1000</f>
        <v>47.398499999999999</v>
      </c>
      <c r="Y25" s="1" t="s">
        <v>58</v>
      </c>
      <c r="Z25" s="36" t="s">
        <v>172</v>
      </c>
    </row>
    <row r="26" spans="1:26" x14ac:dyDescent="0.3">
      <c r="K26" s="1" t="s">
        <v>166</v>
      </c>
      <c r="M26" s="1">
        <f t="shared" ref="M26:V26" si="22">VLOOKUP(M23,$A$92:$K$122,B$123)</f>
        <v>3058</v>
      </c>
      <c r="N26" s="1">
        <f t="shared" si="22"/>
        <v>0</v>
      </c>
      <c r="O26" s="1">
        <f t="shared" si="22"/>
        <v>0</v>
      </c>
      <c r="P26" s="1">
        <f t="shared" si="22"/>
        <v>0</v>
      </c>
      <c r="Q26" s="1">
        <f t="shared" si="22"/>
        <v>0</v>
      </c>
      <c r="R26" s="1">
        <f t="shared" si="22"/>
        <v>29050.7</v>
      </c>
      <c r="S26" s="1">
        <f t="shared" si="22"/>
        <v>46888.9</v>
      </c>
      <c r="T26" s="1">
        <f t="shared" si="22"/>
        <v>2548.3000000000002</v>
      </c>
      <c r="U26" s="1">
        <f t="shared" si="22"/>
        <v>0</v>
      </c>
      <c r="V26" s="1">
        <f t="shared" si="22"/>
        <v>10193.200000000001</v>
      </c>
      <c r="W26" s="1">
        <f>SUM(M26:V26)</f>
        <v>91739.1</v>
      </c>
      <c r="X26" s="38">
        <f>W26/1000</f>
        <v>91.739100000000008</v>
      </c>
      <c r="Y26" s="1" t="s">
        <v>59</v>
      </c>
      <c r="Z26" s="1" t="s">
        <v>171</v>
      </c>
    </row>
    <row r="27" spans="1:26" x14ac:dyDescent="0.3">
      <c r="K27" s="1" t="s">
        <v>177</v>
      </c>
    </row>
    <row r="28" spans="1:26" x14ac:dyDescent="0.3">
      <c r="A28" s="24" t="s">
        <v>164</v>
      </c>
      <c r="X28" s="2" t="s">
        <v>168</v>
      </c>
    </row>
    <row r="29" spans="1:26" x14ac:dyDescent="0.3">
      <c r="K29" s="1" t="s">
        <v>179</v>
      </c>
      <c r="M29" s="1">
        <f>VLOOKUP(M22+1,$A$92:$K$122,B$123)</f>
        <v>0</v>
      </c>
      <c r="N29" s="1">
        <f t="shared" ref="N29:V29" si="23">VLOOKUP(N22+1,$A$92:$K$122,C$123)</f>
        <v>5606.3</v>
      </c>
      <c r="O29" s="1">
        <f t="shared" si="23"/>
        <v>0</v>
      </c>
      <c r="P29" s="1">
        <f t="shared" si="23"/>
        <v>0</v>
      </c>
      <c r="Q29" s="1">
        <f t="shared" si="23"/>
        <v>0</v>
      </c>
      <c r="R29" s="1">
        <f t="shared" si="23"/>
        <v>29050.7</v>
      </c>
      <c r="S29" s="1">
        <f t="shared" si="23"/>
        <v>0</v>
      </c>
      <c r="T29" s="1">
        <f t="shared" si="23"/>
        <v>2548.3000000000002</v>
      </c>
      <c r="U29" s="1">
        <f t="shared" si="23"/>
        <v>0</v>
      </c>
      <c r="V29" s="1">
        <f t="shared" si="23"/>
        <v>10193.200000000001</v>
      </c>
      <c r="W29" s="1">
        <f>SUM(M29:V29)</f>
        <v>47398.5</v>
      </c>
      <c r="X29" s="38">
        <f>W29/1000</f>
        <v>47.398499999999999</v>
      </c>
      <c r="Y29" s="1" t="s">
        <v>58</v>
      </c>
      <c r="Z29" s="36" t="s">
        <v>178</v>
      </c>
    </row>
    <row r="30" spans="1:26" ht="18" x14ac:dyDescent="0.3">
      <c r="A30" s="14"/>
      <c r="B30"/>
      <c r="C30"/>
      <c r="D30"/>
      <c r="E30"/>
      <c r="F30"/>
      <c r="G30"/>
      <c r="H30"/>
      <c r="I30"/>
      <c r="J30"/>
      <c r="K30" s="1" t="s">
        <v>180</v>
      </c>
      <c r="L30"/>
      <c r="M30" s="1">
        <f t="shared" ref="M30:V30" si="24">VLOOKUP(M23+1,$A$92:$K$122,B$123)</f>
        <v>3058</v>
      </c>
      <c r="N30" s="1">
        <f t="shared" si="24"/>
        <v>0</v>
      </c>
      <c r="O30" s="1">
        <f t="shared" si="24"/>
        <v>0</v>
      </c>
      <c r="P30" s="1">
        <f t="shared" si="24"/>
        <v>0</v>
      </c>
      <c r="Q30" s="1">
        <f t="shared" si="24"/>
        <v>0</v>
      </c>
      <c r="R30" s="1">
        <f t="shared" si="24"/>
        <v>29050.7</v>
      </c>
      <c r="S30" s="1">
        <f t="shared" si="24"/>
        <v>33128</v>
      </c>
      <c r="T30" s="1">
        <f t="shared" si="24"/>
        <v>0</v>
      </c>
      <c r="U30" s="1">
        <f t="shared" si="24"/>
        <v>0</v>
      </c>
      <c r="V30" s="1">
        <f t="shared" si="24"/>
        <v>10193.200000000001</v>
      </c>
      <c r="W30" s="1">
        <f>SUM(M30:V30)</f>
        <v>75429.899999999994</v>
      </c>
      <c r="X30" s="38">
        <f>W30/1000</f>
        <v>75.429899999999989</v>
      </c>
      <c r="Y30" s="1" t="s">
        <v>59</v>
      </c>
      <c r="Z30" s="1" t="s">
        <v>171</v>
      </c>
    </row>
    <row r="31" spans="1:26" x14ac:dyDescent="0.3">
      <c r="A31" s="15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6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8" x14ac:dyDescent="0.3">
      <c r="A34" s="14"/>
      <c r="B34"/>
      <c r="C34"/>
      <c r="D34"/>
      <c r="E34"/>
      <c r="F34"/>
      <c r="G34"/>
      <c r="H34"/>
      <c r="I34"/>
      <c r="J34"/>
      <c r="K34"/>
      <c r="L34"/>
      <c r="M34"/>
      <c r="N34"/>
      <c r="O34"/>
    </row>
    <row r="35" spans="1:15" x14ac:dyDescent="0.3">
      <c r="A35" s="15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x14ac:dyDescent="0.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1:15" x14ac:dyDescent="0.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1:15" ht="18" x14ac:dyDescent="0.3">
      <c r="A38" s="16" t="s">
        <v>72</v>
      </c>
      <c r="B38" s="17">
        <v>3578381</v>
      </c>
      <c r="C38" s="16" t="s">
        <v>73</v>
      </c>
      <c r="D38" s="17">
        <v>18</v>
      </c>
      <c r="E38" s="16" t="s">
        <v>74</v>
      </c>
      <c r="F38" s="17">
        <v>10</v>
      </c>
      <c r="G38" s="16" t="s">
        <v>75</v>
      </c>
      <c r="H38" s="17">
        <v>30</v>
      </c>
      <c r="I38" s="16" t="s">
        <v>76</v>
      </c>
      <c r="J38" s="17">
        <v>0</v>
      </c>
      <c r="K38" s="16" t="s">
        <v>77</v>
      </c>
      <c r="L38" s="17" t="s">
        <v>278</v>
      </c>
      <c r="M38"/>
      <c r="N38"/>
      <c r="O38"/>
    </row>
    <row r="39" spans="1:15" ht="18.600000000000001" thickBot="1" x14ac:dyDescent="0.35">
      <c r="A39" s="14"/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1:15" ht="15" thickBot="1" x14ac:dyDescent="0.35">
      <c r="A40" s="18" t="s">
        <v>79</v>
      </c>
      <c r="B40" s="18" t="s">
        <v>80</v>
      </c>
      <c r="C40" s="18" t="s">
        <v>81</v>
      </c>
      <c r="D40" s="18" t="s">
        <v>82</v>
      </c>
      <c r="E40" s="18" t="s">
        <v>83</v>
      </c>
      <c r="F40" s="18" t="s">
        <v>84</v>
      </c>
      <c r="G40" s="18" t="s">
        <v>85</v>
      </c>
      <c r="H40" s="18" t="s">
        <v>86</v>
      </c>
      <c r="I40" s="18" t="s">
        <v>87</v>
      </c>
      <c r="J40" s="18" t="s">
        <v>88</v>
      </c>
      <c r="K40" s="18" t="s">
        <v>89</v>
      </c>
      <c r="L40" s="18" t="s">
        <v>90</v>
      </c>
      <c r="M40"/>
      <c r="N40"/>
      <c r="O40"/>
    </row>
    <row r="41" spans="1:15" ht="15" thickBot="1" x14ac:dyDescent="0.35">
      <c r="A41" s="18" t="s">
        <v>91</v>
      </c>
      <c r="B41" s="19">
        <v>11</v>
      </c>
      <c r="C41" s="19">
        <v>26</v>
      </c>
      <c r="D41" s="19">
        <v>21</v>
      </c>
      <c r="E41" s="19">
        <v>23</v>
      </c>
      <c r="F41" s="19">
        <v>20</v>
      </c>
      <c r="G41" s="19">
        <v>28</v>
      </c>
      <c r="H41" s="19">
        <v>13</v>
      </c>
      <c r="I41" s="19">
        <v>18</v>
      </c>
      <c r="J41" s="19">
        <v>16</v>
      </c>
      <c r="K41" s="19">
        <v>19</v>
      </c>
      <c r="L41" s="19">
        <v>91000</v>
      </c>
      <c r="M41"/>
      <c r="N41"/>
      <c r="O41"/>
    </row>
    <row r="42" spans="1:15" ht="15" thickBot="1" x14ac:dyDescent="0.35">
      <c r="A42" s="18" t="s">
        <v>92</v>
      </c>
      <c r="B42" s="19">
        <v>20</v>
      </c>
      <c r="C42" s="19">
        <v>21</v>
      </c>
      <c r="D42" s="19">
        <v>16</v>
      </c>
      <c r="E42" s="19">
        <v>16</v>
      </c>
      <c r="F42" s="19">
        <v>17</v>
      </c>
      <c r="G42" s="19">
        <v>19</v>
      </c>
      <c r="H42" s="19">
        <v>18</v>
      </c>
      <c r="I42" s="19">
        <v>23</v>
      </c>
      <c r="J42" s="19">
        <v>23</v>
      </c>
      <c r="K42" s="19">
        <v>22</v>
      </c>
      <c r="L42" s="19">
        <v>28000</v>
      </c>
      <c r="M42"/>
      <c r="N42"/>
      <c r="O42"/>
    </row>
    <row r="43" spans="1:15" ht="15" thickBot="1" x14ac:dyDescent="0.35">
      <c r="A43" s="18" t="s">
        <v>93</v>
      </c>
      <c r="B43" s="19">
        <v>17</v>
      </c>
      <c r="C43" s="19">
        <v>19</v>
      </c>
      <c r="D43" s="19">
        <v>17</v>
      </c>
      <c r="E43" s="19">
        <v>25</v>
      </c>
      <c r="F43" s="19">
        <v>28</v>
      </c>
      <c r="G43" s="19">
        <v>22</v>
      </c>
      <c r="H43" s="19">
        <v>20</v>
      </c>
      <c r="I43" s="19">
        <v>22</v>
      </c>
      <c r="J43" s="19">
        <v>14</v>
      </c>
      <c r="K43" s="19">
        <v>11</v>
      </c>
      <c r="L43" s="19">
        <v>27000</v>
      </c>
      <c r="M43"/>
      <c r="N43"/>
      <c r="O43"/>
    </row>
    <row r="44" spans="1:15" ht="15" thickBot="1" x14ac:dyDescent="0.35">
      <c r="A44" s="18" t="s">
        <v>94</v>
      </c>
      <c r="B44" s="19">
        <v>12</v>
      </c>
      <c r="C44" s="19">
        <v>14</v>
      </c>
      <c r="D44" s="19">
        <v>11</v>
      </c>
      <c r="E44" s="19">
        <v>14</v>
      </c>
      <c r="F44" s="19">
        <v>25</v>
      </c>
      <c r="G44" s="19">
        <v>27</v>
      </c>
      <c r="H44" s="19">
        <v>25</v>
      </c>
      <c r="I44" s="19">
        <v>28</v>
      </c>
      <c r="J44" s="19">
        <v>25</v>
      </c>
      <c r="K44" s="19">
        <v>14</v>
      </c>
      <c r="L44" s="19">
        <v>13000</v>
      </c>
      <c r="M44"/>
      <c r="N44"/>
      <c r="O44"/>
    </row>
    <row r="45" spans="1:15" ht="15" thickBot="1" x14ac:dyDescent="0.35">
      <c r="A45" s="18" t="s">
        <v>95</v>
      </c>
      <c r="B45" s="19">
        <v>24</v>
      </c>
      <c r="C45" s="19">
        <v>18</v>
      </c>
      <c r="D45" s="19">
        <v>28</v>
      </c>
      <c r="E45" s="19">
        <v>23</v>
      </c>
      <c r="F45" s="19">
        <v>11</v>
      </c>
      <c r="G45" s="19">
        <v>15</v>
      </c>
      <c r="H45" s="19">
        <v>21</v>
      </c>
      <c r="I45" s="19">
        <v>11</v>
      </c>
      <c r="J45" s="19">
        <v>16</v>
      </c>
      <c r="K45" s="19">
        <v>28</v>
      </c>
      <c r="L45" s="19">
        <v>71000</v>
      </c>
      <c r="M45"/>
      <c r="N45"/>
      <c r="O45"/>
    </row>
    <row r="46" spans="1:15" ht="15" thickBot="1" x14ac:dyDescent="0.35">
      <c r="A46" s="18" t="s">
        <v>96</v>
      </c>
      <c r="B46" s="19">
        <v>14</v>
      </c>
      <c r="C46" s="19">
        <v>12</v>
      </c>
      <c r="D46" s="19">
        <v>23</v>
      </c>
      <c r="E46" s="19">
        <v>20</v>
      </c>
      <c r="F46" s="19">
        <v>21</v>
      </c>
      <c r="G46" s="19">
        <v>25</v>
      </c>
      <c r="H46" s="19">
        <v>27</v>
      </c>
      <c r="I46" s="19">
        <v>16</v>
      </c>
      <c r="J46" s="19">
        <v>19</v>
      </c>
      <c r="K46" s="19">
        <v>18</v>
      </c>
      <c r="L46" s="19">
        <v>18000</v>
      </c>
      <c r="M46"/>
      <c r="N46"/>
      <c r="O46"/>
    </row>
    <row r="47" spans="1:15" ht="15" thickBot="1" x14ac:dyDescent="0.35">
      <c r="A47" s="18" t="s">
        <v>97</v>
      </c>
      <c r="B47" s="19">
        <v>25</v>
      </c>
      <c r="C47" s="19">
        <v>24</v>
      </c>
      <c r="D47" s="19">
        <v>13</v>
      </c>
      <c r="E47" s="19">
        <v>18</v>
      </c>
      <c r="F47" s="19">
        <v>24</v>
      </c>
      <c r="G47" s="19">
        <v>14</v>
      </c>
      <c r="H47" s="19">
        <v>15</v>
      </c>
      <c r="I47" s="19">
        <v>26</v>
      </c>
      <c r="J47" s="19">
        <v>21</v>
      </c>
      <c r="K47" s="19">
        <v>15</v>
      </c>
      <c r="L47" s="19">
        <v>82000</v>
      </c>
      <c r="M47"/>
      <c r="N47"/>
      <c r="O47"/>
    </row>
    <row r="48" spans="1:15" ht="15" thickBot="1" x14ac:dyDescent="0.35">
      <c r="A48" s="18" t="s">
        <v>98</v>
      </c>
      <c r="B48" s="19">
        <v>13</v>
      </c>
      <c r="C48" s="19">
        <v>27</v>
      </c>
      <c r="D48" s="19">
        <v>19</v>
      </c>
      <c r="E48" s="19">
        <v>21</v>
      </c>
      <c r="F48" s="19">
        <v>14</v>
      </c>
      <c r="G48" s="19">
        <v>26</v>
      </c>
      <c r="H48" s="19">
        <v>12</v>
      </c>
      <c r="I48" s="19">
        <v>20</v>
      </c>
      <c r="J48" s="19">
        <v>18</v>
      </c>
      <c r="K48" s="19">
        <v>25</v>
      </c>
      <c r="L48" s="19">
        <v>38000</v>
      </c>
      <c r="M48"/>
      <c r="N48"/>
      <c r="O48"/>
    </row>
    <row r="49" spans="1:15" ht="15" thickBot="1" x14ac:dyDescent="0.35">
      <c r="A49" s="18" t="s">
        <v>99</v>
      </c>
      <c r="B49" s="19">
        <v>28</v>
      </c>
      <c r="C49" s="19">
        <v>20</v>
      </c>
      <c r="D49" s="19">
        <v>13</v>
      </c>
      <c r="E49" s="19">
        <v>28</v>
      </c>
      <c r="F49" s="19">
        <v>14</v>
      </c>
      <c r="G49" s="19">
        <v>11</v>
      </c>
      <c r="H49" s="19">
        <v>19</v>
      </c>
      <c r="I49" s="19">
        <v>26</v>
      </c>
      <c r="J49" s="19">
        <v>11</v>
      </c>
      <c r="K49" s="19">
        <v>25</v>
      </c>
      <c r="L49" s="19">
        <v>22000</v>
      </c>
      <c r="M49"/>
      <c r="N49"/>
      <c r="O49"/>
    </row>
    <row r="50" spans="1:15" ht="15" thickBot="1" x14ac:dyDescent="0.35">
      <c r="A50" s="18" t="s">
        <v>100</v>
      </c>
      <c r="B50" s="19">
        <v>16</v>
      </c>
      <c r="C50" s="19">
        <v>13</v>
      </c>
      <c r="D50" s="19">
        <v>20</v>
      </c>
      <c r="E50" s="19">
        <v>22</v>
      </c>
      <c r="F50" s="19">
        <v>18</v>
      </c>
      <c r="G50" s="19">
        <v>23</v>
      </c>
      <c r="H50" s="19">
        <v>26</v>
      </c>
      <c r="I50" s="19">
        <v>19</v>
      </c>
      <c r="J50" s="19">
        <v>17</v>
      </c>
      <c r="K50" s="19">
        <v>21</v>
      </c>
      <c r="L50" s="19">
        <v>11000</v>
      </c>
      <c r="M50"/>
      <c r="N50"/>
      <c r="O50"/>
    </row>
    <row r="51" spans="1:15" ht="15" thickBot="1" x14ac:dyDescent="0.35">
      <c r="A51" s="18" t="s">
        <v>101</v>
      </c>
      <c r="B51" s="19">
        <v>22</v>
      </c>
      <c r="C51" s="19">
        <v>25</v>
      </c>
      <c r="D51" s="19">
        <v>25</v>
      </c>
      <c r="E51" s="19">
        <v>17</v>
      </c>
      <c r="F51" s="19">
        <v>23</v>
      </c>
      <c r="G51" s="19">
        <v>17</v>
      </c>
      <c r="H51" s="19">
        <v>14</v>
      </c>
      <c r="I51" s="19">
        <v>14</v>
      </c>
      <c r="J51" s="19">
        <v>22</v>
      </c>
      <c r="K51" s="19">
        <v>16</v>
      </c>
      <c r="L51" s="19">
        <v>43000</v>
      </c>
      <c r="M51"/>
      <c r="N51"/>
      <c r="O51"/>
    </row>
    <row r="52" spans="1:15" ht="15" thickBot="1" x14ac:dyDescent="0.35">
      <c r="A52" s="18" t="s">
        <v>102</v>
      </c>
      <c r="B52" s="19">
        <v>26</v>
      </c>
      <c r="C52" s="19">
        <v>17</v>
      </c>
      <c r="D52" s="19">
        <v>15</v>
      </c>
      <c r="E52" s="19">
        <v>19</v>
      </c>
      <c r="F52" s="19">
        <v>25</v>
      </c>
      <c r="G52" s="19">
        <v>13</v>
      </c>
      <c r="H52" s="19">
        <v>22</v>
      </c>
      <c r="I52" s="19">
        <v>24</v>
      </c>
      <c r="J52" s="19">
        <v>20</v>
      </c>
      <c r="K52" s="19">
        <v>14</v>
      </c>
      <c r="L52" s="19">
        <v>73000</v>
      </c>
      <c r="M52"/>
      <c r="N52"/>
      <c r="O52"/>
    </row>
    <row r="53" spans="1:15" ht="15" thickBot="1" x14ac:dyDescent="0.35">
      <c r="A53" s="18" t="s">
        <v>103</v>
      </c>
      <c r="B53" s="19">
        <v>27</v>
      </c>
      <c r="C53" s="19">
        <v>14</v>
      </c>
      <c r="D53" s="19">
        <v>21</v>
      </c>
      <c r="E53" s="19">
        <v>13</v>
      </c>
      <c r="F53" s="19">
        <v>22</v>
      </c>
      <c r="G53" s="19">
        <v>12</v>
      </c>
      <c r="H53" s="19">
        <v>25</v>
      </c>
      <c r="I53" s="19">
        <v>18</v>
      </c>
      <c r="J53" s="19">
        <v>26</v>
      </c>
      <c r="K53" s="19">
        <v>17</v>
      </c>
      <c r="L53" s="19">
        <v>59000</v>
      </c>
      <c r="M53"/>
      <c r="N53"/>
      <c r="O53"/>
    </row>
    <row r="54" spans="1:15" ht="15" thickBot="1" x14ac:dyDescent="0.35">
      <c r="A54" s="18" t="s">
        <v>104</v>
      </c>
      <c r="B54" s="19">
        <v>19</v>
      </c>
      <c r="C54" s="19">
        <v>16</v>
      </c>
      <c r="D54" s="19">
        <v>23</v>
      </c>
      <c r="E54" s="19">
        <v>15</v>
      </c>
      <c r="F54" s="19">
        <v>19</v>
      </c>
      <c r="G54" s="19">
        <v>20</v>
      </c>
      <c r="H54" s="19">
        <v>23</v>
      </c>
      <c r="I54" s="19">
        <v>16</v>
      </c>
      <c r="J54" s="19">
        <v>24</v>
      </c>
      <c r="K54" s="19">
        <v>20</v>
      </c>
      <c r="L54" s="19">
        <v>71000</v>
      </c>
      <c r="M54"/>
      <c r="N54"/>
      <c r="O54"/>
    </row>
    <row r="55" spans="1:15" ht="15" thickBot="1" x14ac:dyDescent="0.35">
      <c r="A55" s="18" t="s">
        <v>105</v>
      </c>
      <c r="B55" s="19">
        <v>23</v>
      </c>
      <c r="C55" s="19">
        <v>23</v>
      </c>
      <c r="D55" s="19">
        <v>26</v>
      </c>
      <c r="E55" s="19">
        <v>12</v>
      </c>
      <c r="F55" s="19">
        <v>12</v>
      </c>
      <c r="G55" s="19">
        <v>16</v>
      </c>
      <c r="H55" s="19">
        <v>16</v>
      </c>
      <c r="I55" s="19">
        <v>13</v>
      </c>
      <c r="J55" s="19">
        <v>27</v>
      </c>
      <c r="K55" s="19">
        <v>27</v>
      </c>
      <c r="L55" s="19">
        <v>44000</v>
      </c>
      <c r="M55"/>
      <c r="N55"/>
      <c r="O55"/>
    </row>
    <row r="56" spans="1:15" ht="15" thickBot="1" x14ac:dyDescent="0.35">
      <c r="A56" s="18" t="s">
        <v>106</v>
      </c>
      <c r="B56" s="19">
        <v>17</v>
      </c>
      <c r="C56" s="19">
        <v>28</v>
      </c>
      <c r="D56" s="19">
        <v>18</v>
      </c>
      <c r="E56" s="19">
        <v>27</v>
      </c>
      <c r="F56" s="19">
        <v>27</v>
      </c>
      <c r="G56" s="19">
        <v>22</v>
      </c>
      <c r="H56" s="19">
        <v>11</v>
      </c>
      <c r="I56" s="19">
        <v>21</v>
      </c>
      <c r="J56" s="19">
        <v>12</v>
      </c>
      <c r="K56" s="19">
        <v>12</v>
      </c>
      <c r="L56" s="19">
        <v>66000</v>
      </c>
      <c r="M56"/>
      <c r="N56"/>
      <c r="O56"/>
    </row>
    <row r="57" spans="1:15" ht="15" thickBot="1" x14ac:dyDescent="0.35">
      <c r="A57" s="18" t="s">
        <v>107</v>
      </c>
      <c r="B57" s="19">
        <v>21</v>
      </c>
      <c r="C57" s="19">
        <v>22</v>
      </c>
      <c r="D57" s="19">
        <v>12</v>
      </c>
      <c r="E57" s="19">
        <v>26</v>
      </c>
      <c r="F57" s="19">
        <v>13</v>
      </c>
      <c r="G57" s="19">
        <v>18</v>
      </c>
      <c r="H57" s="19">
        <v>17</v>
      </c>
      <c r="I57" s="19">
        <v>27</v>
      </c>
      <c r="J57" s="19">
        <v>13</v>
      </c>
      <c r="K57" s="19">
        <v>26</v>
      </c>
      <c r="L57" s="19">
        <v>47000</v>
      </c>
      <c r="M57"/>
      <c r="N57"/>
      <c r="O57"/>
    </row>
    <row r="58" spans="1:15" ht="15" thickBot="1" x14ac:dyDescent="0.35">
      <c r="A58" s="18" t="s">
        <v>108</v>
      </c>
      <c r="B58" s="19">
        <v>15</v>
      </c>
      <c r="C58" s="19">
        <v>11</v>
      </c>
      <c r="D58" s="19">
        <v>27</v>
      </c>
      <c r="E58" s="19">
        <v>11</v>
      </c>
      <c r="F58" s="19">
        <v>16</v>
      </c>
      <c r="G58" s="19">
        <v>24</v>
      </c>
      <c r="H58" s="19">
        <v>28</v>
      </c>
      <c r="I58" s="19">
        <v>12</v>
      </c>
      <c r="J58" s="19">
        <v>28</v>
      </c>
      <c r="K58" s="19">
        <v>23</v>
      </c>
      <c r="L58" s="19">
        <v>40000</v>
      </c>
      <c r="M58"/>
      <c r="N58"/>
      <c r="O58"/>
    </row>
    <row r="59" spans="1:15" ht="18.600000000000001" thickBot="1" x14ac:dyDescent="0.35">
      <c r="A59" s="14"/>
      <c r="B59"/>
      <c r="C59"/>
      <c r="D59"/>
      <c r="E59"/>
      <c r="F59"/>
      <c r="G59"/>
      <c r="H59"/>
      <c r="I59"/>
      <c r="J59"/>
      <c r="K59"/>
      <c r="L59"/>
      <c r="M59"/>
      <c r="N59"/>
      <c r="O59"/>
    </row>
    <row r="60" spans="1:15" ht="15" thickBot="1" x14ac:dyDescent="0.35">
      <c r="A60" s="18" t="s">
        <v>109</v>
      </c>
      <c r="B60" s="18" t="s">
        <v>80</v>
      </c>
      <c r="C60" s="18" t="s">
        <v>81</v>
      </c>
      <c r="D60" s="18" t="s">
        <v>82</v>
      </c>
      <c r="E60" s="18" t="s">
        <v>83</v>
      </c>
      <c r="F60" s="18" t="s">
        <v>84</v>
      </c>
      <c r="G60" s="18" t="s">
        <v>85</v>
      </c>
      <c r="H60" s="18" t="s">
        <v>86</v>
      </c>
      <c r="I60" s="18" t="s">
        <v>87</v>
      </c>
      <c r="J60" s="18" t="s">
        <v>88</v>
      </c>
      <c r="K60" s="18" t="s">
        <v>89</v>
      </c>
      <c r="L60"/>
      <c r="M60"/>
      <c r="N60"/>
      <c r="O60"/>
    </row>
    <row r="61" spans="1:15" ht="33.6" thickBot="1" x14ac:dyDescent="0.35">
      <c r="A61" s="18" t="s">
        <v>110</v>
      </c>
      <c r="B61" s="19" t="s">
        <v>279</v>
      </c>
      <c r="C61" s="19" t="s">
        <v>280</v>
      </c>
      <c r="D61" s="19" t="s">
        <v>113</v>
      </c>
      <c r="E61" s="19" t="s">
        <v>281</v>
      </c>
      <c r="F61" s="19" t="s">
        <v>282</v>
      </c>
      <c r="G61" s="19" t="s">
        <v>116</v>
      </c>
      <c r="H61" s="19" t="s">
        <v>283</v>
      </c>
      <c r="I61" s="19" t="s">
        <v>284</v>
      </c>
      <c r="J61" s="19" t="s">
        <v>113</v>
      </c>
      <c r="K61" s="19" t="s">
        <v>285</v>
      </c>
      <c r="L61"/>
      <c r="M61"/>
      <c r="N61"/>
      <c r="O61"/>
    </row>
    <row r="62" spans="1:15" ht="33.6" thickBot="1" x14ac:dyDescent="0.35">
      <c r="A62" s="18" t="s">
        <v>120</v>
      </c>
      <c r="B62" s="19" t="s">
        <v>279</v>
      </c>
      <c r="C62" s="19" t="s">
        <v>280</v>
      </c>
      <c r="D62" s="19" t="s">
        <v>113</v>
      </c>
      <c r="E62" s="19" t="s">
        <v>281</v>
      </c>
      <c r="F62" s="19" t="s">
        <v>282</v>
      </c>
      <c r="G62" s="19" t="s">
        <v>116</v>
      </c>
      <c r="H62" s="19" t="s">
        <v>283</v>
      </c>
      <c r="I62" s="19" t="s">
        <v>284</v>
      </c>
      <c r="J62" s="19" t="s">
        <v>113</v>
      </c>
      <c r="K62" s="19" t="s">
        <v>285</v>
      </c>
      <c r="L62"/>
      <c r="M62"/>
      <c r="N62"/>
      <c r="O62"/>
    </row>
    <row r="63" spans="1:15" ht="33.6" thickBot="1" x14ac:dyDescent="0.35">
      <c r="A63" s="18" t="s">
        <v>124</v>
      </c>
      <c r="B63" s="19" t="s">
        <v>279</v>
      </c>
      <c r="C63" s="19" t="s">
        <v>280</v>
      </c>
      <c r="D63" s="19" t="s">
        <v>113</v>
      </c>
      <c r="E63" s="19" t="s">
        <v>281</v>
      </c>
      <c r="F63" s="19" t="s">
        <v>282</v>
      </c>
      <c r="G63" s="19" t="s">
        <v>116</v>
      </c>
      <c r="H63" s="19" t="s">
        <v>283</v>
      </c>
      <c r="I63" s="19" t="s">
        <v>284</v>
      </c>
      <c r="J63" s="19" t="s">
        <v>113</v>
      </c>
      <c r="K63" s="19" t="s">
        <v>285</v>
      </c>
      <c r="L63"/>
      <c r="M63"/>
      <c r="N63"/>
      <c r="O63"/>
    </row>
    <row r="64" spans="1:15" ht="33.6" thickBot="1" x14ac:dyDescent="0.35">
      <c r="A64" s="18" t="s">
        <v>125</v>
      </c>
      <c r="B64" s="19" t="s">
        <v>279</v>
      </c>
      <c r="C64" s="19" t="s">
        <v>280</v>
      </c>
      <c r="D64" s="19" t="s">
        <v>113</v>
      </c>
      <c r="E64" s="19" t="s">
        <v>281</v>
      </c>
      <c r="F64" s="19" t="s">
        <v>282</v>
      </c>
      <c r="G64" s="19" t="s">
        <v>116</v>
      </c>
      <c r="H64" s="19" t="s">
        <v>283</v>
      </c>
      <c r="I64" s="19" t="s">
        <v>284</v>
      </c>
      <c r="J64" s="19" t="s">
        <v>113</v>
      </c>
      <c r="K64" s="19" t="s">
        <v>285</v>
      </c>
      <c r="L64"/>
      <c r="M64"/>
      <c r="N64"/>
      <c r="O64"/>
    </row>
    <row r="65" spans="1:15" ht="33.6" thickBot="1" x14ac:dyDescent="0.35">
      <c r="A65" s="18" t="s">
        <v>127</v>
      </c>
      <c r="B65" s="19" t="s">
        <v>279</v>
      </c>
      <c r="C65" s="19" t="s">
        <v>280</v>
      </c>
      <c r="D65" s="19" t="s">
        <v>113</v>
      </c>
      <c r="E65" s="19" t="s">
        <v>281</v>
      </c>
      <c r="F65" s="19" t="s">
        <v>282</v>
      </c>
      <c r="G65" s="19" t="s">
        <v>116</v>
      </c>
      <c r="H65" s="19" t="s">
        <v>283</v>
      </c>
      <c r="I65" s="19" t="s">
        <v>284</v>
      </c>
      <c r="J65" s="19" t="s">
        <v>113</v>
      </c>
      <c r="K65" s="19" t="s">
        <v>285</v>
      </c>
      <c r="L65"/>
      <c r="M65"/>
      <c r="N65"/>
      <c r="O65"/>
    </row>
    <row r="66" spans="1:15" ht="33.6" thickBot="1" x14ac:dyDescent="0.35">
      <c r="A66" s="18" t="s">
        <v>129</v>
      </c>
      <c r="B66" s="19" t="s">
        <v>279</v>
      </c>
      <c r="C66" s="19" t="s">
        <v>280</v>
      </c>
      <c r="D66" s="19" t="s">
        <v>113</v>
      </c>
      <c r="E66" s="19" t="s">
        <v>281</v>
      </c>
      <c r="F66" s="19" t="s">
        <v>282</v>
      </c>
      <c r="G66" s="19" t="s">
        <v>116</v>
      </c>
      <c r="H66" s="19" t="s">
        <v>283</v>
      </c>
      <c r="I66" s="19" t="s">
        <v>284</v>
      </c>
      <c r="J66" s="19" t="s">
        <v>113</v>
      </c>
      <c r="K66" s="19" t="s">
        <v>285</v>
      </c>
      <c r="L66"/>
      <c r="M66"/>
      <c r="N66"/>
      <c r="O66"/>
    </row>
    <row r="67" spans="1:15" ht="33.6" thickBot="1" x14ac:dyDescent="0.35">
      <c r="A67" s="18" t="s">
        <v>133</v>
      </c>
      <c r="B67" s="19" t="s">
        <v>279</v>
      </c>
      <c r="C67" s="19" t="s">
        <v>280</v>
      </c>
      <c r="D67" s="19" t="s">
        <v>113</v>
      </c>
      <c r="E67" s="19" t="s">
        <v>281</v>
      </c>
      <c r="F67" s="19" t="s">
        <v>282</v>
      </c>
      <c r="G67" s="19" t="s">
        <v>116</v>
      </c>
      <c r="H67" s="19" t="s">
        <v>283</v>
      </c>
      <c r="I67" s="19" t="s">
        <v>284</v>
      </c>
      <c r="J67" s="19" t="s">
        <v>113</v>
      </c>
      <c r="K67" s="19" t="s">
        <v>285</v>
      </c>
      <c r="L67"/>
      <c r="M67"/>
      <c r="N67"/>
      <c r="O67"/>
    </row>
    <row r="68" spans="1:15" ht="33.6" thickBot="1" x14ac:dyDescent="0.35">
      <c r="A68" s="18" t="s">
        <v>134</v>
      </c>
      <c r="B68" s="19" t="s">
        <v>279</v>
      </c>
      <c r="C68" s="19" t="s">
        <v>280</v>
      </c>
      <c r="D68" s="19" t="s">
        <v>113</v>
      </c>
      <c r="E68" s="19" t="s">
        <v>281</v>
      </c>
      <c r="F68" s="19" t="s">
        <v>282</v>
      </c>
      <c r="G68" s="19" t="s">
        <v>116</v>
      </c>
      <c r="H68" s="19" t="s">
        <v>283</v>
      </c>
      <c r="I68" s="19" t="s">
        <v>284</v>
      </c>
      <c r="J68" s="19" t="s">
        <v>113</v>
      </c>
      <c r="K68" s="19" t="s">
        <v>285</v>
      </c>
      <c r="L68"/>
      <c r="M68"/>
      <c r="N68"/>
      <c r="O68"/>
    </row>
    <row r="69" spans="1:15" ht="33.6" thickBot="1" x14ac:dyDescent="0.35">
      <c r="A69" s="18" t="s">
        <v>136</v>
      </c>
      <c r="B69" s="19" t="s">
        <v>279</v>
      </c>
      <c r="C69" s="19" t="s">
        <v>280</v>
      </c>
      <c r="D69" s="19" t="s">
        <v>113</v>
      </c>
      <c r="E69" s="19" t="s">
        <v>281</v>
      </c>
      <c r="F69" s="19" t="s">
        <v>282</v>
      </c>
      <c r="G69" s="19" t="s">
        <v>116</v>
      </c>
      <c r="H69" s="19" t="s">
        <v>283</v>
      </c>
      <c r="I69" s="19" t="s">
        <v>284</v>
      </c>
      <c r="J69" s="19" t="s">
        <v>113</v>
      </c>
      <c r="K69" s="19" t="s">
        <v>285</v>
      </c>
      <c r="L69"/>
      <c r="M69"/>
      <c r="N69"/>
      <c r="O69"/>
    </row>
    <row r="70" spans="1:15" ht="33.6" thickBot="1" x14ac:dyDescent="0.35">
      <c r="A70" s="18" t="s">
        <v>138</v>
      </c>
      <c r="B70" s="19" t="s">
        <v>279</v>
      </c>
      <c r="C70" s="19" t="s">
        <v>280</v>
      </c>
      <c r="D70" s="19" t="s">
        <v>113</v>
      </c>
      <c r="E70" s="19" t="s">
        <v>281</v>
      </c>
      <c r="F70" s="19" t="s">
        <v>282</v>
      </c>
      <c r="G70" s="19" t="s">
        <v>116</v>
      </c>
      <c r="H70" s="19" t="s">
        <v>283</v>
      </c>
      <c r="I70" s="19" t="s">
        <v>284</v>
      </c>
      <c r="J70" s="19" t="s">
        <v>113</v>
      </c>
      <c r="K70" s="19" t="s">
        <v>285</v>
      </c>
      <c r="L70"/>
      <c r="M70"/>
      <c r="N70"/>
      <c r="O70"/>
    </row>
    <row r="71" spans="1:15" ht="33.6" thickBot="1" x14ac:dyDescent="0.35">
      <c r="A71" s="18" t="s">
        <v>139</v>
      </c>
      <c r="B71" s="19" t="s">
        <v>279</v>
      </c>
      <c r="C71" s="19" t="s">
        <v>280</v>
      </c>
      <c r="D71" s="19" t="s">
        <v>113</v>
      </c>
      <c r="E71" s="19" t="s">
        <v>281</v>
      </c>
      <c r="F71" s="19" t="s">
        <v>282</v>
      </c>
      <c r="G71" s="19" t="s">
        <v>116</v>
      </c>
      <c r="H71" s="19" t="s">
        <v>283</v>
      </c>
      <c r="I71" s="19" t="s">
        <v>284</v>
      </c>
      <c r="J71" s="19" t="s">
        <v>113</v>
      </c>
      <c r="K71" s="19" t="s">
        <v>285</v>
      </c>
      <c r="L71"/>
      <c r="M71"/>
      <c r="N71"/>
      <c r="O71"/>
    </row>
    <row r="72" spans="1:15" ht="27" thickBot="1" x14ac:dyDescent="0.35">
      <c r="A72" s="18" t="s">
        <v>141</v>
      </c>
      <c r="B72" s="19" t="s">
        <v>135</v>
      </c>
      <c r="C72" s="19" t="s">
        <v>280</v>
      </c>
      <c r="D72" s="19" t="s">
        <v>113</v>
      </c>
      <c r="E72" s="19" t="s">
        <v>113</v>
      </c>
      <c r="F72" s="19" t="s">
        <v>122</v>
      </c>
      <c r="G72" s="19" t="s">
        <v>116</v>
      </c>
      <c r="H72" s="19" t="s">
        <v>286</v>
      </c>
      <c r="I72" s="19" t="s">
        <v>284</v>
      </c>
      <c r="J72" s="19" t="s">
        <v>113</v>
      </c>
      <c r="K72" s="19" t="s">
        <v>285</v>
      </c>
      <c r="L72"/>
      <c r="M72"/>
      <c r="N72"/>
      <c r="O72"/>
    </row>
    <row r="73" spans="1:15" ht="27" thickBot="1" x14ac:dyDescent="0.35">
      <c r="A73" s="18" t="s">
        <v>142</v>
      </c>
      <c r="B73" s="19" t="s">
        <v>135</v>
      </c>
      <c r="C73" s="19" t="s">
        <v>280</v>
      </c>
      <c r="D73" s="19" t="s">
        <v>113</v>
      </c>
      <c r="E73" s="19" t="s">
        <v>113</v>
      </c>
      <c r="F73" s="19" t="s">
        <v>122</v>
      </c>
      <c r="G73" s="19" t="s">
        <v>116</v>
      </c>
      <c r="H73" s="19" t="s">
        <v>286</v>
      </c>
      <c r="I73" s="19" t="s">
        <v>118</v>
      </c>
      <c r="J73" s="19" t="s">
        <v>113</v>
      </c>
      <c r="K73" s="19" t="s">
        <v>285</v>
      </c>
      <c r="L73"/>
      <c r="M73"/>
      <c r="N73"/>
      <c r="O73"/>
    </row>
    <row r="74" spans="1:15" ht="27" thickBot="1" x14ac:dyDescent="0.35">
      <c r="A74" s="18" t="s">
        <v>143</v>
      </c>
      <c r="B74" s="19" t="s">
        <v>135</v>
      </c>
      <c r="C74" s="19" t="s">
        <v>280</v>
      </c>
      <c r="D74" s="19" t="s">
        <v>113</v>
      </c>
      <c r="E74" s="19" t="s">
        <v>113</v>
      </c>
      <c r="F74" s="19" t="s">
        <v>113</v>
      </c>
      <c r="G74" s="19" t="s">
        <v>116</v>
      </c>
      <c r="H74" s="19" t="s">
        <v>287</v>
      </c>
      <c r="I74" s="19" t="s">
        <v>118</v>
      </c>
      <c r="J74" s="19" t="s">
        <v>113</v>
      </c>
      <c r="K74" s="19" t="s">
        <v>285</v>
      </c>
      <c r="L74"/>
      <c r="M74"/>
      <c r="N74"/>
      <c r="O74"/>
    </row>
    <row r="75" spans="1:15" ht="27" thickBot="1" x14ac:dyDescent="0.35">
      <c r="A75" s="18" t="s">
        <v>144</v>
      </c>
      <c r="B75" s="19" t="s">
        <v>135</v>
      </c>
      <c r="C75" s="19" t="s">
        <v>280</v>
      </c>
      <c r="D75" s="19" t="s">
        <v>113</v>
      </c>
      <c r="E75" s="19" t="s">
        <v>113</v>
      </c>
      <c r="F75" s="19" t="s">
        <v>113</v>
      </c>
      <c r="G75" s="19" t="s">
        <v>116</v>
      </c>
      <c r="H75" s="19" t="s">
        <v>287</v>
      </c>
      <c r="I75" s="19" t="s">
        <v>118</v>
      </c>
      <c r="J75" s="19" t="s">
        <v>113</v>
      </c>
      <c r="K75" s="19" t="s">
        <v>285</v>
      </c>
      <c r="L75"/>
      <c r="M75"/>
      <c r="N75"/>
      <c r="O75"/>
    </row>
    <row r="76" spans="1:15" ht="27" thickBot="1" x14ac:dyDescent="0.35">
      <c r="A76" s="18" t="s">
        <v>145</v>
      </c>
      <c r="B76" s="19" t="s">
        <v>135</v>
      </c>
      <c r="C76" s="19" t="s">
        <v>280</v>
      </c>
      <c r="D76" s="19" t="s">
        <v>113</v>
      </c>
      <c r="E76" s="19" t="s">
        <v>113</v>
      </c>
      <c r="F76" s="19" t="s">
        <v>113</v>
      </c>
      <c r="G76" s="19" t="s">
        <v>288</v>
      </c>
      <c r="H76" s="19" t="s">
        <v>289</v>
      </c>
      <c r="I76" s="19" t="s">
        <v>118</v>
      </c>
      <c r="J76" s="19" t="s">
        <v>113</v>
      </c>
      <c r="K76" s="19" t="s">
        <v>285</v>
      </c>
      <c r="L76"/>
      <c r="M76"/>
      <c r="N76"/>
      <c r="O76"/>
    </row>
    <row r="77" spans="1:15" ht="27" thickBot="1" x14ac:dyDescent="0.35">
      <c r="A77" s="18" t="s">
        <v>146</v>
      </c>
      <c r="B77" s="19" t="s">
        <v>135</v>
      </c>
      <c r="C77" s="19" t="s">
        <v>280</v>
      </c>
      <c r="D77" s="19" t="s">
        <v>113</v>
      </c>
      <c r="E77" s="19" t="s">
        <v>113</v>
      </c>
      <c r="F77" s="19" t="s">
        <v>113</v>
      </c>
      <c r="G77" s="19" t="s">
        <v>288</v>
      </c>
      <c r="H77" s="19" t="s">
        <v>289</v>
      </c>
      <c r="I77" s="19" t="s">
        <v>118</v>
      </c>
      <c r="J77" s="19" t="s">
        <v>113</v>
      </c>
      <c r="K77" s="19" t="s">
        <v>285</v>
      </c>
      <c r="L77"/>
      <c r="M77"/>
      <c r="N77"/>
      <c r="O77"/>
    </row>
    <row r="78" spans="1:15" ht="27" thickBot="1" x14ac:dyDescent="0.35">
      <c r="A78" s="18" t="s">
        <v>147</v>
      </c>
      <c r="B78" s="19" t="s">
        <v>135</v>
      </c>
      <c r="C78" s="19" t="s">
        <v>113</v>
      </c>
      <c r="D78" s="19" t="s">
        <v>113</v>
      </c>
      <c r="E78" s="19" t="s">
        <v>113</v>
      </c>
      <c r="F78" s="19" t="s">
        <v>113</v>
      </c>
      <c r="G78" s="19" t="s">
        <v>288</v>
      </c>
      <c r="H78" s="19" t="s">
        <v>289</v>
      </c>
      <c r="I78" s="19" t="s">
        <v>118</v>
      </c>
      <c r="J78" s="19" t="s">
        <v>113</v>
      </c>
      <c r="K78" s="19" t="s">
        <v>285</v>
      </c>
      <c r="L78"/>
      <c r="M78"/>
      <c r="N78"/>
      <c r="O78"/>
    </row>
    <row r="79" spans="1:15" ht="27" thickBot="1" x14ac:dyDescent="0.35">
      <c r="A79" s="18" t="s">
        <v>290</v>
      </c>
      <c r="B79" s="19" t="s">
        <v>135</v>
      </c>
      <c r="C79" s="19" t="s">
        <v>113</v>
      </c>
      <c r="D79" s="19" t="s">
        <v>113</v>
      </c>
      <c r="E79" s="19" t="s">
        <v>113</v>
      </c>
      <c r="F79" s="19" t="s">
        <v>113</v>
      </c>
      <c r="G79" s="19" t="s">
        <v>288</v>
      </c>
      <c r="H79" s="19" t="s">
        <v>289</v>
      </c>
      <c r="I79" s="19" t="s">
        <v>118</v>
      </c>
      <c r="J79" s="19" t="s">
        <v>113</v>
      </c>
      <c r="K79" s="19" t="s">
        <v>285</v>
      </c>
      <c r="L79"/>
      <c r="M79"/>
      <c r="N79"/>
      <c r="O79"/>
    </row>
    <row r="80" spans="1:15" ht="27" thickBot="1" x14ac:dyDescent="0.35">
      <c r="A80" s="18" t="s">
        <v>291</v>
      </c>
      <c r="B80" s="19" t="s">
        <v>135</v>
      </c>
      <c r="C80" s="19" t="s">
        <v>113</v>
      </c>
      <c r="D80" s="19" t="s">
        <v>113</v>
      </c>
      <c r="E80" s="19" t="s">
        <v>113</v>
      </c>
      <c r="F80" s="19" t="s">
        <v>113</v>
      </c>
      <c r="G80" s="19" t="s">
        <v>288</v>
      </c>
      <c r="H80" s="19" t="s">
        <v>289</v>
      </c>
      <c r="I80" s="19" t="s">
        <v>118</v>
      </c>
      <c r="J80" s="19" t="s">
        <v>113</v>
      </c>
      <c r="K80" s="19" t="s">
        <v>285</v>
      </c>
      <c r="L80"/>
      <c r="M80"/>
      <c r="N80"/>
      <c r="O80"/>
    </row>
    <row r="81" spans="1:15" ht="27" thickBot="1" x14ac:dyDescent="0.35">
      <c r="A81" s="18" t="s">
        <v>292</v>
      </c>
      <c r="B81" s="19" t="s">
        <v>135</v>
      </c>
      <c r="C81" s="19" t="s">
        <v>113</v>
      </c>
      <c r="D81" s="19" t="s">
        <v>113</v>
      </c>
      <c r="E81" s="19" t="s">
        <v>113</v>
      </c>
      <c r="F81" s="19" t="s">
        <v>113</v>
      </c>
      <c r="G81" s="19" t="s">
        <v>293</v>
      </c>
      <c r="H81" s="19" t="s">
        <v>289</v>
      </c>
      <c r="I81" s="19" t="s">
        <v>118</v>
      </c>
      <c r="J81" s="19" t="s">
        <v>113</v>
      </c>
      <c r="K81" s="19" t="s">
        <v>113</v>
      </c>
      <c r="L81"/>
      <c r="M81"/>
      <c r="N81"/>
      <c r="O81"/>
    </row>
    <row r="82" spans="1:15" ht="27" thickBot="1" x14ac:dyDescent="0.35">
      <c r="A82" s="18" t="s">
        <v>294</v>
      </c>
      <c r="B82" s="19" t="s">
        <v>135</v>
      </c>
      <c r="C82" s="19" t="s">
        <v>113</v>
      </c>
      <c r="D82" s="19" t="s">
        <v>113</v>
      </c>
      <c r="E82" s="19" t="s">
        <v>113</v>
      </c>
      <c r="F82" s="19" t="s">
        <v>113</v>
      </c>
      <c r="G82" s="19" t="s">
        <v>293</v>
      </c>
      <c r="H82" s="19" t="s">
        <v>289</v>
      </c>
      <c r="I82" s="19" t="s">
        <v>118</v>
      </c>
      <c r="J82" s="19" t="s">
        <v>113</v>
      </c>
      <c r="K82" s="19" t="s">
        <v>113</v>
      </c>
      <c r="L82"/>
      <c r="M82"/>
      <c r="N82"/>
      <c r="O82"/>
    </row>
    <row r="83" spans="1:15" ht="27" thickBot="1" x14ac:dyDescent="0.35">
      <c r="A83" s="18" t="s">
        <v>295</v>
      </c>
      <c r="B83" s="19" t="s">
        <v>135</v>
      </c>
      <c r="C83" s="19" t="s">
        <v>113</v>
      </c>
      <c r="D83" s="19" t="s">
        <v>113</v>
      </c>
      <c r="E83" s="19" t="s">
        <v>113</v>
      </c>
      <c r="F83" s="19" t="s">
        <v>113</v>
      </c>
      <c r="G83" s="19" t="s">
        <v>113</v>
      </c>
      <c r="H83" s="19" t="s">
        <v>289</v>
      </c>
      <c r="I83" s="19" t="s">
        <v>118</v>
      </c>
      <c r="J83" s="19" t="s">
        <v>113</v>
      </c>
      <c r="K83" s="19" t="s">
        <v>113</v>
      </c>
      <c r="L83"/>
      <c r="M83"/>
      <c r="N83"/>
      <c r="O83"/>
    </row>
    <row r="84" spans="1:15" ht="15" thickBot="1" x14ac:dyDescent="0.35">
      <c r="A84" s="18" t="s">
        <v>296</v>
      </c>
      <c r="B84" s="19" t="s">
        <v>135</v>
      </c>
      <c r="C84" s="19" t="s">
        <v>113</v>
      </c>
      <c r="D84" s="19" t="s">
        <v>113</v>
      </c>
      <c r="E84" s="19" t="s">
        <v>113</v>
      </c>
      <c r="F84" s="19" t="s">
        <v>113</v>
      </c>
      <c r="G84" s="19" t="s">
        <v>113</v>
      </c>
      <c r="H84" s="19" t="s">
        <v>113</v>
      </c>
      <c r="I84" s="19" t="s">
        <v>118</v>
      </c>
      <c r="J84" s="19" t="s">
        <v>113</v>
      </c>
      <c r="K84" s="19" t="s">
        <v>113</v>
      </c>
      <c r="L84"/>
      <c r="M84"/>
      <c r="N84"/>
      <c r="O84"/>
    </row>
    <row r="85" spans="1:15" ht="15" thickBot="1" x14ac:dyDescent="0.35">
      <c r="A85" s="18" t="s">
        <v>297</v>
      </c>
      <c r="B85" s="19" t="s">
        <v>135</v>
      </c>
      <c r="C85" s="19" t="s">
        <v>113</v>
      </c>
      <c r="D85" s="19" t="s">
        <v>113</v>
      </c>
      <c r="E85" s="19" t="s">
        <v>113</v>
      </c>
      <c r="F85" s="19" t="s">
        <v>113</v>
      </c>
      <c r="G85" s="19" t="s">
        <v>113</v>
      </c>
      <c r="H85" s="19" t="s">
        <v>113</v>
      </c>
      <c r="I85" s="19" t="s">
        <v>113</v>
      </c>
      <c r="J85" s="19" t="s">
        <v>113</v>
      </c>
      <c r="K85" s="19" t="s">
        <v>113</v>
      </c>
      <c r="L85"/>
      <c r="M85"/>
      <c r="N85"/>
      <c r="O85"/>
    </row>
    <row r="86" spans="1:15" ht="15" thickBot="1" x14ac:dyDescent="0.35">
      <c r="A86" s="18" t="s">
        <v>298</v>
      </c>
      <c r="B86" s="19" t="s">
        <v>135</v>
      </c>
      <c r="C86" s="19" t="s">
        <v>113</v>
      </c>
      <c r="D86" s="19" t="s">
        <v>113</v>
      </c>
      <c r="E86" s="19" t="s">
        <v>113</v>
      </c>
      <c r="F86" s="19" t="s">
        <v>113</v>
      </c>
      <c r="G86" s="19" t="s">
        <v>113</v>
      </c>
      <c r="H86" s="19" t="s">
        <v>113</v>
      </c>
      <c r="I86" s="19" t="s">
        <v>113</v>
      </c>
      <c r="J86" s="19" t="s">
        <v>113</v>
      </c>
      <c r="K86" s="19" t="s">
        <v>113</v>
      </c>
      <c r="L86"/>
      <c r="M86"/>
      <c r="N86"/>
      <c r="O86"/>
    </row>
    <row r="87" spans="1:15" ht="15" thickBot="1" x14ac:dyDescent="0.35">
      <c r="A87" s="18" t="s">
        <v>299</v>
      </c>
      <c r="B87" s="19" t="s">
        <v>135</v>
      </c>
      <c r="C87" s="19" t="s">
        <v>113</v>
      </c>
      <c r="D87" s="19" t="s">
        <v>113</v>
      </c>
      <c r="E87" s="19" t="s">
        <v>113</v>
      </c>
      <c r="F87" s="19" t="s">
        <v>113</v>
      </c>
      <c r="G87" s="19" t="s">
        <v>113</v>
      </c>
      <c r="H87" s="19" t="s">
        <v>113</v>
      </c>
      <c r="I87" s="19" t="s">
        <v>113</v>
      </c>
      <c r="J87" s="19" t="s">
        <v>113</v>
      </c>
      <c r="K87" s="19" t="s">
        <v>113</v>
      </c>
      <c r="L87"/>
      <c r="M87"/>
      <c r="N87"/>
      <c r="O87"/>
    </row>
    <row r="88" spans="1:15" ht="15" thickBot="1" x14ac:dyDescent="0.35">
      <c r="A88" s="18" t="s">
        <v>300</v>
      </c>
      <c r="B88" s="19" t="s">
        <v>113</v>
      </c>
      <c r="C88" s="19" t="s">
        <v>113</v>
      </c>
      <c r="D88" s="19" t="s">
        <v>113</v>
      </c>
      <c r="E88" s="19" t="s">
        <v>113</v>
      </c>
      <c r="F88" s="19" t="s">
        <v>113</v>
      </c>
      <c r="G88" s="19" t="s">
        <v>113</v>
      </c>
      <c r="H88" s="19" t="s">
        <v>113</v>
      </c>
      <c r="I88" s="19" t="s">
        <v>113</v>
      </c>
      <c r="J88" s="19" t="s">
        <v>113</v>
      </c>
      <c r="K88" s="19" t="s">
        <v>113</v>
      </c>
      <c r="L88"/>
      <c r="M88"/>
      <c r="N88"/>
      <c r="O88"/>
    </row>
    <row r="89" spans="1:15" ht="15" thickBot="1" x14ac:dyDescent="0.35">
      <c r="A89" s="18" t="s">
        <v>301</v>
      </c>
      <c r="B89" s="19" t="s">
        <v>113</v>
      </c>
      <c r="C89" s="19" t="s">
        <v>113</v>
      </c>
      <c r="D89" s="19" t="s">
        <v>113</v>
      </c>
      <c r="E89" s="19" t="s">
        <v>113</v>
      </c>
      <c r="F89" s="19" t="s">
        <v>113</v>
      </c>
      <c r="G89" s="19" t="s">
        <v>113</v>
      </c>
      <c r="H89" s="19" t="s">
        <v>113</v>
      </c>
      <c r="I89" s="19" t="s">
        <v>113</v>
      </c>
      <c r="J89" s="19" t="s">
        <v>113</v>
      </c>
      <c r="K89" s="19" t="s">
        <v>113</v>
      </c>
      <c r="L89"/>
      <c r="M89"/>
      <c r="N89"/>
      <c r="O89"/>
    </row>
    <row r="90" spans="1:15" ht="15" thickBot="1" x14ac:dyDescent="0.35">
      <c r="A90" s="18" t="s">
        <v>302</v>
      </c>
      <c r="B90" s="19" t="s">
        <v>113</v>
      </c>
      <c r="C90" s="19" t="s">
        <v>113</v>
      </c>
      <c r="D90" s="19" t="s">
        <v>113</v>
      </c>
      <c r="E90" s="19" t="s">
        <v>113</v>
      </c>
      <c r="F90" s="19" t="s">
        <v>113</v>
      </c>
      <c r="G90" s="19" t="s">
        <v>113</v>
      </c>
      <c r="H90" s="19" t="s">
        <v>113</v>
      </c>
      <c r="I90" s="19" t="s">
        <v>113</v>
      </c>
      <c r="J90" s="19" t="s">
        <v>113</v>
      </c>
      <c r="K90" s="19" t="s">
        <v>113</v>
      </c>
      <c r="L90"/>
      <c r="M90"/>
      <c r="N90"/>
      <c r="O90"/>
    </row>
    <row r="91" spans="1:15" ht="18.600000000000001" thickBot="1" x14ac:dyDescent="0.35">
      <c r="A91" s="14"/>
      <c r="B91"/>
      <c r="C91"/>
      <c r="D91"/>
      <c r="E91"/>
      <c r="F91"/>
      <c r="G91"/>
      <c r="H91"/>
      <c r="I91"/>
      <c r="J91"/>
      <c r="K91"/>
      <c r="L91"/>
      <c r="M91"/>
      <c r="N91"/>
      <c r="O91"/>
    </row>
    <row r="92" spans="1:15" ht="15" thickBot="1" x14ac:dyDescent="0.35">
      <c r="A92" s="25">
        <v>0</v>
      </c>
      <c r="B92" s="18">
        <f>B93</f>
        <v>46888.9</v>
      </c>
      <c r="C92" s="18">
        <f t="shared" ref="C92:K92" si="25">C93</f>
        <v>5606.3</v>
      </c>
      <c r="D92" s="18">
        <f t="shared" si="25"/>
        <v>0</v>
      </c>
      <c r="E92" s="18">
        <f t="shared" si="25"/>
        <v>18347.8</v>
      </c>
      <c r="F92" s="18">
        <f t="shared" si="25"/>
        <v>19367.099999999999</v>
      </c>
      <c r="G92" s="18">
        <f t="shared" si="25"/>
        <v>29050.7</v>
      </c>
      <c r="H92" s="18">
        <f t="shared" si="25"/>
        <v>46888.9</v>
      </c>
      <c r="I92" s="18">
        <f t="shared" si="25"/>
        <v>13760.9</v>
      </c>
      <c r="J92" s="18">
        <f t="shared" si="25"/>
        <v>0</v>
      </c>
      <c r="K92" s="18">
        <f t="shared" si="25"/>
        <v>10193.200000000001</v>
      </c>
      <c r="L92"/>
      <c r="M92"/>
      <c r="N92"/>
      <c r="O92"/>
    </row>
    <row r="93" spans="1:15" ht="15" thickBot="1" x14ac:dyDescent="0.35">
      <c r="A93" s="25">
        <v>1</v>
      </c>
      <c r="B93" s="19">
        <v>46888.9</v>
      </c>
      <c r="C93" s="19">
        <v>5606.3</v>
      </c>
      <c r="D93" s="19">
        <v>0</v>
      </c>
      <c r="E93" s="19">
        <v>18347.8</v>
      </c>
      <c r="F93" s="19">
        <v>19367.099999999999</v>
      </c>
      <c r="G93" s="19">
        <v>29050.7</v>
      </c>
      <c r="H93" s="19">
        <v>46888.9</v>
      </c>
      <c r="I93" s="19">
        <v>13760.9</v>
      </c>
      <c r="J93" s="19">
        <v>0</v>
      </c>
      <c r="K93" s="19">
        <v>10193.200000000001</v>
      </c>
      <c r="L93"/>
      <c r="M93"/>
      <c r="N93"/>
      <c r="O93"/>
    </row>
    <row r="94" spans="1:15" ht="15" thickBot="1" x14ac:dyDescent="0.35">
      <c r="A94" s="25">
        <v>2</v>
      </c>
      <c r="B94" s="19">
        <v>46888.9</v>
      </c>
      <c r="C94" s="19">
        <v>5606.3</v>
      </c>
      <c r="D94" s="19">
        <v>0</v>
      </c>
      <c r="E94" s="19">
        <v>18347.8</v>
      </c>
      <c r="F94" s="19">
        <v>19367.099999999999</v>
      </c>
      <c r="G94" s="19">
        <v>29050.7</v>
      </c>
      <c r="H94" s="19">
        <v>46888.9</v>
      </c>
      <c r="I94" s="19">
        <v>13760.9</v>
      </c>
      <c r="J94" s="19">
        <v>0</v>
      </c>
      <c r="K94" s="19">
        <v>10193.200000000001</v>
      </c>
      <c r="L94"/>
      <c r="M94"/>
      <c r="N94"/>
      <c r="O94"/>
    </row>
    <row r="95" spans="1:15" ht="15" thickBot="1" x14ac:dyDescent="0.35">
      <c r="A95" s="25">
        <v>3</v>
      </c>
      <c r="B95" s="19">
        <v>46888.9</v>
      </c>
      <c r="C95" s="19">
        <v>5606.3</v>
      </c>
      <c r="D95" s="19">
        <v>0</v>
      </c>
      <c r="E95" s="19">
        <v>18347.8</v>
      </c>
      <c r="F95" s="19">
        <v>19367.099999999999</v>
      </c>
      <c r="G95" s="19">
        <v>29050.7</v>
      </c>
      <c r="H95" s="19">
        <v>46888.9</v>
      </c>
      <c r="I95" s="19">
        <v>13760.9</v>
      </c>
      <c r="J95" s="19">
        <v>0</v>
      </c>
      <c r="K95" s="19">
        <v>10193.200000000001</v>
      </c>
      <c r="L95"/>
      <c r="M95"/>
      <c r="N95"/>
      <c r="O95"/>
    </row>
    <row r="96" spans="1:15" ht="15" thickBot="1" x14ac:dyDescent="0.35">
      <c r="A96" s="25">
        <v>4</v>
      </c>
      <c r="B96" s="19">
        <v>46888.9</v>
      </c>
      <c r="C96" s="19">
        <v>5606.3</v>
      </c>
      <c r="D96" s="19">
        <v>0</v>
      </c>
      <c r="E96" s="19">
        <v>18347.8</v>
      </c>
      <c r="F96" s="19">
        <v>19367.099999999999</v>
      </c>
      <c r="G96" s="19">
        <v>29050.7</v>
      </c>
      <c r="H96" s="19">
        <v>46888.9</v>
      </c>
      <c r="I96" s="19">
        <v>13760.9</v>
      </c>
      <c r="J96" s="19">
        <v>0</v>
      </c>
      <c r="K96" s="19">
        <v>10193.200000000001</v>
      </c>
      <c r="L96"/>
      <c r="M96"/>
      <c r="N96"/>
      <c r="O96"/>
    </row>
    <row r="97" spans="1:15" ht="15" thickBot="1" x14ac:dyDescent="0.35">
      <c r="A97" s="25">
        <v>5</v>
      </c>
      <c r="B97" s="19">
        <v>46888.9</v>
      </c>
      <c r="C97" s="19">
        <v>5606.3</v>
      </c>
      <c r="D97" s="19">
        <v>0</v>
      </c>
      <c r="E97" s="19">
        <v>18347.8</v>
      </c>
      <c r="F97" s="19">
        <v>19367.099999999999</v>
      </c>
      <c r="G97" s="19">
        <v>29050.7</v>
      </c>
      <c r="H97" s="19">
        <v>46888.9</v>
      </c>
      <c r="I97" s="19">
        <v>13760.9</v>
      </c>
      <c r="J97" s="19">
        <v>0</v>
      </c>
      <c r="K97" s="19">
        <v>10193.200000000001</v>
      </c>
      <c r="L97"/>
      <c r="M97"/>
      <c r="N97"/>
      <c r="O97"/>
    </row>
    <row r="98" spans="1:15" ht="15" thickBot="1" x14ac:dyDescent="0.35">
      <c r="A98" s="25">
        <v>6</v>
      </c>
      <c r="B98" s="19">
        <v>46888.9</v>
      </c>
      <c r="C98" s="19">
        <v>5606.3</v>
      </c>
      <c r="D98" s="19">
        <v>0</v>
      </c>
      <c r="E98" s="19">
        <v>18347.8</v>
      </c>
      <c r="F98" s="19">
        <v>19367.099999999999</v>
      </c>
      <c r="G98" s="19">
        <v>29050.7</v>
      </c>
      <c r="H98" s="19">
        <v>46888.9</v>
      </c>
      <c r="I98" s="19">
        <v>13760.9</v>
      </c>
      <c r="J98" s="19">
        <v>0</v>
      </c>
      <c r="K98" s="19">
        <v>10193.200000000001</v>
      </c>
      <c r="L98"/>
      <c r="M98"/>
      <c r="N98"/>
      <c r="O98"/>
    </row>
    <row r="99" spans="1:15" ht="15" thickBot="1" x14ac:dyDescent="0.35">
      <c r="A99" s="25">
        <v>7</v>
      </c>
      <c r="B99" s="19">
        <v>46888.9</v>
      </c>
      <c r="C99" s="19">
        <v>5606.3</v>
      </c>
      <c r="D99" s="19">
        <v>0</v>
      </c>
      <c r="E99" s="19">
        <v>18347.8</v>
      </c>
      <c r="F99" s="19">
        <v>19367.099999999999</v>
      </c>
      <c r="G99" s="19">
        <v>29050.7</v>
      </c>
      <c r="H99" s="19">
        <v>46888.9</v>
      </c>
      <c r="I99" s="19">
        <v>13760.9</v>
      </c>
      <c r="J99" s="19">
        <v>0</v>
      </c>
      <c r="K99" s="19">
        <v>10193.200000000001</v>
      </c>
      <c r="L99"/>
      <c r="M99"/>
      <c r="N99"/>
      <c r="O99"/>
    </row>
    <row r="100" spans="1:15" ht="15" thickBot="1" x14ac:dyDescent="0.35">
      <c r="A100" s="25">
        <v>8</v>
      </c>
      <c r="B100" s="19">
        <v>46888.9</v>
      </c>
      <c r="C100" s="19">
        <v>5606.3</v>
      </c>
      <c r="D100" s="19">
        <v>0</v>
      </c>
      <c r="E100" s="19">
        <v>18347.8</v>
      </c>
      <c r="F100" s="19">
        <v>19367.099999999999</v>
      </c>
      <c r="G100" s="19">
        <v>29050.7</v>
      </c>
      <c r="H100" s="19">
        <v>46888.9</v>
      </c>
      <c r="I100" s="19">
        <v>13760.9</v>
      </c>
      <c r="J100" s="19">
        <v>0</v>
      </c>
      <c r="K100" s="19">
        <v>10193.200000000001</v>
      </c>
      <c r="L100"/>
      <c r="M100"/>
      <c r="N100"/>
      <c r="O100"/>
    </row>
    <row r="101" spans="1:15" ht="15" thickBot="1" x14ac:dyDescent="0.35">
      <c r="A101" s="25">
        <v>9</v>
      </c>
      <c r="B101" s="19">
        <v>46888.9</v>
      </c>
      <c r="C101" s="19">
        <v>5606.3</v>
      </c>
      <c r="D101" s="19">
        <v>0</v>
      </c>
      <c r="E101" s="19">
        <v>18347.8</v>
      </c>
      <c r="F101" s="19">
        <v>19367.099999999999</v>
      </c>
      <c r="G101" s="19">
        <v>29050.7</v>
      </c>
      <c r="H101" s="19">
        <v>46888.9</v>
      </c>
      <c r="I101" s="19">
        <v>13760.9</v>
      </c>
      <c r="J101" s="19">
        <v>0</v>
      </c>
      <c r="K101" s="19">
        <v>10193.200000000001</v>
      </c>
      <c r="L101"/>
      <c r="M101"/>
      <c r="N101"/>
      <c r="O101"/>
    </row>
    <row r="102" spans="1:15" ht="15" thickBot="1" x14ac:dyDescent="0.35">
      <c r="A102" s="25">
        <v>10</v>
      </c>
      <c r="B102" s="19">
        <v>46888.9</v>
      </c>
      <c r="C102" s="19">
        <v>5606.3</v>
      </c>
      <c r="D102" s="19">
        <v>0</v>
      </c>
      <c r="E102" s="19">
        <v>18347.8</v>
      </c>
      <c r="F102" s="19">
        <v>19367.099999999999</v>
      </c>
      <c r="G102" s="19">
        <v>29050.7</v>
      </c>
      <c r="H102" s="19">
        <v>46888.9</v>
      </c>
      <c r="I102" s="19">
        <v>13760.9</v>
      </c>
      <c r="J102" s="19">
        <v>0</v>
      </c>
      <c r="K102" s="19">
        <v>10193.200000000001</v>
      </c>
      <c r="L102"/>
      <c r="M102"/>
      <c r="N102"/>
      <c r="O102"/>
    </row>
    <row r="103" spans="1:15" ht="15" thickBot="1" x14ac:dyDescent="0.35">
      <c r="A103" s="25">
        <v>11</v>
      </c>
      <c r="B103" s="19">
        <v>46888.9</v>
      </c>
      <c r="C103" s="19">
        <v>5606.3</v>
      </c>
      <c r="D103" s="19">
        <v>0</v>
      </c>
      <c r="E103" s="19">
        <v>18347.8</v>
      </c>
      <c r="F103" s="19">
        <v>19367.099999999999</v>
      </c>
      <c r="G103" s="19">
        <v>29050.7</v>
      </c>
      <c r="H103" s="19">
        <v>46888.9</v>
      </c>
      <c r="I103" s="19">
        <v>13760.9</v>
      </c>
      <c r="J103" s="19">
        <v>0</v>
      </c>
      <c r="K103" s="19">
        <v>10193.200000000001</v>
      </c>
      <c r="L103"/>
      <c r="M103"/>
      <c r="N103"/>
      <c r="O103"/>
    </row>
    <row r="104" spans="1:15" ht="15" thickBot="1" x14ac:dyDescent="0.35">
      <c r="A104" s="25">
        <v>12</v>
      </c>
      <c r="B104" s="19">
        <v>3058</v>
      </c>
      <c r="C104" s="19">
        <v>5606.3</v>
      </c>
      <c r="D104" s="19">
        <v>0</v>
      </c>
      <c r="E104" s="19">
        <v>0</v>
      </c>
      <c r="F104" s="19">
        <v>8154.6</v>
      </c>
      <c r="G104" s="19">
        <v>29050.7</v>
      </c>
      <c r="H104" s="19">
        <v>33128</v>
      </c>
      <c r="I104" s="19">
        <v>13760.9</v>
      </c>
      <c r="J104" s="19">
        <v>0</v>
      </c>
      <c r="K104" s="19">
        <v>10193.200000000001</v>
      </c>
      <c r="L104"/>
      <c r="M104"/>
      <c r="N104"/>
      <c r="O104"/>
    </row>
    <row r="105" spans="1:15" ht="15" thickBot="1" x14ac:dyDescent="0.35">
      <c r="A105" s="25">
        <v>13</v>
      </c>
      <c r="B105" s="19">
        <v>3058</v>
      </c>
      <c r="C105" s="19">
        <v>5606.3</v>
      </c>
      <c r="D105" s="19">
        <v>0</v>
      </c>
      <c r="E105" s="19">
        <v>0</v>
      </c>
      <c r="F105" s="19">
        <v>8154.6</v>
      </c>
      <c r="G105" s="19">
        <v>29050.7</v>
      </c>
      <c r="H105" s="19">
        <v>33128</v>
      </c>
      <c r="I105" s="19">
        <v>2548.3000000000002</v>
      </c>
      <c r="J105" s="19">
        <v>0</v>
      </c>
      <c r="K105" s="19">
        <v>10193.200000000001</v>
      </c>
      <c r="L105"/>
      <c r="M105"/>
      <c r="N105"/>
      <c r="O105"/>
    </row>
    <row r="106" spans="1:15" ht="15" thickBot="1" x14ac:dyDescent="0.35">
      <c r="A106" s="25">
        <v>14</v>
      </c>
      <c r="B106" s="19">
        <v>3058</v>
      </c>
      <c r="C106" s="19">
        <v>5606.3</v>
      </c>
      <c r="D106" s="19">
        <v>0</v>
      </c>
      <c r="E106" s="19">
        <v>0</v>
      </c>
      <c r="F106" s="19">
        <v>0</v>
      </c>
      <c r="G106" s="19">
        <v>29050.7</v>
      </c>
      <c r="H106" s="19">
        <v>21405.8</v>
      </c>
      <c r="I106" s="19">
        <v>2548.3000000000002</v>
      </c>
      <c r="J106" s="19">
        <v>0</v>
      </c>
      <c r="K106" s="19">
        <v>10193.200000000001</v>
      </c>
      <c r="L106"/>
      <c r="M106"/>
      <c r="N106"/>
      <c r="O106"/>
    </row>
    <row r="107" spans="1:15" ht="15" thickBot="1" x14ac:dyDescent="0.35">
      <c r="A107" s="25">
        <v>15</v>
      </c>
      <c r="B107" s="19">
        <v>3058</v>
      </c>
      <c r="C107" s="19">
        <v>5606.3</v>
      </c>
      <c r="D107" s="19">
        <v>0</v>
      </c>
      <c r="E107" s="19">
        <v>0</v>
      </c>
      <c r="F107" s="19">
        <v>0</v>
      </c>
      <c r="G107" s="19">
        <v>29050.7</v>
      </c>
      <c r="H107" s="19">
        <v>21405.8</v>
      </c>
      <c r="I107" s="19">
        <v>2548.3000000000002</v>
      </c>
      <c r="J107" s="19">
        <v>0</v>
      </c>
      <c r="K107" s="19">
        <v>10193.200000000001</v>
      </c>
      <c r="L107"/>
      <c r="M107"/>
      <c r="N107"/>
      <c r="O107"/>
    </row>
    <row r="108" spans="1:15" ht="15" thickBot="1" x14ac:dyDescent="0.35">
      <c r="A108" s="25">
        <v>16</v>
      </c>
      <c r="B108" s="19">
        <v>3058</v>
      </c>
      <c r="C108" s="19">
        <v>5606.3</v>
      </c>
      <c r="D108" s="19">
        <v>0</v>
      </c>
      <c r="E108" s="19">
        <v>0</v>
      </c>
      <c r="F108" s="19">
        <v>0</v>
      </c>
      <c r="G108" s="19">
        <v>25483.1</v>
      </c>
      <c r="H108" s="19">
        <v>7135.3</v>
      </c>
      <c r="I108" s="19">
        <v>2548.3000000000002</v>
      </c>
      <c r="J108" s="19">
        <v>0</v>
      </c>
      <c r="K108" s="19">
        <v>10193.200000000001</v>
      </c>
      <c r="L108"/>
      <c r="M108"/>
      <c r="N108"/>
      <c r="O108"/>
    </row>
    <row r="109" spans="1:15" ht="15" thickBot="1" x14ac:dyDescent="0.35">
      <c r="A109" s="25">
        <v>17</v>
      </c>
      <c r="B109" s="19">
        <v>3058</v>
      </c>
      <c r="C109" s="19">
        <v>5606.3</v>
      </c>
      <c r="D109" s="19">
        <v>0</v>
      </c>
      <c r="E109" s="19">
        <v>0</v>
      </c>
      <c r="F109" s="19">
        <v>0</v>
      </c>
      <c r="G109" s="19">
        <v>25483.1</v>
      </c>
      <c r="H109" s="19">
        <v>7135.3</v>
      </c>
      <c r="I109" s="19">
        <v>2548.3000000000002</v>
      </c>
      <c r="J109" s="19">
        <v>0</v>
      </c>
      <c r="K109" s="19">
        <v>10193.200000000001</v>
      </c>
      <c r="L109"/>
      <c r="M109"/>
      <c r="N109"/>
      <c r="O109"/>
    </row>
    <row r="110" spans="1:15" ht="15" thickBot="1" x14ac:dyDescent="0.35">
      <c r="A110" s="25">
        <v>18</v>
      </c>
      <c r="B110" s="19">
        <v>3058</v>
      </c>
      <c r="C110" s="19">
        <v>0</v>
      </c>
      <c r="D110" s="19">
        <v>0</v>
      </c>
      <c r="E110" s="19">
        <v>0</v>
      </c>
      <c r="F110" s="19">
        <v>0</v>
      </c>
      <c r="G110" s="19">
        <v>25483.1</v>
      </c>
      <c r="H110" s="19">
        <v>7135.3</v>
      </c>
      <c r="I110" s="19">
        <v>2548.3000000000002</v>
      </c>
      <c r="J110" s="19">
        <v>0</v>
      </c>
      <c r="K110" s="19">
        <v>10193.200000000001</v>
      </c>
      <c r="L110"/>
      <c r="M110"/>
      <c r="N110"/>
      <c r="O110"/>
    </row>
    <row r="111" spans="1:15" ht="15" thickBot="1" x14ac:dyDescent="0.35">
      <c r="A111" s="25">
        <v>19</v>
      </c>
      <c r="B111" s="19">
        <v>3058</v>
      </c>
      <c r="C111" s="19">
        <v>0</v>
      </c>
      <c r="D111" s="19">
        <v>0</v>
      </c>
      <c r="E111" s="19">
        <v>0</v>
      </c>
      <c r="F111" s="19">
        <v>0</v>
      </c>
      <c r="G111" s="19">
        <v>25483.1</v>
      </c>
      <c r="H111" s="19">
        <v>7135.3</v>
      </c>
      <c r="I111" s="19">
        <v>2548.3000000000002</v>
      </c>
      <c r="J111" s="19">
        <v>0</v>
      </c>
      <c r="K111" s="19">
        <v>10193.200000000001</v>
      </c>
      <c r="L111"/>
      <c r="M111"/>
      <c r="N111"/>
      <c r="O111"/>
    </row>
    <row r="112" spans="1:15" ht="15" thickBot="1" x14ac:dyDescent="0.35">
      <c r="A112" s="25">
        <v>20</v>
      </c>
      <c r="B112" s="19">
        <v>3058</v>
      </c>
      <c r="C112" s="19">
        <v>0</v>
      </c>
      <c r="D112" s="19">
        <v>0</v>
      </c>
      <c r="E112" s="19">
        <v>0</v>
      </c>
      <c r="F112" s="19">
        <v>0</v>
      </c>
      <c r="G112" s="19">
        <v>25483.1</v>
      </c>
      <c r="H112" s="19">
        <v>7135.3</v>
      </c>
      <c r="I112" s="19">
        <v>2548.3000000000002</v>
      </c>
      <c r="J112" s="19">
        <v>0</v>
      </c>
      <c r="K112" s="19">
        <v>10193.200000000001</v>
      </c>
      <c r="L112"/>
      <c r="M112"/>
      <c r="N112"/>
      <c r="O112"/>
    </row>
    <row r="113" spans="1:15" ht="15" thickBot="1" x14ac:dyDescent="0.35">
      <c r="A113" s="25">
        <v>21</v>
      </c>
      <c r="B113" s="19">
        <v>3058</v>
      </c>
      <c r="C113" s="19">
        <v>0</v>
      </c>
      <c r="D113" s="19">
        <v>0</v>
      </c>
      <c r="E113" s="19">
        <v>0</v>
      </c>
      <c r="F113" s="19">
        <v>0</v>
      </c>
      <c r="G113" s="19">
        <v>4587</v>
      </c>
      <c r="H113" s="19">
        <v>7135.3</v>
      </c>
      <c r="I113" s="19">
        <v>2548.3000000000002</v>
      </c>
      <c r="J113" s="19">
        <v>0</v>
      </c>
      <c r="K113" s="19">
        <v>0</v>
      </c>
      <c r="L113"/>
      <c r="M113"/>
      <c r="N113"/>
      <c r="O113"/>
    </row>
    <row r="114" spans="1:15" ht="15" thickBot="1" x14ac:dyDescent="0.35">
      <c r="A114" s="25">
        <v>22</v>
      </c>
      <c r="B114" s="19">
        <v>3058</v>
      </c>
      <c r="C114" s="19">
        <v>0</v>
      </c>
      <c r="D114" s="19">
        <v>0</v>
      </c>
      <c r="E114" s="19">
        <v>0</v>
      </c>
      <c r="F114" s="19">
        <v>0</v>
      </c>
      <c r="G114" s="19">
        <v>4587</v>
      </c>
      <c r="H114" s="19">
        <v>7135.3</v>
      </c>
      <c r="I114" s="19">
        <v>2548.3000000000002</v>
      </c>
      <c r="J114" s="19">
        <v>0</v>
      </c>
      <c r="K114" s="19">
        <v>0</v>
      </c>
      <c r="L114"/>
      <c r="M114"/>
      <c r="N114"/>
      <c r="O114"/>
    </row>
    <row r="115" spans="1:15" ht="15" thickBot="1" x14ac:dyDescent="0.35">
      <c r="A115" s="25">
        <v>23</v>
      </c>
      <c r="B115" s="19">
        <v>3058</v>
      </c>
      <c r="C115" s="19">
        <v>0</v>
      </c>
      <c r="D115" s="19">
        <v>0</v>
      </c>
      <c r="E115" s="19">
        <v>0</v>
      </c>
      <c r="F115" s="19">
        <v>0</v>
      </c>
      <c r="G115" s="19">
        <v>0</v>
      </c>
      <c r="H115" s="19">
        <v>7135.3</v>
      </c>
      <c r="I115" s="19">
        <v>2548.3000000000002</v>
      </c>
      <c r="J115" s="19">
        <v>0</v>
      </c>
      <c r="K115" s="19">
        <v>0</v>
      </c>
      <c r="L115"/>
      <c r="M115"/>
      <c r="N115"/>
      <c r="O115"/>
    </row>
    <row r="116" spans="1:15" ht="15" thickBot="1" x14ac:dyDescent="0.35">
      <c r="A116" s="25">
        <v>24</v>
      </c>
      <c r="B116" s="19">
        <v>3058</v>
      </c>
      <c r="C116" s="19">
        <v>0</v>
      </c>
      <c r="D116" s="19">
        <v>0</v>
      </c>
      <c r="E116" s="19">
        <v>0</v>
      </c>
      <c r="F116" s="19">
        <v>0</v>
      </c>
      <c r="G116" s="19">
        <v>0</v>
      </c>
      <c r="H116" s="19">
        <v>0</v>
      </c>
      <c r="I116" s="19">
        <v>2548.3000000000002</v>
      </c>
      <c r="J116" s="19">
        <v>0</v>
      </c>
      <c r="K116" s="19">
        <v>0</v>
      </c>
      <c r="L116"/>
      <c r="M116"/>
      <c r="N116"/>
      <c r="O116"/>
    </row>
    <row r="117" spans="1:15" ht="15" thickBot="1" x14ac:dyDescent="0.35">
      <c r="A117" s="25">
        <v>25</v>
      </c>
      <c r="B117" s="19">
        <v>3058</v>
      </c>
      <c r="C117" s="19">
        <v>0</v>
      </c>
      <c r="D117" s="19">
        <v>0</v>
      </c>
      <c r="E117" s="19">
        <v>0</v>
      </c>
      <c r="F117" s="19">
        <v>0</v>
      </c>
      <c r="G117" s="19">
        <v>0</v>
      </c>
      <c r="H117" s="19">
        <v>0</v>
      </c>
      <c r="I117" s="19">
        <v>0</v>
      </c>
      <c r="J117" s="19">
        <v>0</v>
      </c>
      <c r="K117" s="19">
        <v>0</v>
      </c>
      <c r="L117"/>
      <c r="M117"/>
      <c r="N117"/>
      <c r="O117"/>
    </row>
    <row r="118" spans="1:15" ht="15" thickBot="1" x14ac:dyDescent="0.35">
      <c r="A118" s="25">
        <v>26</v>
      </c>
      <c r="B118" s="19">
        <v>3058</v>
      </c>
      <c r="C118" s="19">
        <v>0</v>
      </c>
      <c r="D118" s="19">
        <v>0</v>
      </c>
      <c r="E118" s="19">
        <v>0</v>
      </c>
      <c r="F118" s="19">
        <v>0</v>
      </c>
      <c r="G118" s="19">
        <v>0</v>
      </c>
      <c r="H118" s="19">
        <v>0</v>
      </c>
      <c r="I118" s="19">
        <v>0</v>
      </c>
      <c r="J118" s="19">
        <v>0</v>
      </c>
      <c r="K118" s="19">
        <v>0</v>
      </c>
      <c r="L118"/>
      <c r="M118"/>
      <c r="N118"/>
      <c r="O118"/>
    </row>
    <row r="119" spans="1:15" ht="15" thickBot="1" x14ac:dyDescent="0.35">
      <c r="A119" s="25">
        <v>27</v>
      </c>
      <c r="B119" s="19">
        <v>3058</v>
      </c>
      <c r="C119" s="19">
        <v>0</v>
      </c>
      <c r="D119" s="19">
        <v>0</v>
      </c>
      <c r="E119" s="19">
        <v>0</v>
      </c>
      <c r="F119" s="19">
        <v>0</v>
      </c>
      <c r="G119" s="19">
        <v>0</v>
      </c>
      <c r="H119" s="19">
        <v>0</v>
      </c>
      <c r="I119" s="19">
        <v>0</v>
      </c>
      <c r="J119" s="19">
        <v>0</v>
      </c>
      <c r="K119" s="19">
        <v>0</v>
      </c>
      <c r="L119"/>
      <c r="M119"/>
      <c r="N119"/>
      <c r="O119"/>
    </row>
    <row r="120" spans="1:15" ht="15" thickBot="1" x14ac:dyDescent="0.35">
      <c r="A120" s="25">
        <v>28</v>
      </c>
      <c r="B120" s="19">
        <v>0</v>
      </c>
      <c r="C120" s="19">
        <v>0</v>
      </c>
      <c r="D120" s="19">
        <v>0</v>
      </c>
      <c r="E120" s="19">
        <v>0</v>
      </c>
      <c r="F120" s="19">
        <v>0</v>
      </c>
      <c r="G120" s="19">
        <v>0</v>
      </c>
      <c r="H120" s="19">
        <v>0</v>
      </c>
      <c r="I120" s="19">
        <v>0</v>
      </c>
      <c r="J120" s="19">
        <v>0</v>
      </c>
      <c r="K120" s="19">
        <v>0</v>
      </c>
      <c r="L120"/>
      <c r="M120"/>
      <c r="N120"/>
      <c r="O120"/>
    </row>
    <row r="121" spans="1:15" ht="15" thickBot="1" x14ac:dyDescent="0.35">
      <c r="A121" s="25">
        <v>29</v>
      </c>
      <c r="B121" s="19">
        <v>0</v>
      </c>
      <c r="C121" s="19">
        <v>0</v>
      </c>
      <c r="D121" s="19">
        <v>0</v>
      </c>
      <c r="E121" s="19">
        <v>0</v>
      </c>
      <c r="F121" s="19">
        <v>0</v>
      </c>
      <c r="G121" s="19">
        <v>0</v>
      </c>
      <c r="H121" s="19">
        <v>0</v>
      </c>
      <c r="I121" s="19">
        <v>0</v>
      </c>
      <c r="J121" s="19">
        <v>0</v>
      </c>
      <c r="K121" s="19">
        <v>0</v>
      </c>
      <c r="L121"/>
      <c r="M121"/>
      <c r="N121"/>
      <c r="O121"/>
    </row>
    <row r="122" spans="1:15" ht="15" thickBot="1" x14ac:dyDescent="0.35">
      <c r="A122" s="25">
        <v>30</v>
      </c>
      <c r="B122" s="19">
        <v>0</v>
      </c>
      <c r="C122" s="19">
        <v>0</v>
      </c>
      <c r="D122" s="19">
        <v>0</v>
      </c>
      <c r="E122" s="19">
        <v>0</v>
      </c>
      <c r="F122" s="19">
        <v>0</v>
      </c>
      <c r="G122" s="19">
        <v>0</v>
      </c>
      <c r="H122" s="19">
        <v>0</v>
      </c>
      <c r="I122" s="19">
        <v>0</v>
      </c>
      <c r="J122" s="19">
        <v>0</v>
      </c>
      <c r="K122" s="19">
        <v>0</v>
      </c>
      <c r="L122"/>
      <c r="M122"/>
      <c r="N122"/>
      <c r="O122"/>
    </row>
    <row r="123" spans="1:15" ht="18.600000000000001" thickBot="1" x14ac:dyDescent="0.35">
      <c r="A123" s="41" t="s">
        <v>167</v>
      </c>
      <c r="B123" s="42">
        <v>2</v>
      </c>
      <c r="C123" s="42">
        <v>3</v>
      </c>
      <c r="D123" s="42">
        <v>4</v>
      </c>
      <c r="E123" s="42">
        <v>5</v>
      </c>
      <c r="F123" s="42">
        <v>6</v>
      </c>
      <c r="G123" s="42">
        <v>7</v>
      </c>
      <c r="H123" s="42">
        <v>8</v>
      </c>
      <c r="I123" s="42">
        <v>9</v>
      </c>
      <c r="J123" s="42">
        <v>10</v>
      </c>
      <c r="K123" s="42">
        <v>11</v>
      </c>
      <c r="L123"/>
      <c r="M123"/>
      <c r="N123"/>
      <c r="O123"/>
    </row>
    <row r="124" spans="1:15" ht="15" thickBot="1" x14ac:dyDescent="0.35">
      <c r="A124" s="18" t="s">
        <v>148</v>
      </c>
      <c r="B124" s="18" t="s">
        <v>80</v>
      </c>
      <c r="C124" s="18" t="s">
        <v>81</v>
      </c>
      <c r="D124" s="18" t="s">
        <v>82</v>
      </c>
      <c r="E124" s="18" t="s">
        <v>83</v>
      </c>
      <c r="F124" s="18" t="s">
        <v>84</v>
      </c>
      <c r="G124" s="18" t="s">
        <v>85</v>
      </c>
      <c r="H124" s="18" t="s">
        <v>86</v>
      </c>
      <c r="I124" s="18" t="s">
        <v>87</v>
      </c>
      <c r="J124" s="18" t="s">
        <v>88</v>
      </c>
      <c r="K124" s="18" t="s">
        <v>89</v>
      </c>
      <c r="L124" s="18" t="s">
        <v>149</v>
      </c>
      <c r="M124" s="18" t="s">
        <v>150</v>
      </c>
      <c r="N124" s="18" t="s">
        <v>151</v>
      </c>
      <c r="O124" s="18" t="s">
        <v>152</v>
      </c>
    </row>
    <row r="125" spans="1:15" ht="15" thickBot="1" x14ac:dyDescent="0.35">
      <c r="A125" s="18" t="s">
        <v>91</v>
      </c>
      <c r="B125" s="19">
        <v>46888.9</v>
      </c>
      <c r="C125" s="19">
        <v>0</v>
      </c>
      <c r="D125" s="19">
        <v>0</v>
      </c>
      <c r="E125" s="19">
        <v>0</v>
      </c>
      <c r="F125" s="19">
        <v>0</v>
      </c>
      <c r="G125" s="19">
        <v>0</v>
      </c>
      <c r="H125" s="19">
        <v>33128</v>
      </c>
      <c r="I125" s="19">
        <v>2548.3000000000002</v>
      </c>
      <c r="J125" s="19">
        <v>0</v>
      </c>
      <c r="K125" s="19">
        <v>10193.200000000001</v>
      </c>
      <c r="L125" s="19">
        <v>92758.5</v>
      </c>
      <c r="M125" s="19">
        <v>91000</v>
      </c>
      <c r="N125" s="19">
        <v>-1758.5</v>
      </c>
      <c r="O125" s="19">
        <v>-1.93</v>
      </c>
    </row>
    <row r="126" spans="1:15" ht="15" thickBot="1" x14ac:dyDescent="0.35">
      <c r="A126" s="18" t="s">
        <v>92</v>
      </c>
      <c r="B126" s="19">
        <v>3058</v>
      </c>
      <c r="C126" s="19">
        <v>0</v>
      </c>
      <c r="D126" s="19">
        <v>0</v>
      </c>
      <c r="E126" s="19">
        <v>0</v>
      </c>
      <c r="F126" s="19">
        <v>0</v>
      </c>
      <c r="G126" s="19">
        <v>25483.1</v>
      </c>
      <c r="H126" s="19">
        <v>7135.3</v>
      </c>
      <c r="I126" s="19">
        <v>2548.3000000000002</v>
      </c>
      <c r="J126" s="19">
        <v>0</v>
      </c>
      <c r="K126" s="19">
        <v>0</v>
      </c>
      <c r="L126" s="19">
        <v>38224.6</v>
      </c>
      <c r="M126" s="19">
        <v>28000</v>
      </c>
      <c r="N126" s="19">
        <v>-10224.6</v>
      </c>
      <c r="O126" s="19">
        <v>-36.520000000000003</v>
      </c>
    </row>
    <row r="127" spans="1:15" ht="15" thickBot="1" x14ac:dyDescent="0.35">
      <c r="A127" s="18" t="s">
        <v>93</v>
      </c>
      <c r="B127" s="19">
        <v>3058</v>
      </c>
      <c r="C127" s="19">
        <v>0</v>
      </c>
      <c r="D127" s="19">
        <v>0</v>
      </c>
      <c r="E127" s="19">
        <v>0</v>
      </c>
      <c r="F127" s="19">
        <v>0</v>
      </c>
      <c r="G127" s="19">
        <v>4587</v>
      </c>
      <c r="H127" s="19">
        <v>7135.3</v>
      </c>
      <c r="I127" s="19">
        <v>2548.3000000000002</v>
      </c>
      <c r="J127" s="19">
        <v>0</v>
      </c>
      <c r="K127" s="19">
        <v>10193.200000000001</v>
      </c>
      <c r="L127" s="19">
        <v>27521.7</v>
      </c>
      <c r="M127" s="19">
        <v>27000</v>
      </c>
      <c r="N127" s="19">
        <v>-521.70000000000005</v>
      </c>
      <c r="O127" s="19">
        <v>-1.93</v>
      </c>
    </row>
    <row r="128" spans="1:15" ht="15" thickBot="1" x14ac:dyDescent="0.35">
      <c r="A128" s="18" t="s">
        <v>94</v>
      </c>
      <c r="B128" s="19">
        <v>3058</v>
      </c>
      <c r="C128" s="19">
        <v>5606.3</v>
      </c>
      <c r="D128" s="19">
        <v>0</v>
      </c>
      <c r="E128" s="19">
        <v>0</v>
      </c>
      <c r="F128" s="19">
        <v>0</v>
      </c>
      <c r="G128" s="19">
        <v>0</v>
      </c>
      <c r="H128" s="19">
        <v>0</v>
      </c>
      <c r="I128" s="19">
        <v>0</v>
      </c>
      <c r="J128" s="19">
        <v>0</v>
      </c>
      <c r="K128" s="19">
        <v>10193.200000000001</v>
      </c>
      <c r="L128" s="19">
        <v>18857.5</v>
      </c>
      <c r="M128" s="19">
        <v>13000</v>
      </c>
      <c r="N128" s="19">
        <v>-5857.5</v>
      </c>
      <c r="O128" s="19">
        <v>-45.06</v>
      </c>
    </row>
    <row r="129" spans="1:15" ht="15" thickBot="1" x14ac:dyDescent="0.35">
      <c r="A129" s="18" t="s">
        <v>95</v>
      </c>
      <c r="B129" s="19">
        <v>3058</v>
      </c>
      <c r="C129" s="19">
        <v>0</v>
      </c>
      <c r="D129" s="19">
        <v>0</v>
      </c>
      <c r="E129" s="19">
        <v>0</v>
      </c>
      <c r="F129" s="19">
        <v>19367.099999999999</v>
      </c>
      <c r="G129" s="19">
        <v>29050.7</v>
      </c>
      <c r="H129" s="19">
        <v>7135.3</v>
      </c>
      <c r="I129" s="19">
        <v>13760.9</v>
      </c>
      <c r="J129" s="19">
        <v>0</v>
      </c>
      <c r="K129" s="19">
        <v>0</v>
      </c>
      <c r="L129" s="19">
        <v>72372</v>
      </c>
      <c r="M129" s="19">
        <v>71000</v>
      </c>
      <c r="N129" s="19">
        <v>-1372</v>
      </c>
      <c r="O129" s="19">
        <v>-1.93</v>
      </c>
    </row>
    <row r="130" spans="1:15" ht="15" thickBot="1" x14ac:dyDescent="0.35">
      <c r="A130" s="18" t="s">
        <v>96</v>
      </c>
      <c r="B130" s="19">
        <v>3058</v>
      </c>
      <c r="C130" s="19">
        <v>5606.3</v>
      </c>
      <c r="D130" s="19">
        <v>0</v>
      </c>
      <c r="E130" s="19">
        <v>0</v>
      </c>
      <c r="F130" s="19">
        <v>0</v>
      </c>
      <c r="G130" s="19">
        <v>0</v>
      </c>
      <c r="H130" s="19">
        <v>0</v>
      </c>
      <c r="I130" s="19">
        <v>2548.3000000000002</v>
      </c>
      <c r="J130" s="19">
        <v>0</v>
      </c>
      <c r="K130" s="19">
        <v>10193.200000000001</v>
      </c>
      <c r="L130" s="19">
        <v>21405.8</v>
      </c>
      <c r="M130" s="19">
        <v>18000</v>
      </c>
      <c r="N130" s="19">
        <v>-3405.8</v>
      </c>
      <c r="O130" s="19">
        <v>-18.920000000000002</v>
      </c>
    </row>
    <row r="131" spans="1:15" ht="15" thickBot="1" x14ac:dyDescent="0.35">
      <c r="A131" s="18" t="s">
        <v>97</v>
      </c>
      <c r="B131" s="19">
        <v>3058</v>
      </c>
      <c r="C131" s="19">
        <v>0</v>
      </c>
      <c r="D131" s="19">
        <v>0</v>
      </c>
      <c r="E131" s="19">
        <v>0</v>
      </c>
      <c r="F131" s="19">
        <v>0</v>
      </c>
      <c r="G131" s="19">
        <v>29050.7</v>
      </c>
      <c r="H131" s="19">
        <v>21405.8</v>
      </c>
      <c r="I131" s="19">
        <v>0</v>
      </c>
      <c r="J131" s="19">
        <v>0</v>
      </c>
      <c r="K131" s="19">
        <v>10193.200000000001</v>
      </c>
      <c r="L131" s="19">
        <v>63707.7</v>
      </c>
      <c r="M131" s="19">
        <v>82000</v>
      </c>
      <c r="N131" s="19">
        <v>18292.3</v>
      </c>
      <c r="O131" s="19">
        <v>22.31</v>
      </c>
    </row>
    <row r="132" spans="1:15" ht="15" thickBot="1" x14ac:dyDescent="0.35">
      <c r="A132" s="18" t="s">
        <v>98</v>
      </c>
      <c r="B132" s="19">
        <v>3058</v>
      </c>
      <c r="C132" s="19">
        <v>0</v>
      </c>
      <c r="D132" s="19">
        <v>0</v>
      </c>
      <c r="E132" s="19">
        <v>0</v>
      </c>
      <c r="F132" s="19">
        <v>0</v>
      </c>
      <c r="G132" s="19">
        <v>0</v>
      </c>
      <c r="H132" s="19">
        <v>33128</v>
      </c>
      <c r="I132" s="19">
        <v>2548.3000000000002</v>
      </c>
      <c r="J132" s="19">
        <v>0</v>
      </c>
      <c r="K132" s="19">
        <v>0</v>
      </c>
      <c r="L132" s="19">
        <v>38734.300000000003</v>
      </c>
      <c r="M132" s="19">
        <v>38000</v>
      </c>
      <c r="N132" s="19">
        <v>-734.3</v>
      </c>
      <c r="O132" s="19">
        <v>-1.93</v>
      </c>
    </row>
    <row r="133" spans="1:15" ht="15" thickBot="1" x14ac:dyDescent="0.35">
      <c r="A133" s="18" t="s">
        <v>99</v>
      </c>
      <c r="B133" s="19">
        <v>0</v>
      </c>
      <c r="C133" s="19">
        <v>0</v>
      </c>
      <c r="D133" s="19">
        <v>0</v>
      </c>
      <c r="E133" s="19">
        <v>0</v>
      </c>
      <c r="F133" s="19">
        <v>0</v>
      </c>
      <c r="G133" s="19">
        <v>29050.7</v>
      </c>
      <c r="H133" s="19">
        <v>7135.3</v>
      </c>
      <c r="I133" s="19">
        <v>0</v>
      </c>
      <c r="J133" s="19">
        <v>0</v>
      </c>
      <c r="K133" s="19">
        <v>0</v>
      </c>
      <c r="L133" s="19">
        <v>36186</v>
      </c>
      <c r="M133" s="19">
        <v>22000</v>
      </c>
      <c r="N133" s="19">
        <v>-14186</v>
      </c>
      <c r="O133" s="19">
        <v>-64.48</v>
      </c>
    </row>
    <row r="134" spans="1:15" ht="15" thickBot="1" x14ac:dyDescent="0.35">
      <c r="A134" s="18" t="s">
        <v>100</v>
      </c>
      <c r="B134" s="19">
        <v>3058</v>
      </c>
      <c r="C134" s="19">
        <v>5606.3</v>
      </c>
      <c r="D134" s="19">
        <v>0</v>
      </c>
      <c r="E134" s="19">
        <v>0</v>
      </c>
      <c r="F134" s="19">
        <v>0</v>
      </c>
      <c r="G134" s="19">
        <v>0</v>
      </c>
      <c r="H134" s="19">
        <v>0</v>
      </c>
      <c r="I134" s="19">
        <v>2548.3000000000002</v>
      </c>
      <c r="J134" s="19">
        <v>0</v>
      </c>
      <c r="K134" s="19">
        <v>0</v>
      </c>
      <c r="L134" s="19">
        <v>11212.6</v>
      </c>
      <c r="M134" s="19">
        <v>11000</v>
      </c>
      <c r="N134" s="19">
        <v>-212.6</v>
      </c>
      <c r="O134" s="19">
        <v>-1.93</v>
      </c>
    </row>
    <row r="135" spans="1:15" ht="15" thickBot="1" x14ac:dyDescent="0.35">
      <c r="A135" s="18" t="s">
        <v>101</v>
      </c>
      <c r="B135" s="19">
        <v>3058</v>
      </c>
      <c r="C135" s="19">
        <v>0</v>
      </c>
      <c r="D135" s="19">
        <v>0</v>
      </c>
      <c r="E135" s="19">
        <v>0</v>
      </c>
      <c r="F135" s="19">
        <v>0</v>
      </c>
      <c r="G135" s="19">
        <v>25483.1</v>
      </c>
      <c r="H135" s="19">
        <v>21405.8</v>
      </c>
      <c r="I135" s="19">
        <v>2548.3000000000002</v>
      </c>
      <c r="J135" s="19">
        <v>0</v>
      </c>
      <c r="K135" s="19">
        <v>10193.200000000001</v>
      </c>
      <c r="L135" s="19">
        <v>62688.4</v>
      </c>
      <c r="M135" s="19">
        <v>43000</v>
      </c>
      <c r="N135" s="19">
        <v>-19688.400000000001</v>
      </c>
      <c r="O135" s="19">
        <v>-45.79</v>
      </c>
    </row>
    <row r="136" spans="1:15" ht="15" thickBot="1" x14ac:dyDescent="0.35">
      <c r="A136" s="18" t="s">
        <v>102</v>
      </c>
      <c r="B136" s="19">
        <v>3058</v>
      </c>
      <c r="C136" s="19">
        <v>5606.3</v>
      </c>
      <c r="D136" s="19">
        <v>0</v>
      </c>
      <c r="E136" s="19">
        <v>0</v>
      </c>
      <c r="F136" s="19">
        <v>0</v>
      </c>
      <c r="G136" s="19">
        <v>29050.7</v>
      </c>
      <c r="H136" s="19">
        <v>7135.3</v>
      </c>
      <c r="I136" s="19">
        <v>2548.3000000000002</v>
      </c>
      <c r="J136" s="19">
        <v>0</v>
      </c>
      <c r="K136" s="19">
        <v>10193.200000000001</v>
      </c>
      <c r="L136" s="19">
        <v>57591.8</v>
      </c>
      <c r="M136" s="19">
        <v>73000</v>
      </c>
      <c r="N136" s="19">
        <v>15408.2</v>
      </c>
      <c r="O136" s="19">
        <v>21.11</v>
      </c>
    </row>
    <row r="137" spans="1:15" ht="15" thickBot="1" x14ac:dyDescent="0.35">
      <c r="A137" s="18" t="s">
        <v>103</v>
      </c>
      <c r="B137" s="19">
        <v>3058</v>
      </c>
      <c r="C137" s="19">
        <v>5606.3</v>
      </c>
      <c r="D137" s="19">
        <v>0</v>
      </c>
      <c r="E137" s="19">
        <v>0</v>
      </c>
      <c r="F137" s="19">
        <v>0</v>
      </c>
      <c r="G137" s="19">
        <v>29050.7</v>
      </c>
      <c r="H137" s="19">
        <v>0</v>
      </c>
      <c r="I137" s="19">
        <v>2548.3000000000002</v>
      </c>
      <c r="J137" s="19">
        <v>0</v>
      </c>
      <c r="K137" s="19">
        <v>10193.200000000001</v>
      </c>
      <c r="L137" s="19">
        <v>50456.5</v>
      </c>
      <c r="M137" s="19">
        <v>59000</v>
      </c>
      <c r="N137" s="19">
        <v>8543.5</v>
      </c>
      <c r="O137" s="19">
        <v>14.48</v>
      </c>
    </row>
    <row r="138" spans="1:15" ht="15" thickBot="1" x14ac:dyDescent="0.35">
      <c r="A138" s="18" t="s">
        <v>104</v>
      </c>
      <c r="B138" s="19">
        <v>3058</v>
      </c>
      <c r="C138" s="19">
        <v>5606.3</v>
      </c>
      <c r="D138" s="19">
        <v>0</v>
      </c>
      <c r="E138" s="19">
        <v>0</v>
      </c>
      <c r="F138" s="19">
        <v>0</v>
      </c>
      <c r="G138" s="19">
        <v>25483.1</v>
      </c>
      <c r="H138" s="19">
        <v>7135.3</v>
      </c>
      <c r="I138" s="19">
        <v>2548.3000000000002</v>
      </c>
      <c r="J138" s="19">
        <v>0</v>
      </c>
      <c r="K138" s="19">
        <v>10193.200000000001</v>
      </c>
      <c r="L138" s="19">
        <v>54024.2</v>
      </c>
      <c r="M138" s="19">
        <v>71000</v>
      </c>
      <c r="N138" s="19">
        <v>16975.8</v>
      </c>
      <c r="O138" s="19">
        <v>23.91</v>
      </c>
    </row>
    <row r="139" spans="1:15" ht="15" thickBot="1" x14ac:dyDescent="0.35">
      <c r="A139" s="18" t="s">
        <v>105</v>
      </c>
      <c r="B139" s="19">
        <v>3058</v>
      </c>
      <c r="C139" s="19">
        <v>0</v>
      </c>
      <c r="D139" s="19">
        <v>0</v>
      </c>
      <c r="E139" s="19">
        <v>0</v>
      </c>
      <c r="F139" s="19">
        <v>8154.6</v>
      </c>
      <c r="G139" s="19">
        <v>25483.1</v>
      </c>
      <c r="H139" s="19">
        <v>7135.3</v>
      </c>
      <c r="I139" s="19">
        <v>2548.3000000000002</v>
      </c>
      <c r="J139" s="19">
        <v>0</v>
      </c>
      <c r="K139" s="19">
        <v>0</v>
      </c>
      <c r="L139" s="19">
        <v>46379.199999999997</v>
      </c>
      <c r="M139" s="19">
        <v>44000</v>
      </c>
      <c r="N139" s="19">
        <v>-2379.1999999999998</v>
      </c>
      <c r="O139" s="19">
        <v>-5.41</v>
      </c>
    </row>
    <row r="140" spans="1:15" ht="15" thickBot="1" x14ac:dyDescent="0.35">
      <c r="A140" s="18" t="s">
        <v>106</v>
      </c>
      <c r="B140" s="19">
        <v>3058</v>
      </c>
      <c r="C140" s="19">
        <v>0</v>
      </c>
      <c r="D140" s="19">
        <v>0</v>
      </c>
      <c r="E140" s="19">
        <v>0</v>
      </c>
      <c r="F140" s="19">
        <v>0</v>
      </c>
      <c r="G140" s="19">
        <v>4587</v>
      </c>
      <c r="H140" s="19">
        <v>46888.9</v>
      </c>
      <c r="I140" s="19">
        <v>2548.3000000000002</v>
      </c>
      <c r="J140" s="19">
        <v>0</v>
      </c>
      <c r="K140" s="19">
        <v>10193.200000000001</v>
      </c>
      <c r="L140" s="19">
        <v>67275.399999999994</v>
      </c>
      <c r="M140" s="19">
        <v>66000</v>
      </c>
      <c r="N140" s="19">
        <v>-1275.4000000000001</v>
      </c>
      <c r="O140" s="19">
        <v>-1.93</v>
      </c>
    </row>
    <row r="141" spans="1:15" ht="15" thickBot="1" x14ac:dyDescent="0.35">
      <c r="A141" s="18" t="s">
        <v>107</v>
      </c>
      <c r="B141" s="19">
        <v>3058</v>
      </c>
      <c r="C141" s="19">
        <v>0</v>
      </c>
      <c r="D141" s="19">
        <v>0</v>
      </c>
      <c r="E141" s="19">
        <v>0</v>
      </c>
      <c r="F141" s="19">
        <v>8154.6</v>
      </c>
      <c r="G141" s="19">
        <v>25483.1</v>
      </c>
      <c r="H141" s="19">
        <v>7135.3</v>
      </c>
      <c r="I141" s="19">
        <v>0</v>
      </c>
      <c r="J141" s="19">
        <v>0</v>
      </c>
      <c r="K141" s="19">
        <v>0</v>
      </c>
      <c r="L141" s="19">
        <v>43830.9</v>
      </c>
      <c r="M141" s="19">
        <v>47000</v>
      </c>
      <c r="N141" s="19">
        <v>3169.1</v>
      </c>
      <c r="O141" s="19">
        <v>6.74</v>
      </c>
    </row>
    <row r="142" spans="1:15" ht="15" thickBot="1" x14ac:dyDescent="0.35">
      <c r="A142" s="18" t="s">
        <v>108</v>
      </c>
      <c r="B142" s="19">
        <v>3058</v>
      </c>
      <c r="C142" s="19">
        <v>5606.3</v>
      </c>
      <c r="D142" s="19">
        <v>0</v>
      </c>
      <c r="E142" s="19">
        <v>18347.8</v>
      </c>
      <c r="F142" s="19">
        <v>0</v>
      </c>
      <c r="G142" s="19">
        <v>0</v>
      </c>
      <c r="H142" s="19">
        <v>0</v>
      </c>
      <c r="I142" s="19">
        <v>13760.9</v>
      </c>
      <c r="J142" s="19">
        <v>0</v>
      </c>
      <c r="K142" s="19">
        <v>0</v>
      </c>
      <c r="L142" s="19">
        <v>40772.9</v>
      </c>
      <c r="M142" s="19">
        <v>40000</v>
      </c>
      <c r="N142" s="19">
        <v>-772.9</v>
      </c>
      <c r="O142" s="19">
        <v>-1.93</v>
      </c>
    </row>
    <row r="143" spans="1:15" ht="15" thickBot="1" x14ac:dyDescent="0.35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</row>
    <row r="144" spans="1:15" ht="15" thickBot="1" x14ac:dyDescent="0.35">
      <c r="A144" s="20" t="s">
        <v>153</v>
      </c>
      <c r="B144" s="21">
        <v>190103.8</v>
      </c>
      <c r="C144"/>
      <c r="D144"/>
      <c r="E144"/>
      <c r="F144"/>
      <c r="G144"/>
      <c r="H144"/>
      <c r="I144"/>
      <c r="J144"/>
      <c r="K144"/>
      <c r="L144"/>
      <c r="M144"/>
      <c r="N144"/>
      <c r="O144"/>
    </row>
    <row r="145" spans="1:15" ht="15" thickBot="1" x14ac:dyDescent="0.35">
      <c r="A145" s="20" t="s">
        <v>303</v>
      </c>
      <c r="B145" s="21">
        <v>0</v>
      </c>
      <c r="C145"/>
      <c r="D145"/>
      <c r="E145"/>
      <c r="F145"/>
      <c r="G145"/>
      <c r="H145"/>
      <c r="I145"/>
      <c r="J145"/>
      <c r="K145"/>
      <c r="L145"/>
      <c r="M145"/>
      <c r="N145"/>
      <c r="O145"/>
    </row>
    <row r="146" spans="1:15" ht="15" thickBot="1" x14ac:dyDescent="0.35">
      <c r="A146" s="20" t="s">
        <v>155</v>
      </c>
      <c r="B146" s="21">
        <v>844000</v>
      </c>
      <c r="C146"/>
      <c r="D146"/>
      <c r="E146"/>
      <c r="F146"/>
      <c r="G146"/>
      <c r="H146"/>
      <c r="I146"/>
      <c r="J146"/>
      <c r="K146"/>
      <c r="L146"/>
      <c r="M146"/>
      <c r="N146"/>
      <c r="O146"/>
    </row>
    <row r="147" spans="1:15" ht="15" thickBot="1" x14ac:dyDescent="0.35">
      <c r="A147" s="20" t="s">
        <v>156</v>
      </c>
      <c r="B147" s="21">
        <v>844000</v>
      </c>
      <c r="C147"/>
      <c r="D147"/>
      <c r="E147"/>
      <c r="F147"/>
      <c r="G147"/>
      <c r="H147"/>
      <c r="I147"/>
      <c r="J147"/>
      <c r="K147"/>
      <c r="L147"/>
      <c r="M147"/>
      <c r="N147"/>
      <c r="O147"/>
    </row>
    <row r="148" spans="1:15" ht="15" thickBot="1" x14ac:dyDescent="0.35">
      <c r="A148" s="20" t="s">
        <v>157</v>
      </c>
      <c r="B148" s="21">
        <v>0</v>
      </c>
      <c r="C148"/>
      <c r="D148"/>
      <c r="E148"/>
      <c r="F148"/>
      <c r="G148"/>
      <c r="H148"/>
      <c r="I148"/>
      <c r="J148"/>
      <c r="K148"/>
      <c r="L148"/>
      <c r="M148"/>
      <c r="N148"/>
      <c r="O148"/>
    </row>
    <row r="149" spans="1:15" ht="15" thickBot="1" x14ac:dyDescent="0.35">
      <c r="A149" s="20" t="s">
        <v>158</v>
      </c>
      <c r="B149" s="21"/>
      <c r="C149"/>
      <c r="D149"/>
      <c r="E149"/>
      <c r="F149"/>
      <c r="G149"/>
      <c r="H149"/>
      <c r="I149"/>
      <c r="J149"/>
      <c r="K149"/>
      <c r="L149"/>
      <c r="M149"/>
      <c r="N149"/>
      <c r="O149"/>
    </row>
    <row r="150" spans="1:15" ht="15" thickBot="1" x14ac:dyDescent="0.35">
      <c r="A150" s="20" t="s">
        <v>159</v>
      </c>
      <c r="B150" s="21"/>
      <c r="C150"/>
      <c r="D150"/>
      <c r="E150"/>
      <c r="F150"/>
      <c r="G150"/>
      <c r="H150"/>
      <c r="I150"/>
      <c r="J150"/>
      <c r="K150"/>
      <c r="L150"/>
      <c r="M150"/>
      <c r="N150"/>
      <c r="O150"/>
    </row>
    <row r="151" spans="1:15" ht="15" thickBot="1" x14ac:dyDescent="0.35">
      <c r="A151" s="20" t="s">
        <v>160</v>
      </c>
      <c r="B151" s="21">
        <v>0</v>
      </c>
      <c r="C151"/>
      <c r="D151"/>
      <c r="E151"/>
      <c r="F151"/>
      <c r="G151"/>
      <c r="H151"/>
      <c r="I151"/>
      <c r="J151"/>
      <c r="K151"/>
      <c r="L151"/>
      <c r="M151"/>
      <c r="N151"/>
      <c r="O151"/>
    </row>
    <row r="152" spans="1:15" x14ac:dyDescent="0.3">
      <c r="A152"/>
      <c r="B152"/>
      <c r="C152"/>
      <c r="D152"/>
      <c r="E152"/>
      <c r="F152"/>
      <c r="G152"/>
      <c r="H152"/>
      <c r="I152"/>
      <c r="J152"/>
      <c r="K152"/>
      <c r="L152"/>
      <c r="M152"/>
      <c r="N152"/>
      <c r="O152"/>
    </row>
    <row r="153" spans="1:15" x14ac:dyDescent="0.3">
      <c r="A153" s="22" t="s">
        <v>161</v>
      </c>
      <c r="B153"/>
      <c r="C153"/>
      <c r="D153"/>
      <c r="E153"/>
      <c r="F153"/>
      <c r="G153"/>
      <c r="H153"/>
      <c r="I153"/>
      <c r="J153"/>
      <c r="K153"/>
      <c r="L153"/>
      <c r="M153"/>
      <c r="N153"/>
      <c r="O153"/>
    </row>
    <row r="154" spans="1:15" x14ac:dyDescent="0.3">
      <c r="A154"/>
      <c r="B154"/>
      <c r="C154"/>
      <c r="D154"/>
      <c r="E154"/>
      <c r="F154"/>
      <c r="G154"/>
      <c r="H154"/>
      <c r="I154"/>
      <c r="J154"/>
      <c r="K154"/>
      <c r="L154"/>
      <c r="M154"/>
      <c r="N154"/>
      <c r="O154"/>
    </row>
    <row r="155" spans="1:15" x14ac:dyDescent="0.3">
      <c r="A155" s="23" t="s">
        <v>304</v>
      </c>
      <c r="B155"/>
      <c r="C155"/>
      <c r="D155"/>
      <c r="E155"/>
      <c r="F155"/>
      <c r="G155"/>
      <c r="H155"/>
      <c r="I155"/>
      <c r="J155"/>
      <c r="K155"/>
      <c r="L155"/>
      <c r="M155"/>
      <c r="N155"/>
      <c r="O155"/>
    </row>
    <row r="156" spans="1:15" x14ac:dyDescent="0.3">
      <c r="A156" s="23" t="s">
        <v>305</v>
      </c>
      <c r="B156"/>
      <c r="C156"/>
      <c r="D156"/>
      <c r="E156"/>
      <c r="F156"/>
      <c r="G156"/>
      <c r="H156"/>
      <c r="I156"/>
      <c r="J156"/>
      <c r="K156"/>
      <c r="L156"/>
      <c r="M156"/>
      <c r="N156"/>
      <c r="O156"/>
    </row>
  </sheetData>
  <hyperlinks>
    <hyperlink ref="A28" r:id="rId1" xr:uid="{4A4AE140-57A2-45DF-84A1-1F59DB3F807C}"/>
    <hyperlink ref="A153" r:id="rId2" display="https://miau.my-x.hu/myx-free/coco/test/357838120221103040207.html" xr:uid="{A80ECD86-3B9A-4C2F-93CE-3C14B73A51B7}"/>
  </hyperlinks>
  <pageMargins left="0.7" right="0.7" top="0.75" bottom="0.75" header="0.3" footer="0.3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7822D7-0DA3-4DD9-B03E-8074C97E7423}">
  <sheetPr>
    <tabColor rgb="FF92D050"/>
  </sheetPr>
  <dimension ref="A1:Z131"/>
  <sheetViews>
    <sheetView zoomScale="66" workbookViewId="0"/>
  </sheetViews>
  <sheetFormatPr defaultRowHeight="14.4" x14ac:dyDescent="0.3"/>
  <cols>
    <col min="1" max="1" width="19.44140625" style="1" customWidth="1"/>
    <col min="2" max="2" width="8.21875" style="1" bestFit="1" customWidth="1"/>
    <col min="3" max="7" width="10.21875" style="1" bestFit="1" customWidth="1"/>
    <col min="8" max="8" width="4.6640625" style="1" bestFit="1" customWidth="1"/>
    <col min="9" max="9" width="15.77734375" style="1" bestFit="1" customWidth="1"/>
    <col min="10" max="10" width="8.88671875" style="1"/>
    <col min="11" max="11" width="15.77734375" style="1" bestFit="1" customWidth="1"/>
    <col min="12" max="12" width="11.21875" style="1" bestFit="1" customWidth="1"/>
    <col min="13" max="23" width="10.21875" style="1" bestFit="1" customWidth="1"/>
    <col min="24" max="24" width="11.21875" style="1" bestFit="1" customWidth="1"/>
    <col min="25" max="25" width="8.88671875" style="1"/>
    <col min="26" max="26" width="28.5546875" style="1" bestFit="1" customWidth="1"/>
    <col min="27" max="16384" width="8.88671875" style="1"/>
  </cols>
  <sheetData>
    <row r="1" spans="1:23" x14ac:dyDescent="0.3">
      <c r="H1" s="1" t="s">
        <v>7</v>
      </c>
      <c r="I1" s="1" t="s">
        <v>29</v>
      </c>
    </row>
    <row r="2" spans="1:23" x14ac:dyDescent="0.3">
      <c r="H2" s="1">
        <v>90</v>
      </c>
      <c r="I2" s="1" t="s">
        <v>8</v>
      </c>
      <c r="M2" s="1" t="s">
        <v>69</v>
      </c>
      <c r="N2" s="1" t="s">
        <v>69</v>
      </c>
      <c r="O2" s="1" t="s">
        <v>69</v>
      </c>
      <c r="P2" s="1" t="s">
        <v>69</v>
      </c>
      <c r="Q2" s="1" t="s">
        <v>69</v>
      </c>
      <c r="R2" s="1" t="s">
        <v>70</v>
      </c>
      <c r="S2" s="1" t="s">
        <v>70</v>
      </c>
      <c r="T2" s="1" t="s">
        <v>70</v>
      </c>
      <c r="U2" s="1" t="s">
        <v>70</v>
      </c>
      <c r="V2" s="1" t="s">
        <v>70</v>
      </c>
    </row>
    <row r="3" spans="1:23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  <c r="K3" s="1" t="str">
        <f t="shared" ref="K3:Q3" si="0">A3</f>
        <v>timestamp for X</v>
      </c>
      <c r="L3" s="1" t="str">
        <f t="shared" si="0"/>
        <v>id_case</v>
      </c>
      <c r="M3" s="1" t="str">
        <f t="shared" si="0"/>
        <v>Attribute1</v>
      </c>
      <c r="N3" s="1" t="str">
        <f t="shared" si="0"/>
        <v>Attribute2</v>
      </c>
      <c r="O3" s="1" t="str">
        <f t="shared" si="0"/>
        <v>Attribute3</v>
      </c>
      <c r="P3" s="1" t="str">
        <f t="shared" si="0"/>
        <v>Attribute4</v>
      </c>
      <c r="Q3" s="1" t="str">
        <f t="shared" si="0"/>
        <v>Attribute5</v>
      </c>
      <c r="R3" s="1" t="str">
        <f>M3</f>
        <v>Attribute1</v>
      </c>
      <c r="S3" s="1" t="str">
        <f t="shared" ref="S3:V3" si="1">N3</f>
        <v>Attribute2</v>
      </c>
      <c r="T3" s="1" t="str">
        <f t="shared" si="1"/>
        <v>Attribute3</v>
      </c>
      <c r="U3" s="1" t="str">
        <f t="shared" si="1"/>
        <v>Attribute4</v>
      </c>
      <c r="V3" s="1" t="str">
        <f t="shared" si="1"/>
        <v>Attribute5</v>
      </c>
      <c r="W3" s="1" t="s">
        <v>7</v>
      </c>
    </row>
    <row r="4" spans="1:23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  <c r="K4" s="1" t="str">
        <f>A4</f>
        <v>time1</v>
      </c>
      <c r="L4" s="1">
        <f t="shared" ref="L4:L21" si="2">B4</f>
        <v>1</v>
      </c>
      <c r="M4" s="1">
        <f t="shared" ref="M4:M21" si="3">RANK(C4,C$4:C$21,0)</f>
        <v>1</v>
      </c>
      <c r="N4" s="1">
        <f t="shared" ref="N4:N21" si="4">RANK(D4,D$4:D$21,0)</f>
        <v>16</v>
      </c>
      <c r="O4" s="1">
        <f t="shared" ref="O4:O21" si="5">RANK(E4,E$4:E$21,0)</f>
        <v>11</v>
      </c>
      <c r="P4" s="1">
        <f t="shared" ref="P4:P21" si="6">RANK(F4,F$4:F$21,0)</f>
        <v>13</v>
      </c>
      <c r="Q4" s="1">
        <f t="shared" ref="Q4:Q21" si="7">RANK(G4,G$4:G$21,0)</f>
        <v>10</v>
      </c>
      <c r="R4" s="1">
        <f>19-M4</f>
        <v>18</v>
      </c>
      <c r="S4" s="1">
        <f t="shared" ref="S4:S23" si="8">19-N4</f>
        <v>3</v>
      </c>
      <c r="T4" s="1">
        <f t="shared" ref="T4:T23" si="9">19-O4</f>
        <v>8</v>
      </c>
      <c r="U4" s="1">
        <f t="shared" ref="U4:U23" si="10">19-P4</f>
        <v>6</v>
      </c>
      <c r="V4" s="1">
        <f t="shared" ref="V4:V23" si="11">19-Q4</f>
        <v>9</v>
      </c>
      <c r="W4" s="1">
        <f t="shared" ref="W4:W21" si="12">H4*1000</f>
        <v>91000</v>
      </c>
    </row>
    <row r="5" spans="1:23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  <c r="K5" s="1" t="str">
        <f t="shared" ref="K5:K23" si="13">A5</f>
        <v>time2</v>
      </c>
      <c r="L5" s="1">
        <f t="shared" si="2"/>
        <v>2</v>
      </c>
      <c r="M5" s="1">
        <f t="shared" si="3"/>
        <v>10</v>
      </c>
      <c r="N5" s="1">
        <f t="shared" si="4"/>
        <v>11</v>
      </c>
      <c r="O5" s="1">
        <f t="shared" si="5"/>
        <v>6</v>
      </c>
      <c r="P5" s="1">
        <f t="shared" si="6"/>
        <v>6</v>
      </c>
      <c r="Q5" s="1">
        <f t="shared" si="7"/>
        <v>7</v>
      </c>
      <c r="R5" s="1">
        <f t="shared" ref="R5:R21" si="14">19-M5</f>
        <v>9</v>
      </c>
      <c r="S5" s="1">
        <f t="shared" si="8"/>
        <v>8</v>
      </c>
      <c r="T5" s="1">
        <f t="shared" si="9"/>
        <v>13</v>
      </c>
      <c r="U5" s="1">
        <f t="shared" si="10"/>
        <v>13</v>
      </c>
      <c r="V5" s="1">
        <f t="shared" si="11"/>
        <v>12</v>
      </c>
      <c r="W5" s="1">
        <f t="shared" si="12"/>
        <v>28000</v>
      </c>
    </row>
    <row r="6" spans="1:23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  <c r="K6" s="1" t="str">
        <f t="shared" si="13"/>
        <v>time3</v>
      </c>
      <c r="L6" s="1">
        <f t="shared" si="2"/>
        <v>3</v>
      </c>
      <c r="M6" s="1">
        <f t="shared" si="3"/>
        <v>7</v>
      </c>
      <c r="N6" s="1">
        <f t="shared" si="4"/>
        <v>9</v>
      </c>
      <c r="O6" s="1">
        <f t="shared" si="5"/>
        <v>7</v>
      </c>
      <c r="P6" s="1">
        <f t="shared" si="6"/>
        <v>15</v>
      </c>
      <c r="Q6" s="1">
        <f t="shared" si="7"/>
        <v>18</v>
      </c>
      <c r="R6" s="1">
        <f t="shared" si="14"/>
        <v>12</v>
      </c>
      <c r="S6" s="1">
        <f t="shared" si="8"/>
        <v>10</v>
      </c>
      <c r="T6" s="1">
        <f t="shared" si="9"/>
        <v>12</v>
      </c>
      <c r="U6" s="1">
        <f t="shared" si="10"/>
        <v>4</v>
      </c>
      <c r="V6" s="1">
        <f t="shared" si="11"/>
        <v>1</v>
      </c>
      <c r="W6" s="1">
        <f t="shared" si="12"/>
        <v>27000</v>
      </c>
    </row>
    <row r="7" spans="1:23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  <c r="K7" s="1" t="str">
        <f t="shared" si="13"/>
        <v>time4</v>
      </c>
      <c r="L7" s="1">
        <f t="shared" si="2"/>
        <v>4</v>
      </c>
      <c r="M7" s="1">
        <f t="shared" si="3"/>
        <v>2</v>
      </c>
      <c r="N7" s="1">
        <f t="shared" si="4"/>
        <v>4</v>
      </c>
      <c r="O7" s="1">
        <f t="shared" si="5"/>
        <v>1</v>
      </c>
      <c r="P7" s="1">
        <f t="shared" si="6"/>
        <v>4</v>
      </c>
      <c r="Q7" s="1">
        <f t="shared" si="7"/>
        <v>15</v>
      </c>
      <c r="R7" s="1">
        <f t="shared" si="14"/>
        <v>17</v>
      </c>
      <c r="S7" s="1">
        <f t="shared" si="8"/>
        <v>15</v>
      </c>
      <c r="T7" s="1">
        <f t="shared" si="9"/>
        <v>18</v>
      </c>
      <c r="U7" s="1">
        <f t="shared" si="10"/>
        <v>15</v>
      </c>
      <c r="V7" s="1">
        <f t="shared" si="11"/>
        <v>4</v>
      </c>
      <c r="W7" s="1">
        <f t="shared" si="12"/>
        <v>13000</v>
      </c>
    </row>
    <row r="8" spans="1:23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  <c r="K8" s="1" t="str">
        <f t="shared" si="13"/>
        <v>time5</v>
      </c>
      <c r="L8" s="1">
        <f t="shared" si="2"/>
        <v>5</v>
      </c>
      <c r="M8" s="1">
        <f t="shared" si="3"/>
        <v>14</v>
      </c>
      <c r="N8" s="1">
        <f t="shared" si="4"/>
        <v>8</v>
      </c>
      <c r="O8" s="1">
        <f t="shared" si="5"/>
        <v>18</v>
      </c>
      <c r="P8" s="1">
        <f t="shared" si="6"/>
        <v>13</v>
      </c>
      <c r="Q8" s="1">
        <f t="shared" si="7"/>
        <v>1</v>
      </c>
      <c r="R8" s="1">
        <f t="shared" si="14"/>
        <v>5</v>
      </c>
      <c r="S8" s="1">
        <f t="shared" si="8"/>
        <v>11</v>
      </c>
      <c r="T8" s="1">
        <f t="shared" si="9"/>
        <v>1</v>
      </c>
      <c r="U8" s="1">
        <f t="shared" si="10"/>
        <v>6</v>
      </c>
      <c r="V8" s="1">
        <f t="shared" si="11"/>
        <v>18</v>
      </c>
      <c r="W8" s="1">
        <f t="shared" si="12"/>
        <v>71000</v>
      </c>
    </row>
    <row r="9" spans="1:23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  <c r="K9" s="1" t="str">
        <f t="shared" si="13"/>
        <v>time6</v>
      </c>
      <c r="L9" s="1">
        <f t="shared" si="2"/>
        <v>6</v>
      </c>
      <c r="M9" s="1">
        <f t="shared" si="3"/>
        <v>4</v>
      </c>
      <c r="N9" s="1">
        <f t="shared" si="4"/>
        <v>2</v>
      </c>
      <c r="O9" s="1">
        <f t="shared" si="5"/>
        <v>13</v>
      </c>
      <c r="P9" s="1">
        <f t="shared" si="6"/>
        <v>10</v>
      </c>
      <c r="Q9" s="1">
        <f t="shared" si="7"/>
        <v>11</v>
      </c>
      <c r="R9" s="1">
        <f t="shared" si="14"/>
        <v>15</v>
      </c>
      <c r="S9" s="1">
        <f t="shared" si="8"/>
        <v>17</v>
      </c>
      <c r="T9" s="1">
        <f t="shared" si="9"/>
        <v>6</v>
      </c>
      <c r="U9" s="1">
        <f t="shared" si="10"/>
        <v>9</v>
      </c>
      <c r="V9" s="1">
        <f t="shared" si="11"/>
        <v>8</v>
      </c>
      <c r="W9" s="1">
        <f t="shared" si="12"/>
        <v>18000</v>
      </c>
    </row>
    <row r="10" spans="1:23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  <c r="K10" s="1" t="str">
        <f t="shared" si="13"/>
        <v>time7</v>
      </c>
      <c r="L10" s="1">
        <f t="shared" si="2"/>
        <v>7</v>
      </c>
      <c r="M10" s="1">
        <f t="shared" si="3"/>
        <v>15</v>
      </c>
      <c r="N10" s="1">
        <f t="shared" si="4"/>
        <v>14</v>
      </c>
      <c r="O10" s="1">
        <f t="shared" si="5"/>
        <v>3</v>
      </c>
      <c r="P10" s="1">
        <f t="shared" si="6"/>
        <v>8</v>
      </c>
      <c r="Q10" s="1">
        <f t="shared" si="7"/>
        <v>14</v>
      </c>
      <c r="R10" s="1">
        <f t="shared" si="14"/>
        <v>4</v>
      </c>
      <c r="S10" s="1">
        <f t="shared" si="8"/>
        <v>5</v>
      </c>
      <c r="T10" s="1">
        <f t="shared" si="9"/>
        <v>16</v>
      </c>
      <c r="U10" s="1">
        <f t="shared" si="10"/>
        <v>11</v>
      </c>
      <c r="V10" s="1">
        <f t="shared" si="11"/>
        <v>5</v>
      </c>
      <c r="W10" s="1">
        <f t="shared" si="12"/>
        <v>82000</v>
      </c>
    </row>
    <row r="11" spans="1:23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  <c r="K11" s="1" t="str">
        <f t="shared" si="13"/>
        <v>time8</v>
      </c>
      <c r="L11" s="1">
        <f t="shared" si="2"/>
        <v>8</v>
      </c>
      <c r="M11" s="1">
        <f t="shared" si="3"/>
        <v>3</v>
      </c>
      <c r="N11" s="1">
        <f t="shared" si="4"/>
        <v>17</v>
      </c>
      <c r="O11" s="1">
        <f t="shared" si="5"/>
        <v>9</v>
      </c>
      <c r="P11" s="1">
        <f t="shared" si="6"/>
        <v>11</v>
      </c>
      <c r="Q11" s="1">
        <f t="shared" si="7"/>
        <v>4</v>
      </c>
      <c r="R11" s="1">
        <f t="shared" si="14"/>
        <v>16</v>
      </c>
      <c r="S11" s="1">
        <f t="shared" si="8"/>
        <v>2</v>
      </c>
      <c r="T11" s="1">
        <f t="shared" si="9"/>
        <v>10</v>
      </c>
      <c r="U11" s="1">
        <f t="shared" si="10"/>
        <v>8</v>
      </c>
      <c r="V11" s="1">
        <f t="shared" si="11"/>
        <v>15</v>
      </c>
      <c r="W11" s="1">
        <f t="shared" si="12"/>
        <v>38000</v>
      </c>
    </row>
    <row r="12" spans="1:23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  <c r="K12" s="1" t="str">
        <f t="shared" si="13"/>
        <v>time9</v>
      </c>
      <c r="L12" s="1">
        <f t="shared" si="2"/>
        <v>9</v>
      </c>
      <c r="M12" s="1">
        <f t="shared" si="3"/>
        <v>18</v>
      </c>
      <c r="N12" s="1">
        <f t="shared" si="4"/>
        <v>10</v>
      </c>
      <c r="O12" s="1">
        <f t="shared" si="5"/>
        <v>3</v>
      </c>
      <c r="P12" s="1">
        <f t="shared" si="6"/>
        <v>18</v>
      </c>
      <c r="Q12" s="1">
        <f t="shared" si="7"/>
        <v>4</v>
      </c>
      <c r="R12" s="1">
        <f t="shared" si="14"/>
        <v>1</v>
      </c>
      <c r="S12" s="1">
        <f t="shared" si="8"/>
        <v>9</v>
      </c>
      <c r="T12" s="1">
        <f t="shared" si="9"/>
        <v>16</v>
      </c>
      <c r="U12" s="1">
        <f t="shared" si="10"/>
        <v>1</v>
      </c>
      <c r="V12" s="1">
        <f t="shared" si="11"/>
        <v>15</v>
      </c>
      <c r="W12" s="1">
        <f t="shared" si="12"/>
        <v>22000</v>
      </c>
    </row>
    <row r="13" spans="1:23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  <c r="K13" s="1" t="str">
        <f t="shared" si="13"/>
        <v>time10</v>
      </c>
      <c r="L13" s="1">
        <f t="shared" si="2"/>
        <v>10</v>
      </c>
      <c r="M13" s="1">
        <f t="shared" si="3"/>
        <v>6</v>
      </c>
      <c r="N13" s="1">
        <f t="shared" si="4"/>
        <v>3</v>
      </c>
      <c r="O13" s="1">
        <f t="shared" si="5"/>
        <v>10</v>
      </c>
      <c r="P13" s="1">
        <f t="shared" si="6"/>
        <v>12</v>
      </c>
      <c r="Q13" s="1">
        <f t="shared" si="7"/>
        <v>8</v>
      </c>
      <c r="R13" s="1">
        <f t="shared" si="14"/>
        <v>13</v>
      </c>
      <c r="S13" s="1">
        <f t="shared" si="8"/>
        <v>16</v>
      </c>
      <c r="T13" s="1">
        <f t="shared" si="9"/>
        <v>9</v>
      </c>
      <c r="U13" s="1">
        <f t="shared" si="10"/>
        <v>7</v>
      </c>
      <c r="V13" s="1">
        <f t="shared" si="11"/>
        <v>11</v>
      </c>
      <c r="W13" s="1">
        <f t="shared" si="12"/>
        <v>11000</v>
      </c>
    </row>
    <row r="14" spans="1:23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  <c r="K14" s="1" t="str">
        <f t="shared" si="13"/>
        <v>time11</v>
      </c>
      <c r="L14" s="1">
        <f t="shared" si="2"/>
        <v>11</v>
      </c>
      <c r="M14" s="1">
        <f t="shared" si="3"/>
        <v>12</v>
      </c>
      <c r="N14" s="1">
        <f t="shared" si="4"/>
        <v>15</v>
      </c>
      <c r="O14" s="1">
        <f t="shared" si="5"/>
        <v>15</v>
      </c>
      <c r="P14" s="1">
        <f t="shared" si="6"/>
        <v>7</v>
      </c>
      <c r="Q14" s="1">
        <f t="shared" si="7"/>
        <v>13</v>
      </c>
      <c r="R14" s="1">
        <f t="shared" si="14"/>
        <v>7</v>
      </c>
      <c r="S14" s="1">
        <f t="shared" si="8"/>
        <v>4</v>
      </c>
      <c r="T14" s="1">
        <f t="shared" si="9"/>
        <v>4</v>
      </c>
      <c r="U14" s="1">
        <f t="shared" si="10"/>
        <v>12</v>
      </c>
      <c r="V14" s="1">
        <f t="shared" si="11"/>
        <v>6</v>
      </c>
      <c r="W14" s="1">
        <f t="shared" si="12"/>
        <v>43000</v>
      </c>
    </row>
    <row r="15" spans="1:23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  <c r="K15" s="1" t="str">
        <f t="shared" si="13"/>
        <v>time12</v>
      </c>
      <c r="L15" s="1">
        <f t="shared" si="2"/>
        <v>12</v>
      </c>
      <c r="M15" s="1">
        <f t="shared" si="3"/>
        <v>16</v>
      </c>
      <c r="N15" s="1">
        <f t="shared" si="4"/>
        <v>7</v>
      </c>
      <c r="O15" s="1">
        <f t="shared" si="5"/>
        <v>5</v>
      </c>
      <c r="P15" s="1">
        <f t="shared" si="6"/>
        <v>9</v>
      </c>
      <c r="Q15" s="1">
        <f t="shared" si="7"/>
        <v>15</v>
      </c>
      <c r="R15" s="1">
        <f t="shared" si="14"/>
        <v>3</v>
      </c>
      <c r="S15" s="1">
        <f t="shared" si="8"/>
        <v>12</v>
      </c>
      <c r="T15" s="1">
        <f t="shared" si="9"/>
        <v>14</v>
      </c>
      <c r="U15" s="1">
        <f t="shared" si="10"/>
        <v>10</v>
      </c>
      <c r="V15" s="1">
        <f t="shared" si="11"/>
        <v>4</v>
      </c>
      <c r="W15" s="1">
        <f t="shared" si="12"/>
        <v>73000</v>
      </c>
    </row>
    <row r="16" spans="1:23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  <c r="K16" s="1" t="str">
        <f t="shared" si="13"/>
        <v>time13</v>
      </c>
      <c r="L16" s="1">
        <f t="shared" si="2"/>
        <v>13</v>
      </c>
      <c r="M16" s="1">
        <f t="shared" si="3"/>
        <v>17</v>
      </c>
      <c r="N16" s="1">
        <f t="shared" si="4"/>
        <v>4</v>
      </c>
      <c r="O16" s="1">
        <f t="shared" si="5"/>
        <v>11</v>
      </c>
      <c r="P16" s="1">
        <f t="shared" si="6"/>
        <v>3</v>
      </c>
      <c r="Q16" s="1">
        <f t="shared" si="7"/>
        <v>12</v>
      </c>
      <c r="R16" s="1">
        <f t="shared" si="14"/>
        <v>2</v>
      </c>
      <c r="S16" s="1">
        <f t="shared" si="8"/>
        <v>15</v>
      </c>
      <c r="T16" s="1">
        <f t="shared" si="9"/>
        <v>8</v>
      </c>
      <c r="U16" s="1">
        <f t="shared" si="10"/>
        <v>16</v>
      </c>
      <c r="V16" s="1">
        <f t="shared" si="11"/>
        <v>7</v>
      </c>
      <c r="W16" s="1">
        <f t="shared" si="12"/>
        <v>59000</v>
      </c>
    </row>
    <row r="17" spans="1:26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  <c r="K17" s="1" t="str">
        <f t="shared" si="13"/>
        <v>time14</v>
      </c>
      <c r="L17" s="1">
        <f t="shared" si="2"/>
        <v>14</v>
      </c>
      <c r="M17" s="1">
        <f t="shared" si="3"/>
        <v>9</v>
      </c>
      <c r="N17" s="1">
        <f t="shared" si="4"/>
        <v>6</v>
      </c>
      <c r="O17" s="1">
        <f t="shared" si="5"/>
        <v>13</v>
      </c>
      <c r="P17" s="1">
        <f t="shared" si="6"/>
        <v>5</v>
      </c>
      <c r="Q17" s="1">
        <f t="shared" si="7"/>
        <v>9</v>
      </c>
      <c r="R17" s="1">
        <f t="shared" si="14"/>
        <v>10</v>
      </c>
      <c r="S17" s="1">
        <f t="shared" si="8"/>
        <v>13</v>
      </c>
      <c r="T17" s="1">
        <f t="shared" si="9"/>
        <v>6</v>
      </c>
      <c r="U17" s="1">
        <f t="shared" si="10"/>
        <v>14</v>
      </c>
      <c r="V17" s="1">
        <f t="shared" si="11"/>
        <v>10</v>
      </c>
      <c r="W17" s="1">
        <f t="shared" si="12"/>
        <v>71000</v>
      </c>
    </row>
    <row r="18" spans="1:26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  <c r="K18" s="1" t="str">
        <f t="shared" si="13"/>
        <v>time15</v>
      </c>
      <c r="L18" s="1">
        <f t="shared" si="2"/>
        <v>15</v>
      </c>
      <c r="M18" s="1">
        <f t="shared" si="3"/>
        <v>13</v>
      </c>
      <c r="N18" s="1">
        <f t="shared" si="4"/>
        <v>13</v>
      </c>
      <c r="O18" s="1">
        <f t="shared" si="5"/>
        <v>16</v>
      </c>
      <c r="P18" s="1">
        <f t="shared" si="6"/>
        <v>2</v>
      </c>
      <c r="Q18" s="1">
        <f t="shared" si="7"/>
        <v>2</v>
      </c>
      <c r="R18" s="1">
        <f t="shared" si="14"/>
        <v>6</v>
      </c>
      <c r="S18" s="1">
        <f t="shared" si="8"/>
        <v>6</v>
      </c>
      <c r="T18" s="1">
        <f t="shared" si="9"/>
        <v>3</v>
      </c>
      <c r="U18" s="1">
        <f t="shared" si="10"/>
        <v>17</v>
      </c>
      <c r="V18" s="1">
        <f t="shared" si="11"/>
        <v>17</v>
      </c>
      <c r="W18" s="1">
        <f t="shared" si="12"/>
        <v>44000</v>
      </c>
    </row>
    <row r="19" spans="1:26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  <c r="K19" s="1" t="str">
        <f t="shared" si="13"/>
        <v>time16</v>
      </c>
      <c r="L19" s="1">
        <f t="shared" si="2"/>
        <v>16</v>
      </c>
      <c r="M19" s="1">
        <f t="shared" si="3"/>
        <v>7</v>
      </c>
      <c r="N19" s="1">
        <f t="shared" si="4"/>
        <v>18</v>
      </c>
      <c r="O19" s="1">
        <f t="shared" si="5"/>
        <v>8</v>
      </c>
      <c r="P19" s="1">
        <f t="shared" si="6"/>
        <v>17</v>
      </c>
      <c r="Q19" s="1">
        <f t="shared" si="7"/>
        <v>17</v>
      </c>
      <c r="R19" s="1">
        <f t="shared" si="14"/>
        <v>12</v>
      </c>
      <c r="S19" s="1">
        <f t="shared" si="8"/>
        <v>1</v>
      </c>
      <c r="T19" s="1">
        <f t="shared" si="9"/>
        <v>11</v>
      </c>
      <c r="U19" s="1">
        <f t="shared" si="10"/>
        <v>2</v>
      </c>
      <c r="V19" s="1">
        <f t="shared" si="11"/>
        <v>2</v>
      </c>
      <c r="W19" s="1">
        <f t="shared" si="12"/>
        <v>66000</v>
      </c>
    </row>
    <row r="20" spans="1:26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  <c r="K20" s="1" t="str">
        <f t="shared" si="13"/>
        <v>time17</v>
      </c>
      <c r="L20" s="1">
        <f t="shared" si="2"/>
        <v>17</v>
      </c>
      <c r="M20" s="1">
        <f t="shared" si="3"/>
        <v>11</v>
      </c>
      <c r="N20" s="1">
        <f t="shared" si="4"/>
        <v>12</v>
      </c>
      <c r="O20" s="1">
        <f t="shared" si="5"/>
        <v>2</v>
      </c>
      <c r="P20" s="1">
        <f t="shared" si="6"/>
        <v>16</v>
      </c>
      <c r="Q20" s="1">
        <f t="shared" si="7"/>
        <v>3</v>
      </c>
      <c r="R20" s="1">
        <f t="shared" si="14"/>
        <v>8</v>
      </c>
      <c r="S20" s="1">
        <f t="shared" si="8"/>
        <v>7</v>
      </c>
      <c r="T20" s="1">
        <f t="shared" si="9"/>
        <v>17</v>
      </c>
      <c r="U20" s="1">
        <f t="shared" si="10"/>
        <v>3</v>
      </c>
      <c r="V20" s="1">
        <f t="shared" si="11"/>
        <v>16</v>
      </c>
      <c r="W20" s="1">
        <f t="shared" si="12"/>
        <v>47000</v>
      </c>
    </row>
    <row r="21" spans="1:26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  <c r="K21" s="1" t="str">
        <f t="shared" si="13"/>
        <v>time18</v>
      </c>
      <c r="L21" s="13">
        <f t="shared" si="2"/>
        <v>18</v>
      </c>
      <c r="M21" s="1">
        <f t="shared" si="3"/>
        <v>5</v>
      </c>
      <c r="N21" s="1">
        <f t="shared" si="4"/>
        <v>1</v>
      </c>
      <c r="O21" s="1">
        <f t="shared" si="5"/>
        <v>17</v>
      </c>
      <c r="P21" s="1">
        <f t="shared" si="6"/>
        <v>1</v>
      </c>
      <c r="Q21" s="1">
        <f t="shared" si="7"/>
        <v>6</v>
      </c>
      <c r="R21" s="1">
        <f t="shared" si="14"/>
        <v>14</v>
      </c>
      <c r="S21" s="1">
        <f t="shared" si="8"/>
        <v>18</v>
      </c>
      <c r="T21" s="1">
        <f t="shared" si="9"/>
        <v>2</v>
      </c>
      <c r="U21" s="1">
        <f t="shared" si="10"/>
        <v>18</v>
      </c>
      <c r="V21" s="1">
        <f t="shared" si="11"/>
        <v>13</v>
      </c>
      <c r="W21" s="1">
        <f t="shared" si="12"/>
        <v>40000</v>
      </c>
    </row>
    <row r="22" spans="1:26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2" t="s">
        <v>31</v>
      </c>
      <c r="I22" s="2" t="s">
        <v>32</v>
      </c>
      <c r="K22" s="11" t="str">
        <f t="shared" si="13"/>
        <v>time19</v>
      </c>
      <c r="M22" s="12">
        <f>COUNTIFS(C$4:C$21,"&gt;"&amp;C22)+1</f>
        <v>19</v>
      </c>
      <c r="N22" s="11">
        <f t="shared" ref="N22:N23" si="15">COUNTIFS(D$4:D$21,"&gt;"&amp;D22)+1</f>
        <v>2</v>
      </c>
      <c r="O22" s="11">
        <f t="shared" ref="O22:O23" si="16">COUNTIFS(E$4:E$21,"&gt;"&amp;E22)+1</f>
        <v>15</v>
      </c>
      <c r="P22" s="11">
        <f t="shared" ref="P22:P23" si="17">COUNTIFS(F$4:F$21,"&gt;"&amp;F22)+1</f>
        <v>5</v>
      </c>
      <c r="Q22" s="11">
        <f t="shared" ref="Q22:Q23" si="18">COUNTIFS(G$4:G$21,"&gt;"&amp;G22)+1</f>
        <v>14</v>
      </c>
      <c r="R22" s="13">
        <f>19-M22</f>
        <v>0</v>
      </c>
      <c r="S22" s="1">
        <f t="shared" si="8"/>
        <v>17</v>
      </c>
      <c r="T22" s="1">
        <f t="shared" si="9"/>
        <v>4</v>
      </c>
      <c r="U22" s="1">
        <f t="shared" si="10"/>
        <v>14</v>
      </c>
      <c r="V22" s="1">
        <f t="shared" si="11"/>
        <v>5</v>
      </c>
      <c r="W22" s="2" t="s">
        <v>71</v>
      </c>
    </row>
    <row r="23" spans="1:26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2" t="s">
        <v>31</v>
      </c>
      <c r="I23" s="2" t="s">
        <v>33</v>
      </c>
      <c r="K23" s="11" t="str">
        <f t="shared" si="13"/>
        <v>time20</v>
      </c>
      <c r="M23" s="11">
        <f t="shared" ref="M23" si="19">COUNTIFS(C$4:C$21,"&gt;"&amp;C23)+1</f>
        <v>16</v>
      </c>
      <c r="N23" s="11">
        <f t="shared" si="15"/>
        <v>18</v>
      </c>
      <c r="O23" s="11">
        <f t="shared" si="16"/>
        <v>5</v>
      </c>
      <c r="P23" s="11">
        <f t="shared" si="17"/>
        <v>18</v>
      </c>
      <c r="Q23" s="11">
        <f t="shared" si="18"/>
        <v>11</v>
      </c>
      <c r="R23" s="1">
        <f t="shared" ref="R23" si="20">19-M23</f>
        <v>3</v>
      </c>
      <c r="S23" s="1">
        <f t="shared" si="8"/>
        <v>1</v>
      </c>
      <c r="T23" s="1">
        <f t="shared" si="9"/>
        <v>14</v>
      </c>
      <c r="U23" s="1">
        <f t="shared" si="10"/>
        <v>1</v>
      </c>
      <c r="V23" s="1">
        <f t="shared" si="11"/>
        <v>8</v>
      </c>
      <c r="W23" s="2" t="s">
        <v>71</v>
      </c>
    </row>
    <row r="24" spans="1:26" x14ac:dyDescent="0.3">
      <c r="X24" s="2" t="s">
        <v>168</v>
      </c>
    </row>
    <row r="25" spans="1:26" x14ac:dyDescent="0.3">
      <c r="A25" s="1" t="s">
        <v>34</v>
      </c>
      <c r="B25" s="4">
        <f>CORREL(B4:B21,$H$4:$H$21)</f>
        <v>0.11444310499475024</v>
      </c>
      <c r="C25" s="4">
        <f t="shared" ref="C25:H25" si="21">CORREL(C4:C21,$H$4:$H$21)</f>
        <v>-0.28615459025756385</v>
      </c>
      <c r="D25" s="4">
        <f t="shared" si="21"/>
        <v>-0.37834878858766369</v>
      </c>
      <c r="E25" s="4">
        <f t="shared" si="21"/>
        <v>-0.21351540306728289</v>
      </c>
      <c r="F25" s="4">
        <f t="shared" si="21"/>
        <v>2.2498815596783503E-2</v>
      </c>
      <c r="G25" s="4">
        <f t="shared" si="21"/>
        <v>-0.125913618938988</v>
      </c>
      <c r="H25" s="4">
        <f t="shared" si="21"/>
        <v>1</v>
      </c>
      <c r="K25" s="1" t="s">
        <v>165</v>
      </c>
      <c r="M25" s="1">
        <f>VLOOKUP(M22,$A$77:$K$96,B$97)</f>
        <v>0</v>
      </c>
      <c r="N25" s="1">
        <f t="shared" ref="N25:V25" si="22">VLOOKUP(N22,$A$77:$K$96,C$97)</f>
        <v>8664.2999999999993</v>
      </c>
      <c r="O25" s="1">
        <f t="shared" si="22"/>
        <v>0</v>
      </c>
      <c r="P25" s="1">
        <f t="shared" si="22"/>
        <v>3058</v>
      </c>
      <c r="Q25" s="1">
        <f t="shared" si="22"/>
        <v>0</v>
      </c>
      <c r="R25" s="1">
        <f t="shared" si="22"/>
        <v>29050.7</v>
      </c>
      <c r="S25" s="1">
        <f t="shared" si="22"/>
        <v>0</v>
      </c>
      <c r="T25" s="1">
        <f t="shared" si="22"/>
        <v>2548.3000000000002</v>
      </c>
      <c r="U25" s="1">
        <f t="shared" si="22"/>
        <v>0</v>
      </c>
      <c r="V25" s="1">
        <f t="shared" si="22"/>
        <v>8154.6</v>
      </c>
      <c r="W25" s="1">
        <f>SUM(M25:V25)</f>
        <v>51475.9</v>
      </c>
      <c r="X25" s="38">
        <f>W25/1000</f>
        <v>51.475900000000003</v>
      </c>
      <c r="Y25" s="1" t="s">
        <v>58</v>
      </c>
      <c r="Z25" s="36" t="s">
        <v>172</v>
      </c>
    </row>
    <row r="26" spans="1:26" x14ac:dyDescent="0.3">
      <c r="K26" s="1" t="s">
        <v>166</v>
      </c>
      <c r="M26" s="1">
        <f t="shared" ref="M26:V26" si="23">VLOOKUP(M23,$A$77:$K$96,B$97)</f>
        <v>0</v>
      </c>
      <c r="N26" s="1">
        <f t="shared" si="23"/>
        <v>0</v>
      </c>
      <c r="O26" s="1">
        <f t="shared" si="23"/>
        <v>0</v>
      </c>
      <c r="P26" s="1">
        <f t="shared" si="23"/>
        <v>0</v>
      </c>
      <c r="Q26" s="1">
        <f t="shared" si="23"/>
        <v>0</v>
      </c>
      <c r="R26" s="1">
        <f t="shared" si="23"/>
        <v>29050.7</v>
      </c>
      <c r="S26" s="1">
        <f t="shared" si="23"/>
        <v>48927.5</v>
      </c>
      <c r="T26" s="1">
        <f t="shared" si="23"/>
        <v>2548.3000000000002</v>
      </c>
      <c r="U26" s="1">
        <f t="shared" si="23"/>
        <v>0</v>
      </c>
      <c r="V26" s="1">
        <f t="shared" si="23"/>
        <v>7135.3</v>
      </c>
      <c r="W26" s="1">
        <f>SUM(M26:V26)</f>
        <v>87661.8</v>
      </c>
      <c r="X26" s="38">
        <f>W26/1000</f>
        <v>87.661799999999999</v>
      </c>
      <c r="Y26" s="1" t="s">
        <v>59</v>
      </c>
      <c r="Z26" s="1" t="s">
        <v>171</v>
      </c>
    </row>
    <row r="27" spans="1:26" x14ac:dyDescent="0.3">
      <c r="K27" s="1" t="s">
        <v>177</v>
      </c>
    </row>
    <row r="28" spans="1:26" x14ac:dyDescent="0.3">
      <c r="A28" s="24" t="s">
        <v>164</v>
      </c>
      <c r="X28" s="2" t="s">
        <v>168</v>
      </c>
    </row>
    <row r="29" spans="1:26" x14ac:dyDescent="0.3">
      <c r="K29" s="1" t="s">
        <v>179</v>
      </c>
      <c r="M29" s="1">
        <f>VLOOKUP(M22+1,$A$77:$K$96,B$97)</f>
        <v>0</v>
      </c>
      <c r="N29" s="1">
        <f t="shared" ref="N29:V29" si="24">VLOOKUP(N22+1,$A$77:$K$96,C$97)</f>
        <v>8664.2999999999993</v>
      </c>
      <c r="O29" s="1">
        <f t="shared" si="24"/>
        <v>0</v>
      </c>
      <c r="P29" s="1">
        <f t="shared" si="24"/>
        <v>0</v>
      </c>
      <c r="Q29" s="1">
        <f t="shared" si="24"/>
        <v>0</v>
      </c>
      <c r="R29" s="1">
        <f t="shared" si="24"/>
        <v>29050.7</v>
      </c>
      <c r="S29" s="1">
        <f t="shared" si="24"/>
        <v>0</v>
      </c>
      <c r="T29" s="1">
        <f t="shared" si="24"/>
        <v>2548.3000000000002</v>
      </c>
      <c r="U29" s="1">
        <f t="shared" si="24"/>
        <v>0</v>
      </c>
      <c r="V29" s="1">
        <f t="shared" si="24"/>
        <v>7135.3</v>
      </c>
      <c r="W29" s="1">
        <f>SUM(M29:V29)</f>
        <v>47398.600000000006</v>
      </c>
      <c r="X29" s="38">
        <f>W29/1000</f>
        <v>47.398600000000009</v>
      </c>
      <c r="Y29" s="1" t="s">
        <v>58</v>
      </c>
      <c r="Z29" s="36" t="s">
        <v>178</v>
      </c>
    </row>
    <row r="30" spans="1:26" ht="18" x14ac:dyDescent="0.3">
      <c r="A30" s="14"/>
      <c r="B30"/>
      <c r="C30"/>
      <c r="D30"/>
      <c r="E30"/>
      <c r="F30"/>
      <c r="G30"/>
      <c r="H30"/>
      <c r="I30"/>
      <c r="J30"/>
      <c r="K30" s="1" t="s">
        <v>180</v>
      </c>
      <c r="L30"/>
      <c r="M30" s="1">
        <f t="shared" ref="M30:V30" si="25">VLOOKUP(M23+1,$A$77:$K$96,B$97)</f>
        <v>0</v>
      </c>
      <c r="N30" s="13">
        <f t="shared" si="25"/>
        <v>0</v>
      </c>
      <c r="O30" s="1">
        <f t="shared" si="25"/>
        <v>0</v>
      </c>
      <c r="P30" s="13">
        <f t="shared" si="25"/>
        <v>0</v>
      </c>
      <c r="Q30" s="1">
        <f t="shared" si="25"/>
        <v>0</v>
      </c>
      <c r="R30" s="1">
        <f t="shared" si="25"/>
        <v>29050.7</v>
      </c>
      <c r="S30" s="1">
        <f t="shared" si="25"/>
        <v>36186</v>
      </c>
      <c r="T30" s="1">
        <f t="shared" si="25"/>
        <v>0</v>
      </c>
      <c r="U30" s="1">
        <f t="shared" si="25"/>
        <v>0</v>
      </c>
      <c r="V30" s="1">
        <f t="shared" si="25"/>
        <v>7135.3</v>
      </c>
      <c r="W30" s="1">
        <f>SUM(M30:V30)</f>
        <v>72372</v>
      </c>
      <c r="X30" s="38">
        <f>W30/1000</f>
        <v>72.372</v>
      </c>
      <c r="Y30" s="1" t="s">
        <v>59</v>
      </c>
      <c r="Z30" s="1" t="s">
        <v>171</v>
      </c>
    </row>
    <row r="31" spans="1:26" x14ac:dyDescent="0.3">
      <c r="A31" s="15"/>
      <c r="B31"/>
      <c r="C31"/>
      <c r="D31"/>
      <c r="E31"/>
      <c r="F31"/>
      <c r="G31"/>
      <c r="H31"/>
      <c r="I31"/>
      <c r="J31"/>
      <c r="K31"/>
      <c r="L31"/>
      <c r="M31"/>
      <c r="N31"/>
      <c r="O31"/>
    </row>
    <row r="32" spans="1:26" x14ac:dyDescent="0.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</row>
    <row r="33" spans="1:15" x14ac:dyDescent="0.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</row>
    <row r="34" spans="1:15" ht="18" x14ac:dyDescent="0.3">
      <c r="A34" s="16" t="s">
        <v>72</v>
      </c>
      <c r="B34" s="17">
        <v>8223212</v>
      </c>
      <c r="C34" s="16" t="s">
        <v>73</v>
      </c>
      <c r="D34" s="17">
        <v>18</v>
      </c>
      <c r="E34" s="16" t="s">
        <v>74</v>
      </c>
      <c r="F34" s="17">
        <v>10</v>
      </c>
      <c r="G34" s="16" t="s">
        <v>75</v>
      </c>
      <c r="H34" s="17">
        <v>18</v>
      </c>
      <c r="I34" s="16" t="s">
        <v>76</v>
      </c>
      <c r="J34" s="17">
        <v>0</v>
      </c>
      <c r="K34" s="16" t="s">
        <v>77</v>
      </c>
      <c r="L34" s="17" t="s">
        <v>78</v>
      </c>
      <c r="M34"/>
      <c r="N34"/>
      <c r="O34"/>
    </row>
    <row r="35" spans="1:15" ht="18.600000000000001" thickBot="1" x14ac:dyDescent="0.35">
      <c r="A35" s="14"/>
      <c r="B35"/>
      <c r="C35"/>
      <c r="D35"/>
      <c r="E35"/>
      <c r="F35"/>
      <c r="G35"/>
      <c r="H35"/>
      <c r="I35"/>
      <c r="J35"/>
      <c r="K35"/>
      <c r="L35"/>
      <c r="M35"/>
      <c r="N35"/>
      <c r="O35"/>
    </row>
    <row r="36" spans="1:15" ht="15" thickBot="1" x14ac:dyDescent="0.35">
      <c r="A36" s="18" t="s">
        <v>79</v>
      </c>
      <c r="B36" s="18" t="s">
        <v>80</v>
      </c>
      <c r="C36" s="18" t="s">
        <v>81</v>
      </c>
      <c r="D36" s="18" t="s">
        <v>82</v>
      </c>
      <c r="E36" s="18" t="s">
        <v>83</v>
      </c>
      <c r="F36" s="18" t="s">
        <v>84</v>
      </c>
      <c r="G36" s="18" t="s">
        <v>85</v>
      </c>
      <c r="H36" s="18" t="s">
        <v>86</v>
      </c>
      <c r="I36" s="18" t="s">
        <v>87</v>
      </c>
      <c r="J36" s="18" t="s">
        <v>88</v>
      </c>
      <c r="K36" s="18" t="s">
        <v>89</v>
      </c>
      <c r="L36" s="18" t="s">
        <v>90</v>
      </c>
      <c r="M36"/>
      <c r="N36"/>
      <c r="O36"/>
    </row>
    <row r="37" spans="1:15" ht="15" thickBot="1" x14ac:dyDescent="0.35">
      <c r="A37" s="18" t="s">
        <v>91</v>
      </c>
      <c r="B37" s="19">
        <v>1</v>
      </c>
      <c r="C37" s="19">
        <v>16</v>
      </c>
      <c r="D37" s="19">
        <v>11</v>
      </c>
      <c r="E37" s="19">
        <v>13</v>
      </c>
      <c r="F37" s="19">
        <v>10</v>
      </c>
      <c r="G37" s="19">
        <v>18</v>
      </c>
      <c r="H37" s="19">
        <v>3</v>
      </c>
      <c r="I37" s="19">
        <v>8</v>
      </c>
      <c r="J37" s="19">
        <v>6</v>
      </c>
      <c r="K37" s="19">
        <v>9</v>
      </c>
      <c r="L37" s="19">
        <v>91000</v>
      </c>
      <c r="M37"/>
      <c r="N37"/>
      <c r="O37"/>
    </row>
    <row r="38" spans="1:15" ht="15" thickBot="1" x14ac:dyDescent="0.35">
      <c r="A38" s="18" t="s">
        <v>92</v>
      </c>
      <c r="B38" s="19">
        <v>10</v>
      </c>
      <c r="C38" s="19">
        <v>11</v>
      </c>
      <c r="D38" s="19">
        <v>6</v>
      </c>
      <c r="E38" s="19">
        <v>6</v>
      </c>
      <c r="F38" s="19">
        <v>7</v>
      </c>
      <c r="G38" s="19">
        <v>9</v>
      </c>
      <c r="H38" s="19">
        <v>8</v>
      </c>
      <c r="I38" s="19">
        <v>13</v>
      </c>
      <c r="J38" s="19">
        <v>13</v>
      </c>
      <c r="K38" s="19">
        <v>12</v>
      </c>
      <c r="L38" s="19">
        <v>28000</v>
      </c>
      <c r="M38"/>
      <c r="N38"/>
      <c r="O38"/>
    </row>
    <row r="39" spans="1:15" ht="15" thickBot="1" x14ac:dyDescent="0.35">
      <c r="A39" s="18" t="s">
        <v>93</v>
      </c>
      <c r="B39" s="19">
        <v>7</v>
      </c>
      <c r="C39" s="19">
        <v>9</v>
      </c>
      <c r="D39" s="19">
        <v>7</v>
      </c>
      <c r="E39" s="19">
        <v>15</v>
      </c>
      <c r="F39" s="19">
        <v>18</v>
      </c>
      <c r="G39" s="19">
        <v>12</v>
      </c>
      <c r="H39" s="19">
        <v>10</v>
      </c>
      <c r="I39" s="19">
        <v>12</v>
      </c>
      <c r="J39" s="19">
        <v>4</v>
      </c>
      <c r="K39" s="19">
        <v>1</v>
      </c>
      <c r="L39" s="19">
        <v>27000</v>
      </c>
      <c r="M39"/>
      <c r="N39"/>
      <c r="O39"/>
    </row>
    <row r="40" spans="1:15" ht="15" thickBot="1" x14ac:dyDescent="0.35">
      <c r="A40" s="18" t="s">
        <v>94</v>
      </c>
      <c r="B40" s="19">
        <v>2</v>
      </c>
      <c r="C40" s="19">
        <v>4</v>
      </c>
      <c r="D40" s="19">
        <v>1</v>
      </c>
      <c r="E40" s="19">
        <v>4</v>
      </c>
      <c r="F40" s="19">
        <v>15</v>
      </c>
      <c r="G40" s="19">
        <v>17</v>
      </c>
      <c r="H40" s="19">
        <v>15</v>
      </c>
      <c r="I40" s="19">
        <v>18</v>
      </c>
      <c r="J40" s="19">
        <v>15</v>
      </c>
      <c r="K40" s="19">
        <v>4</v>
      </c>
      <c r="L40" s="19">
        <v>13000</v>
      </c>
      <c r="M40"/>
      <c r="N40"/>
      <c r="O40"/>
    </row>
    <row r="41" spans="1:15" ht="15" thickBot="1" x14ac:dyDescent="0.35">
      <c r="A41" s="18" t="s">
        <v>95</v>
      </c>
      <c r="B41" s="19">
        <v>14</v>
      </c>
      <c r="C41" s="19">
        <v>8</v>
      </c>
      <c r="D41" s="19">
        <v>18</v>
      </c>
      <c r="E41" s="19">
        <v>13</v>
      </c>
      <c r="F41" s="19">
        <v>1</v>
      </c>
      <c r="G41" s="19">
        <v>5</v>
      </c>
      <c r="H41" s="19">
        <v>11</v>
      </c>
      <c r="I41" s="19">
        <v>1</v>
      </c>
      <c r="J41" s="19">
        <v>6</v>
      </c>
      <c r="K41" s="19">
        <v>18</v>
      </c>
      <c r="L41" s="19">
        <v>71000</v>
      </c>
      <c r="M41"/>
      <c r="N41"/>
      <c r="O41"/>
    </row>
    <row r="42" spans="1:15" ht="15" thickBot="1" x14ac:dyDescent="0.35">
      <c r="A42" s="18" t="s">
        <v>96</v>
      </c>
      <c r="B42" s="19">
        <v>4</v>
      </c>
      <c r="C42" s="19">
        <v>2</v>
      </c>
      <c r="D42" s="19">
        <v>13</v>
      </c>
      <c r="E42" s="19">
        <v>10</v>
      </c>
      <c r="F42" s="19">
        <v>11</v>
      </c>
      <c r="G42" s="19">
        <v>15</v>
      </c>
      <c r="H42" s="19">
        <v>17</v>
      </c>
      <c r="I42" s="19">
        <v>6</v>
      </c>
      <c r="J42" s="19">
        <v>9</v>
      </c>
      <c r="K42" s="19">
        <v>8</v>
      </c>
      <c r="L42" s="19">
        <v>18000</v>
      </c>
      <c r="M42"/>
      <c r="N42"/>
      <c r="O42"/>
    </row>
    <row r="43" spans="1:15" ht="15" thickBot="1" x14ac:dyDescent="0.35">
      <c r="A43" s="18" t="s">
        <v>97</v>
      </c>
      <c r="B43" s="19">
        <v>15</v>
      </c>
      <c r="C43" s="19">
        <v>14</v>
      </c>
      <c r="D43" s="19">
        <v>3</v>
      </c>
      <c r="E43" s="19">
        <v>8</v>
      </c>
      <c r="F43" s="19">
        <v>14</v>
      </c>
      <c r="G43" s="19">
        <v>4</v>
      </c>
      <c r="H43" s="19">
        <v>5</v>
      </c>
      <c r="I43" s="19">
        <v>16</v>
      </c>
      <c r="J43" s="19">
        <v>11</v>
      </c>
      <c r="K43" s="19">
        <v>5</v>
      </c>
      <c r="L43" s="19">
        <v>82000</v>
      </c>
      <c r="M43"/>
      <c r="N43"/>
      <c r="O43"/>
    </row>
    <row r="44" spans="1:15" ht="15" thickBot="1" x14ac:dyDescent="0.35">
      <c r="A44" s="18" t="s">
        <v>98</v>
      </c>
      <c r="B44" s="19">
        <v>3</v>
      </c>
      <c r="C44" s="19">
        <v>17</v>
      </c>
      <c r="D44" s="19">
        <v>9</v>
      </c>
      <c r="E44" s="19">
        <v>11</v>
      </c>
      <c r="F44" s="19">
        <v>4</v>
      </c>
      <c r="G44" s="19">
        <v>16</v>
      </c>
      <c r="H44" s="19">
        <v>2</v>
      </c>
      <c r="I44" s="19">
        <v>10</v>
      </c>
      <c r="J44" s="19">
        <v>8</v>
      </c>
      <c r="K44" s="19">
        <v>15</v>
      </c>
      <c r="L44" s="19">
        <v>38000</v>
      </c>
      <c r="M44"/>
      <c r="N44"/>
      <c r="O44"/>
    </row>
    <row r="45" spans="1:15" ht="15" thickBot="1" x14ac:dyDescent="0.35">
      <c r="A45" s="18" t="s">
        <v>99</v>
      </c>
      <c r="B45" s="19">
        <v>18</v>
      </c>
      <c r="C45" s="19">
        <v>10</v>
      </c>
      <c r="D45" s="19">
        <v>3</v>
      </c>
      <c r="E45" s="19">
        <v>18</v>
      </c>
      <c r="F45" s="19">
        <v>4</v>
      </c>
      <c r="G45" s="19">
        <v>1</v>
      </c>
      <c r="H45" s="19">
        <v>9</v>
      </c>
      <c r="I45" s="19">
        <v>16</v>
      </c>
      <c r="J45" s="19">
        <v>1</v>
      </c>
      <c r="K45" s="19">
        <v>15</v>
      </c>
      <c r="L45" s="19">
        <v>22000</v>
      </c>
      <c r="M45"/>
      <c r="N45"/>
      <c r="O45"/>
    </row>
    <row r="46" spans="1:15" ht="15" thickBot="1" x14ac:dyDescent="0.35">
      <c r="A46" s="18" t="s">
        <v>100</v>
      </c>
      <c r="B46" s="19">
        <v>6</v>
      </c>
      <c r="C46" s="19">
        <v>3</v>
      </c>
      <c r="D46" s="19">
        <v>10</v>
      </c>
      <c r="E46" s="19">
        <v>12</v>
      </c>
      <c r="F46" s="19">
        <v>8</v>
      </c>
      <c r="G46" s="19">
        <v>13</v>
      </c>
      <c r="H46" s="19">
        <v>16</v>
      </c>
      <c r="I46" s="19">
        <v>9</v>
      </c>
      <c r="J46" s="19">
        <v>7</v>
      </c>
      <c r="K46" s="19">
        <v>11</v>
      </c>
      <c r="L46" s="19">
        <v>11000</v>
      </c>
      <c r="M46"/>
      <c r="N46"/>
      <c r="O46"/>
    </row>
    <row r="47" spans="1:15" ht="15" thickBot="1" x14ac:dyDescent="0.35">
      <c r="A47" s="18" t="s">
        <v>101</v>
      </c>
      <c r="B47" s="19">
        <v>12</v>
      </c>
      <c r="C47" s="19">
        <v>15</v>
      </c>
      <c r="D47" s="19">
        <v>15</v>
      </c>
      <c r="E47" s="19">
        <v>7</v>
      </c>
      <c r="F47" s="19">
        <v>13</v>
      </c>
      <c r="G47" s="19">
        <v>7</v>
      </c>
      <c r="H47" s="19">
        <v>4</v>
      </c>
      <c r="I47" s="19">
        <v>4</v>
      </c>
      <c r="J47" s="19">
        <v>12</v>
      </c>
      <c r="K47" s="19">
        <v>6</v>
      </c>
      <c r="L47" s="19">
        <v>43000</v>
      </c>
      <c r="M47"/>
      <c r="N47"/>
      <c r="O47"/>
    </row>
    <row r="48" spans="1:15" ht="15" thickBot="1" x14ac:dyDescent="0.35">
      <c r="A48" s="18" t="s">
        <v>102</v>
      </c>
      <c r="B48" s="19">
        <v>16</v>
      </c>
      <c r="C48" s="19">
        <v>7</v>
      </c>
      <c r="D48" s="19">
        <v>5</v>
      </c>
      <c r="E48" s="19">
        <v>9</v>
      </c>
      <c r="F48" s="19">
        <v>15</v>
      </c>
      <c r="G48" s="19">
        <v>3</v>
      </c>
      <c r="H48" s="19">
        <v>12</v>
      </c>
      <c r="I48" s="19">
        <v>14</v>
      </c>
      <c r="J48" s="19">
        <v>10</v>
      </c>
      <c r="K48" s="19">
        <v>4</v>
      </c>
      <c r="L48" s="19">
        <v>73000</v>
      </c>
      <c r="M48"/>
      <c r="N48"/>
      <c r="O48"/>
    </row>
    <row r="49" spans="1:15" ht="15" thickBot="1" x14ac:dyDescent="0.35">
      <c r="A49" s="18" t="s">
        <v>103</v>
      </c>
      <c r="B49" s="19">
        <v>17</v>
      </c>
      <c r="C49" s="19">
        <v>4</v>
      </c>
      <c r="D49" s="19">
        <v>11</v>
      </c>
      <c r="E49" s="19">
        <v>3</v>
      </c>
      <c r="F49" s="19">
        <v>12</v>
      </c>
      <c r="G49" s="19">
        <v>2</v>
      </c>
      <c r="H49" s="19">
        <v>15</v>
      </c>
      <c r="I49" s="19">
        <v>8</v>
      </c>
      <c r="J49" s="19">
        <v>16</v>
      </c>
      <c r="K49" s="19">
        <v>7</v>
      </c>
      <c r="L49" s="19">
        <v>59000</v>
      </c>
      <c r="M49"/>
      <c r="N49"/>
      <c r="O49"/>
    </row>
    <row r="50" spans="1:15" ht="15" thickBot="1" x14ac:dyDescent="0.35">
      <c r="A50" s="18" t="s">
        <v>104</v>
      </c>
      <c r="B50" s="19">
        <v>9</v>
      </c>
      <c r="C50" s="19">
        <v>6</v>
      </c>
      <c r="D50" s="19">
        <v>13</v>
      </c>
      <c r="E50" s="19">
        <v>5</v>
      </c>
      <c r="F50" s="19">
        <v>9</v>
      </c>
      <c r="G50" s="19">
        <v>10</v>
      </c>
      <c r="H50" s="19">
        <v>13</v>
      </c>
      <c r="I50" s="19">
        <v>6</v>
      </c>
      <c r="J50" s="19">
        <v>14</v>
      </c>
      <c r="K50" s="19">
        <v>10</v>
      </c>
      <c r="L50" s="19">
        <v>71000</v>
      </c>
      <c r="M50"/>
      <c r="N50"/>
      <c r="O50"/>
    </row>
    <row r="51" spans="1:15" ht="15" thickBot="1" x14ac:dyDescent="0.35">
      <c r="A51" s="18" t="s">
        <v>105</v>
      </c>
      <c r="B51" s="19">
        <v>13</v>
      </c>
      <c r="C51" s="19">
        <v>13</v>
      </c>
      <c r="D51" s="19">
        <v>16</v>
      </c>
      <c r="E51" s="19">
        <v>2</v>
      </c>
      <c r="F51" s="19">
        <v>2</v>
      </c>
      <c r="G51" s="19">
        <v>6</v>
      </c>
      <c r="H51" s="19">
        <v>6</v>
      </c>
      <c r="I51" s="19">
        <v>3</v>
      </c>
      <c r="J51" s="19">
        <v>17</v>
      </c>
      <c r="K51" s="19">
        <v>17</v>
      </c>
      <c r="L51" s="19">
        <v>44000</v>
      </c>
      <c r="M51"/>
      <c r="N51"/>
      <c r="O51"/>
    </row>
    <row r="52" spans="1:15" ht="15" thickBot="1" x14ac:dyDescent="0.35">
      <c r="A52" s="18" t="s">
        <v>106</v>
      </c>
      <c r="B52" s="19">
        <v>7</v>
      </c>
      <c r="C52" s="19">
        <v>18</v>
      </c>
      <c r="D52" s="19">
        <v>8</v>
      </c>
      <c r="E52" s="19">
        <v>17</v>
      </c>
      <c r="F52" s="19">
        <v>17</v>
      </c>
      <c r="G52" s="19">
        <v>12</v>
      </c>
      <c r="H52" s="19">
        <v>1</v>
      </c>
      <c r="I52" s="19">
        <v>11</v>
      </c>
      <c r="J52" s="19">
        <v>2</v>
      </c>
      <c r="K52" s="19">
        <v>2</v>
      </c>
      <c r="L52" s="19">
        <v>66000</v>
      </c>
      <c r="M52"/>
      <c r="N52"/>
      <c r="O52"/>
    </row>
    <row r="53" spans="1:15" ht="15" thickBot="1" x14ac:dyDescent="0.35">
      <c r="A53" s="18" t="s">
        <v>107</v>
      </c>
      <c r="B53" s="19">
        <v>11</v>
      </c>
      <c r="C53" s="19">
        <v>12</v>
      </c>
      <c r="D53" s="19">
        <v>2</v>
      </c>
      <c r="E53" s="19">
        <v>16</v>
      </c>
      <c r="F53" s="19">
        <v>3</v>
      </c>
      <c r="G53" s="19">
        <v>8</v>
      </c>
      <c r="H53" s="19">
        <v>7</v>
      </c>
      <c r="I53" s="19">
        <v>17</v>
      </c>
      <c r="J53" s="19">
        <v>3</v>
      </c>
      <c r="K53" s="19">
        <v>16</v>
      </c>
      <c r="L53" s="19">
        <v>47000</v>
      </c>
      <c r="M53"/>
      <c r="N53"/>
      <c r="O53"/>
    </row>
    <row r="54" spans="1:15" ht="15" thickBot="1" x14ac:dyDescent="0.35">
      <c r="A54" s="18" t="s">
        <v>108</v>
      </c>
      <c r="B54" s="19">
        <v>5</v>
      </c>
      <c r="C54" s="19">
        <v>1</v>
      </c>
      <c r="D54" s="19">
        <v>17</v>
      </c>
      <c r="E54" s="19">
        <v>1</v>
      </c>
      <c r="F54" s="19">
        <v>6</v>
      </c>
      <c r="G54" s="19">
        <v>14</v>
      </c>
      <c r="H54" s="19">
        <v>18</v>
      </c>
      <c r="I54" s="19">
        <v>2</v>
      </c>
      <c r="J54" s="19">
        <v>18</v>
      </c>
      <c r="K54" s="19">
        <v>13</v>
      </c>
      <c r="L54" s="19">
        <v>40000</v>
      </c>
      <c r="M54"/>
      <c r="N54"/>
      <c r="O54"/>
    </row>
    <row r="55" spans="1:15" ht="18.600000000000001" thickBot="1" x14ac:dyDescent="0.35">
      <c r="A55" s="14"/>
      <c r="B55"/>
      <c r="C55"/>
      <c r="D55"/>
      <c r="E55"/>
      <c r="F55"/>
      <c r="G55"/>
      <c r="H55"/>
      <c r="I55"/>
      <c r="J55"/>
      <c r="K55"/>
      <c r="L55"/>
      <c r="M55"/>
      <c r="N55"/>
      <c r="O55"/>
    </row>
    <row r="56" spans="1:15" ht="15" thickBot="1" x14ac:dyDescent="0.35">
      <c r="A56" s="18" t="s">
        <v>109</v>
      </c>
      <c r="B56" s="18" t="s">
        <v>80</v>
      </c>
      <c r="C56" s="18" t="s">
        <v>81</v>
      </c>
      <c r="D56" s="18" t="s">
        <v>82</v>
      </c>
      <c r="E56" s="18" t="s">
        <v>83</v>
      </c>
      <c r="F56" s="18" t="s">
        <v>84</v>
      </c>
      <c r="G56" s="18" t="s">
        <v>85</v>
      </c>
      <c r="H56" s="18" t="s">
        <v>86</v>
      </c>
      <c r="I56" s="18" t="s">
        <v>87</v>
      </c>
      <c r="J56" s="18" t="s">
        <v>88</v>
      </c>
      <c r="K56" s="18" t="s">
        <v>89</v>
      </c>
      <c r="L56"/>
      <c r="M56"/>
      <c r="N56"/>
      <c r="O56"/>
    </row>
    <row r="57" spans="1:15" ht="33.6" thickBot="1" x14ac:dyDescent="0.35">
      <c r="A57" s="18" t="s">
        <v>110</v>
      </c>
      <c r="B57" s="19" t="s">
        <v>111</v>
      </c>
      <c r="C57" s="19" t="s">
        <v>112</v>
      </c>
      <c r="D57" s="19" t="s">
        <v>113</v>
      </c>
      <c r="E57" s="19" t="s">
        <v>114</v>
      </c>
      <c r="F57" s="19" t="s">
        <v>115</v>
      </c>
      <c r="G57" s="19" t="s">
        <v>116</v>
      </c>
      <c r="H57" s="19" t="s">
        <v>117</v>
      </c>
      <c r="I57" s="19" t="s">
        <v>118</v>
      </c>
      <c r="J57" s="19" t="s">
        <v>113</v>
      </c>
      <c r="K57" s="19" t="s">
        <v>119</v>
      </c>
      <c r="L57"/>
      <c r="M57"/>
      <c r="N57"/>
      <c r="O57"/>
    </row>
    <row r="58" spans="1:15" ht="27" thickBot="1" x14ac:dyDescent="0.35">
      <c r="A58" s="18" t="s">
        <v>120</v>
      </c>
      <c r="B58" s="19" t="s">
        <v>113</v>
      </c>
      <c r="C58" s="19" t="s">
        <v>112</v>
      </c>
      <c r="D58" s="19" t="s">
        <v>113</v>
      </c>
      <c r="E58" s="19" t="s">
        <v>121</v>
      </c>
      <c r="F58" s="19" t="s">
        <v>122</v>
      </c>
      <c r="G58" s="19" t="s">
        <v>116</v>
      </c>
      <c r="H58" s="19" t="s">
        <v>123</v>
      </c>
      <c r="I58" s="19" t="s">
        <v>118</v>
      </c>
      <c r="J58" s="19" t="s">
        <v>113</v>
      </c>
      <c r="K58" s="19" t="s">
        <v>119</v>
      </c>
      <c r="L58"/>
      <c r="M58"/>
      <c r="N58"/>
      <c r="O58"/>
    </row>
    <row r="59" spans="1:15" ht="27" thickBot="1" x14ac:dyDescent="0.35">
      <c r="A59" s="18" t="s">
        <v>124</v>
      </c>
      <c r="B59" s="19" t="s">
        <v>113</v>
      </c>
      <c r="C59" s="19" t="s">
        <v>112</v>
      </c>
      <c r="D59" s="19" t="s">
        <v>113</v>
      </c>
      <c r="E59" s="19" t="s">
        <v>121</v>
      </c>
      <c r="F59" s="19" t="s">
        <v>122</v>
      </c>
      <c r="G59" s="19" t="s">
        <v>116</v>
      </c>
      <c r="H59" s="19" t="s">
        <v>123</v>
      </c>
      <c r="I59" s="19" t="s">
        <v>118</v>
      </c>
      <c r="J59" s="19" t="s">
        <v>113</v>
      </c>
      <c r="K59" s="19" t="s">
        <v>119</v>
      </c>
      <c r="L59"/>
      <c r="M59"/>
      <c r="N59"/>
      <c r="O59"/>
    </row>
    <row r="60" spans="1:15" ht="33.6" thickBot="1" x14ac:dyDescent="0.35">
      <c r="A60" s="18" t="s">
        <v>125</v>
      </c>
      <c r="B60" s="19" t="s">
        <v>113</v>
      </c>
      <c r="C60" s="19" t="s">
        <v>112</v>
      </c>
      <c r="D60" s="19" t="s">
        <v>113</v>
      </c>
      <c r="E60" s="19" t="s">
        <v>121</v>
      </c>
      <c r="F60" s="19" t="s">
        <v>113</v>
      </c>
      <c r="G60" s="19" t="s">
        <v>116</v>
      </c>
      <c r="H60" s="19" t="s">
        <v>126</v>
      </c>
      <c r="I60" s="19" t="s">
        <v>118</v>
      </c>
      <c r="J60" s="19" t="s">
        <v>113</v>
      </c>
      <c r="K60" s="19" t="s">
        <v>119</v>
      </c>
      <c r="L60"/>
      <c r="M60"/>
      <c r="N60"/>
      <c r="O60"/>
    </row>
    <row r="61" spans="1:15" ht="33.6" thickBot="1" x14ac:dyDescent="0.35">
      <c r="A61" s="18" t="s">
        <v>127</v>
      </c>
      <c r="B61" s="19" t="s">
        <v>113</v>
      </c>
      <c r="C61" s="19" t="s">
        <v>112</v>
      </c>
      <c r="D61" s="19" t="s">
        <v>113</v>
      </c>
      <c r="E61" s="19" t="s">
        <v>121</v>
      </c>
      <c r="F61" s="19" t="s">
        <v>113</v>
      </c>
      <c r="G61" s="19" t="s">
        <v>128</v>
      </c>
      <c r="H61" s="19" t="s">
        <v>126</v>
      </c>
      <c r="I61" s="19" t="s">
        <v>118</v>
      </c>
      <c r="J61" s="19" t="s">
        <v>113</v>
      </c>
      <c r="K61" s="19" t="s">
        <v>119</v>
      </c>
      <c r="L61"/>
      <c r="M61"/>
      <c r="N61"/>
      <c r="O61"/>
    </row>
    <row r="62" spans="1:15" ht="27" thickBot="1" x14ac:dyDescent="0.35">
      <c r="A62" s="18" t="s">
        <v>129</v>
      </c>
      <c r="B62" s="19" t="s">
        <v>113</v>
      </c>
      <c r="C62" s="19" t="s">
        <v>112</v>
      </c>
      <c r="D62" s="19" t="s">
        <v>113</v>
      </c>
      <c r="E62" s="19" t="s">
        <v>113</v>
      </c>
      <c r="F62" s="19" t="s">
        <v>113</v>
      </c>
      <c r="G62" s="19" t="s">
        <v>130</v>
      </c>
      <c r="H62" s="19" t="s">
        <v>131</v>
      </c>
      <c r="I62" s="19" t="s">
        <v>118</v>
      </c>
      <c r="J62" s="19" t="s">
        <v>113</v>
      </c>
      <c r="K62" s="19" t="s">
        <v>132</v>
      </c>
      <c r="L62"/>
      <c r="M62"/>
      <c r="N62"/>
      <c r="O62"/>
    </row>
    <row r="63" spans="1:15" ht="27" thickBot="1" x14ac:dyDescent="0.35">
      <c r="A63" s="18" t="s">
        <v>133</v>
      </c>
      <c r="B63" s="19" t="s">
        <v>113</v>
      </c>
      <c r="C63" s="19" t="s">
        <v>112</v>
      </c>
      <c r="D63" s="19" t="s">
        <v>113</v>
      </c>
      <c r="E63" s="19" t="s">
        <v>113</v>
      </c>
      <c r="F63" s="19" t="s">
        <v>113</v>
      </c>
      <c r="G63" s="19" t="s">
        <v>130</v>
      </c>
      <c r="H63" s="19" t="s">
        <v>131</v>
      </c>
      <c r="I63" s="19" t="s">
        <v>118</v>
      </c>
      <c r="J63" s="19" t="s">
        <v>113</v>
      </c>
      <c r="K63" s="19" t="s">
        <v>132</v>
      </c>
      <c r="L63"/>
      <c r="M63"/>
      <c r="N63"/>
      <c r="O63"/>
    </row>
    <row r="64" spans="1:15" ht="27" thickBot="1" x14ac:dyDescent="0.35">
      <c r="A64" s="18" t="s">
        <v>134</v>
      </c>
      <c r="B64" s="19" t="s">
        <v>113</v>
      </c>
      <c r="C64" s="19" t="s">
        <v>135</v>
      </c>
      <c r="D64" s="19" t="s">
        <v>113</v>
      </c>
      <c r="E64" s="19" t="s">
        <v>113</v>
      </c>
      <c r="F64" s="19" t="s">
        <v>113</v>
      </c>
      <c r="G64" s="19" t="s">
        <v>130</v>
      </c>
      <c r="H64" s="19" t="s">
        <v>131</v>
      </c>
      <c r="I64" s="19" t="s">
        <v>118</v>
      </c>
      <c r="J64" s="19" t="s">
        <v>113</v>
      </c>
      <c r="K64" s="19" t="s">
        <v>132</v>
      </c>
      <c r="L64"/>
      <c r="M64"/>
      <c r="N64"/>
      <c r="O64"/>
    </row>
    <row r="65" spans="1:15" ht="27" thickBot="1" x14ac:dyDescent="0.35">
      <c r="A65" s="18" t="s">
        <v>136</v>
      </c>
      <c r="B65" s="19" t="s">
        <v>113</v>
      </c>
      <c r="C65" s="19" t="s">
        <v>113</v>
      </c>
      <c r="D65" s="19" t="s">
        <v>113</v>
      </c>
      <c r="E65" s="19" t="s">
        <v>113</v>
      </c>
      <c r="F65" s="19" t="s">
        <v>113</v>
      </c>
      <c r="G65" s="19" t="s">
        <v>130</v>
      </c>
      <c r="H65" s="19" t="s">
        <v>137</v>
      </c>
      <c r="I65" s="19" t="s">
        <v>118</v>
      </c>
      <c r="J65" s="19" t="s">
        <v>113</v>
      </c>
      <c r="K65" s="19" t="s">
        <v>132</v>
      </c>
      <c r="L65"/>
      <c r="M65"/>
      <c r="N65"/>
      <c r="O65"/>
    </row>
    <row r="66" spans="1:15" ht="27" thickBot="1" x14ac:dyDescent="0.35">
      <c r="A66" s="18" t="s">
        <v>138</v>
      </c>
      <c r="B66" s="19" t="s">
        <v>113</v>
      </c>
      <c r="C66" s="19" t="s">
        <v>113</v>
      </c>
      <c r="D66" s="19" t="s">
        <v>113</v>
      </c>
      <c r="E66" s="19" t="s">
        <v>113</v>
      </c>
      <c r="F66" s="19" t="s">
        <v>113</v>
      </c>
      <c r="G66" s="19" t="s">
        <v>130</v>
      </c>
      <c r="H66" s="19" t="s">
        <v>137</v>
      </c>
      <c r="I66" s="19" t="s">
        <v>118</v>
      </c>
      <c r="J66" s="19" t="s">
        <v>113</v>
      </c>
      <c r="K66" s="19" t="s">
        <v>132</v>
      </c>
      <c r="L66"/>
      <c r="M66"/>
      <c r="N66"/>
      <c r="O66"/>
    </row>
    <row r="67" spans="1:15" ht="27" thickBot="1" x14ac:dyDescent="0.35">
      <c r="A67" s="18" t="s">
        <v>139</v>
      </c>
      <c r="B67" s="19" t="s">
        <v>113</v>
      </c>
      <c r="C67" s="19" t="s">
        <v>113</v>
      </c>
      <c r="D67" s="19" t="s">
        <v>113</v>
      </c>
      <c r="E67" s="19" t="s">
        <v>113</v>
      </c>
      <c r="F67" s="19" t="s">
        <v>113</v>
      </c>
      <c r="G67" s="19" t="s">
        <v>140</v>
      </c>
      <c r="H67" s="19" t="s">
        <v>137</v>
      </c>
      <c r="I67" s="19" t="s">
        <v>118</v>
      </c>
      <c r="J67" s="19" t="s">
        <v>113</v>
      </c>
      <c r="K67" s="19" t="s">
        <v>113</v>
      </c>
      <c r="L67"/>
      <c r="M67"/>
      <c r="N67"/>
      <c r="O67"/>
    </row>
    <row r="68" spans="1:15" ht="27" thickBot="1" x14ac:dyDescent="0.35">
      <c r="A68" s="18" t="s">
        <v>141</v>
      </c>
      <c r="B68" s="19" t="s">
        <v>113</v>
      </c>
      <c r="C68" s="19" t="s">
        <v>113</v>
      </c>
      <c r="D68" s="19" t="s">
        <v>113</v>
      </c>
      <c r="E68" s="19" t="s">
        <v>113</v>
      </c>
      <c r="F68" s="19" t="s">
        <v>113</v>
      </c>
      <c r="G68" s="19" t="s">
        <v>140</v>
      </c>
      <c r="H68" s="19" t="s">
        <v>137</v>
      </c>
      <c r="I68" s="19" t="s">
        <v>118</v>
      </c>
      <c r="J68" s="19" t="s">
        <v>113</v>
      </c>
      <c r="K68" s="19" t="s">
        <v>113</v>
      </c>
      <c r="L68"/>
      <c r="M68"/>
      <c r="N68"/>
      <c r="O68"/>
    </row>
    <row r="69" spans="1:15" ht="27" thickBot="1" x14ac:dyDescent="0.35">
      <c r="A69" s="18" t="s">
        <v>142</v>
      </c>
      <c r="B69" s="19" t="s">
        <v>113</v>
      </c>
      <c r="C69" s="19" t="s">
        <v>113</v>
      </c>
      <c r="D69" s="19" t="s">
        <v>113</v>
      </c>
      <c r="E69" s="19" t="s">
        <v>113</v>
      </c>
      <c r="F69" s="19" t="s">
        <v>113</v>
      </c>
      <c r="G69" s="19" t="s">
        <v>113</v>
      </c>
      <c r="H69" s="19" t="s">
        <v>137</v>
      </c>
      <c r="I69" s="19" t="s">
        <v>118</v>
      </c>
      <c r="J69" s="19" t="s">
        <v>113</v>
      </c>
      <c r="K69" s="19" t="s">
        <v>113</v>
      </c>
      <c r="L69"/>
      <c r="M69"/>
      <c r="N69"/>
      <c r="O69"/>
    </row>
    <row r="70" spans="1:15" ht="15" thickBot="1" x14ac:dyDescent="0.35">
      <c r="A70" s="18" t="s">
        <v>143</v>
      </c>
      <c r="B70" s="19" t="s">
        <v>113</v>
      </c>
      <c r="C70" s="19" t="s">
        <v>113</v>
      </c>
      <c r="D70" s="19" t="s">
        <v>113</v>
      </c>
      <c r="E70" s="19" t="s">
        <v>113</v>
      </c>
      <c r="F70" s="19" t="s">
        <v>113</v>
      </c>
      <c r="G70" s="19" t="s">
        <v>113</v>
      </c>
      <c r="H70" s="19" t="s">
        <v>113</v>
      </c>
      <c r="I70" s="19" t="s">
        <v>118</v>
      </c>
      <c r="J70" s="19" t="s">
        <v>113</v>
      </c>
      <c r="K70" s="19" t="s">
        <v>113</v>
      </c>
      <c r="L70"/>
      <c r="M70"/>
      <c r="N70"/>
      <c r="O70"/>
    </row>
    <row r="71" spans="1:15" ht="15" thickBot="1" x14ac:dyDescent="0.35">
      <c r="A71" s="18" t="s">
        <v>144</v>
      </c>
      <c r="B71" s="19" t="s">
        <v>113</v>
      </c>
      <c r="C71" s="19" t="s">
        <v>113</v>
      </c>
      <c r="D71" s="19" t="s">
        <v>113</v>
      </c>
      <c r="E71" s="19" t="s">
        <v>113</v>
      </c>
      <c r="F71" s="19" t="s">
        <v>113</v>
      </c>
      <c r="G71" s="19" t="s">
        <v>113</v>
      </c>
      <c r="H71" s="19" t="s">
        <v>113</v>
      </c>
      <c r="I71" s="19" t="s">
        <v>113</v>
      </c>
      <c r="J71" s="19" t="s">
        <v>113</v>
      </c>
      <c r="K71" s="19" t="s">
        <v>113</v>
      </c>
      <c r="L71"/>
      <c r="M71"/>
      <c r="N71"/>
      <c r="O71"/>
    </row>
    <row r="72" spans="1:15" ht="15" thickBot="1" x14ac:dyDescent="0.35">
      <c r="A72" s="18" t="s">
        <v>145</v>
      </c>
      <c r="B72" s="19" t="s">
        <v>113</v>
      </c>
      <c r="C72" s="19" t="s">
        <v>113</v>
      </c>
      <c r="D72" s="19" t="s">
        <v>113</v>
      </c>
      <c r="E72" s="19" t="s">
        <v>113</v>
      </c>
      <c r="F72" s="19" t="s">
        <v>113</v>
      </c>
      <c r="G72" s="19" t="s">
        <v>113</v>
      </c>
      <c r="H72" s="19" t="s">
        <v>113</v>
      </c>
      <c r="I72" s="19" t="s">
        <v>113</v>
      </c>
      <c r="J72" s="19" t="s">
        <v>113</v>
      </c>
      <c r="K72" s="19" t="s">
        <v>113</v>
      </c>
      <c r="L72"/>
      <c r="M72"/>
      <c r="N72"/>
      <c r="O72"/>
    </row>
    <row r="73" spans="1:15" ht="15" thickBot="1" x14ac:dyDescent="0.35">
      <c r="A73" s="18" t="s">
        <v>146</v>
      </c>
      <c r="B73" s="19" t="s">
        <v>113</v>
      </c>
      <c r="C73" s="19" t="s">
        <v>113</v>
      </c>
      <c r="D73" s="19" t="s">
        <v>113</v>
      </c>
      <c r="E73" s="19" t="s">
        <v>113</v>
      </c>
      <c r="F73" s="19" t="s">
        <v>113</v>
      </c>
      <c r="G73" s="19" t="s">
        <v>113</v>
      </c>
      <c r="H73" s="19" t="s">
        <v>113</v>
      </c>
      <c r="I73" s="19" t="s">
        <v>113</v>
      </c>
      <c r="J73" s="19" t="s">
        <v>113</v>
      </c>
      <c r="K73" s="19" t="s">
        <v>113</v>
      </c>
      <c r="L73"/>
      <c r="M73"/>
      <c r="N73"/>
      <c r="O73"/>
    </row>
    <row r="74" spans="1:15" ht="15" thickBot="1" x14ac:dyDescent="0.35">
      <c r="A74" s="18" t="s">
        <v>147</v>
      </c>
      <c r="B74" s="19" t="s">
        <v>113</v>
      </c>
      <c r="C74" s="19" t="s">
        <v>113</v>
      </c>
      <c r="D74" s="19" t="s">
        <v>113</v>
      </c>
      <c r="E74" s="19" t="s">
        <v>113</v>
      </c>
      <c r="F74" s="19" t="s">
        <v>113</v>
      </c>
      <c r="G74" s="19" t="s">
        <v>113</v>
      </c>
      <c r="H74" s="19" t="s">
        <v>113</v>
      </c>
      <c r="I74" s="19" t="s">
        <v>113</v>
      </c>
      <c r="J74" s="19" t="s">
        <v>113</v>
      </c>
      <c r="K74" s="19" t="s">
        <v>113</v>
      </c>
      <c r="L74"/>
      <c r="M74"/>
      <c r="N74"/>
      <c r="O74"/>
    </row>
    <row r="75" spans="1:15" ht="18" x14ac:dyDescent="0.3">
      <c r="A75" s="14"/>
      <c r="B75" s="31"/>
      <c r="C75" s="31"/>
      <c r="D75" s="31"/>
      <c r="E75" s="31"/>
      <c r="F75" s="31"/>
      <c r="G75" s="31"/>
      <c r="H75" s="31"/>
      <c r="I75" s="31"/>
      <c r="J75" s="31"/>
      <c r="K75" s="31"/>
      <c r="L75"/>
      <c r="M75"/>
      <c r="N75"/>
      <c r="O75"/>
    </row>
    <row r="76" spans="1:15" ht="18.600000000000001" thickBot="1" x14ac:dyDescent="0.35">
      <c r="A76" s="14"/>
      <c r="B76" s="33" t="s">
        <v>69</v>
      </c>
      <c r="C76" s="33" t="s">
        <v>69</v>
      </c>
      <c r="D76" s="33" t="s">
        <v>69</v>
      </c>
      <c r="E76" s="33" t="s">
        <v>69</v>
      </c>
      <c r="F76" s="33" t="s">
        <v>69</v>
      </c>
      <c r="G76" s="34" t="s">
        <v>70</v>
      </c>
      <c r="H76" s="34" t="s">
        <v>70</v>
      </c>
      <c r="I76" s="34" t="s">
        <v>70</v>
      </c>
      <c r="J76" s="34" t="s">
        <v>70</v>
      </c>
      <c r="K76" s="34" t="s">
        <v>70</v>
      </c>
      <c r="L76"/>
      <c r="M76"/>
      <c r="N76"/>
      <c r="O76"/>
    </row>
    <row r="77" spans="1:15" ht="15" thickBot="1" x14ac:dyDescent="0.35">
      <c r="A77" s="25">
        <v>0</v>
      </c>
      <c r="B77" s="20">
        <f>B78</f>
        <v>46888.9</v>
      </c>
      <c r="C77" s="20">
        <f t="shared" ref="C77:K77" si="26">C78</f>
        <v>8664.2999999999993</v>
      </c>
      <c r="D77" s="20">
        <f t="shared" si="26"/>
        <v>0</v>
      </c>
      <c r="E77" s="20">
        <f t="shared" si="26"/>
        <v>29560.400000000001</v>
      </c>
      <c r="F77" s="20">
        <f t="shared" si="26"/>
        <v>31599</v>
      </c>
      <c r="G77" s="28">
        <f t="shared" si="26"/>
        <v>29050.7</v>
      </c>
      <c r="H77" s="28">
        <f t="shared" si="26"/>
        <v>48927.5</v>
      </c>
      <c r="I77" s="28">
        <f t="shared" si="26"/>
        <v>2548.3000000000002</v>
      </c>
      <c r="J77" s="28">
        <f t="shared" si="26"/>
        <v>0</v>
      </c>
      <c r="K77" s="28">
        <f t="shared" si="26"/>
        <v>8154.6</v>
      </c>
      <c r="L77"/>
      <c r="M77"/>
      <c r="N77"/>
      <c r="O77"/>
    </row>
    <row r="78" spans="1:15" ht="15" thickBot="1" x14ac:dyDescent="0.35">
      <c r="A78" s="25">
        <v>1</v>
      </c>
      <c r="B78" s="26">
        <v>46888.9</v>
      </c>
      <c r="C78" s="26">
        <v>8664.2999999999993</v>
      </c>
      <c r="D78" s="26">
        <v>0</v>
      </c>
      <c r="E78" s="26">
        <v>29560.400000000001</v>
      </c>
      <c r="F78" s="26">
        <v>31599</v>
      </c>
      <c r="G78" s="29">
        <v>29050.7</v>
      </c>
      <c r="H78" s="29">
        <v>48927.5</v>
      </c>
      <c r="I78" s="29">
        <v>2548.3000000000002</v>
      </c>
      <c r="J78" s="29">
        <v>0</v>
      </c>
      <c r="K78" s="29">
        <v>8154.6</v>
      </c>
      <c r="L78"/>
      <c r="M78"/>
      <c r="N78"/>
      <c r="O78"/>
    </row>
    <row r="79" spans="1:15" ht="15" thickBot="1" x14ac:dyDescent="0.35">
      <c r="A79" s="25">
        <v>2</v>
      </c>
      <c r="B79" s="26">
        <v>0</v>
      </c>
      <c r="C79" s="26">
        <v>8664.2999999999993</v>
      </c>
      <c r="D79" s="26">
        <v>0</v>
      </c>
      <c r="E79" s="26">
        <v>3058</v>
      </c>
      <c r="F79" s="26">
        <v>8154.6</v>
      </c>
      <c r="G79" s="29">
        <v>29050.7</v>
      </c>
      <c r="H79" s="29">
        <v>36186</v>
      </c>
      <c r="I79" s="29">
        <v>2548.3000000000002</v>
      </c>
      <c r="J79" s="29">
        <v>0</v>
      </c>
      <c r="K79" s="29">
        <v>8154.6</v>
      </c>
      <c r="L79"/>
      <c r="M79"/>
      <c r="N79"/>
      <c r="O79"/>
    </row>
    <row r="80" spans="1:15" ht="15" thickBot="1" x14ac:dyDescent="0.35">
      <c r="A80" s="25">
        <v>3</v>
      </c>
      <c r="B80" s="26">
        <v>0</v>
      </c>
      <c r="C80" s="26">
        <v>8664.2999999999993</v>
      </c>
      <c r="D80" s="26">
        <v>0</v>
      </c>
      <c r="E80" s="26">
        <v>3058</v>
      </c>
      <c r="F80" s="26">
        <v>8154.6</v>
      </c>
      <c r="G80" s="29">
        <v>29050.7</v>
      </c>
      <c r="H80" s="29">
        <v>36186</v>
      </c>
      <c r="I80" s="29">
        <v>2548.3000000000002</v>
      </c>
      <c r="J80" s="29">
        <v>0</v>
      </c>
      <c r="K80" s="29">
        <v>8154.6</v>
      </c>
      <c r="L80"/>
      <c r="M80"/>
      <c r="N80"/>
      <c r="O80"/>
    </row>
    <row r="81" spans="1:15" ht="15" thickBot="1" x14ac:dyDescent="0.35">
      <c r="A81" s="25">
        <v>4</v>
      </c>
      <c r="B81" s="26">
        <v>0</v>
      </c>
      <c r="C81" s="26">
        <v>8664.2999999999993</v>
      </c>
      <c r="D81" s="26">
        <v>0</v>
      </c>
      <c r="E81" s="26">
        <v>3058</v>
      </c>
      <c r="F81" s="26">
        <v>0</v>
      </c>
      <c r="G81" s="29">
        <v>29050.7</v>
      </c>
      <c r="H81" s="29">
        <v>27521.7</v>
      </c>
      <c r="I81" s="29">
        <v>2548.3000000000002</v>
      </c>
      <c r="J81" s="29">
        <v>0</v>
      </c>
      <c r="K81" s="29">
        <v>8154.6</v>
      </c>
      <c r="L81"/>
      <c r="M81"/>
      <c r="N81"/>
      <c r="O81"/>
    </row>
    <row r="82" spans="1:15" ht="15" thickBot="1" x14ac:dyDescent="0.35">
      <c r="A82" s="25">
        <v>5</v>
      </c>
      <c r="B82" s="26">
        <v>0</v>
      </c>
      <c r="C82" s="26">
        <v>8664.2999999999993</v>
      </c>
      <c r="D82" s="26">
        <v>0</v>
      </c>
      <c r="E82" s="26">
        <v>3058</v>
      </c>
      <c r="F82" s="26">
        <v>0</v>
      </c>
      <c r="G82" s="29">
        <v>25992.799999999999</v>
      </c>
      <c r="H82" s="29">
        <v>27521.7</v>
      </c>
      <c r="I82" s="29">
        <v>2548.3000000000002</v>
      </c>
      <c r="J82" s="29">
        <v>0</v>
      </c>
      <c r="K82" s="29">
        <v>8154.6</v>
      </c>
      <c r="L82"/>
      <c r="M82"/>
      <c r="N82"/>
      <c r="O82"/>
    </row>
    <row r="83" spans="1:15" ht="15" thickBot="1" x14ac:dyDescent="0.35">
      <c r="A83" s="25">
        <v>6</v>
      </c>
      <c r="B83" s="26">
        <v>0</v>
      </c>
      <c r="C83" s="26">
        <v>8664.2999999999993</v>
      </c>
      <c r="D83" s="26">
        <v>0</v>
      </c>
      <c r="E83" s="26">
        <v>0</v>
      </c>
      <c r="F83" s="26">
        <v>0</v>
      </c>
      <c r="G83" s="29">
        <v>22425.1</v>
      </c>
      <c r="H83" s="29">
        <v>13251.2</v>
      </c>
      <c r="I83" s="29">
        <v>2548.3000000000002</v>
      </c>
      <c r="J83" s="29">
        <v>0</v>
      </c>
      <c r="K83" s="29">
        <v>7135.3</v>
      </c>
      <c r="L83"/>
      <c r="M83"/>
      <c r="N83"/>
      <c r="O83"/>
    </row>
    <row r="84" spans="1:15" ht="15" thickBot="1" x14ac:dyDescent="0.35">
      <c r="A84" s="25">
        <v>7</v>
      </c>
      <c r="B84" s="26">
        <v>0</v>
      </c>
      <c r="C84" s="26">
        <v>8664.2999999999993</v>
      </c>
      <c r="D84" s="26">
        <v>0</v>
      </c>
      <c r="E84" s="26">
        <v>0</v>
      </c>
      <c r="F84" s="26">
        <v>0</v>
      </c>
      <c r="G84" s="29">
        <v>22425.1</v>
      </c>
      <c r="H84" s="29">
        <v>13251.2</v>
      </c>
      <c r="I84" s="29">
        <v>2548.3000000000002</v>
      </c>
      <c r="J84" s="29">
        <v>0</v>
      </c>
      <c r="K84" s="29">
        <v>7135.3</v>
      </c>
      <c r="L84"/>
      <c r="M84"/>
      <c r="N84"/>
      <c r="O84"/>
    </row>
    <row r="85" spans="1:15" ht="15" thickBot="1" x14ac:dyDescent="0.35">
      <c r="A85" s="25">
        <v>8</v>
      </c>
      <c r="B85" s="26">
        <v>0</v>
      </c>
      <c r="C85" s="26">
        <v>3058</v>
      </c>
      <c r="D85" s="26">
        <v>0</v>
      </c>
      <c r="E85" s="26">
        <v>0</v>
      </c>
      <c r="F85" s="26">
        <v>0</v>
      </c>
      <c r="G85" s="29">
        <v>22425.1</v>
      </c>
      <c r="H85" s="29">
        <v>13251.2</v>
      </c>
      <c r="I85" s="29">
        <v>2548.3000000000002</v>
      </c>
      <c r="J85" s="29">
        <v>0</v>
      </c>
      <c r="K85" s="29">
        <v>7135.3</v>
      </c>
      <c r="L85"/>
      <c r="M85"/>
      <c r="N85"/>
      <c r="O85"/>
    </row>
    <row r="86" spans="1:15" ht="15" thickBot="1" x14ac:dyDescent="0.35">
      <c r="A86" s="25">
        <v>9</v>
      </c>
      <c r="B86" s="26">
        <v>0</v>
      </c>
      <c r="C86" s="26">
        <v>0</v>
      </c>
      <c r="D86" s="26">
        <v>0</v>
      </c>
      <c r="E86" s="26">
        <v>0</v>
      </c>
      <c r="F86" s="26">
        <v>0</v>
      </c>
      <c r="G86" s="29">
        <v>22425.1</v>
      </c>
      <c r="H86" s="29">
        <v>9173.9</v>
      </c>
      <c r="I86" s="29">
        <v>2548.3000000000002</v>
      </c>
      <c r="J86" s="29">
        <v>0</v>
      </c>
      <c r="K86" s="29">
        <v>7135.3</v>
      </c>
      <c r="L86"/>
      <c r="M86"/>
      <c r="N86"/>
      <c r="O86"/>
    </row>
    <row r="87" spans="1:15" ht="15" thickBot="1" x14ac:dyDescent="0.35">
      <c r="A87" s="25">
        <v>10</v>
      </c>
      <c r="B87" s="26">
        <v>0</v>
      </c>
      <c r="C87" s="26">
        <v>0</v>
      </c>
      <c r="D87" s="26">
        <v>0</v>
      </c>
      <c r="E87" s="26">
        <v>0</v>
      </c>
      <c r="F87" s="26">
        <v>0</v>
      </c>
      <c r="G87" s="29">
        <v>22425.1</v>
      </c>
      <c r="H87" s="29">
        <v>9173.9</v>
      </c>
      <c r="I87" s="29">
        <v>2548.3000000000002</v>
      </c>
      <c r="J87" s="29">
        <v>0</v>
      </c>
      <c r="K87" s="29">
        <v>7135.3</v>
      </c>
      <c r="L87"/>
      <c r="M87"/>
      <c r="N87"/>
      <c r="O87"/>
    </row>
    <row r="88" spans="1:15" ht="15" thickBot="1" x14ac:dyDescent="0.35">
      <c r="A88" s="25">
        <v>11</v>
      </c>
      <c r="B88" s="26">
        <v>0</v>
      </c>
      <c r="C88" s="26">
        <v>0</v>
      </c>
      <c r="D88" s="26">
        <v>0</v>
      </c>
      <c r="E88" s="26">
        <v>0</v>
      </c>
      <c r="F88" s="26">
        <v>0</v>
      </c>
      <c r="G88" s="29">
        <v>7644.9</v>
      </c>
      <c r="H88" s="29">
        <v>9173.9</v>
      </c>
      <c r="I88" s="29">
        <v>2548.3000000000002</v>
      </c>
      <c r="J88" s="29">
        <v>0</v>
      </c>
      <c r="K88" s="29">
        <v>0</v>
      </c>
      <c r="L88"/>
      <c r="M88"/>
      <c r="N88"/>
      <c r="O88"/>
    </row>
    <row r="89" spans="1:15" ht="15" thickBot="1" x14ac:dyDescent="0.35">
      <c r="A89" s="25">
        <v>12</v>
      </c>
      <c r="B89" s="26">
        <v>0</v>
      </c>
      <c r="C89" s="26">
        <v>0</v>
      </c>
      <c r="D89" s="26">
        <v>0</v>
      </c>
      <c r="E89" s="26">
        <v>0</v>
      </c>
      <c r="F89" s="26">
        <v>0</v>
      </c>
      <c r="G89" s="29">
        <v>7644.9</v>
      </c>
      <c r="H89" s="29">
        <v>9173.9</v>
      </c>
      <c r="I89" s="29">
        <v>2548.3000000000002</v>
      </c>
      <c r="J89" s="29">
        <v>0</v>
      </c>
      <c r="K89" s="29">
        <v>0</v>
      </c>
      <c r="L89"/>
      <c r="M89"/>
      <c r="N89"/>
      <c r="O89"/>
    </row>
    <row r="90" spans="1:15" ht="15" thickBot="1" x14ac:dyDescent="0.35">
      <c r="A90" s="25">
        <v>13</v>
      </c>
      <c r="B90" s="26">
        <v>0</v>
      </c>
      <c r="C90" s="26">
        <v>0</v>
      </c>
      <c r="D90" s="26">
        <v>0</v>
      </c>
      <c r="E90" s="26">
        <v>0</v>
      </c>
      <c r="F90" s="26">
        <v>0</v>
      </c>
      <c r="G90" s="29">
        <v>0</v>
      </c>
      <c r="H90" s="29">
        <v>9173.9</v>
      </c>
      <c r="I90" s="29">
        <v>2548.3000000000002</v>
      </c>
      <c r="J90" s="29">
        <v>0</v>
      </c>
      <c r="K90" s="29">
        <v>0</v>
      </c>
      <c r="L90"/>
      <c r="M90"/>
      <c r="N90"/>
      <c r="O90"/>
    </row>
    <row r="91" spans="1:15" ht="15" thickBot="1" x14ac:dyDescent="0.35">
      <c r="A91" s="25">
        <v>14</v>
      </c>
      <c r="B91" s="26">
        <v>0</v>
      </c>
      <c r="C91" s="26">
        <v>0</v>
      </c>
      <c r="D91" s="26">
        <v>0</v>
      </c>
      <c r="E91" s="26">
        <v>0</v>
      </c>
      <c r="F91" s="26">
        <v>0</v>
      </c>
      <c r="G91" s="29">
        <v>0</v>
      </c>
      <c r="H91" s="29">
        <v>0</v>
      </c>
      <c r="I91" s="29">
        <v>2548.3000000000002</v>
      </c>
      <c r="J91" s="29">
        <v>0</v>
      </c>
      <c r="K91" s="29">
        <v>0</v>
      </c>
      <c r="L91"/>
      <c r="M91"/>
      <c r="N91"/>
      <c r="O91"/>
    </row>
    <row r="92" spans="1:15" ht="15" thickBot="1" x14ac:dyDescent="0.35">
      <c r="A92" s="25">
        <v>15</v>
      </c>
      <c r="B92" s="26">
        <v>0</v>
      </c>
      <c r="C92" s="26">
        <v>0</v>
      </c>
      <c r="D92" s="26">
        <v>0</v>
      </c>
      <c r="E92" s="26">
        <v>0</v>
      </c>
      <c r="F92" s="26">
        <v>0</v>
      </c>
      <c r="G92" s="29">
        <v>0</v>
      </c>
      <c r="H92" s="29">
        <v>0</v>
      </c>
      <c r="I92" s="29">
        <v>0</v>
      </c>
      <c r="J92" s="29">
        <v>0</v>
      </c>
      <c r="K92" s="29">
        <v>0</v>
      </c>
      <c r="L92"/>
      <c r="M92"/>
      <c r="N92"/>
      <c r="O92"/>
    </row>
    <row r="93" spans="1:15" ht="15" thickBot="1" x14ac:dyDescent="0.35">
      <c r="A93" s="25">
        <v>16</v>
      </c>
      <c r="B93" s="26">
        <v>0</v>
      </c>
      <c r="C93" s="26">
        <v>0</v>
      </c>
      <c r="D93" s="26">
        <v>0</v>
      </c>
      <c r="E93" s="26">
        <v>0</v>
      </c>
      <c r="F93" s="26">
        <v>0</v>
      </c>
      <c r="G93" s="29">
        <v>0</v>
      </c>
      <c r="H93" s="29">
        <v>0</v>
      </c>
      <c r="I93" s="29">
        <v>0</v>
      </c>
      <c r="J93" s="29">
        <v>0</v>
      </c>
      <c r="K93" s="29">
        <v>0</v>
      </c>
      <c r="L93"/>
      <c r="M93"/>
      <c r="N93"/>
      <c r="O93"/>
    </row>
    <row r="94" spans="1:15" ht="15" thickBot="1" x14ac:dyDescent="0.35">
      <c r="A94" s="25">
        <v>17</v>
      </c>
      <c r="B94" s="26">
        <v>0</v>
      </c>
      <c r="C94" s="26">
        <v>0</v>
      </c>
      <c r="D94" s="26">
        <v>0</v>
      </c>
      <c r="E94" s="26">
        <v>0</v>
      </c>
      <c r="F94" s="26">
        <v>0</v>
      </c>
      <c r="G94" s="29">
        <v>0</v>
      </c>
      <c r="H94" s="29">
        <v>0</v>
      </c>
      <c r="I94" s="29">
        <v>0</v>
      </c>
      <c r="J94" s="29">
        <v>0</v>
      </c>
      <c r="K94" s="29">
        <v>0</v>
      </c>
      <c r="L94"/>
      <c r="M94"/>
      <c r="N94"/>
      <c r="O94"/>
    </row>
    <row r="95" spans="1:15" ht="15" thickBot="1" x14ac:dyDescent="0.35">
      <c r="A95" s="25">
        <v>18</v>
      </c>
      <c r="B95" s="26">
        <v>0</v>
      </c>
      <c r="C95" s="26">
        <v>0</v>
      </c>
      <c r="D95" s="26">
        <v>0</v>
      </c>
      <c r="E95" s="26">
        <v>0</v>
      </c>
      <c r="F95" s="26">
        <v>0</v>
      </c>
      <c r="G95" s="29">
        <v>0</v>
      </c>
      <c r="H95" s="29">
        <v>0</v>
      </c>
      <c r="I95" s="29">
        <v>0</v>
      </c>
      <c r="J95" s="29">
        <v>0</v>
      </c>
      <c r="K95" s="29">
        <v>0</v>
      </c>
      <c r="L95"/>
      <c r="M95"/>
      <c r="N95"/>
      <c r="O95"/>
    </row>
    <row r="96" spans="1:15" ht="15" thickBot="1" x14ac:dyDescent="0.35">
      <c r="A96" s="25">
        <v>19</v>
      </c>
      <c r="B96" s="27">
        <f>B95</f>
        <v>0</v>
      </c>
      <c r="C96" s="27">
        <f t="shared" ref="C96:K96" si="27">C95</f>
        <v>0</v>
      </c>
      <c r="D96" s="27">
        <f t="shared" si="27"/>
        <v>0</v>
      </c>
      <c r="E96" s="27">
        <f t="shared" si="27"/>
        <v>0</v>
      </c>
      <c r="F96" s="27">
        <f t="shared" si="27"/>
        <v>0</v>
      </c>
      <c r="G96" s="30">
        <f t="shared" si="27"/>
        <v>0</v>
      </c>
      <c r="H96" s="30">
        <f t="shared" si="27"/>
        <v>0</v>
      </c>
      <c r="I96" s="30">
        <f t="shared" si="27"/>
        <v>0</v>
      </c>
      <c r="J96" s="30">
        <f t="shared" si="27"/>
        <v>0</v>
      </c>
      <c r="K96" s="30">
        <f t="shared" si="27"/>
        <v>0</v>
      </c>
      <c r="L96"/>
      <c r="M96"/>
      <c r="N96"/>
      <c r="O96"/>
    </row>
    <row r="97" spans="1:15" x14ac:dyDescent="0.3">
      <c r="A97" s="27" t="s">
        <v>167</v>
      </c>
      <c r="B97" s="32">
        <v>2</v>
      </c>
      <c r="C97" s="32">
        <v>3</v>
      </c>
      <c r="D97" s="32">
        <v>4</v>
      </c>
      <c r="E97" s="32">
        <v>5</v>
      </c>
      <c r="F97" s="32">
        <v>6</v>
      </c>
      <c r="G97" s="32">
        <v>7</v>
      </c>
      <c r="H97" s="32">
        <v>8</v>
      </c>
      <c r="I97" s="32">
        <v>9</v>
      </c>
      <c r="J97" s="32">
        <v>10</v>
      </c>
      <c r="K97" s="32">
        <v>11</v>
      </c>
      <c r="L97"/>
      <c r="M97"/>
      <c r="N97"/>
      <c r="O97"/>
    </row>
    <row r="98" spans="1:15" ht="15" thickBot="1" x14ac:dyDescent="0.35">
      <c r="A98" s="27"/>
      <c r="B98" s="27"/>
      <c r="C98" s="27"/>
      <c r="D98" s="27"/>
      <c r="E98" s="27"/>
      <c r="F98" s="27"/>
      <c r="G98" s="30"/>
      <c r="H98" s="30"/>
      <c r="I98" s="30"/>
      <c r="J98" s="30"/>
      <c r="K98" s="30"/>
      <c r="L98" t="s">
        <v>169</v>
      </c>
      <c r="M98" s="35">
        <f>CORREL(L100:L117,M100:M117)</f>
        <v>0.91893236194748618</v>
      </c>
      <c r="N98" t="s">
        <v>170</v>
      </c>
      <c r="O98"/>
    </row>
    <row r="99" spans="1:15" ht="15" thickBot="1" x14ac:dyDescent="0.35">
      <c r="A99" s="18" t="s">
        <v>148</v>
      </c>
      <c r="B99" s="18" t="s">
        <v>80</v>
      </c>
      <c r="C99" s="18" t="s">
        <v>81</v>
      </c>
      <c r="D99" s="18" t="s">
        <v>82</v>
      </c>
      <c r="E99" s="18" t="s">
        <v>83</v>
      </c>
      <c r="F99" s="18" t="s">
        <v>84</v>
      </c>
      <c r="G99" s="18" t="s">
        <v>85</v>
      </c>
      <c r="H99" s="18" t="s">
        <v>86</v>
      </c>
      <c r="I99" s="18" t="s">
        <v>87</v>
      </c>
      <c r="J99" s="18" t="s">
        <v>88</v>
      </c>
      <c r="K99" s="18" t="s">
        <v>89</v>
      </c>
      <c r="L99" s="18" t="s">
        <v>149</v>
      </c>
      <c r="M99" s="18" t="s">
        <v>150</v>
      </c>
      <c r="N99" s="18" t="s">
        <v>151</v>
      </c>
      <c r="O99" s="18" t="s">
        <v>152</v>
      </c>
    </row>
    <row r="100" spans="1:15" ht="15" thickBot="1" x14ac:dyDescent="0.35">
      <c r="A100" s="18" t="s">
        <v>91</v>
      </c>
      <c r="B100" s="19">
        <v>46888.9</v>
      </c>
      <c r="C100" s="19">
        <v>0</v>
      </c>
      <c r="D100" s="19">
        <v>0</v>
      </c>
      <c r="E100" s="19">
        <v>0</v>
      </c>
      <c r="F100" s="19">
        <v>0</v>
      </c>
      <c r="G100" s="19">
        <v>0</v>
      </c>
      <c r="H100" s="19">
        <v>36186</v>
      </c>
      <c r="I100" s="19">
        <v>2548.3000000000002</v>
      </c>
      <c r="J100" s="19">
        <v>0</v>
      </c>
      <c r="K100" s="19">
        <v>7135.3</v>
      </c>
      <c r="L100" s="19">
        <v>92758.5</v>
      </c>
      <c r="M100" s="19">
        <v>91000</v>
      </c>
      <c r="N100" s="19">
        <v>-1758.5</v>
      </c>
      <c r="O100" s="19">
        <v>-1.93</v>
      </c>
    </row>
    <row r="101" spans="1:15" ht="15" thickBot="1" x14ac:dyDescent="0.35">
      <c r="A101" s="18" t="s">
        <v>92</v>
      </c>
      <c r="B101" s="19">
        <v>0</v>
      </c>
      <c r="C101" s="19">
        <v>0</v>
      </c>
      <c r="D101" s="19">
        <v>0</v>
      </c>
      <c r="E101" s="19">
        <v>0</v>
      </c>
      <c r="F101" s="19">
        <v>0</v>
      </c>
      <c r="G101" s="19">
        <v>22425.1</v>
      </c>
      <c r="H101" s="19">
        <v>13251.2</v>
      </c>
      <c r="I101" s="19">
        <v>2548.3000000000002</v>
      </c>
      <c r="J101" s="19">
        <v>0</v>
      </c>
      <c r="K101" s="19">
        <v>0</v>
      </c>
      <c r="L101" s="19">
        <v>38224.6</v>
      </c>
      <c r="M101" s="19">
        <v>28000</v>
      </c>
      <c r="N101" s="19">
        <v>-10224.6</v>
      </c>
      <c r="O101" s="19">
        <v>-36.520000000000003</v>
      </c>
    </row>
    <row r="102" spans="1:15" ht="15" thickBot="1" x14ac:dyDescent="0.35">
      <c r="A102" s="18" t="s">
        <v>93</v>
      </c>
      <c r="B102" s="19">
        <v>0</v>
      </c>
      <c r="C102" s="19">
        <v>0</v>
      </c>
      <c r="D102" s="19">
        <v>0</v>
      </c>
      <c r="E102" s="19">
        <v>0</v>
      </c>
      <c r="F102" s="19">
        <v>0</v>
      </c>
      <c r="G102" s="19">
        <v>7644.9</v>
      </c>
      <c r="H102" s="19">
        <v>9173.9</v>
      </c>
      <c r="I102" s="19">
        <v>2548.3000000000002</v>
      </c>
      <c r="J102" s="19">
        <v>0</v>
      </c>
      <c r="K102" s="19">
        <v>8154.6</v>
      </c>
      <c r="L102" s="19">
        <v>27521.7</v>
      </c>
      <c r="M102" s="19">
        <v>27000</v>
      </c>
      <c r="N102" s="19">
        <v>-521.70000000000005</v>
      </c>
      <c r="O102" s="19">
        <v>-1.93</v>
      </c>
    </row>
    <row r="103" spans="1:15" ht="15" thickBot="1" x14ac:dyDescent="0.35">
      <c r="A103" s="18" t="s">
        <v>94</v>
      </c>
      <c r="B103" s="19">
        <v>0</v>
      </c>
      <c r="C103" s="19">
        <v>8664.2999999999993</v>
      </c>
      <c r="D103" s="19">
        <v>0</v>
      </c>
      <c r="E103" s="19">
        <v>3058</v>
      </c>
      <c r="F103" s="19">
        <v>0</v>
      </c>
      <c r="G103" s="19">
        <v>0</v>
      </c>
      <c r="H103" s="19">
        <v>0</v>
      </c>
      <c r="I103" s="19">
        <v>0</v>
      </c>
      <c r="J103" s="19">
        <v>0</v>
      </c>
      <c r="K103" s="19">
        <v>8154.6</v>
      </c>
      <c r="L103" s="19">
        <v>19876.8</v>
      </c>
      <c r="M103" s="19">
        <v>13000</v>
      </c>
      <c r="N103" s="19">
        <v>-6876.8</v>
      </c>
      <c r="O103" s="19">
        <v>-52.9</v>
      </c>
    </row>
    <row r="104" spans="1:15" ht="15" thickBot="1" x14ac:dyDescent="0.35">
      <c r="A104" s="18" t="s">
        <v>95</v>
      </c>
      <c r="B104" s="19">
        <v>0</v>
      </c>
      <c r="C104" s="19">
        <v>3058</v>
      </c>
      <c r="D104" s="19">
        <v>0</v>
      </c>
      <c r="E104" s="19">
        <v>0</v>
      </c>
      <c r="F104" s="19">
        <v>31599</v>
      </c>
      <c r="G104" s="19">
        <v>25992.799999999999</v>
      </c>
      <c r="H104" s="19">
        <v>9173.9</v>
      </c>
      <c r="I104" s="19">
        <v>2548.3000000000002</v>
      </c>
      <c r="J104" s="19">
        <v>0</v>
      </c>
      <c r="K104" s="19">
        <v>0</v>
      </c>
      <c r="L104" s="19">
        <v>72372</v>
      </c>
      <c r="M104" s="19">
        <v>71000</v>
      </c>
      <c r="N104" s="19">
        <v>-1372</v>
      </c>
      <c r="O104" s="19">
        <v>-1.93</v>
      </c>
    </row>
    <row r="105" spans="1:15" ht="15" thickBot="1" x14ac:dyDescent="0.35">
      <c r="A105" s="18" t="s">
        <v>96</v>
      </c>
      <c r="B105" s="19">
        <v>0</v>
      </c>
      <c r="C105" s="19">
        <v>8664.2999999999993</v>
      </c>
      <c r="D105" s="19">
        <v>0</v>
      </c>
      <c r="E105" s="19">
        <v>0</v>
      </c>
      <c r="F105" s="19">
        <v>0</v>
      </c>
      <c r="G105" s="19">
        <v>0</v>
      </c>
      <c r="H105" s="19">
        <v>0</v>
      </c>
      <c r="I105" s="19">
        <v>2548.3000000000002</v>
      </c>
      <c r="J105" s="19">
        <v>0</v>
      </c>
      <c r="K105" s="19">
        <v>7135.3</v>
      </c>
      <c r="L105" s="19">
        <v>18347.8</v>
      </c>
      <c r="M105" s="19">
        <v>18000</v>
      </c>
      <c r="N105" s="19">
        <v>-347.8</v>
      </c>
      <c r="O105" s="19">
        <v>-1.93</v>
      </c>
    </row>
    <row r="106" spans="1:15" ht="15" thickBot="1" x14ac:dyDescent="0.35">
      <c r="A106" s="18" t="s">
        <v>97</v>
      </c>
      <c r="B106" s="19">
        <v>0</v>
      </c>
      <c r="C106" s="19">
        <v>0</v>
      </c>
      <c r="D106" s="19">
        <v>0</v>
      </c>
      <c r="E106" s="19">
        <v>0</v>
      </c>
      <c r="F106" s="19">
        <v>0</v>
      </c>
      <c r="G106" s="19">
        <v>29050.7</v>
      </c>
      <c r="H106" s="19">
        <v>27521.7</v>
      </c>
      <c r="I106" s="19">
        <v>0</v>
      </c>
      <c r="J106" s="19">
        <v>0</v>
      </c>
      <c r="K106" s="19">
        <v>8154.6</v>
      </c>
      <c r="L106" s="19">
        <v>64727.1</v>
      </c>
      <c r="M106" s="19">
        <v>82000</v>
      </c>
      <c r="N106" s="19">
        <v>17272.900000000001</v>
      </c>
      <c r="O106" s="19">
        <v>21.06</v>
      </c>
    </row>
    <row r="107" spans="1:15" ht="15" thickBot="1" x14ac:dyDescent="0.35">
      <c r="A107" s="18" t="s">
        <v>98</v>
      </c>
      <c r="B107" s="19">
        <v>0</v>
      </c>
      <c r="C107" s="19">
        <v>0</v>
      </c>
      <c r="D107" s="19">
        <v>0</v>
      </c>
      <c r="E107" s="19">
        <v>0</v>
      </c>
      <c r="F107" s="19">
        <v>0</v>
      </c>
      <c r="G107" s="19">
        <v>0</v>
      </c>
      <c r="H107" s="19">
        <v>36186</v>
      </c>
      <c r="I107" s="19">
        <v>2548.3000000000002</v>
      </c>
      <c r="J107" s="19">
        <v>0</v>
      </c>
      <c r="K107" s="19">
        <v>0</v>
      </c>
      <c r="L107" s="19">
        <v>38734.300000000003</v>
      </c>
      <c r="M107" s="19">
        <v>38000</v>
      </c>
      <c r="N107" s="19">
        <v>-734.3</v>
      </c>
      <c r="O107" s="19">
        <v>-1.93</v>
      </c>
    </row>
    <row r="108" spans="1:15" ht="15" thickBot="1" x14ac:dyDescent="0.35">
      <c r="A108" s="18" t="s">
        <v>99</v>
      </c>
      <c r="B108" s="19">
        <v>0</v>
      </c>
      <c r="C108" s="19">
        <v>0</v>
      </c>
      <c r="D108" s="19">
        <v>0</v>
      </c>
      <c r="E108" s="19">
        <v>0</v>
      </c>
      <c r="F108" s="19">
        <v>0</v>
      </c>
      <c r="G108" s="19">
        <v>29050.7</v>
      </c>
      <c r="H108" s="19">
        <v>9173.9</v>
      </c>
      <c r="I108" s="19">
        <v>0</v>
      </c>
      <c r="J108" s="19">
        <v>0</v>
      </c>
      <c r="K108" s="19">
        <v>0</v>
      </c>
      <c r="L108" s="19">
        <v>38224.6</v>
      </c>
      <c r="M108" s="19">
        <v>22000</v>
      </c>
      <c r="N108" s="19">
        <v>-16224.6</v>
      </c>
      <c r="O108" s="19">
        <v>-73.75</v>
      </c>
    </row>
    <row r="109" spans="1:15" ht="15" thickBot="1" x14ac:dyDescent="0.35">
      <c r="A109" s="18" t="s">
        <v>100</v>
      </c>
      <c r="B109" s="19">
        <v>0</v>
      </c>
      <c r="C109" s="19">
        <v>8664.2999999999993</v>
      </c>
      <c r="D109" s="19">
        <v>0</v>
      </c>
      <c r="E109" s="19">
        <v>0</v>
      </c>
      <c r="F109" s="19">
        <v>0</v>
      </c>
      <c r="G109" s="19">
        <v>0</v>
      </c>
      <c r="H109" s="19">
        <v>0</v>
      </c>
      <c r="I109" s="19">
        <v>2548.3000000000002</v>
      </c>
      <c r="J109" s="19">
        <v>0</v>
      </c>
      <c r="K109" s="19">
        <v>0</v>
      </c>
      <c r="L109" s="19">
        <v>11212.6</v>
      </c>
      <c r="M109" s="19">
        <v>11000</v>
      </c>
      <c r="N109" s="19">
        <v>-212.6</v>
      </c>
      <c r="O109" s="19">
        <v>-1.93</v>
      </c>
    </row>
    <row r="110" spans="1:15" ht="15" thickBot="1" x14ac:dyDescent="0.35">
      <c r="A110" s="18" t="s">
        <v>101</v>
      </c>
      <c r="B110" s="19">
        <v>0</v>
      </c>
      <c r="C110" s="19">
        <v>0</v>
      </c>
      <c r="D110" s="19">
        <v>0</v>
      </c>
      <c r="E110" s="19">
        <v>0</v>
      </c>
      <c r="F110" s="19">
        <v>0</v>
      </c>
      <c r="G110" s="19">
        <v>22425.1</v>
      </c>
      <c r="H110" s="19">
        <v>27521.7</v>
      </c>
      <c r="I110" s="19">
        <v>2548.3000000000002</v>
      </c>
      <c r="J110" s="19">
        <v>0</v>
      </c>
      <c r="K110" s="19">
        <v>7135.3</v>
      </c>
      <c r="L110" s="19">
        <v>59630.400000000001</v>
      </c>
      <c r="M110" s="19">
        <v>43000</v>
      </c>
      <c r="N110" s="19">
        <v>-16630.400000000001</v>
      </c>
      <c r="O110" s="19">
        <v>-38.68</v>
      </c>
    </row>
    <row r="111" spans="1:15" ht="15" thickBot="1" x14ac:dyDescent="0.35">
      <c r="A111" s="18" t="s">
        <v>102</v>
      </c>
      <c r="B111" s="19">
        <v>0</v>
      </c>
      <c r="C111" s="19">
        <v>8664.2999999999993</v>
      </c>
      <c r="D111" s="19">
        <v>0</v>
      </c>
      <c r="E111" s="19">
        <v>0</v>
      </c>
      <c r="F111" s="19">
        <v>0</v>
      </c>
      <c r="G111" s="19">
        <v>29050.7</v>
      </c>
      <c r="H111" s="19">
        <v>9173.9</v>
      </c>
      <c r="I111" s="19">
        <v>2548.3000000000002</v>
      </c>
      <c r="J111" s="19">
        <v>0</v>
      </c>
      <c r="K111" s="19">
        <v>8154.6</v>
      </c>
      <c r="L111" s="19">
        <v>57591.8</v>
      </c>
      <c r="M111" s="19">
        <v>73000</v>
      </c>
      <c r="N111" s="19">
        <v>15408.2</v>
      </c>
      <c r="O111" s="19">
        <v>21.11</v>
      </c>
    </row>
    <row r="112" spans="1:15" ht="15" thickBot="1" x14ac:dyDescent="0.35">
      <c r="A112" s="18" t="s">
        <v>103</v>
      </c>
      <c r="B112" s="19">
        <v>0</v>
      </c>
      <c r="C112" s="19">
        <v>8664.2999999999993</v>
      </c>
      <c r="D112" s="19">
        <v>0</v>
      </c>
      <c r="E112" s="19">
        <v>3058</v>
      </c>
      <c r="F112" s="19">
        <v>0</v>
      </c>
      <c r="G112" s="19">
        <v>29050.7</v>
      </c>
      <c r="H112" s="19">
        <v>0</v>
      </c>
      <c r="I112" s="19">
        <v>2548.3000000000002</v>
      </c>
      <c r="J112" s="19">
        <v>0</v>
      </c>
      <c r="K112" s="19">
        <v>7135.3</v>
      </c>
      <c r="L112" s="19">
        <v>50456.5</v>
      </c>
      <c r="M112" s="19">
        <v>59000</v>
      </c>
      <c r="N112" s="19">
        <v>8543.5</v>
      </c>
      <c r="O112" s="19">
        <v>14.48</v>
      </c>
    </row>
    <row r="113" spans="1:15" ht="15" thickBot="1" x14ac:dyDescent="0.35">
      <c r="A113" s="18" t="s">
        <v>104</v>
      </c>
      <c r="B113" s="19">
        <v>0</v>
      </c>
      <c r="C113" s="19">
        <v>8664.2999999999993</v>
      </c>
      <c r="D113" s="19">
        <v>0</v>
      </c>
      <c r="E113" s="19">
        <v>3058</v>
      </c>
      <c r="F113" s="19">
        <v>0</v>
      </c>
      <c r="G113" s="19">
        <v>22425.1</v>
      </c>
      <c r="H113" s="19">
        <v>9173.9</v>
      </c>
      <c r="I113" s="19">
        <v>2548.3000000000002</v>
      </c>
      <c r="J113" s="19">
        <v>0</v>
      </c>
      <c r="K113" s="19">
        <v>7135.3</v>
      </c>
      <c r="L113" s="19">
        <v>53004.800000000003</v>
      </c>
      <c r="M113" s="19">
        <v>71000</v>
      </c>
      <c r="N113" s="19">
        <v>17995.2</v>
      </c>
      <c r="O113" s="19">
        <v>25.35</v>
      </c>
    </row>
    <row r="114" spans="1:15" ht="15" thickBot="1" x14ac:dyDescent="0.35">
      <c r="A114" s="18" t="s">
        <v>105</v>
      </c>
      <c r="B114" s="19">
        <v>0</v>
      </c>
      <c r="C114" s="19">
        <v>0</v>
      </c>
      <c r="D114" s="19">
        <v>0</v>
      </c>
      <c r="E114" s="19">
        <v>3058</v>
      </c>
      <c r="F114" s="19">
        <v>8154.6</v>
      </c>
      <c r="G114" s="19">
        <v>22425.1</v>
      </c>
      <c r="H114" s="19">
        <v>13251.2</v>
      </c>
      <c r="I114" s="19">
        <v>2548.3000000000002</v>
      </c>
      <c r="J114" s="19">
        <v>0</v>
      </c>
      <c r="K114" s="19">
        <v>0</v>
      </c>
      <c r="L114" s="19">
        <v>49437.2</v>
      </c>
      <c r="M114" s="19">
        <v>44000</v>
      </c>
      <c r="N114" s="19">
        <v>-5437.2</v>
      </c>
      <c r="O114" s="19">
        <v>-12.36</v>
      </c>
    </row>
    <row r="115" spans="1:15" ht="15" thickBot="1" x14ac:dyDescent="0.35">
      <c r="A115" s="18" t="s">
        <v>106</v>
      </c>
      <c r="B115" s="19">
        <v>0</v>
      </c>
      <c r="C115" s="19">
        <v>0</v>
      </c>
      <c r="D115" s="19">
        <v>0</v>
      </c>
      <c r="E115" s="19">
        <v>0</v>
      </c>
      <c r="F115" s="19">
        <v>0</v>
      </c>
      <c r="G115" s="19">
        <v>7644.9</v>
      </c>
      <c r="H115" s="19">
        <v>48927.5</v>
      </c>
      <c r="I115" s="19">
        <v>2548.3000000000002</v>
      </c>
      <c r="J115" s="19">
        <v>0</v>
      </c>
      <c r="K115" s="19">
        <v>8154.6</v>
      </c>
      <c r="L115" s="19">
        <v>67275.399999999994</v>
      </c>
      <c r="M115" s="19">
        <v>66000</v>
      </c>
      <c r="N115" s="19">
        <v>-1275.4000000000001</v>
      </c>
      <c r="O115" s="19">
        <v>-1.93</v>
      </c>
    </row>
    <row r="116" spans="1:15" ht="15" thickBot="1" x14ac:dyDescent="0.35">
      <c r="A116" s="18" t="s">
        <v>107</v>
      </c>
      <c r="B116" s="19">
        <v>0</v>
      </c>
      <c r="C116" s="19">
        <v>0</v>
      </c>
      <c r="D116" s="19">
        <v>0</v>
      </c>
      <c r="E116" s="19">
        <v>0</v>
      </c>
      <c r="F116" s="19">
        <v>8154.6</v>
      </c>
      <c r="G116" s="19">
        <v>22425.1</v>
      </c>
      <c r="H116" s="19">
        <v>13251.2</v>
      </c>
      <c r="I116" s="19">
        <v>0</v>
      </c>
      <c r="J116" s="19">
        <v>0</v>
      </c>
      <c r="K116" s="19">
        <v>0</v>
      </c>
      <c r="L116" s="19">
        <v>43830.9</v>
      </c>
      <c r="M116" s="19">
        <v>47000</v>
      </c>
      <c r="N116" s="19">
        <v>3169.1</v>
      </c>
      <c r="O116" s="19">
        <v>6.74</v>
      </c>
    </row>
    <row r="117" spans="1:15" ht="15" thickBot="1" x14ac:dyDescent="0.35">
      <c r="A117" s="18" t="s">
        <v>108</v>
      </c>
      <c r="B117" s="19">
        <v>0</v>
      </c>
      <c r="C117" s="19">
        <v>8664.2999999999993</v>
      </c>
      <c r="D117" s="19">
        <v>0</v>
      </c>
      <c r="E117" s="19">
        <v>29560.400000000001</v>
      </c>
      <c r="F117" s="19">
        <v>0</v>
      </c>
      <c r="G117" s="19">
        <v>0</v>
      </c>
      <c r="H117" s="19">
        <v>0</v>
      </c>
      <c r="I117" s="19">
        <v>2548.3000000000002</v>
      </c>
      <c r="J117" s="19">
        <v>0</v>
      </c>
      <c r="K117" s="19">
        <v>0</v>
      </c>
      <c r="L117" s="19">
        <v>40772.9</v>
      </c>
      <c r="M117" s="19">
        <v>40000</v>
      </c>
      <c r="N117" s="19">
        <v>-772.9</v>
      </c>
      <c r="O117" s="19">
        <v>-1.93</v>
      </c>
    </row>
    <row r="118" spans="1:15" ht="15" thickBot="1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</row>
    <row r="119" spans="1:15" ht="15" thickBot="1" x14ac:dyDescent="0.35">
      <c r="A119" s="20" t="s">
        <v>153</v>
      </c>
      <c r="B119" s="21">
        <v>205393.7</v>
      </c>
      <c r="C119"/>
      <c r="D119"/>
      <c r="E119"/>
      <c r="F119"/>
      <c r="G119"/>
      <c r="H119"/>
      <c r="I119"/>
      <c r="J119"/>
      <c r="K119"/>
      <c r="L119"/>
      <c r="M119"/>
      <c r="N119"/>
      <c r="O119"/>
    </row>
    <row r="120" spans="1:15" ht="15" thickBot="1" x14ac:dyDescent="0.35">
      <c r="A120" s="20" t="s">
        <v>154</v>
      </c>
      <c r="B120" s="21">
        <v>0</v>
      </c>
      <c r="C120"/>
      <c r="D120"/>
      <c r="E120"/>
      <c r="F120"/>
      <c r="G120"/>
      <c r="H120"/>
      <c r="I120"/>
      <c r="J120"/>
      <c r="K120"/>
      <c r="L120"/>
      <c r="M120"/>
      <c r="N120"/>
      <c r="O120"/>
    </row>
    <row r="121" spans="1:15" ht="15" thickBot="1" x14ac:dyDescent="0.35">
      <c r="A121" s="20" t="s">
        <v>155</v>
      </c>
      <c r="B121" s="21">
        <v>843999.9</v>
      </c>
      <c r="C121"/>
      <c r="D121"/>
      <c r="E121"/>
      <c r="F121"/>
      <c r="G121"/>
      <c r="H121"/>
      <c r="I121"/>
      <c r="J121"/>
      <c r="K121"/>
      <c r="L121"/>
      <c r="M121"/>
      <c r="N121"/>
      <c r="O121"/>
    </row>
    <row r="122" spans="1:15" ht="15" thickBot="1" x14ac:dyDescent="0.35">
      <c r="A122" s="20" t="s">
        <v>156</v>
      </c>
      <c r="B122" s="21">
        <v>844000</v>
      </c>
      <c r="C122"/>
      <c r="D122"/>
      <c r="E122"/>
      <c r="F122"/>
      <c r="G122"/>
      <c r="H122"/>
      <c r="I122"/>
      <c r="J122"/>
      <c r="K122"/>
      <c r="L122"/>
      <c r="M122"/>
      <c r="N122"/>
      <c r="O122"/>
    </row>
    <row r="123" spans="1:15" ht="15" thickBot="1" x14ac:dyDescent="0.35">
      <c r="A123" s="20" t="s">
        <v>157</v>
      </c>
      <c r="B123" s="21">
        <v>-0.1</v>
      </c>
      <c r="C123"/>
      <c r="D123"/>
      <c r="E123"/>
      <c r="F123"/>
      <c r="G123"/>
      <c r="H123"/>
      <c r="I123"/>
      <c r="J123"/>
      <c r="K123"/>
      <c r="L123"/>
      <c r="M123"/>
      <c r="N123"/>
      <c r="O123"/>
    </row>
    <row r="124" spans="1:15" ht="15" thickBot="1" x14ac:dyDescent="0.35">
      <c r="A124" s="20" t="s">
        <v>158</v>
      </c>
      <c r="B124" s="21"/>
      <c r="C124"/>
      <c r="D124"/>
      <c r="E124"/>
      <c r="F124"/>
      <c r="G124"/>
      <c r="H124"/>
      <c r="I124"/>
      <c r="J124"/>
      <c r="K124"/>
      <c r="L124"/>
      <c r="M124"/>
      <c r="N124"/>
      <c r="O124"/>
    </row>
    <row r="125" spans="1:15" ht="15" thickBot="1" x14ac:dyDescent="0.35">
      <c r="A125" s="20" t="s">
        <v>159</v>
      </c>
      <c r="B125" s="21"/>
      <c r="C125"/>
      <c r="D125"/>
      <c r="E125"/>
      <c r="F125"/>
      <c r="G125"/>
      <c r="H125"/>
      <c r="I125"/>
      <c r="J125"/>
      <c r="K125"/>
      <c r="L125"/>
      <c r="M125"/>
      <c r="N125"/>
      <c r="O125"/>
    </row>
    <row r="126" spans="1:15" ht="15" thickBot="1" x14ac:dyDescent="0.35">
      <c r="A126" s="20" t="s">
        <v>160</v>
      </c>
      <c r="B126" s="21">
        <v>0</v>
      </c>
      <c r="C126"/>
      <c r="D126"/>
      <c r="E126"/>
      <c r="F126"/>
      <c r="G126"/>
      <c r="H126"/>
      <c r="I126"/>
      <c r="J126"/>
      <c r="K126"/>
      <c r="L126"/>
      <c r="M126"/>
      <c r="N126"/>
      <c r="O126"/>
    </row>
    <row r="127" spans="1:15" x14ac:dyDescent="0.3">
      <c r="A127"/>
      <c r="B127"/>
      <c r="C127"/>
      <c r="D127"/>
      <c r="E127"/>
      <c r="F127"/>
      <c r="G127"/>
      <c r="H127"/>
      <c r="I127"/>
      <c r="J127"/>
      <c r="K127"/>
      <c r="L127"/>
      <c r="M127"/>
      <c r="N127"/>
      <c r="O127"/>
    </row>
    <row r="128" spans="1:15" x14ac:dyDescent="0.3">
      <c r="A128" s="22" t="s">
        <v>161</v>
      </c>
      <c r="B128"/>
      <c r="C128"/>
      <c r="D128"/>
      <c r="E128"/>
      <c r="F128"/>
      <c r="G128"/>
      <c r="H128"/>
      <c r="I128"/>
      <c r="J128"/>
      <c r="K128"/>
      <c r="L128"/>
      <c r="M128"/>
      <c r="N128"/>
      <c r="O128"/>
    </row>
    <row r="129" spans="1:15" x14ac:dyDescent="0.3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</row>
    <row r="130" spans="1:15" x14ac:dyDescent="0.3">
      <c r="A130" s="23" t="s">
        <v>162</v>
      </c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</row>
    <row r="131" spans="1:15" x14ac:dyDescent="0.3">
      <c r="A131" s="23" t="s">
        <v>163</v>
      </c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</row>
  </sheetData>
  <phoneticPr fontId="3" type="noConversion"/>
  <hyperlinks>
    <hyperlink ref="A128" r:id="rId1" display="https://miau.my-x.hu/myx-free/coco/test/822321220221102164051.html" xr:uid="{77B6F498-165F-4BE6-AE33-3AB84A983DEC}"/>
    <hyperlink ref="A28" r:id="rId2" xr:uid="{CBD46D1C-2226-4ADB-92CC-7774C63A7047}"/>
  </hyperlinks>
  <pageMargins left="0.7" right="0.7" top="0.75" bottom="0.75" header="0.3" footer="0.3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E9F7B-F522-4C28-A3B3-3BACBAE05A3D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5" spans="1:9" x14ac:dyDescent="0.3">
      <c r="A5" s="1" t="str">
        <f>'present-view'!H3</f>
        <v>time2</v>
      </c>
      <c r="B5" s="1">
        <v>2</v>
      </c>
      <c r="C5" s="1">
        <v>60</v>
      </c>
      <c r="D5" s="1">
        <v>45</v>
      </c>
      <c r="E5" s="1">
        <v>66</v>
      </c>
      <c r="F5" s="1">
        <v>81</v>
      </c>
      <c r="G5" s="1">
        <v>77</v>
      </c>
      <c r="H5" s="1">
        <v>28</v>
      </c>
      <c r="I5" s="1" t="s">
        <v>11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50.002451122324516</v>
      </c>
      <c r="I22" s="2" t="s">
        <v>32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52.699723461364044</v>
      </c>
      <c r="I23" s="2" t="s">
        <v>33</v>
      </c>
    </row>
    <row r="25" spans="1:10" x14ac:dyDescent="0.3">
      <c r="A25" s="1" t="s">
        <v>34</v>
      </c>
      <c r="B25" s="4">
        <f>CORREL(B4:B21,$H$4:$H$21)</f>
        <v>0.35554553202467087</v>
      </c>
      <c r="C25" s="4">
        <f t="shared" ref="C25:H25" si="0">CORREL(C4:C21,$H$4:$H$21)</f>
        <v>-0.54856120403152153</v>
      </c>
      <c r="D25" s="4">
        <f t="shared" si="0"/>
        <v>-0.30181420293053229</v>
      </c>
      <c r="E25" s="4">
        <f t="shared" si="0"/>
        <v>-0.19709465941791598</v>
      </c>
      <c r="F25" s="4">
        <f t="shared" si="0"/>
        <v>0.10744346866255899</v>
      </c>
      <c r="G25" s="4">
        <f t="shared" si="0"/>
        <v>-0.13926158109334547</v>
      </c>
      <c r="H25" s="4">
        <f t="shared" si="0"/>
        <v>0.99999999999999989</v>
      </c>
    </row>
    <row r="26" spans="1:10" x14ac:dyDescent="0.3">
      <c r="A26" s="1" t="s">
        <v>35</v>
      </c>
      <c r="B26" s="4">
        <f>CORREL(B4:B23,$H$4:$H$23)</f>
        <v>0.35470794024066865</v>
      </c>
      <c r="C26" s="4">
        <f t="shared" ref="C26:H26" si="1">CORREL(C4:C23,$H$4:$H$23)</f>
        <v>-0.53125725039130944</v>
      </c>
      <c r="D26" s="4">
        <f t="shared" si="1"/>
        <v>-0.27086055682233068</v>
      </c>
      <c r="E26" s="4">
        <f t="shared" si="1"/>
        <v>-0.18092975161801711</v>
      </c>
      <c r="F26" s="4">
        <f t="shared" si="1"/>
        <v>7.6614093008832845E-2</v>
      </c>
      <c r="G26" s="4">
        <f t="shared" si="1"/>
        <v>-0.15007744958153532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7.0155999662802636E-7</v>
      </c>
      <c r="C27" s="3">
        <f t="shared" ref="C27:H27" si="2">(C25-C26)^2</f>
        <v>2.9942681158260921E-4</v>
      </c>
      <c r="D27" s="3">
        <f t="shared" si="2"/>
        <v>9.5812820739178499E-4</v>
      </c>
      <c r="E27" s="3">
        <f t="shared" si="2"/>
        <v>2.6130424417923149E-4</v>
      </c>
      <c r="F27" s="3">
        <f t="shared" si="2"/>
        <v>9.5045040319856257E-4</v>
      </c>
      <c r="G27" s="3">
        <f t="shared" si="2"/>
        <v>1.1698301115381832E-4</v>
      </c>
      <c r="H27" s="3">
        <f t="shared" si="2"/>
        <v>1.2325951644078309E-32</v>
      </c>
      <c r="I27" s="6">
        <f>SUM(B27:G27)</f>
        <v>2.5869942375026348E-3</v>
      </c>
      <c r="J27" s="5" t="s">
        <v>37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9DCD8F-A944-4712-BF86-BF05210DE0D0}">
  <dimension ref="A1:J27"/>
  <sheetViews>
    <sheetView workbookViewId="0">
      <selection activeCell="I27" sqref="I27"/>
    </sheetView>
  </sheetViews>
  <sheetFormatPr defaultRowHeight="14.4" x14ac:dyDescent="0.3"/>
  <cols>
    <col min="1" max="1" width="17.21875" style="1" bestFit="1" customWidth="1"/>
    <col min="2" max="2" width="19" style="1" bestFit="1" customWidth="1"/>
    <col min="3" max="7" width="9.44140625" style="1" bestFit="1" customWidth="1"/>
    <col min="8" max="8" width="6.5546875" style="1" bestFit="1" customWidth="1"/>
    <col min="9" max="9" width="14.109375" style="1" bestFit="1" customWidth="1"/>
    <col min="10" max="16384" width="8.88671875" style="1"/>
  </cols>
  <sheetData>
    <row r="1" spans="1:9" x14ac:dyDescent="0.3">
      <c r="H1" s="1" t="s">
        <v>7</v>
      </c>
      <c r="I1" s="1" t="s">
        <v>29</v>
      </c>
    </row>
    <row r="2" spans="1:9" x14ac:dyDescent="0.3">
      <c r="H2" s="1">
        <v>90</v>
      </c>
      <c r="I2" s="1" t="s">
        <v>8</v>
      </c>
    </row>
    <row r="3" spans="1:9" x14ac:dyDescent="0.3">
      <c r="A3" s="1" t="s">
        <v>30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>
        <v>15</v>
      </c>
      <c r="I3" s="1" t="s">
        <v>9</v>
      </c>
    </row>
    <row r="4" spans="1:9" x14ac:dyDescent="0.3">
      <c r="A4" s="1" t="str">
        <f>'present-view'!H2</f>
        <v>time1</v>
      </c>
      <c r="B4" s="1">
        <v>1</v>
      </c>
      <c r="C4" s="1">
        <v>98</v>
      </c>
      <c r="D4" s="1">
        <v>25</v>
      </c>
      <c r="E4" s="1">
        <v>49</v>
      </c>
      <c r="F4" s="1">
        <v>40</v>
      </c>
      <c r="G4" s="1">
        <v>62</v>
      </c>
      <c r="H4" s="1">
        <v>91</v>
      </c>
      <c r="I4" s="1" t="s">
        <v>10</v>
      </c>
    </row>
    <row r="6" spans="1:9" x14ac:dyDescent="0.3">
      <c r="A6" s="1" t="str">
        <f>'present-view'!H4</f>
        <v>time3</v>
      </c>
      <c r="B6" s="1">
        <v>3</v>
      </c>
      <c r="C6" s="1">
        <v>65</v>
      </c>
      <c r="D6" s="1">
        <v>52</v>
      </c>
      <c r="E6" s="1">
        <v>61</v>
      </c>
      <c r="F6" s="1">
        <v>24</v>
      </c>
      <c r="G6" s="1">
        <v>29</v>
      </c>
      <c r="H6" s="1">
        <v>27</v>
      </c>
      <c r="I6" s="1" t="s">
        <v>12</v>
      </c>
    </row>
    <row r="7" spans="1:9" x14ac:dyDescent="0.3">
      <c r="A7" s="1" t="str">
        <f>'present-view'!H5</f>
        <v>time4</v>
      </c>
      <c r="B7" s="1">
        <v>4</v>
      </c>
      <c r="C7" s="1">
        <v>93</v>
      </c>
      <c r="D7" s="1">
        <v>68</v>
      </c>
      <c r="E7" s="1">
        <v>98</v>
      </c>
      <c r="F7" s="1">
        <v>89</v>
      </c>
      <c r="G7" s="1">
        <v>36</v>
      </c>
      <c r="H7" s="1">
        <v>13</v>
      </c>
      <c r="I7" s="1" t="s">
        <v>13</v>
      </c>
    </row>
    <row r="8" spans="1:9" x14ac:dyDescent="0.3">
      <c r="A8" s="1" t="str">
        <f>'present-view'!H6</f>
        <v>time5</v>
      </c>
      <c r="B8" s="1">
        <v>5</v>
      </c>
      <c r="C8" s="1">
        <v>30</v>
      </c>
      <c r="D8" s="1">
        <v>54</v>
      </c>
      <c r="E8" s="1">
        <v>11</v>
      </c>
      <c r="F8" s="1">
        <v>40</v>
      </c>
      <c r="G8" s="1">
        <v>96</v>
      </c>
      <c r="H8" s="1">
        <v>71</v>
      </c>
      <c r="I8" s="1" t="s">
        <v>14</v>
      </c>
    </row>
    <row r="9" spans="1:9" x14ac:dyDescent="0.3">
      <c r="A9" s="1" t="str">
        <f>'present-view'!H7</f>
        <v>time6</v>
      </c>
      <c r="B9" s="1">
        <v>6</v>
      </c>
      <c r="C9" s="1">
        <v>84</v>
      </c>
      <c r="D9" s="1">
        <v>78</v>
      </c>
      <c r="E9" s="1">
        <v>48</v>
      </c>
      <c r="F9" s="1">
        <v>60</v>
      </c>
      <c r="G9" s="1">
        <v>54</v>
      </c>
      <c r="H9" s="1">
        <v>18</v>
      </c>
      <c r="I9" s="1" t="s">
        <v>15</v>
      </c>
    </row>
    <row r="10" spans="1:9" x14ac:dyDescent="0.3">
      <c r="A10" s="1" t="str">
        <f>'present-view'!H8</f>
        <v>time7</v>
      </c>
      <c r="B10" s="1">
        <v>7</v>
      </c>
      <c r="C10" s="1">
        <v>26</v>
      </c>
      <c r="D10" s="1">
        <v>28</v>
      </c>
      <c r="E10" s="1">
        <v>83</v>
      </c>
      <c r="F10" s="1">
        <v>79</v>
      </c>
      <c r="G10" s="1">
        <v>39</v>
      </c>
      <c r="H10" s="1">
        <v>82</v>
      </c>
      <c r="I10" s="1" t="s">
        <v>16</v>
      </c>
    </row>
    <row r="11" spans="1:9" x14ac:dyDescent="0.3">
      <c r="A11" s="1" t="str">
        <f>'present-view'!H9</f>
        <v>time8</v>
      </c>
      <c r="B11" s="1">
        <v>8</v>
      </c>
      <c r="C11" s="1">
        <v>86</v>
      </c>
      <c r="D11" s="1">
        <v>20</v>
      </c>
      <c r="E11" s="1">
        <v>55</v>
      </c>
      <c r="F11" s="1">
        <v>48</v>
      </c>
      <c r="G11" s="1">
        <v>86</v>
      </c>
      <c r="H11" s="1">
        <v>38</v>
      </c>
      <c r="I11" s="1" t="s">
        <v>17</v>
      </c>
    </row>
    <row r="12" spans="1:9" x14ac:dyDescent="0.3">
      <c r="A12" s="1" t="str">
        <f>'present-view'!H10</f>
        <v>time9</v>
      </c>
      <c r="B12" s="1">
        <v>9</v>
      </c>
      <c r="C12" s="1">
        <v>13</v>
      </c>
      <c r="D12" s="1">
        <v>46</v>
      </c>
      <c r="E12" s="1">
        <v>83</v>
      </c>
      <c r="F12" s="1">
        <v>10</v>
      </c>
      <c r="G12" s="1">
        <v>86</v>
      </c>
      <c r="H12" s="1">
        <v>22</v>
      </c>
      <c r="I12" s="1" t="s">
        <v>18</v>
      </c>
    </row>
    <row r="13" spans="1:9" x14ac:dyDescent="0.3">
      <c r="A13" s="1" t="str">
        <f>'present-view'!H11</f>
        <v>time10</v>
      </c>
      <c r="B13" s="1">
        <v>10</v>
      </c>
      <c r="C13" s="1">
        <v>73</v>
      </c>
      <c r="D13" s="1">
        <v>69</v>
      </c>
      <c r="E13" s="1">
        <v>54</v>
      </c>
      <c r="F13" s="1">
        <v>43</v>
      </c>
      <c r="G13" s="1">
        <v>74</v>
      </c>
      <c r="H13" s="1">
        <v>11</v>
      </c>
      <c r="I13" s="1" t="s">
        <v>19</v>
      </c>
    </row>
    <row r="14" spans="1:9" x14ac:dyDescent="0.3">
      <c r="A14" s="1" t="str">
        <f>'present-view'!H12</f>
        <v>time11</v>
      </c>
      <c r="B14" s="1">
        <v>11</v>
      </c>
      <c r="C14" s="1">
        <v>54</v>
      </c>
      <c r="D14" s="1">
        <v>26</v>
      </c>
      <c r="E14" s="1">
        <v>36</v>
      </c>
      <c r="F14" s="1">
        <v>80</v>
      </c>
      <c r="G14" s="1">
        <v>41</v>
      </c>
      <c r="H14" s="1">
        <v>43</v>
      </c>
      <c r="I14" s="1" t="s">
        <v>20</v>
      </c>
    </row>
    <row r="15" spans="1:9" x14ac:dyDescent="0.3">
      <c r="A15" s="1" t="str">
        <f>'present-view'!H13</f>
        <v>time12</v>
      </c>
      <c r="B15" s="1">
        <v>12</v>
      </c>
      <c r="C15" s="1">
        <v>18</v>
      </c>
      <c r="D15" s="1">
        <v>55</v>
      </c>
      <c r="E15" s="1">
        <v>70</v>
      </c>
      <c r="F15" s="1">
        <v>64</v>
      </c>
      <c r="G15" s="1">
        <v>36</v>
      </c>
      <c r="H15" s="1">
        <v>73</v>
      </c>
      <c r="I15" s="1" t="s">
        <v>21</v>
      </c>
    </row>
    <row r="16" spans="1:9" x14ac:dyDescent="0.3">
      <c r="A16" s="1" t="str">
        <f>'present-view'!H14</f>
        <v>time13</v>
      </c>
      <c r="B16" s="1">
        <v>13</v>
      </c>
      <c r="C16" s="1">
        <v>17</v>
      </c>
      <c r="D16" s="1">
        <v>68</v>
      </c>
      <c r="E16" s="1">
        <v>49</v>
      </c>
      <c r="F16" s="1">
        <v>90</v>
      </c>
      <c r="G16" s="1">
        <v>42</v>
      </c>
      <c r="H16" s="1">
        <v>59</v>
      </c>
      <c r="I16" s="1" t="s">
        <v>22</v>
      </c>
    </row>
    <row r="17" spans="1:10" x14ac:dyDescent="0.3">
      <c r="A17" s="1" t="str">
        <f>'present-view'!H15</f>
        <v>time14</v>
      </c>
      <c r="B17" s="1">
        <v>14</v>
      </c>
      <c r="C17" s="1">
        <v>62</v>
      </c>
      <c r="D17" s="1">
        <v>67</v>
      </c>
      <c r="E17" s="1">
        <v>48</v>
      </c>
      <c r="F17" s="1">
        <v>82</v>
      </c>
      <c r="G17" s="1">
        <v>67</v>
      </c>
      <c r="H17" s="1">
        <v>71</v>
      </c>
      <c r="I17" s="1" t="s">
        <v>23</v>
      </c>
    </row>
    <row r="18" spans="1:10" x14ac:dyDescent="0.3">
      <c r="A18" s="1" t="str">
        <f>'present-view'!H16</f>
        <v>time15</v>
      </c>
      <c r="B18" s="1">
        <v>15</v>
      </c>
      <c r="C18" s="1">
        <v>47</v>
      </c>
      <c r="D18" s="1">
        <v>32</v>
      </c>
      <c r="E18" s="1">
        <v>32</v>
      </c>
      <c r="F18" s="1">
        <v>98</v>
      </c>
      <c r="G18" s="1">
        <v>91</v>
      </c>
      <c r="H18" s="1">
        <v>44</v>
      </c>
      <c r="I18" s="1" t="s">
        <v>24</v>
      </c>
    </row>
    <row r="19" spans="1:10" x14ac:dyDescent="0.3">
      <c r="A19" s="1" t="str">
        <f>'present-view'!H17</f>
        <v>time16</v>
      </c>
      <c r="B19" s="1">
        <v>16</v>
      </c>
      <c r="C19" s="1">
        <v>65</v>
      </c>
      <c r="D19" s="1">
        <v>12</v>
      </c>
      <c r="E19" s="1">
        <v>57</v>
      </c>
      <c r="F19" s="1">
        <v>15</v>
      </c>
      <c r="G19" s="1">
        <v>33</v>
      </c>
      <c r="H19" s="1">
        <v>66</v>
      </c>
      <c r="I19" s="1" t="s">
        <v>25</v>
      </c>
    </row>
    <row r="20" spans="1:10" x14ac:dyDescent="0.3">
      <c r="A20" s="1" t="str">
        <f>'present-view'!H18</f>
        <v>time17</v>
      </c>
      <c r="B20" s="1">
        <v>17</v>
      </c>
      <c r="C20" s="1">
        <v>55</v>
      </c>
      <c r="D20" s="1">
        <v>41</v>
      </c>
      <c r="E20" s="1">
        <v>95</v>
      </c>
      <c r="F20" s="1">
        <v>23</v>
      </c>
      <c r="G20" s="1">
        <v>89</v>
      </c>
      <c r="H20" s="1">
        <v>47</v>
      </c>
      <c r="I20" s="1" t="s">
        <v>26</v>
      </c>
    </row>
    <row r="21" spans="1:10" x14ac:dyDescent="0.3">
      <c r="A21" s="1" t="str">
        <f>'present-view'!H19</f>
        <v>time18</v>
      </c>
      <c r="B21" s="1">
        <v>18</v>
      </c>
      <c r="C21" s="1">
        <v>82</v>
      </c>
      <c r="D21" s="1">
        <v>97</v>
      </c>
      <c r="E21" s="1">
        <v>28</v>
      </c>
      <c r="F21" s="1">
        <v>99</v>
      </c>
      <c r="G21" s="1">
        <v>83</v>
      </c>
      <c r="H21" s="1">
        <v>40</v>
      </c>
      <c r="I21" s="1" t="s">
        <v>27</v>
      </c>
    </row>
    <row r="22" spans="1:10" x14ac:dyDescent="0.3">
      <c r="A22" s="1" t="str">
        <f>'present-view'!H20</f>
        <v>time19</v>
      </c>
      <c r="B22" s="1">
        <v>19</v>
      </c>
      <c r="C22" s="1">
        <v>12</v>
      </c>
      <c r="D22" s="1">
        <v>87</v>
      </c>
      <c r="E22" s="1">
        <v>43</v>
      </c>
      <c r="F22" s="1">
        <v>84</v>
      </c>
      <c r="G22" s="1">
        <v>40</v>
      </c>
      <c r="H22" s="7">
        <v>47.489199604940495</v>
      </c>
      <c r="I22" s="2" t="s">
        <v>32</v>
      </c>
    </row>
    <row r="23" spans="1:10" x14ac:dyDescent="0.3">
      <c r="A23" s="1" t="str">
        <f>'present-view'!H21</f>
        <v>time20</v>
      </c>
      <c r="B23" s="1">
        <v>20</v>
      </c>
      <c r="C23" s="1">
        <v>18</v>
      </c>
      <c r="D23" s="1">
        <v>13</v>
      </c>
      <c r="E23" s="1">
        <v>77</v>
      </c>
      <c r="F23" s="1">
        <v>12</v>
      </c>
      <c r="G23" s="1">
        <v>59</v>
      </c>
      <c r="H23" s="7">
        <v>52.982977781529769</v>
      </c>
      <c r="I23" s="2" t="s">
        <v>33</v>
      </c>
    </row>
    <row r="25" spans="1:10" x14ac:dyDescent="0.3">
      <c r="A25" s="1" t="s">
        <v>34</v>
      </c>
      <c r="B25" s="4">
        <f>CORREL(B4:B21,$H$4:$H$21)</f>
        <v>5.1550148053596916E-2</v>
      </c>
      <c r="C25" s="4">
        <f t="shared" ref="C25:H25" si="0">CORREL(C4:C21,$H$4:$H$21)</f>
        <v>-0.28644675371395584</v>
      </c>
      <c r="D25" s="4">
        <f t="shared" si="0"/>
        <v>-0.39452583760925275</v>
      </c>
      <c r="E25" s="4">
        <f t="shared" si="0"/>
        <v>-0.19921039242920152</v>
      </c>
      <c r="F25" s="4">
        <f t="shared" si="0"/>
        <v>5.9912516898491641E-2</v>
      </c>
      <c r="G25" s="4">
        <f t="shared" si="0"/>
        <v>-9.9093990318591077E-2</v>
      </c>
      <c r="H25" s="4">
        <f t="shared" si="0"/>
        <v>1</v>
      </c>
    </row>
    <row r="26" spans="1:10" x14ac:dyDescent="0.3">
      <c r="A26" s="1" t="s">
        <v>35</v>
      </c>
      <c r="B26" s="4">
        <f>CORREL(B4:B23,$H$4:$H$23)</f>
        <v>6.0650040038430393E-2</v>
      </c>
      <c r="C26" s="4">
        <f t="shared" ref="C26:H26" si="1">CORREL(C4:C23,$H$4:$H$23)</f>
        <v>-0.26757121275361007</v>
      </c>
      <c r="D26" s="4">
        <f t="shared" si="1"/>
        <v>-0.36271874716172364</v>
      </c>
      <c r="E26" s="4">
        <f t="shared" si="1"/>
        <v>-0.18154228602396996</v>
      </c>
      <c r="F26" s="4">
        <f t="shared" si="1"/>
        <v>3.6597497706233988E-2</v>
      </c>
      <c r="G26" s="4">
        <f t="shared" si="1"/>
        <v>-9.6255134471261827E-2</v>
      </c>
      <c r="H26" s="4">
        <f t="shared" si="1"/>
        <v>1</v>
      </c>
    </row>
    <row r="27" spans="1:10" x14ac:dyDescent="0.3">
      <c r="A27" s="1" t="s">
        <v>36</v>
      </c>
      <c r="B27" s="3">
        <f>(B25-B26)^2</f>
        <v>8.2808034135636562E-5</v>
      </c>
      <c r="C27" s="3">
        <f t="shared" ref="C27:H27" si="2">(C25-C26)^2</f>
        <v>3.5628604654569095E-4</v>
      </c>
      <c r="D27" s="3">
        <f t="shared" si="2"/>
        <v>1.0116910027372975E-3</v>
      </c>
      <c r="E27" s="3">
        <f t="shared" si="2"/>
        <v>3.1216198394658446E-4</v>
      </c>
      <c r="F27" s="3">
        <f t="shared" si="2"/>
        <v>5.4359011993534274E-4</v>
      </c>
      <c r="G27" s="3">
        <f t="shared" si="2"/>
        <v>8.0591025219154721E-6</v>
      </c>
      <c r="H27" s="3">
        <f t="shared" si="2"/>
        <v>0</v>
      </c>
      <c r="I27" s="6">
        <f>SUM(B27:G27)</f>
        <v>2.3145962898224672E-3</v>
      </c>
      <c r="J27" s="5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25</vt:i4>
      </vt:variant>
    </vt:vector>
  </HeadingPairs>
  <TitlesOfParts>
    <vt:vector size="25" baseType="lpstr">
      <vt:lpstr>present-view</vt:lpstr>
      <vt:lpstr>forecast-view</vt:lpstr>
      <vt:lpstr>solver-view (non-causal)</vt:lpstr>
      <vt:lpstr>info</vt:lpstr>
      <vt:lpstr>results</vt:lpstr>
      <vt:lpstr>forecast-view (3) - causal</vt:lpstr>
      <vt:lpstr>forecast-view (2) - causal</vt:lpstr>
      <vt:lpstr>id1</vt:lpstr>
      <vt:lpstr>id2</vt:lpstr>
      <vt:lpstr>id3</vt:lpstr>
      <vt:lpstr>id4</vt:lpstr>
      <vt:lpstr>id5</vt:lpstr>
      <vt:lpstr>id6</vt:lpstr>
      <vt:lpstr>id7</vt:lpstr>
      <vt:lpstr>id8</vt:lpstr>
      <vt:lpstr>id9</vt:lpstr>
      <vt:lpstr>id10</vt:lpstr>
      <vt:lpstr>id11</vt:lpstr>
      <vt:lpstr>id12</vt:lpstr>
      <vt:lpstr>id13</vt:lpstr>
      <vt:lpstr>id14</vt:lpstr>
      <vt:lpstr>id15</vt:lpstr>
      <vt:lpstr>id16</vt:lpstr>
      <vt:lpstr>id17</vt:lpstr>
      <vt:lpstr>id18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2022-11-02T14:04:29Z</dcterms:created>
  <dcterms:modified xsi:type="dcterms:W3CDTF">2022-11-11T11:23:56Z</dcterms:modified>
</cp:coreProperties>
</file>