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95C3D82E-EFB2-4E5B-975F-3FB4993DCF7F}" xr6:coauthVersionLast="47" xr6:coauthVersionMax="47" xr10:uidLastSave="{00000000-0000-0000-0000-000000000000}"/>
  <bookViews>
    <workbookView xWindow="-108" yWindow="-108" windowWidth="23256" windowHeight="12720" activeTab="1" xr2:uid="{A2717968-EC5A-4F79-B39C-D6EEF2887D98}"/>
  </bookViews>
  <sheets>
    <sheet name="non-causal" sheetId="1" r:id="rId1"/>
    <sheet name="causal" sheetId="2" r:id="rId2"/>
    <sheet name="causal (2)" sheetId="3" r:id="rId3"/>
  </sheets>
  <definedNames>
    <definedName name="solver_adj" localSheetId="1" hidden="1">causal!$G$19</definedName>
    <definedName name="solver_adj" localSheetId="2" hidden="1">'causal (2)'!$G$19</definedName>
    <definedName name="solver_adj" localSheetId="0" hidden="1">'non-causal'!$G$19</definedName>
    <definedName name="solver_cvg" localSheetId="1" hidden="1">"""""""0,0001"""""""</definedName>
    <definedName name="solver_cvg" localSheetId="2" hidden="1">"""""""0,0001"""""""</definedName>
    <definedName name="solver_cvg" localSheetId="0" hidden="1">"""""""0,0001"""""""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"""""""0,075"""""""</definedName>
    <definedName name="solver_mrt" localSheetId="2" hidden="1">"""""""0,075"""""""</definedName>
    <definedName name="solver_mrt" localSheetId="0" hidden="1">"""""""0,075"""""""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causal!$H$23</definedName>
    <definedName name="solver_opt" localSheetId="2" hidden="1">'causal (2)'!$H$23</definedName>
    <definedName name="solver_opt" localSheetId="0" hidden="1">'non-causal'!$H$23</definedName>
    <definedName name="solver_pre" localSheetId="1" hidden="1">"""""""0,000001"""""""</definedName>
    <definedName name="solver_pre" localSheetId="2" hidden="1">"""""""0,000001"""""""</definedName>
    <definedName name="solver_pre" localSheetId="0" hidden="1">"""""""0,000001"""""""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0" hidden="1">0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C22" i="2" s="1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4" i="3"/>
  <c r="U3" i="3"/>
  <c r="U2" i="3"/>
  <c r="U1" i="3"/>
  <c r="S25" i="3"/>
  <c r="R25" i="3"/>
  <c r="Q25" i="3"/>
  <c r="P25" i="3"/>
  <c r="O25" i="3"/>
  <c r="N25" i="3"/>
  <c r="M25" i="3"/>
  <c r="L25" i="3"/>
  <c r="K25" i="3"/>
  <c r="J25" i="3"/>
  <c r="AG46" i="3"/>
  <c r="AF46" i="3"/>
  <c r="AE46" i="3"/>
  <c r="AD46" i="3"/>
  <c r="AC46" i="3"/>
  <c r="AB46" i="3"/>
  <c r="AA46" i="3"/>
  <c r="Z46" i="3"/>
  <c r="Y46" i="3"/>
  <c r="X46" i="3"/>
  <c r="H31" i="3"/>
  <c r="F26" i="3"/>
  <c r="N20" i="3" s="1"/>
  <c r="E26" i="3"/>
  <c r="M20" i="3" s="1"/>
  <c r="D26" i="3"/>
  <c r="L20" i="3" s="1"/>
  <c r="C26" i="3"/>
  <c r="K20" i="3" s="1"/>
  <c r="B26" i="3"/>
  <c r="F25" i="3"/>
  <c r="E25" i="3"/>
  <c r="D25" i="3"/>
  <c r="C25" i="3"/>
  <c r="B25" i="3"/>
  <c r="J20" i="3"/>
  <c r="O20" i="3" s="1"/>
  <c r="N18" i="3"/>
  <c r="S18" i="3" s="1"/>
  <c r="M18" i="3"/>
  <c r="R18" i="3" s="1"/>
  <c r="L18" i="3"/>
  <c r="Q18" i="3" s="1"/>
  <c r="K18" i="3"/>
  <c r="P18" i="3" s="1"/>
  <c r="J18" i="3"/>
  <c r="O18" i="3" s="1"/>
  <c r="G18" i="3"/>
  <c r="T18" i="3" s="1"/>
  <c r="S17" i="3"/>
  <c r="R17" i="3"/>
  <c r="N17" i="3"/>
  <c r="M17" i="3"/>
  <c r="L17" i="3"/>
  <c r="Q17" i="3" s="1"/>
  <c r="K17" i="3"/>
  <c r="P17" i="3" s="1"/>
  <c r="J17" i="3"/>
  <c r="O17" i="3" s="1"/>
  <c r="G17" i="3"/>
  <c r="T17" i="3" s="1"/>
  <c r="R16" i="3"/>
  <c r="N16" i="3"/>
  <c r="S16" i="3" s="1"/>
  <c r="M16" i="3"/>
  <c r="L16" i="3"/>
  <c r="Q16" i="3" s="1"/>
  <c r="K16" i="3"/>
  <c r="P16" i="3" s="1"/>
  <c r="J16" i="3"/>
  <c r="O16" i="3" s="1"/>
  <c r="G16" i="3"/>
  <c r="T16" i="3" s="1"/>
  <c r="N15" i="3"/>
  <c r="S15" i="3" s="1"/>
  <c r="M15" i="3"/>
  <c r="R15" i="3" s="1"/>
  <c r="L15" i="3"/>
  <c r="Q15" i="3" s="1"/>
  <c r="K15" i="3"/>
  <c r="P15" i="3" s="1"/>
  <c r="J15" i="3"/>
  <c r="O15" i="3" s="1"/>
  <c r="G15" i="3"/>
  <c r="T15" i="3" s="1"/>
  <c r="Q14" i="3"/>
  <c r="N14" i="3"/>
  <c r="S14" i="3" s="1"/>
  <c r="M14" i="3"/>
  <c r="R14" i="3" s="1"/>
  <c r="L14" i="3"/>
  <c r="K14" i="3"/>
  <c r="P14" i="3" s="1"/>
  <c r="J14" i="3"/>
  <c r="O14" i="3" s="1"/>
  <c r="G14" i="3"/>
  <c r="T14" i="3" s="1"/>
  <c r="N13" i="3"/>
  <c r="S13" i="3" s="1"/>
  <c r="M13" i="3"/>
  <c r="R13" i="3" s="1"/>
  <c r="L13" i="3"/>
  <c r="Q13" i="3" s="1"/>
  <c r="K13" i="3"/>
  <c r="P13" i="3" s="1"/>
  <c r="J13" i="3"/>
  <c r="O13" i="3" s="1"/>
  <c r="G13" i="3"/>
  <c r="T13" i="3" s="1"/>
  <c r="N12" i="3"/>
  <c r="S12" i="3" s="1"/>
  <c r="M12" i="3"/>
  <c r="R12" i="3" s="1"/>
  <c r="L12" i="3"/>
  <c r="Q12" i="3" s="1"/>
  <c r="K12" i="3"/>
  <c r="P12" i="3" s="1"/>
  <c r="J12" i="3"/>
  <c r="O12" i="3" s="1"/>
  <c r="G12" i="3"/>
  <c r="T12" i="3" s="1"/>
  <c r="S11" i="3"/>
  <c r="N11" i="3"/>
  <c r="M11" i="3"/>
  <c r="R11" i="3" s="1"/>
  <c r="L11" i="3"/>
  <c r="Q11" i="3" s="1"/>
  <c r="K11" i="3"/>
  <c r="P11" i="3" s="1"/>
  <c r="J11" i="3"/>
  <c r="O11" i="3" s="1"/>
  <c r="G11" i="3"/>
  <c r="T11" i="3" s="1"/>
  <c r="N10" i="3"/>
  <c r="S10" i="3" s="1"/>
  <c r="M10" i="3"/>
  <c r="R10" i="3" s="1"/>
  <c r="L10" i="3"/>
  <c r="Q10" i="3" s="1"/>
  <c r="K10" i="3"/>
  <c r="P10" i="3" s="1"/>
  <c r="J10" i="3"/>
  <c r="O10" i="3" s="1"/>
  <c r="G10" i="3"/>
  <c r="T10" i="3" s="1"/>
  <c r="N9" i="3"/>
  <c r="S9" i="3" s="1"/>
  <c r="M9" i="3"/>
  <c r="R9" i="3" s="1"/>
  <c r="L9" i="3"/>
  <c r="Q9" i="3" s="1"/>
  <c r="K9" i="3"/>
  <c r="P9" i="3" s="1"/>
  <c r="J9" i="3"/>
  <c r="O9" i="3" s="1"/>
  <c r="G9" i="3"/>
  <c r="T9" i="3" s="1"/>
  <c r="N8" i="3"/>
  <c r="S8" i="3" s="1"/>
  <c r="M8" i="3"/>
  <c r="R8" i="3" s="1"/>
  <c r="L8" i="3"/>
  <c r="Q8" i="3" s="1"/>
  <c r="K8" i="3"/>
  <c r="P8" i="3" s="1"/>
  <c r="J8" i="3"/>
  <c r="O8" i="3" s="1"/>
  <c r="G8" i="3"/>
  <c r="T8" i="3" s="1"/>
  <c r="N7" i="3"/>
  <c r="S7" i="3" s="1"/>
  <c r="M7" i="3"/>
  <c r="R7" i="3" s="1"/>
  <c r="L7" i="3"/>
  <c r="Q7" i="3" s="1"/>
  <c r="K7" i="3"/>
  <c r="P7" i="3" s="1"/>
  <c r="J7" i="3"/>
  <c r="O7" i="3" s="1"/>
  <c r="G7" i="3"/>
  <c r="T7" i="3" s="1"/>
  <c r="N6" i="3"/>
  <c r="S6" i="3" s="1"/>
  <c r="M6" i="3"/>
  <c r="R6" i="3" s="1"/>
  <c r="L6" i="3"/>
  <c r="Q6" i="3" s="1"/>
  <c r="K6" i="3"/>
  <c r="P6" i="3" s="1"/>
  <c r="J6" i="3"/>
  <c r="O6" i="3" s="1"/>
  <c r="G6" i="3"/>
  <c r="N5" i="3"/>
  <c r="S5" i="3" s="1"/>
  <c r="M5" i="3"/>
  <c r="R5" i="3" s="1"/>
  <c r="L5" i="3"/>
  <c r="Q5" i="3" s="1"/>
  <c r="K5" i="3"/>
  <c r="P5" i="3" s="1"/>
  <c r="J5" i="3"/>
  <c r="O5" i="3" s="1"/>
  <c r="G5" i="3"/>
  <c r="T5" i="3" s="1"/>
  <c r="N4" i="3"/>
  <c r="S4" i="3" s="1"/>
  <c r="M4" i="3"/>
  <c r="R4" i="3" s="1"/>
  <c r="L4" i="3"/>
  <c r="Q4" i="3" s="1"/>
  <c r="K4" i="3"/>
  <c r="P4" i="3" s="1"/>
  <c r="J4" i="3"/>
  <c r="O4" i="3" s="1"/>
  <c r="G4" i="3"/>
  <c r="T4" i="3" s="1"/>
  <c r="N3" i="3"/>
  <c r="S3" i="3" s="1"/>
  <c r="M3" i="3"/>
  <c r="R3" i="3" s="1"/>
  <c r="L3" i="3"/>
  <c r="Q3" i="3" s="1"/>
  <c r="K3" i="3"/>
  <c r="P3" i="3" s="1"/>
  <c r="J3" i="3"/>
  <c r="O3" i="3" s="1"/>
  <c r="G3" i="3"/>
  <c r="T3" i="3" s="1"/>
  <c r="O2" i="3"/>
  <c r="N2" i="3"/>
  <c r="S2" i="3" s="1"/>
  <c r="M2" i="3"/>
  <c r="R2" i="3" s="1"/>
  <c r="L2" i="3"/>
  <c r="Q2" i="3" s="1"/>
  <c r="K2" i="3"/>
  <c r="P2" i="3" s="1"/>
  <c r="J2" i="3"/>
  <c r="G2" i="3"/>
  <c r="T1" i="3"/>
  <c r="N1" i="3"/>
  <c r="M1" i="3"/>
  <c r="L1" i="3"/>
  <c r="K1" i="3"/>
  <c r="J1" i="3"/>
  <c r="T25" i="2"/>
  <c r="S25" i="2"/>
  <c r="R25" i="2"/>
  <c r="Q25" i="2"/>
  <c r="P25" i="2"/>
  <c r="O25" i="2"/>
  <c r="N25" i="2"/>
  <c r="M25" i="2"/>
  <c r="L25" i="2"/>
  <c r="K25" i="2"/>
  <c r="J25" i="2"/>
  <c r="AG45" i="2"/>
  <c r="AF45" i="2"/>
  <c r="AE45" i="2"/>
  <c r="AD45" i="2"/>
  <c r="AC45" i="2"/>
  <c r="AB45" i="2"/>
  <c r="AA45" i="2"/>
  <c r="Z45" i="2"/>
  <c r="Y45" i="2"/>
  <c r="X45" i="2"/>
  <c r="S20" i="2"/>
  <c r="R20" i="2"/>
  <c r="Q20" i="2"/>
  <c r="P20" i="2"/>
  <c r="O20" i="2"/>
  <c r="AG63" i="2"/>
  <c r="AF63" i="2"/>
  <c r="AE63" i="2"/>
  <c r="AD63" i="2"/>
  <c r="AC63" i="2"/>
  <c r="AB63" i="2"/>
  <c r="AA63" i="2"/>
  <c r="Z63" i="2"/>
  <c r="Y63" i="2"/>
  <c r="X63" i="2"/>
  <c r="N20" i="2"/>
  <c r="M20" i="2"/>
  <c r="L20" i="2"/>
  <c r="K20" i="2"/>
  <c r="J20" i="2"/>
  <c r="F26" i="2"/>
  <c r="E26" i="2"/>
  <c r="D26" i="2"/>
  <c r="C26" i="2"/>
  <c r="B26" i="2"/>
  <c r="U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" i="2"/>
  <c r="T2" i="2"/>
  <c r="U19" i="2" s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" i="2"/>
  <c r="S18" i="2"/>
  <c r="R18" i="2"/>
  <c r="Q18" i="2"/>
  <c r="P18" i="2"/>
  <c r="O18" i="2"/>
  <c r="S17" i="2"/>
  <c r="R17" i="2"/>
  <c r="Q17" i="2"/>
  <c r="P17" i="2"/>
  <c r="O17" i="2"/>
  <c r="S16" i="2"/>
  <c r="R16" i="2"/>
  <c r="Q16" i="2"/>
  <c r="P16" i="2"/>
  <c r="O16" i="2"/>
  <c r="S15" i="2"/>
  <c r="R15" i="2"/>
  <c r="Q15" i="2"/>
  <c r="P15" i="2"/>
  <c r="O15" i="2"/>
  <c r="S14" i="2"/>
  <c r="R14" i="2"/>
  <c r="Q14" i="2"/>
  <c r="P14" i="2"/>
  <c r="O14" i="2"/>
  <c r="S13" i="2"/>
  <c r="R13" i="2"/>
  <c r="Q13" i="2"/>
  <c r="P13" i="2"/>
  <c r="O13" i="2"/>
  <c r="S12" i="2"/>
  <c r="R12" i="2"/>
  <c r="Q12" i="2"/>
  <c r="P12" i="2"/>
  <c r="O12" i="2"/>
  <c r="S11" i="2"/>
  <c r="R11" i="2"/>
  <c r="Q11" i="2"/>
  <c r="P11" i="2"/>
  <c r="O11" i="2"/>
  <c r="S10" i="2"/>
  <c r="R10" i="2"/>
  <c r="Q10" i="2"/>
  <c r="P10" i="2"/>
  <c r="O10" i="2"/>
  <c r="S9" i="2"/>
  <c r="R9" i="2"/>
  <c r="Q9" i="2"/>
  <c r="P9" i="2"/>
  <c r="O9" i="2"/>
  <c r="S8" i="2"/>
  <c r="R8" i="2"/>
  <c r="Q8" i="2"/>
  <c r="P8" i="2"/>
  <c r="O8" i="2"/>
  <c r="S7" i="2"/>
  <c r="R7" i="2"/>
  <c r="Q7" i="2"/>
  <c r="P7" i="2"/>
  <c r="O7" i="2"/>
  <c r="S6" i="2"/>
  <c r="R6" i="2"/>
  <c r="Q6" i="2"/>
  <c r="P6" i="2"/>
  <c r="O6" i="2"/>
  <c r="S5" i="2"/>
  <c r="R5" i="2"/>
  <c r="Q5" i="2"/>
  <c r="P5" i="2"/>
  <c r="O5" i="2"/>
  <c r="S4" i="2"/>
  <c r="R4" i="2"/>
  <c r="Q4" i="2"/>
  <c r="P4" i="2"/>
  <c r="O4" i="2"/>
  <c r="S3" i="2"/>
  <c r="R3" i="2"/>
  <c r="Q3" i="2"/>
  <c r="P3" i="2"/>
  <c r="O3" i="2"/>
  <c r="S2" i="2"/>
  <c r="R2" i="2"/>
  <c r="Q2" i="2"/>
  <c r="P2" i="2"/>
  <c r="O2" i="2"/>
  <c r="N18" i="2"/>
  <c r="M18" i="2"/>
  <c r="L18" i="2"/>
  <c r="K18" i="2"/>
  <c r="J18" i="2"/>
  <c r="N17" i="2"/>
  <c r="M17" i="2"/>
  <c r="L17" i="2"/>
  <c r="K17" i="2"/>
  <c r="J17" i="2"/>
  <c r="N16" i="2"/>
  <c r="M16" i="2"/>
  <c r="L16" i="2"/>
  <c r="K16" i="2"/>
  <c r="J16" i="2"/>
  <c r="N15" i="2"/>
  <c r="M15" i="2"/>
  <c r="L15" i="2"/>
  <c r="K15" i="2"/>
  <c r="J15" i="2"/>
  <c r="N14" i="2"/>
  <c r="M14" i="2"/>
  <c r="L14" i="2"/>
  <c r="K14" i="2"/>
  <c r="J14" i="2"/>
  <c r="N13" i="2"/>
  <c r="M13" i="2"/>
  <c r="L13" i="2"/>
  <c r="K13" i="2"/>
  <c r="J13" i="2"/>
  <c r="N12" i="2"/>
  <c r="M12" i="2"/>
  <c r="L12" i="2"/>
  <c r="K12" i="2"/>
  <c r="J12" i="2"/>
  <c r="N11" i="2"/>
  <c r="M11" i="2"/>
  <c r="L11" i="2"/>
  <c r="K11" i="2"/>
  <c r="J11" i="2"/>
  <c r="N10" i="2"/>
  <c r="M10" i="2"/>
  <c r="L10" i="2"/>
  <c r="K10" i="2"/>
  <c r="J10" i="2"/>
  <c r="N9" i="2"/>
  <c r="M9" i="2"/>
  <c r="L9" i="2"/>
  <c r="K9" i="2"/>
  <c r="J9" i="2"/>
  <c r="N8" i="2"/>
  <c r="M8" i="2"/>
  <c r="L8" i="2"/>
  <c r="K8" i="2"/>
  <c r="J8" i="2"/>
  <c r="N7" i="2"/>
  <c r="M7" i="2"/>
  <c r="L7" i="2"/>
  <c r="K7" i="2"/>
  <c r="J7" i="2"/>
  <c r="N6" i="2"/>
  <c r="M6" i="2"/>
  <c r="L6" i="2"/>
  <c r="K6" i="2"/>
  <c r="J6" i="2"/>
  <c r="N5" i="2"/>
  <c r="M5" i="2"/>
  <c r="L5" i="2"/>
  <c r="K5" i="2"/>
  <c r="J5" i="2"/>
  <c r="N4" i="2"/>
  <c r="M4" i="2"/>
  <c r="L4" i="2"/>
  <c r="K4" i="2"/>
  <c r="J4" i="2"/>
  <c r="N3" i="2"/>
  <c r="M3" i="2"/>
  <c r="L3" i="2"/>
  <c r="K3" i="2"/>
  <c r="J3" i="2"/>
  <c r="N2" i="2"/>
  <c r="M2" i="2"/>
  <c r="L2" i="2"/>
  <c r="K2" i="2"/>
  <c r="J2" i="2"/>
  <c r="N1" i="2"/>
  <c r="M1" i="2"/>
  <c r="L1" i="2"/>
  <c r="K1" i="2"/>
  <c r="J1" i="2"/>
  <c r="F25" i="2"/>
  <c r="E25" i="2"/>
  <c r="D25" i="2"/>
  <c r="C25" i="2"/>
  <c r="B25" i="2"/>
  <c r="G25" i="2" s="1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D21" i="2" s="1"/>
  <c r="F25" i="1"/>
  <c r="E25" i="1"/>
  <c r="C25" i="1"/>
  <c r="B2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" i="1"/>
  <c r="B22" i="1" s="1"/>
  <c r="B23" i="1" s="1"/>
  <c r="G22" i="3" l="1"/>
  <c r="T2" i="3"/>
  <c r="U19" i="3" s="1"/>
  <c r="B22" i="3"/>
  <c r="G25" i="3"/>
  <c r="R20" i="3"/>
  <c r="S20" i="3"/>
  <c r="P20" i="3"/>
  <c r="Q20" i="3"/>
  <c r="F21" i="3"/>
  <c r="G21" i="3"/>
  <c r="T6" i="3"/>
  <c r="C22" i="3"/>
  <c r="B21" i="3"/>
  <c r="D22" i="3"/>
  <c r="C21" i="3"/>
  <c r="E22" i="3"/>
  <c r="D21" i="3"/>
  <c r="F22" i="3"/>
  <c r="E21" i="3"/>
  <c r="B21" i="2"/>
  <c r="D22" i="2"/>
  <c r="D23" i="2" s="1"/>
  <c r="C21" i="2"/>
  <c r="C23" i="2" s="1"/>
  <c r="E22" i="2"/>
  <c r="E21" i="2"/>
  <c r="G22" i="2"/>
  <c r="F22" i="2"/>
  <c r="F21" i="2"/>
  <c r="G21" i="2"/>
  <c r="B22" i="2"/>
  <c r="C22" i="1"/>
  <c r="C23" i="1" s="1"/>
  <c r="B21" i="1"/>
  <c r="E22" i="1"/>
  <c r="E23" i="1" s="1"/>
  <c r="F22" i="1"/>
  <c r="F23" i="1" s="1"/>
  <c r="D21" i="1"/>
  <c r="G22" i="1"/>
  <c r="C21" i="1"/>
  <c r="E21" i="1"/>
  <c r="F21" i="1"/>
  <c r="G21" i="1"/>
  <c r="E23" i="2" l="1"/>
  <c r="E23" i="3"/>
  <c r="B23" i="3"/>
  <c r="F23" i="3"/>
  <c r="C23" i="3"/>
  <c r="T25" i="3"/>
  <c r="D23" i="3"/>
  <c r="B23" i="2"/>
  <c r="H23" i="2" s="1"/>
  <c r="F23" i="2"/>
  <c r="D22" i="1"/>
  <c r="D23" i="1" s="1"/>
  <c r="H23" i="1" s="1"/>
  <c r="D25" i="1"/>
  <c r="G25" i="1" s="1"/>
  <c r="H23" i="3" l="1"/>
</calcChain>
</file>

<file path=xl/sharedStrings.xml><?xml version="1.0" encoding="utf-8"?>
<sst xmlns="http://schemas.openxmlformats.org/spreadsheetml/2006/main" count="701" uniqueCount="176">
  <si>
    <t>cases</t>
  </si>
  <si>
    <t>id1</t>
  </si>
  <si>
    <t>id2</t>
  </si>
  <si>
    <t>id3</t>
  </si>
  <si>
    <t>id4</t>
  </si>
  <si>
    <t>id5</t>
  </si>
  <si>
    <t>id6</t>
  </si>
  <si>
    <t>id7</t>
  </si>
  <si>
    <t>id8</t>
  </si>
  <si>
    <t>id9</t>
  </si>
  <si>
    <t>id10</t>
  </si>
  <si>
    <t>id11</t>
  </si>
  <si>
    <t>id12</t>
  </si>
  <si>
    <t>id13</t>
  </si>
  <si>
    <t>id14</t>
  </si>
  <si>
    <t>id15</t>
  </si>
  <si>
    <t>id16</t>
  </si>
  <si>
    <t>id17</t>
  </si>
  <si>
    <t>x1</t>
  </si>
  <si>
    <t>x2</t>
  </si>
  <si>
    <t>x3</t>
  </si>
  <si>
    <t>x4</t>
  </si>
  <si>
    <t>x5</t>
  </si>
  <si>
    <t>Y</t>
  </si>
  <si>
    <t>Y=f(xi)&lt;--given, but complex</t>
  </si>
  <si>
    <t>correlation1</t>
  </si>
  <si>
    <t>correlation2</t>
  </si>
  <si>
    <t>id18_non-causal</t>
  </si>
  <si>
    <t>id18-causal1</t>
  </si>
  <si>
    <t>id18-VLOOKUP (ranks)</t>
  </si>
  <si>
    <t>id18-VLOOKUP (stairs)</t>
  </si>
  <si>
    <t>eltérés</t>
  </si>
  <si>
    <t>hiba</t>
  </si>
  <si>
    <t>inverse</t>
  </si>
  <si>
    <t>Azonosító:</t>
  </si>
  <si>
    <t>Objektumok:</t>
  </si>
  <si>
    <t>Attribútumok:</t>
  </si>
  <si>
    <t>Lépcsôk:</t>
  </si>
  <si>
    <t>Eltolás:</t>
  </si>
  <si>
    <t>Leírás:</t>
  </si>
  <si>
    <t>COCO STD: 4361456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</si>
  <si>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</si>
  <si>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</si>
  <si>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</si>
  <si>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</si>
  <si>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</si>
  <si>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</si>
  <si>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</si>
  <si>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</si>
  <si>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</si>
  <si>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</si>
  <si>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</si>
  <si>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Y(A11)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</si>
  <si>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</si>
  <si>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</si>
  <si>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</si>
  <si>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</si>
  <si>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</si>
  <si>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</si>
  <si>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</si>
  <si>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</si>
  <si>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</si>
  <si>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</si>
  <si>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</si>
  <si>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</si>
  <si>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</si>
  <si>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</si>
  <si>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</si>
  <si>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</si>
  <si>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</si>
  <si>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Lépcsôk(1)</t>
  </si>
  <si>
    <t>S1</t>
  </si>
  <si>
    <t>(696+45.5)/(2)=370.75</t>
  </si>
  <si>
    <t>(1109.2+705.1)/(2)=907.15</t>
  </si>
  <si>
    <t>(356.6+832.4)/(2)=594.5</t>
  </si>
  <si>
    <t>(486.9+0)/(2)=243.45</t>
  </si>
  <si>
    <t>(0+133.3)/(2)=66.65</t>
  </si>
  <si>
    <t>(1240.5+1463.8)/(2)=1352.15</t>
  </si>
  <si>
    <t>(0+161.6)/(2)=80.8</t>
  </si>
  <si>
    <t>(26.3+917.2)/(2)=471.75</t>
  </si>
  <si>
    <t>(245.5+245.5)/(2)=245.5</t>
  </si>
  <si>
    <t>(80.8+294)/(2)=187.4</t>
  </si>
  <si>
    <t>S2</t>
  </si>
  <si>
    <t>(0+0)/(2)=0</t>
  </si>
  <si>
    <t>(133.3+0)/(2)=66.65</t>
  </si>
  <si>
    <t>(0+342.5)/(2)=171.25</t>
  </si>
  <si>
    <t>(0+186.9)/(2)=93.45</t>
  </si>
  <si>
    <t>S3</t>
  </si>
  <si>
    <t>(0+6.1)/(2)=3.05</t>
  </si>
  <si>
    <t>(0+200)/(2)=100</t>
  </si>
  <si>
    <t>S4</t>
  </si>
  <si>
    <t>(26.3+315.2)/(2)=170.7</t>
  </si>
  <si>
    <t>S5</t>
  </si>
  <si>
    <t>S6</t>
  </si>
  <si>
    <t>(107.1+0)/(2)=53.55</t>
  </si>
  <si>
    <t>(0+51.5)/(2)=25.75</t>
  </si>
  <si>
    <t>S7</t>
  </si>
  <si>
    <t>(38.4+0)/(2)=19.2</t>
  </si>
  <si>
    <t>S8</t>
  </si>
  <si>
    <t>S9</t>
  </si>
  <si>
    <t>(161.6+0)/(2)=80.8</t>
  </si>
  <si>
    <t>(0+50.5)/(2)=25.25</t>
  </si>
  <si>
    <t>S10</t>
  </si>
  <si>
    <t>S11</t>
  </si>
  <si>
    <t>S12</t>
  </si>
  <si>
    <t>S13</t>
  </si>
  <si>
    <t>S14</t>
  </si>
  <si>
    <t>S15</t>
  </si>
  <si>
    <t>S16</t>
  </si>
  <si>
    <t>S17</t>
  </si>
  <si>
    <t>COCO:STD</t>
  </si>
  <si>
    <t>Becslés</t>
  </si>
  <si>
    <t>Tény+0</t>
  </si>
  <si>
    <t>Delta</t>
  </si>
  <si>
    <t>Delta/Tény</t>
  </si>
  <si>
    <t>S1 összeg:</t>
  </si>
  <si>
    <t>S17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</si>
  <si>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</si>
  <si>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</si>
  <si>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</si>
  <si>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</si>
  <si>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</si>
  <si>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</si>
  <si>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</si>
  <si>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</si>
  <si>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0.25 mp (0 p)</t>
    </r>
  </si>
  <si>
    <t>correlation</t>
  </si>
  <si>
    <t>return</t>
  </si>
  <si>
    <t>ranks</t>
  </si>
  <si>
    <t>VLOOKUP</t>
  </si>
  <si>
    <t>Teszt</t>
  </si>
  <si>
    <t>COCO MCM: Teszt</t>
  </si>
  <si>
    <t>(0+0)/(1)=0</t>
  </si>
  <si>
    <t>(0+1606)/(1)=1606</t>
  </si>
  <si>
    <t>(0+873)/(1)=873</t>
  </si>
  <si>
    <t>(0+546)/(1)=546</t>
  </si>
  <si>
    <t>(0+375)/(1)=375</t>
  </si>
  <si>
    <t>(0+1790)/(1)=1790</t>
  </si>
  <si>
    <t>(0+715)/(1)=715</t>
  </si>
  <si>
    <t>(0+106)/(1)=106</t>
  </si>
  <si>
    <t>(0+132)/(1)=132</t>
  </si>
  <si>
    <t>(0+520)/(1)=520</t>
  </si>
  <si>
    <t>(0+482)/(1)=482</t>
  </si>
  <si>
    <t>(0+1488)/(1)=1488</t>
  </si>
  <si>
    <t>(0+160)/(1)=160</t>
  </si>
  <si>
    <t>(0+346)/(1)=346</t>
  </si>
  <si>
    <t>(0+837)/(1)=837</t>
  </si>
  <si>
    <t>(0+1035)/(1)=1035</t>
  </si>
  <si>
    <t>(0+604)/(1)=604</t>
  </si>
  <si>
    <t>(0+235)/(1)=235</t>
  </si>
  <si>
    <t>S18</t>
  </si>
  <si>
    <t>COCO:MCM</t>
  </si>
  <si>
    <t>S18 összeg:</t>
  </si>
  <si>
    <t>Maximális memória használat: 1.38 Mb</t>
  </si>
  <si>
    <t>A futtatás idôtartama: 0.05 mp (0 p)</t>
  </si>
  <si>
    <t>&lt;--irrational constellation</t>
  </si>
  <si>
    <t>Conclusions</t>
  </si>
  <si>
    <t>In case of a rel. complex relationship between Y and Xi</t>
  </si>
  <si>
    <t>a rel. flexible modelling technique (see: COCO-STD with doubled attribute-set)</t>
  </si>
  <si>
    <t>could derive an approximation having a correlation value (between facts and estimations) of 0.91…</t>
  </si>
  <si>
    <t>The non-causal modelling led to an estimation of 772.</t>
  </si>
  <si>
    <t>[e.g., =INT(1000*ABS(SIN(B2)*SIN(C2)+SIN(D2)+COS(E2)*COS(F2)))]</t>
  </si>
  <si>
    <t>The causal modelling produced an estimation of 785 in case of an new RND-input-set (55-44-33-22-11).</t>
  </si>
  <si>
    <t>Title</t>
  </si>
  <si>
    <t>Testing non-causal and causal models in case of a complex (known) function</t>
  </si>
  <si>
    <t>Author</t>
  </si>
  <si>
    <t>Laszlo Pitlik</t>
  </si>
  <si>
    <t>Journal</t>
  </si>
  <si>
    <t>MIAÚ</t>
  </si>
  <si>
    <t>Nr.</t>
  </si>
  <si>
    <t>MIAÚ Nr 291</t>
  </si>
  <si>
    <t>URL</t>
  </si>
  <si>
    <t>https://miau.my-x.hu/miau/291/non-causal_tests.xlsx</t>
  </si>
  <si>
    <t>Therefore, the existing function between Xi and Y (in a complex case) does not lead to the same estimation for all approximations!</t>
  </si>
  <si>
    <t>The fact for the RND-case is 977. The causal (STD) and non-causalestimations are close to each other and rel. close to the fact.</t>
  </si>
  <si>
    <t>The explorative modelling (COCO-MCM) delivered an error-free (overlearned) learning pattern, but the estimation could not be higher than 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</si>
</sst>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00000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1" fontId="0" fillId="0" borderId="0" xfId="0" applyNumberFormat="1"/>
    <xf numFmtId="0" fontId="0" fillId="2" borderId="0" xfId="0" applyFill="1"/>
    <xf numFmtId="165" fontId="0" fillId="0" borderId="0" xfId="0" applyNumberFormat="1"/>
    <xf numFmtId="0" fontId="0" fillId="3" borderId="0" xfId="0" applyFill="1"/>
    <xf numFmtId="1" fontId="0" fillId="2" borderId="0" xfId="0" applyNumberFormat="1" applyFill="1"/>
    <xf numFmtId="0" fontId="3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3" fillId="6" borderId="0" xfId="0" applyFont="1" applyFill="1" applyAlignment="1">
      <alignment vertical="center" wrapText="1"/>
    </xf>
    <xf numFmtId="0" fontId="0" fillId="6" borderId="0" xfId="0" applyFill="1"/>
    <xf numFmtId="1" fontId="0" fillId="6" borderId="0" xfId="0" applyNumberFormat="1" applyFill="1"/>
    <xf numFmtId="0" fontId="6" fillId="6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22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197A6A0-E785-3540-9825-8530D8A94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0492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22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55CD6C4-E53F-4F9A-9A8D-53D7DFB1F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1905000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1083263-27CE-C287-67BE-0FDE0BFD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iau/291/non-causal_tests.xlsx" TargetMode="External"/><Relationship Id="rId1" Type="http://schemas.openxmlformats.org/officeDocument/2006/relationships/hyperlink" Target="https://miau.my-x.hu/myx-free/coco/test/436145620221112132646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3FAE-7707-44A3-9413-B35CD8C336ED}">
  <dimension ref="A1:H27"/>
  <sheetViews>
    <sheetView workbookViewId="0"/>
  </sheetViews>
  <sheetFormatPr defaultRowHeight="14.4" x14ac:dyDescent="0.3"/>
  <cols>
    <col min="1" max="1" width="19.21875" bestFit="1" customWidth="1"/>
    <col min="2" max="2" width="12.21875" bestFit="1" customWidth="1"/>
    <col min="3" max="3" width="12" bestFit="1" customWidth="1"/>
    <col min="4" max="4" width="12.6640625" bestFit="1" customWidth="1"/>
    <col min="5" max="5" width="12" bestFit="1" customWidth="1"/>
    <col min="6" max="6" width="12.6640625" bestFit="1" customWidth="1"/>
    <col min="7" max="7" width="11.5546875" bestFit="1" customWidth="1"/>
    <col min="8" max="8" width="23.88671875" bestFit="1" customWidth="1"/>
  </cols>
  <sheetData>
    <row r="1" spans="1:8" x14ac:dyDescent="0.3">
      <c r="A1" t="s">
        <v>0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</row>
    <row r="2" spans="1:8" x14ac:dyDescent="0.3">
      <c r="A2" t="s">
        <v>1</v>
      </c>
      <c r="B2">
        <v>98</v>
      </c>
      <c r="C2">
        <v>13</v>
      </c>
      <c r="D2">
        <v>37</v>
      </c>
      <c r="E2">
        <v>21</v>
      </c>
      <c r="F2">
        <v>71</v>
      </c>
      <c r="G2" s="1">
        <f>INT(1000*ABS(SIN(B2)*SIN(C2)+SIN(D2)+COS(E2)*COS(F2)))</f>
        <v>715</v>
      </c>
    </row>
    <row r="3" spans="1:8" x14ac:dyDescent="0.3">
      <c r="A3" t="s">
        <v>2</v>
      </c>
      <c r="B3">
        <v>67</v>
      </c>
      <c r="C3">
        <v>73</v>
      </c>
      <c r="D3">
        <v>93</v>
      </c>
      <c r="E3">
        <v>51</v>
      </c>
      <c r="F3">
        <v>50</v>
      </c>
      <c r="G3" s="1">
        <f t="shared" ref="G3:G18" si="0">INT(1000*ABS(SIN(B3)*SIN(C3)+SIN(D3)+COS(E3)*COS(F3)))</f>
        <v>346</v>
      </c>
    </row>
    <row r="4" spans="1:8" x14ac:dyDescent="0.3">
      <c r="A4" t="s">
        <v>3</v>
      </c>
      <c r="B4">
        <v>53</v>
      </c>
      <c r="C4">
        <v>82</v>
      </c>
      <c r="D4">
        <v>56</v>
      </c>
      <c r="E4">
        <v>29</v>
      </c>
      <c r="F4">
        <v>56</v>
      </c>
      <c r="G4" s="1">
        <f t="shared" si="0"/>
        <v>1035</v>
      </c>
    </row>
    <row r="5" spans="1:8" x14ac:dyDescent="0.3">
      <c r="A5" t="s">
        <v>4</v>
      </c>
      <c r="B5">
        <v>30</v>
      </c>
      <c r="C5">
        <v>47</v>
      </c>
      <c r="D5">
        <v>85</v>
      </c>
      <c r="E5">
        <v>45</v>
      </c>
      <c r="F5">
        <v>58</v>
      </c>
      <c r="G5" s="1">
        <f t="shared" si="0"/>
        <v>235</v>
      </c>
    </row>
    <row r="6" spans="1:8" x14ac:dyDescent="0.3">
      <c r="A6" t="s">
        <v>5</v>
      </c>
      <c r="B6">
        <v>82</v>
      </c>
      <c r="C6">
        <v>89</v>
      </c>
      <c r="D6">
        <v>69</v>
      </c>
      <c r="E6">
        <v>35</v>
      </c>
      <c r="F6">
        <v>93</v>
      </c>
      <c r="G6" s="1">
        <f t="shared" si="0"/>
        <v>132</v>
      </c>
    </row>
    <row r="7" spans="1:8" x14ac:dyDescent="0.3">
      <c r="A7" t="s">
        <v>6</v>
      </c>
      <c r="B7">
        <v>60</v>
      </c>
      <c r="C7">
        <v>66</v>
      </c>
      <c r="D7">
        <v>95</v>
      </c>
      <c r="E7">
        <v>74</v>
      </c>
      <c r="F7">
        <v>91</v>
      </c>
      <c r="G7" s="1">
        <f t="shared" si="0"/>
        <v>520</v>
      </c>
    </row>
    <row r="8" spans="1:8" x14ac:dyDescent="0.3">
      <c r="A8" t="s">
        <v>7</v>
      </c>
      <c r="B8">
        <v>49</v>
      </c>
      <c r="C8">
        <v>81</v>
      </c>
      <c r="D8">
        <v>60</v>
      </c>
      <c r="E8">
        <v>65</v>
      </c>
      <c r="F8">
        <v>28</v>
      </c>
      <c r="G8" s="1">
        <f t="shared" si="0"/>
        <v>837</v>
      </c>
    </row>
    <row r="9" spans="1:8" x14ac:dyDescent="0.3">
      <c r="A9" t="s">
        <v>8</v>
      </c>
      <c r="B9">
        <v>21</v>
      </c>
      <c r="C9">
        <v>28</v>
      </c>
      <c r="D9">
        <v>15</v>
      </c>
      <c r="E9">
        <v>34</v>
      </c>
      <c r="F9">
        <v>13</v>
      </c>
      <c r="G9" s="1">
        <f t="shared" si="0"/>
        <v>106</v>
      </c>
    </row>
    <row r="10" spans="1:8" x14ac:dyDescent="0.3">
      <c r="A10" t="s">
        <v>9</v>
      </c>
      <c r="B10">
        <v>59</v>
      </c>
      <c r="C10">
        <v>83</v>
      </c>
      <c r="D10">
        <v>69</v>
      </c>
      <c r="E10">
        <v>14</v>
      </c>
      <c r="F10">
        <v>97</v>
      </c>
      <c r="G10" s="1">
        <f t="shared" si="0"/>
        <v>375</v>
      </c>
    </row>
    <row r="11" spans="1:8" x14ac:dyDescent="0.3">
      <c r="A11" t="s">
        <v>10</v>
      </c>
      <c r="B11">
        <v>37</v>
      </c>
      <c r="C11">
        <v>64</v>
      </c>
      <c r="D11">
        <v>42</v>
      </c>
      <c r="E11">
        <v>91</v>
      </c>
      <c r="F11">
        <v>72</v>
      </c>
      <c r="G11" s="1">
        <f t="shared" si="0"/>
        <v>546</v>
      </c>
    </row>
    <row r="12" spans="1:8" x14ac:dyDescent="0.3">
      <c r="A12" t="s">
        <v>11</v>
      </c>
      <c r="B12">
        <v>54</v>
      </c>
      <c r="C12">
        <v>98</v>
      </c>
      <c r="D12">
        <v>30</v>
      </c>
      <c r="E12">
        <v>63</v>
      </c>
      <c r="F12">
        <v>60</v>
      </c>
      <c r="G12" s="1">
        <f t="shared" si="0"/>
        <v>1606</v>
      </c>
    </row>
    <row r="13" spans="1:8" x14ac:dyDescent="0.3">
      <c r="A13" t="s">
        <v>12</v>
      </c>
      <c r="B13">
        <v>75</v>
      </c>
      <c r="C13">
        <v>23</v>
      </c>
      <c r="D13">
        <v>42</v>
      </c>
      <c r="E13">
        <v>55</v>
      </c>
      <c r="F13">
        <v>73</v>
      </c>
      <c r="G13" s="1">
        <f t="shared" si="0"/>
        <v>604</v>
      </c>
    </row>
    <row r="14" spans="1:8" x14ac:dyDescent="0.3">
      <c r="A14" t="s">
        <v>13</v>
      </c>
      <c r="B14">
        <v>92</v>
      </c>
      <c r="C14">
        <v>21</v>
      </c>
      <c r="D14">
        <v>85</v>
      </c>
      <c r="E14">
        <v>51</v>
      </c>
      <c r="F14">
        <v>57</v>
      </c>
      <c r="G14" s="1">
        <f t="shared" si="0"/>
        <v>160</v>
      </c>
    </row>
    <row r="15" spans="1:8" x14ac:dyDescent="0.3">
      <c r="A15" t="s">
        <v>14</v>
      </c>
      <c r="B15">
        <v>76</v>
      </c>
      <c r="C15">
        <v>52</v>
      </c>
      <c r="D15">
        <v>99</v>
      </c>
      <c r="E15">
        <v>85</v>
      </c>
      <c r="F15">
        <v>68</v>
      </c>
      <c r="G15" s="1">
        <f t="shared" si="0"/>
        <v>873</v>
      </c>
    </row>
    <row r="16" spans="1:8" x14ac:dyDescent="0.3">
      <c r="A16" t="s">
        <v>15</v>
      </c>
      <c r="B16">
        <v>17</v>
      </c>
      <c r="C16">
        <v>39</v>
      </c>
      <c r="D16">
        <v>69</v>
      </c>
      <c r="E16">
        <v>63</v>
      </c>
      <c r="F16">
        <v>15</v>
      </c>
      <c r="G16" s="1">
        <f t="shared" si="0"/>
        <v>1790</v>
      </c>
    </row>
    <row r="17" spans="1:8" x14ac:dyDescent="0.3">
      <c r="A17" t="s">
        <v>16</v>
      </c>
      <c r="B17">
        <v>98</v>
      </c>
      <c r="C17">
        <v>24</v>
      </c>
      <c r="D17">
        <v>33</v>
      </c>
      <c r="E17">
        <v>19</v>
      </c>
      <c r="F17">
        <v>77</v>
      </c>
      <c r="G17" s="1">
        <f t="shared" si="0"/>
        <v>1488</v>
      </c>
    </row>
    <row r="18" spans="1:8" x14ac:dyDescent="0.3">
      <c r="A18" t="s">
        <v>17</v>
      </c>
      <c r="B18">
        <v>30</v>
      </c>
      <c r="C18">
        <v>15</v>
      </c>
      <c r="D18">
        <v>89</v>
      </c>
      <c r="E18">
        <v>71</v>
      </c>
      <c r="F18">
        <v>78</v>
      </c>
      <c r="G18" s="1">
        <f t="shared" si="0"/>
        <v>482</v>
      </c>
    </row>
    <row r="19" spans="1:8" x14ac:dyDescent="0.3">
      <c r="A19" t="s">
        <v>27</v>
      </c>
      <c r="B19" s="4">
        <v>55</v>
      </c>
      <c r="C19" s="4">
        <v>44</v>
      </c>
      <c r="D19" s="4">
        <v>33</v>
      </c>
      <c r="E19" s="4">
        <v>22</v>
      </c>
      <c r="F19" s="4">
        <v>11</v>
      </c>
      <c r="G19" s="5">
        <v>772.23663357567045</v>
      </c>
    </row>
    <row r="21" spans="1:8" x14ac:dyDescent="0.3">
      <c r="A21" t="s">
        <v>25</v>
      </c>
      <c r="B21" s="3">
        <f>CORREL(B2:B18,$G$2:$G$18)</f>
        <v>-4.218688003966984E-2</v>
      </c>
      <c r="C21" s="3">
        <f t="shared" ref="C21:G21" si="1">CORREL(C2:C18,$G$2:$G$18)</f>
        <v>8.4599267698757585E-2</v>
      </c>
      <c r="D21" s="3">
        <f t="shared" si="1"/>
        <v>-0.27533217032532392</v>
      </c>
      <c r="E21" s="3">
        <f t="shared" si="1"/>
        <v>9.2001483849277851E-2</v>
      </c>
      <c r="F21" s="3">
        <f t="shared" si="1"/>
        <v>-0.23815289213726684</v>
      </c>
      <c r="G21" s="3">
        <f t="shared" si="1"/>
        <v>1</v>
      </c>
    </row>
    <row r="22" spans="1:8" x14ac:dyDescent="0.3">
      <c r="A22" t="s">
        <v>26</v>
      </c>
      <c r="B22" s="3">
        <f>CORREL(B2:B19,$G$2:$G$19)</f>
        <v>-4.3352307810781719E-2</v>
      </c>
      <c r="C22">
        <f t="shared" ref="C22:G22" si="2">CORREL(C2:C19,$G$2:$G$19)</f>
        <v>8.1697596660082819E-2</v>
      </c>
      <c r="D22">
        <f t="shared" si="2"/>
        <v>-0.27452500455632689</v>
      </c>
      <c r="E22">
        <f t="shared" si="2"/>
        <v>7.7733083669339578E-2</v>
      </c>
      <c r="F22">
        <f t="shared" si="2"/>
        <v>-0.22850493031110311</v>
      </c>
      <c r="G22" s="3">
        <f t="shared" si="2"/>
        <v>1.0000000000000002</v>
      </c>
    </row>
    <row r="23" spans="1:8" x14ac:dyDescent="0.3">
      <c r="A23" t="s">
        <v>31</v>
      </c>
      <c r="B23" s="3">
        <f>(B21-B22)^2</f>
        <v>1.358221889678803E-6</v>
      </c>
      <c r="C23" s="3">
        <f t="shared" ref="C23:F23" si="3">(C21-C22)^2</f>
        <v>8.4196948166838977E-6</v>
      </c>
      <c r="D23" s="3">
        <f t="shared" si="3"/>
        <v>6.5151657864056891E-7</v>
      </c>
      <c r="E23" s="3">
        <f t="shared" si="3"/>
        <v>2.0358724369486255E-4</v>
      </c>
      <c r="F23" s="3">
        <f t="shared" si="3"/>
        <v>9.30831673991126E-5</v>
      </c>
      <c r="G23" t="s">
        <v>32</v>
      </c>
      <c r="H23" s="3">
        <f>SUM(B23:F23)</f>
        <v>3.0709984437897843E-4</v>
      </c>
    </row>
    <row r="25" spans="1:8" x14ac:dyDescent="0.3">
      <c r="A25" t="s">
        <v>28</v>
      </c>
      <c r="B25" s="4">
        <f>B19</f>
        <v>55</v>
      </c>
      <c r="C25" s="4">
        <f t="shared" ref="C25:F25" si="4">C19</f>
        <v>44</v>
      </c>
      <c r="D25" s="4">
        <f t="shared" si="4"/>
        <v>33</v>
      </c>
      <c r="E25" s="4">
        <f t="shared" si="4"/>
        <v>22</v>
      </c>
      <c r="F25" s="4">
        <f t="shared" si="4"/>
        <v>11</v>
      </c>
      <c r="G25" s="5">
        <f t="shared" ref="G25" si="5">INT(1000*ABS(SIN(B25)*SIN(C25)+SIN(D25)+COS(E25)*COS(F25)))</f>
        <v>977</v>
      </c>
    </row>
    <row r="26" spans="1:8" x14ac:dyDescent="0.3">
      <c r="A26" t="s">
        <v>29</v>
      </c>
    </row>
    <row r="27" spans="1:8" x14ac:dyDescent="0.3">
      <c r="A27" t="s">
        <v>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FA292-F499-41DD-964D-74ED212B85A4}">
  <dimension ref="A1:AK95"/>
  <sheetViews>
    <sheetView tabSelected="1" zoomScale="41" zoomScaleNormal="40" workbookViewId="0"/>
  </sheetViews>
  <sheetFormatPr defaultRowHeight="14.4" x14ac:dyDescent="0.3"/>
  <cols>
    <col min="1" max="1" width="20.44140625" bestFit="1" customWidth="1"/>
    <col min="2" max="3" width="13.44140625" bestFit="1" customWidth="1"/>
    <col min="4" max="4" width="14" bestFit="1" customWidth="1"/>
    <col min="5" max="6" width="13.44140625" bestFit="1" customWidth="1"/>
    <col min="7" max="7" width="12.88671875" bestFit="1" customWidth="1"/>
    <col min="8" max="8" width="133.6640625" bestFit="1" customWidth="1"/>
    <col min="9" max="9" width="9.33203125" bestFit="1" customWidth="1"/>
    <col min="10" max="14" width="3.44140625" bestFit="1" customWidth="1"/>
    <col min="15" max="19" width="7.6640625" bestFit="1" customWidth="1"/>
    <col min="20" max="20" width="11" bestFit="1" customWidth="1"/>
    <col min="21" max="21" width="13.44140625" bestFit="1" customWidth="1"/>
    <col min="23" max="23" width="28.6640625" bestFit="1" customWidth="1"/>
    <col min="24" max="30" width="8.77734375" bestFit="1" customWidth="1"/>
    <col min="32" max="32" width="8.44140625" bestFit="1" customWidth="1"/>
    <col min="33" max="33" width="8.77734375" bestFit="1" customWidth="1"/>
    <col min="34" max="34" width="8.6640625" bestFit="1" customWidth="1"/>
    <col min="35" max="35" width="4.5546875" bestFit="1" customWidth="1"/>
    <col min="36" max="36" width="3.77734375" bestFit="1" customWidth="1"/>
    <col min="37" max="37" width="6.44140625" bestFit="1" customWidth="1"/>
  </cols>
  <sheetData>
    <row r="1" spans="1:34" ht="18" x14ac:dyDescent="0.3">
      <c r="A1" t="s">
        <v>0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J1" t="str">
        <f>B1</f>
        <v>x1</v>
      </c>
      <c r="K1" t="str">
        <f t="shared" ref="K1:O1" si="0">C1</f>
        <v>x2</v>
      </c>
      <c r="L1" t="str">
        <f t="shared" si="0"/>
        <v>x3</v>
      </c>
      <c r="M1" t="str">
        <f t="shared" si="0"/>
        <v>x4</v>
      </c>
      <c r="N1" t="str">
        <f t="shared" si="0"/>
        <v>x5</v>
      </c>
      <c r="O1" t="s">
        <v>33</v>
      </c>
      <c r="P1" t="s">
        <v>33</v>
      </c>
      <c r="Q1" t="s">
        <v>33</v>
      </c>
      <c r="R1" t="s">
        <v>33</v>
      </c>
      <c r="S1" t="s">
        <v>33</v>
      </c>
      <c r="T1" t="str">
        <f>G1</f>
        <v>Y</v>
      </c>
      <c r="U1" t="str">
        <f>AH64</f>
        <v>Becslés</v>
      </c>
      <c r="W1" s="7"/>
    </row>
    <row r="2" spans="1:34" x14ac:dyDescent="0.3">
      <c r="A2" t="s">
        <v>1</v>
      </c>
      <c r="B2">
        <v>98</v>
      </c>
      <c r="C2">
        <v>13</v>
      </c>
      <c r="D2">
        <v>37</v>
      </c>
      <c r="E2">
        <v>21</v>
      </c>
      <c r="F2">
        <v>71</v>
      </c>
      <c r="G2" s="1">
        <f>INT(1000*ABS(SIN(B2)*SIN(C2)+SIN(D2)+COS(E2)*COS(F2)))</f>
        <v>715</v>
      </c>
      <c r="J2">
        <f>RANK(B2,B$2:B$18,0)</f>
        <v>1</v>
      </c>
      <c r="K2">
        <f t="shared" ref="K2:K18" si="1">RANK(C2,C$2:C$18,0)</f>
        <v>17</v>
      </c>
      <c r="L2">
        <f t="shared" ref="L2:L18" si="2">RANK(D2,D$2:D$18,0)</f>
        <v>14</v>
      </c>
      <c r="M2">
        <f t="shared" ref="M2:M18" si="3">RANK(E2,E$2:E$18,0)</f>
        <v>15</v>
      </c>
      <c r="N2">
        <f t="shared" ref="N2:N18" si="4">RANK(F2,F$2:F$18,0)</f>
        <v>8</v>
      </c>
      <c r="O2" s="1">
        <f>18-J2</f>
        <v>17</v>
      </c>
      <c r="P2" s="1">
        <f t="shared" ref="P2:P18" si="5">18-K2</f>
        <v>1</v>
      </c>
      <c r="Q2" s="1">
        <f t="shared" ref="Q2:Q18" si="6">18-L2</f>
        <v>4</v>
      </c>
      <c r="R2" s="1">
        <f t="shared" ref="R2:R18" si="7">18-M2</f>
        <v>3</v>
      </c>
      <c r="S2" s="1">
        <f t="shared" ref="S2:S18" si="8">18-N2</f>
        <v>10</v>
      </c>
      <c r="T2">
        <f t="shared" ref="T2:T18" si="9">G2</f>
        <v>715</v>
      </c>
      <c r="U2" s="1">
        <f t="shared" ref="U2:U18" si="10">AH65</f>
        <v>722.3</v>
      </c>
      <c r="W2" s="8"/>
    </row>
    <row r="3" spans="1:34" x14ac:dyDescent="0.3">
      <c r="A3" t="s">
        <v>2</v>
      </c>
      <c r="B3">
        <v>67</v>
      </c>
      <c r="C3">
        <v>73</v>
      </c>
      <c r="D3">
        <v>93</v>
      </c>
      <c r="E3">
        <v>51</v>
      </c>
      <c r="F3">
        <v>50</v>
      </c>
      <c r="G3" s="1">
        <f t="shared" ref="G3:G18" si="11">INT(1000*ABS(SIN(B3)*SIN(C3)+SIN(D3)+COS(E3)*COS(F3)))</f>
        <v>346</v>
      </c>
      <c r="J3">
        <f t="shared" ref="J3:J18" si="12">RANK(B3,B$2:B$18,0)</f>
        <v>7</v>
      </c>
      <c r="K3">
        <f t="shared" si="1"/>
        <v>6</v>
      </c>
      <c r="L3">
        <f t="shared" si="2"/>
        <v>3</v>
      </c>
      <c r="M3">
        <f t="shared" si="3"/>
        <v>9</v>
      </c>
      <c r="N3">
        <f t="shared" si="4"/>
        <v>14</v>
      </c>
      <c r="O3" s="1">
        <f t="shared" ref="O3:O18" si="13">18-J3</f>
        <v>11</v>
      </c>
      <c r="P3" s="1">
        <f t="shared" si="5"/>
        <v>12</v>
      </c>
      <c r="Q3" s="1">
        <f t="shared" si="6"/>
        <v>15</v>
      </c>
      <c r="R3" s="1">
        <f t="shared" si="7"/>
        <v>9</v>
      </c>
      <c r="S3" s="1">
        <f t="shared" si="8"/>
        <v>4</v>
      </c>
      <c r="T3">
        <f t="shared" si="9"/>
        <v>346</v>
      </c>
      <c r="U3" s="1">
        <f t="shared" si="10"/>
        <v>350</v>
      </c>
    </row>
    <row r="4" spans="1:34" x14ac:dyDescent="0.3">
      <c r="A4" t="s">
        <v>3</v>
      </c>
      <c r="B4">
        <v>53</v>
      </c>
      <c r="C4">
        <v>82</v>
      </c>
      <c r="D4">
        <v>56</v>
      </c>
      <c r="E4">
        <v>29</v>
      </c>
      <c r="F4">
        <v>56</v>
      </c>
      <c r="G4" s="1">
        <f t="shared" si="11"/>
        <v>1035</v>
      </c>
      <c r="J4">
        <f t="shared" si="12"/>
        <v>11</v>
      </c>
      <c r="K4">
        <f t="shared" si="1"/>
        <v>4</v>
      </c>
      <c r="L4">
        <f t="shared" si="2"/>
        <v>11</v>
      </c>
      <c r="M4">
        <f t="shared" si="3"/>
        <v>14</v>
      </c>
      <c r="N4">
        <f t="shared" si="4"/>
        <v>13</v>
      </c>
      <c r="O4" s="1">
        <f t="shared" si="13"/>
        <v>7</v>
      </c>
      <c r="P4" s="1">
        <f t="shared" si="5"/>
        <v>14</v>
      </c>
      <c r="Q4" s="1">
        <f t="shared" si="6"/>
        <v>7</v>
      </c>
      <c r="R4" s="1">
        <f t="shared" si="7"/>
        <v>4</v>
      </c>
      <c r="S4" s="1">
        <f t="shared" si="8"/>
        <v>5</v>
      </c>
      <c r="T4">
        <f t="shared" si="9"/>
        <v>1035</v>
      </c>
      <c r="U4" s="1">
        <f t="shared" si="10"/>
        <v>643.5</v>
      </c>
    </row>
    <row r="5" spans="1:34" ht="18" x14ac:dyDescent="0.3">
      <c r="A5" t="s">
        <v>4</v>
      </c>
      <c r="B5">
        <v>30</v>
      </c>
      <c r="C5">
        <v>47</v>
      </c>
      <c r="D5">
        <v>85</v>
      </c>
      <c r="E5">
        <v>45</v>
      </c>
      <c r="F5">
        <v>58</v>
      </c>
      <c r="G5" s="1">
        <f t="shared" si="11"/>
        <v>235</v>
      </c>
      <c r="J5">
        <f t="shared" si="12"/>
        <v>14</v>
      </c>
      <c r="K5">
        <f t="shared" si="1"/>
        <v>10</v>
      </c>
      <c r="L5">
        <f t="shared" si="2"/>
        <v>5</v>
      </c>
      <c r="M5">
        <f t="shared" si="3"/>
        <v>11</v>
      </c>
      <c r="N5">
        <f t="shared" si="4"/>
        <v>11</v>
      </c>
      <c r="O5" s="1">
        <f t="shared" si="13"/>
        <v>4</v>
      </c>
      <c r="P5" s="1">
        <f t="shared" si="5"/>
        <v>8</v>
      </c>
      <c r="Q5" s="1">
        <f t="shared" si="6"/>
        <v>13</v>
      </c>
      <c r="R5" s="1">
        <f t="shared" si="7"/>
        <v>7</v>
      </c>
      <c r="S5" s="1">
        <f t="shared" si="8"/>
        <v>7</v>
      </c>
      <c r="T5">
        <f t="shared" si="9"/>
        <v>235</v>
      </c>
      <c r="U5" s="1">
        <f t="shared" si="10"/>
        <v>219.2</v>
      </c>
      <c r="W5" s="9" t="s">
        <v>34</v>
      </c>
      <c r="X5" s="10">
        <v>4361456</v>
      </c>
      <c r="Y5" s="9" t="s">
        <v>35</v>
      </c>
      <c r="Z5" s="10">
        <v>17</v>
      </c>
      <c r="AA5" s="9" t="s">
        <v>36</v>
      </c>
      <c r="AB5" s="10">
        <v>10</v>
      </c>
      <c r="AC5" s="9" t="s">
        <v>37</v>
      </c>
      <c r="AD5" s="10">
        <v>17</v>
      </c>
      <c r="AE5" s="9" t="s">
        <v>38</v>
      </c>
      <c r="AF5" s="10">
        <v>0</v>
      </c>
      <c r="AG5" s="9" t="s">
        <v>39</v>
      </c>
      <c r="AH5" s="22" t="s">
        <v>40</v>
      </c>
    </row>
    <row r="6" spans="1:34" ht="18.600000000000001" thickBot="1" x14ac:dyDescent="0.35">
      <c r="A6" t="s">
        <v>5</v>
      </c>
      <c r="B6">
        <v>82</v>
      </c>
      <c r="C6">
        <v>89</v>
      </c>
      <c r="D6">
        <v>69</v>
      </c>
      <c r="E6">
        <v>35</v>
      </c>
      <c r="F6">
        <v>93</v>
      </c>
      <c r="G6" s="1">
        <f t="shared" si="11"/>
        <v>132</v>
      </c>
      <c r="J6">
        <f t="shared" si="12"/>
        <v>4</v>
      </c>
      <c r="K6">
        <f t="shared" si="1"/>
        <v>2</v>
      </c>
      <c r="L6">
        <f t="shared" si="2"/>
        <v>7</v>
      </c>
      <c r="M6">
        <f t="shared" si="3"/>
        <v>12</v>
      </c>
      <c r="N6">
        <f t="shared" si="4"/>
        <v>2</v>
      </c>
      <c r="O6" s="1">
        <f t="shared" si="13"/>
        <v>14</v>
      </c>
      <c r="P6" s="1">
        <f t="shared" si="5"/>
        <v>16</v>
      </c>
      <c r="Q6" s="1">
        <f t="shared" si="6"/>
        <v>11</v>
      </c>
      <c r="R6" s="1">
        <f t="shared" si="7"/>
        <v>6</v>
      </c>
      <c r="S6" s="1">
        <f t="shared" si="8"/>
        <v>16</v>
      </c>
      <c r="T6">
        <f t="shared" si="9"/>
        <v>132</v>
      </c>
      <c r="U6" s="1">
        <f t="shared" si="10"/>
        <v>133.30000000000001</v>
      </c>
      <c r="W6" s="7"/>
    </row>
    <row r="7" spans="1:34" ht="15" thickBot="1" x14ac:dyDescent="0.35">
      <c r="A7" t="s">
        <v>6</v>
      </c>
      <c r="B7">
        <v>60</v>
      </c>
      <c r="C7">
        <v>66</v>
      </c>
      <c r="D7">
        <v>95</v>
      </c>
      <c r="E7">
        <v>74</v>
      </c>
      <c r="F7">
        <v>91</v>
      </c>
      <c r="G7" s="1">
        <f t="shared" si="11"/>
        <v>520</v>
      </c>
      <c r="J7">
        <f t="shared" si="12"/>
        <v>8</v>
      </c>
      <c r="K7">
        <f t="shared" si="1"/>
        <v>7</v>
      </c>
      <c r="L7">
        <f t="shared" si="2"/>
        <v>2</v>
      </c>
      <c r="M7">
        <f t="shared" si="3"/>
        <v>3</v>
      </c>
      <c r="N7">
        <f t="shared" si="4"/>
        <v>3</v>
      </c>
      <c r="O7" s="1">
        <f t="shared" si="13"/>
        <v>10</v>
      </c>
      <c r="P7" s="1">
        <f t="shared" si="5"/>
        <v>11</v>
      </c>
      <c r="Q7" s="1">
        <f t="shared" si="6"/>
        <v>16</v>
      </c>
      <c r="R7" s="1">
        <f t="shared" si="7"/>
        <v>15</v>
      </c>
      <c r="S7" s="1">
        <f t="shared" si="8"/>
        <v>15</v>
      </c>
      <c r="T7">
        <f t="shared" si="9"/>
        <v>520</v>
      </c>
      <c r="U7" s="1">
        <f t="shared" si="10"/>
        <v>525.79999999999995</v>
      </c>
      <c r="W7" s="11" t="s">
        <v>41</v>
      </c>
      <c r="X7" s="11" t="s">
        <v>42</v>
      </c>
      <c r="Y7" s="11" t="s">
        <v>43</v>
      </c>
      <c r="Z7" s="11" t="s">
        <v>44</v>
      </c>
      <c r="AA7" s="11" t="s">
        <v>45</v>
      </c>
      <c r="AB7" s="11" t="s">
        <v>46</v>
      </c>
      <c r="AC7" s="11" t="s">
        <v>47</v>
      </c>
      <c r="AD7" s="11" t="s">
        <v>48</v>
      </c>
      <c r="AE7" s="11" t="s">
        <v>49</v>
      </c>
      <c r="AF7" s="11" t="s">
        <v>50</v>
      </c>
      <c r="AG7" s="11" t="s">
        <v>51</v>
      </c>
      <c r="AH7" s="11" t="s">
        <v>52</v>
      </c>
    </row>
    <row r="8" spans="1:34" ht="15" thickBot="1" x14ac:dyDescent="0.35">
      <c r="A8" t="s">
        <v>7</v>
      </c>
      <c r="B8">
        <v>49</v>
      </c>
      <c r="C8">
        <v>81</v>
      </c>
      <c r="D8">
        <v>60</v>
      </c>
      <c r="E8">
        <v>65</v>
      </c>
      <c r="F8">
        <v>28</v>
      </c>
      <c r="G8" s="1">
        <f t="shared" si="11"/>
        <v>837</v>
      </c>
      <c r="J8">
        <f t="shared" si="12"/>
        <v>12</v>
      </c>
      <c r="K8">
        <f t="shared" si="1"/>
        <v>5</v>
      </c>
      <c r="L8">
        <f t="shared" si="2"/>
        <v>10</v>
      </c>
      <c r="M8">
        <f t="shared" si="3"/>
        <v>5</v>
      </c>
      <c r="N8">
        <f t="shared" si="4"/>
        <v>15</v>
      </c>
      <c r="O8" s="1">
        <f t="shared" si="13"/>
        <v>6</v>
      </c>
      <c r="P8" s="1">
        <f t="shared" si="5"/>
        <v>13</v>
      </c>
      <c r="Q8" s="1">
        <f t="shared" si="6"/>
        <v>8</v>
      </c>
      <c r="R8" s="1">
        <f t="shared" si="7"/>
        <v>13</v>
      </c>
      <c r="S8" s="1">
        <f t="shared" si="8"/>
        <v>3</v>
      </c>
      <c r="T8">
        <f t="shared" si="9"/>
        <v>837</v>
      </c>
      <c r="U8" s="1">
        <f t="shared" si="10"/>
        <v>786.9</v>
      </c>
      <c r="W8" s="11" t="s">
        <v>53</v>
      </c>
      <c r="X8" s="12">
        <v>1</v>
      </c>
      <c r="Y8" s="12">
        <v>17</v>
      </c>
      <c r="Z8" s="12">
        <v>14</v>
      </c>
      <c r="AA8" s="12">
        <v>15</v>
      </c>
      <c r="AB8" s="12">
        <v>8</v>
      </c>
      <c r="AC8" s="12">
        <v>17</v>
      </c>
      <c r="AD8" s="12">
        <v>1</v>
      </c>
      <c r="AE8" s="12">
        <v>4</v>
      </c>
      <c r="AF8" s="12">
        <v>3</v>
      </c>
      <c r="AG8" s="12">
        <v>10</v>
      </c>
      <c r="AH8" s="12">
        <v>715</v>
      </c>
    </row>
    <row r="9" spans="1:34" ht="15" thickBot="1" x14ac:dyDescent="0.35">
      <c r="A9" t="s">
        <v>8</v>
      </c>
      <c r="B9">
        <v>21</v>
      </c>
      <c r="C9">
        <v>28</v>
      </c>
      <c r="D9">
        <v>15</v>
      </c>
      <c r="E9">
        <v>34</v>
      </c>
      <c r="F9">
        <v>13</v>
      </c>
      <c r="G9" s="1">
        <f t="shared" si="11"/>
        <v>106</v>
      </c>
      <c r="J9">
        <f t="shared" si="12"/>
        <v>16</v>
      </c>
      <c r="K9">
        <f t="shared" si="1"/>
        <v>12</v>
      </c>
      <c r="L9">
        <f t="shared" si="2"/>
        <v>17</v>
      </c>
      <c r="M9">
        <f t="shared" si="3"/>
        <v>13</v>
      </c>
      <c r="N9">
        <f t="shared" si="4"/>
        <v>17</v>
      </c>
      <c r="O9" s="1">
        <f t="shared" si="13"/>
        <v>2</v>
      </c>
      <c r="P9" s="1">
        <f t="shared" si="5"/>
        <v>6</v>
      </c>
      <c r="Q9" s="1">
        <f t="shared" si="6"/>
        <v>1</v>
      </c>
      <c r="R9" s="1">
        <f t="shared" si="7"/>
        <v>5</v>
      </c>
      <c r="S9" s="1">
        <f t="shared" si="8"/>
        <v>1</v>
      </c>
      <c r="T9">
        <f t="shared" si="9"/>
        <v>106</v>
      </c>
      <c r="U9" s="1">
        <f t="shared" si="10"/>
        <v>778.3</v>
      </c>
      <c r="W9" s="11" t="s">
        <v>54</v>
      </c>
      <c r="X9" s="12">
        <v>7</v>
      </c>
      <c r="Y9" s="12">
        <v>6</v>
      </c>
      <c r="Z9" s="12">
        <v>3</v>
      </c>
      <c r="AA9" s="12">
        <v>9</v>
      </c>
      <c r="AB9" s="12">
        <v>14</v>
      </c>
      <c r="AC9" s="12">
        <v>11</v>
      </c>
      <c r="AD9" s="12">
        <v>12</v>
      </c>
      <c r="AE9" s="12">
        <v>15</v>
      </c>
      <c r="AF9" s="12">
        <v>9</v>
      </c>
      <c r="AG9" s="12">
        <v>4</v>
      </c>
      <c r="AH9" s="12">
        <v>346</v>
      </c>
    </row>
    <row r="10" spans="1:34" ht="15" thickBot="1" x14ac:dyDescent="0.35">
      <c r="A10" t="s">
        <v>9</v>
      </c>
      <c r="B10">
        <v>59</v>
      </c>
      <c r="C10">
        <v>83</v>
      </c>
      <c r="D10">
        <v>69</v>
      </c>
      <c r="E10">
        <v>14</v>
      </c>
      <c r="F10">
        <v>97</v>
      </c>
      <c r="G10" s="1">
        <f t="shared" si="11"/>
        <v>375</v>
      </c>
      <c r="J10">
        <f t="shared" si="12"/>
        <v>9</v>
      </c>
      <c r="K10">
        <f t="shared" si="1"/>
        <v>3</v>
      </c>
      <c r="L10">
        <f t="shared" si="2"/>
        <v>7</v>
      </c>
      <c r="M10">
        <f t="shared" si="3"/>
        <v>17</v>
      </c>
      <c r="N10">
        <f t="shared" si="4"/>
        <v>1</v>
      </c>
      <c r="O10" s="1">
        <f t="shared" si="13"/>
        <v>9</v>
      </c>
      <c r="P10" s="1">
        <f t="shared" si="5"/>
        <v>15</v>
      </c>
      <c r="Q10" s="1">
        <f t="shared" si="6"/>
        <v>11</v>
      </c>
      <c r="R10" s="1">
        <f t="shared" si="7"/>
        <v>1</v>
      </c>
      <c r="S10" s="1">
        <f t="shared" si="8"/>
        <v>17</v>
      </c>
      <c r="T10">
        <f t="shared" si="9"/>
        <v>375</v>
      </c>
      <c r="U10" s="1">
        <f t="shared" si="10"/>
        <v>378.8</v>
      </c>
      <c r="W10" s="11" t="s">
        <v>55</v>
      </c>
      <c r="X10" s="12">
        <v>11</v>
      </c>
      <c r="Y10" s="12">
        <v>4</v>
      </c>
      <c r="Z10" s="12">
        <v>11</v>
      </c>
      <c r="AA10" s="12">
        <v>14</v>
      </c>
      <c r="AB10" s="12">
        <v>13</v>
      </c>
      <c r="AC10" s="12">
        <v>7</v>
      </c>
      <c r="AD10" s="12">
        <v>14</v>
      </c>
      <c r="AE10" s="12">
        <v>7</v>
      </c>
      <c r="AF10" s="12">
        <v>4</v>
      </c>
      <c r="AG10" s="12">
        <v>5</v>
      </c>
      <c r="AH10" s="12">
        <v>1035</v>
      </c>
    </row>
    <row r="11" spans="1:34" ht="15" thickBot="1" x14ac:dyDescent="0.35">
      <c r="A11" t="s">
        <v>10</v>
      </c>
      <c r="B11">
        <v>37</v>
      </c>
      <c r="C11">
        <v>64</v>
      </c>
      <c r="D11">
        <v>42</v>
      </c>
      <c r="E11">
        <v>91</v>
      </c>
      <c r="F11">
        <v>72</v>
      </c>
      <c r="G11" s="1">
        <f t="shared" si="11"/>
        <v>546</v>
      </c>
      <c r="J11">
        <f t="shared" si="12"/>
        <v>13</v>
      </c>
      <c r="K11">
        <f t="shared" si="1"/>
        <v>8</v>
      </c>
      <c r="L11">
        <f t="shared" si="2"/>
        <v>12</v>
      </c>
      <c r="M11">
        <f t="shared" si="3"/>
        <v>1</v>
      </c>
      <c r="N11">
        <f t="shared" si="4"/>
        <v>7</v>
      </c>
      <c r="O11" s="1">
        <f t="shared" si="13"/>
        <v>5</v>
      </c>
      <c r="P11" s="1">
        <f t="shared" si="5"/>
        <v>10</v>
      </c>
      <c r="Q11" s="1">
        <f t="shared" si="6"/>
        <v>6</v>
      </c>
      <c r="R11" s="1">
        <f t="shared" si="7"/>
        <v>17</v>
      </c>
      <c r="S11" s="1">
        <f t="shared" si="8"/>
        <v>11</v>
      </c>
      <c r="T11">
        <f t="shared" si="9"/>
        <v>546</v>
      </c>
      <c r="U11" s="1">
        <f t="shared" si="10"/>
        <v>552.1</v>
      </c>
      <c r="W11" s="11" t="s">
        <v>56</v>
      </c>
      <c r="X11" s="12">
        <v>14</v>
      </c>
      <c r="Y11" s="12">
        <v>10</v>
      </c>
      <c r="Z11" s="12">
        <v>5</v>
      </c>
      <c r="AA11" s="12">
        <v>11</v>
      </c>
      <c r="AB11" s="12">
        <v>11</v>
      </c>
      <c r="AC11" s="12">
        <v>4</v>
      </c>
      <c r="AD11" s="12">
        <v>8</v>
      </c>
      <c r="AE11" s="12">
        <v>13</v>
      </c>
      <c r="AF11" s="12">
        <v>7</v>
      </c>
      <c r="AG11" s="12">
        <v>7</v>
      </c>
      <c r="AH11" s="12">
        <v>235</v>
      </c>
    </row>
    <row r="12" spans="1:34" ht="15" thickBot="1" x14ac:dyDescent="0.35">
      <c r="A12" t="s">
        <v>11</v>
      </c>
      <c r="B12">
        <v>54</v>
      </c>
      <c r="C12">
        <v>98</v>
      </c>
      <c r="D12">
        <v>30</v>
      </c>
      <c r="E12">
        <v>63</v>
      </c>
      <c r="F12">
        <v>60</v>
      </c>
      <c r="G12" s="1">
        <f t="shared" si="11"/>
        <v>1606</v>
      </c>
      <c r="J12">
        <f t="shared" si="12"/>
        <v>10</v>
      </c>
      <c r="K12">
        <f t="shared" si="1"/>
        <v>1</v>
      </c>
      <c r="L12">
        <f t="shared" si="2"/>
        <v>16</v>
      </c>
      <c r="M12">
        <f t="shared" si="3"/>
        <v>6</v>
      </c>
      <c r="N12">
        <f t="shared" si="4"/>
        <v>10</v>
      </c>
      <c r="O12" s="1">
        <f t="shared" si="13"/>
        <v>8</v>
      </c>
      <c r="P12" s="1">
        <f t="shared" si="5"/>
        <v>17</v>
      </c>
      <c r="Q12" s="1">
        <f t="shared" si="6"/>
        <v>2</v>
      </c>
      <c r="R12" s="1">
        <f t="shared" si="7"/>
        <v>12</v>
      </c>
      <c r="S12" s="1">
        <f t="shared" si="8"/>
        <v>8</v>
      </c>
      <c r="T12">
        <f t="shared" si="9"/>
        <v>1606</v>
      </c>
      <c r="U12" s="1">
        <f t="shared" si="10"/>
        <v>1622.4</v>
      </c>
      <c r="W12" s="11" t="s">
        <v>57</v>
      </c>
      <c r="X12" s="12">
        <v>4</v>
      </c>
      <c r="Y12" s="12">
        <v>2</v>
      </c>
      <c r="Z12" s="12">
        <v>7</v>
      </c>
      <c r="AA12" s="12">
        <v>12</v>
      </c>
      <c r="AB12" s="12">
        <v>2</v>
      </c>
      <c r="AC12" s="12">
        <v>14</v>
      </c>
      <c r="AD12" s="12">
        <v>16</v>
      </c>
      <c r="AE12" s="12">
        <v>11</v>
      </c>
      <c r="AF12" s="12">
        <v>6</v>
      </c>
      <c r="AG12" s="12">
        <v>16</v>
      </c>
      <c r="AH12" s="12">
        <v>132</v>
      </c>
    </row>
    <row r="13" spans="1:34" ht="15" thickBot="1" x14ac:dyDescent="0.35">
      <c r="A13" t="s">
        <v>12</v>
      </c>
      <c r="B13">
        <v>75</v>
      </c>
      <c r="C13">
        <v>23</v>
      </c>
      <c r="D13">
        <v>42</v>
      </c>
      <c r="E13">
        <v>55</v>
      </c>
      <c r="F13">
        <v>73</v>
      </c>
      <c r="G13" s="1">
        <f t="shared" si="11"/>
        <v>604</v>
      </c>
      <c r="J13">
        <f t="shared" si="12"/>
        <v>6</v>
      </c>
      <c r="K13">
        <f t="shared" si="1"/>
        <v>14</v>
      </c>
      <c r="L13">
        <f t="shared" si="2"/>
        <v>12</v>
      </c>
      <c r="M13">
        <f t="shared" si="3"/>
        <v>8</v>
      </c>
      <c r="N13">
        <f t="shared" si="4"/>
        <v>6</v>
      </c>
      <c r="O13" s="1">
        <f t="shared" si="13"/>
        <v>12</v>
      </c>
      <c r="P13" s="1">
        <f t="shared" si="5"/>
        <v>4</v>
      </c>
      <c r="Q13" s="1">
        <f t="shared" si="6"/>
        <v>6</v>
      </c>
      <c r="R13" s="1">
        <f t="shared" si="7"/>
        <v>10</v>
      </c>
      <c r="S13" s="1">
        <f t="shared" si="8"/>
        <v>12</v>
      </c>
      <c r="T13">
        <f t="shared" si="9"/>
        <v>604</v>
      </c>
      <c r="U13" s="1">
        <f t="shared" si="10"/>
        <v>561.70000000000005</v>
      </c>
      <c r="W13" s="11" t="s">
        <v>58</v>
      </c>
      <c r="X13" s="12">
        <v>8</v>
      </c>
      <c r="Y13" s="12">
        <v>7</v>
      </c>
      <c r="Z13" s="12">
        <v>2</v>
      </c>
      <c r="AA13" s="12">
        <v>3</v>
      </c>
      <c r="AB13" s="12">
        <v>3</v>
      </c>
      <c r="AC13" s="12">
        <v>10</v>
      </c>
      <c r="AD13" s="12">
        <v>11</v>
      </c>
      <c r="AE13" s="12">
        <v>16</v>
      </c>
      <c r="AF13" s="12">
        <v>15</v>
      </c>
      <c r="AG13" s="12">
        <v>15</v>
      </c>
      <c r="AH13" s="12">
        <v>520</v>
      </c>
    </row>
    <row r="14" spans="1:34" ht="15" thickBot="1" x14ac:dyDescent="0.35">
      <c r="A14" t="s">
        <v>13</v>
      </c>
      <c r="B14">
        <v>92</v>
      </c>
      <c r="C14">
        <v>21</v>
      </c>
      <c r="D14">
        <v>85</v>
      </c>
      <c r="E14">
        <v>51</v>
      </c>
      <c r="F14">
        <v>57</v>
      </c>
      <c r="G14" s="1">
        <f t="shared" si="11"/>
        <v>160</v>
      </c>
      <c r="J14">
        <f t="shared" si="12"/>
        <v>3</v>
      </c>
      <c r="K14">
        <f t="shared" si="1"/>
        <v>15</v>
      </c>
      <c r="L14">
        <f t="shared" si="2"/>
        <v>5</v>
      </c>
      <c r="M14">
        <f t="shared" si="3"/>
        <v>9</v>
      </c>
      <c r="N14">
        <f t="shared" si="4"/>
        <v>12</v>
      </c>
      <c r="O14" s="1">
        <f t="shared" si="13"/>
        <v>15</v>
      </c>
      <c r="P14" s="1">
        <f t="shared" si="5"/>
        <v>3</v>
      </c>
      <c r="Q14" s="1">
        <f t="shared" si="6"/>
        <v>13</v>
      </c>
      <c r="R14" s="1">
        <f t="shared" si="7"/>
        <v>9</v>
      </c>
      <c r="S14" s="1">
        <f t="shared" si="8"/>
        <v>6</v>
      </c>
      <c r="T14">
        <f t="shared" si="9"/>
        <v>160</v>
      </c>
      <c r="U14" s="1">
        <f t="shared" si="10"/>
        <v>161.6</v>
      </c>
      <c r="W14" s="11" t="s">
        <v>59</v>
      </c>
      <c r="X14" s="12">
        <v>12</v>
      </c>
      <c r="Y14" s="12">
        <v>5</v>
      </c>
      <c r="Z14" s="12">
        <v>10</v>
      </c>
      <c r="AA14" s="12">
        <v>5</v>
      </c>
      <c r="AB14" s="12">
        <v>15</v>
      </c>
      <c r="AC14" s="12">
        <v>6</v>
      </c>
      <c r="AD14" s="12">
        <v>13</v>
      </c>
      <c r="AE14" s="12">
        <v>8</v>
      </c>
      <c r="AF14" s="12">
        <v>13</v>
      </c>
      <c r="AG14" s="12">
        <v>3</v>
      </c>
      <c r="AH14" s="12">
        <v>837</v>
      </c>
    </row>
    <row r="15" spans="1:34" ht="15" thickBot="1" x14ac:dyDescent="0.35">
      <c r="A15" t="s">
        <v>14</v>
      </c>
      <c r="B15">
        <v>76</v>
      </c>
      <c r="C15">
        <v>52</v>
      </c>
      <c r="D15">
        <v>99</v>
      </c>
      <c r="E15">
        <v>85</v>
      </c>
      <c r="F15">
        <v>68</v>
      </c>
      <c r="G15" s="1">
        <f t="shared" si="11"/>
        <v>873</v>
      </c>
      <c r="J15">
        <f t="shared" si="12"/>
        <v>5</v>
      </c>
      <c r="K15">
        <f t="shared" si="1"/>
        <v>9</v>
      </c>
      <c r="L15">
        <f t="shared" si="2"/>
        <v>1</v>
      </c>
      <c r="M15">
        <f t="shared" si="3"/>
        <v>2</v>
      </c>
      <c r="N15">
        <f t="shared" si="4"/>
        <v>9</v>
      </c>
      <c r="O15" s="1">
        <f t="shared" si="13"/>
        <v>13</v>
      </c>
      <c r="P15" s="1">
        <f t="shared" si="5"/>
        <v>9</v>
      </c>
      <c r="Q15" s="1">
        <f t="shared" si="6"/>
        <v>17</v>
      </c>
      <c r="R15" s="1">
        <f t="shared" si="7"/>
        <v>16</v>
      </c>
      <c r="S15" s="1">
        <f t="shared" si="8"/>
        <v>9</v>
      </c>
      <c r="T15">
        <f t="shared" si="9"/>
        <v>873</v>
      </c>
      <c r="U15" s="1">
        <f t="shared" si="10"/>
        <v>882.4</v>
      </c>
      <c r="W15" s="11" t="s">
        <v>60</v>
      </c>
      <c r="X15" s="12">
        <v>16</v>
      </c>
      <c r="Y15" s="12">
        <v>12</v>
      </c>
      <c r="Z15" s="12">
        <v>17</v>
      </c>
      <c r="AA15" s="12">
        <v>13</v>
      </c>
      <c r="AB15" s="12">
        <v>17</v>
      </c>
      <c r="AC15" s="12">
        <v>2</v>
      </c>
      <c r="AD15" s="12">
        <v>6</v>
      </c>
      <c r="AE15" s="12">
        <v>1</v>
      </c>
      <c r="AF15" s="12">
        <v>5</v>
      </c>
      <c r="AG15" s="12">
        <v>1</v>
      </c>
      <c r="AH15" s="12">
        <v>106</v>
      </c>
    </row>
    <row r="16" spans="1:34" ht="15" thickBot="1" x14ac:dyDescent="0.35">
      <c r="A16" t="s">
        <v>15</v>
      </c>
      <c r="B16">
        <v>17</v>
      </c>
      <c r="C16">
        <v>39</v>
      </c>
      <c r="D16">
        <v>69</v>
      </c>
      <c r="E16">
        <v>63</v>
      </c>
      <c r="F16">
        <v>15</v>
      </c>
      <c r="G16" s="1">
        <f t="shared" si="11"/>
        <v>1790</v>
      </c>
      <c r="J16">
        <f t="shared" si="12"/>
        <v>17</v>
      </c>
      <c r="K16">
        <f t="shared" si="1"/>
        <v>11</v>
      </c>
      <c r="L16">
        <f t="shared" si="2"/>
        <v>7</v>
      </c>
      <c r="M16">
        <f t="shared" si="3"/>
        <v>6</v>
      </c>
      <c r="N16">
        <f t="shared" si="4"/>
        <v>16</v>
      </c>
      <c r="O16" s="1">
        <f t="shared" si="13"/>
        <v>1</v>
      </c>
      <c r="P16" s="1">
        <f t="shared" si="5"/>
        <v>7</v>
      </c>
      <c r="Q16" s="1">
        <f t="shared" si="6"/>
        <v>11</v>
      </c>
      <c r="R16" s="1">
        <f t="shared" si="7"/>
        <v>12</v>
      </c>
      <c r="S16" s="1">
        <f t="shared" si="8"/>
        <v>2</v>
      </c>
      <c r="T16">
        <f t="shared" si="9"/>
        <v>1790</v>
      </c>
      <c r="U16" s="1">
        <f t="shared" si="10"/>
        <v>1808.7</v>
      </c>
      <c r="W16" s="11" t="s">
        <v>61</v>
      </c>
      <c r="X16" s="12">
        <v>9</v>
      </c>
      <c r="Y16" s="12">
        <v>3</v>
      </c>
      <c r="Z16" s="12">
        <v>7</v>
      </c>
      <c r="AA16" s="12">
        <v>17</v>
      </c>
      <c r="AB16" s="12">
        <v>1</v>
      </c>
      <c r="AC16" s="12">
        <v>9</v>
      </c>
      <c r="AD16" s="12">
        <v>15</v>
      </c>
      <c r="AE16" s="12">
        <v>11</v>
      </c>
      <c r="AF16" s="12">
        <v>1</v>
      </c>
      <c r="AG16" s="12">
        <v>17</v>
      </c>
      <c r="AH16" s="12">
        <v>375</v>
      </c>
    </row>
    <row r="17" spans="1:34" ht="15" thickBot="1" x14ac:dyDescent="0.35">
      <c r="A17" t="s">
        <v>16</v>
      </c>
      <c r="B17">
        <v>98</v>
      </c>
      <c r="C17">
        <v>24</v>
      </c>
      <c r="D17">
        <v>33</v>
      </c>
      <c r="E17">
        <v>19</v>
      </c>
      <c r="F17">
        <v>77</v>
      </c>
      <c r="G17" s="1">
        <f t="shared" si="11"/>
        <v>1488</v>
      </c>
      <c r="J17">
        <f t="shared" si="12"/>
        <v>1</v>
      </c>
      <c r="K17">
        <f t="shared" si="1"/>
        <v>13</v>
      </c>
      <c r="L17">
        <f t="shared" si="2"/>
        <v>15</v>
      </c>
      <c r="M17">
        <f t="shared" si="3"/>
        <v>16</v>
      </c>
      <c r="N17">
        <f t="shared" si="4"/>
        <v>5</v>
      </c>
      <c r="O17" s="1">
        <f t="shared" si="13"/>
        <v>17</v>
      </c>
      <c r="P17" s="1">
        <f t="shared" si="5"/>
        <v>5</v>
      </c>
      <c r="Q17" s="1">
        <f t="shared" si="6"/>
        <v>3</v>
      </c>
      <c r="R17" s="1">
        <f t="shared" si="7"/>
        <v>2</v>
      </c>
      <c r="S17" s="1">
        <f t="shared" si="8"/>
        <v>13</v>
      </c>
      <c r="T17">
        <f t="shared" si="9"/>
        <v>1488</v>
      </c>
      <c r="U17" s="1">
        <f t="shared" si="10"/>
        <v>1235.5</v>
      </c>
      <c r="W17" s="11" t="s">
        <v>62</v>
      </c>
      <c r="X17" s="12">
        <v>13</v>
      </c>
      <c r="Y17" s="12">
        <v>8</v>
      </c>
      <c r="Z17" s="12">
        <v>12</v>
      </c>
      <c r="AA17" s="12">
        <v>1</v>
      </c>
      <c r="AB17" s="12">
        <v>7</v>
      </c>
      <c r="AC17" s="12">
        <v>5</v>
      </c>
      <c r="AD17" s="12">
        <v>10</v>
      </c>
      <c r="AE17" s="12">
        <v>6</v>
      </c>
      <c r="AF17" s="12">
        <v>17</v>
      </c>
      <c r="AG17" s="12">
        <v>11</v>
      </c>
      <c r="AH17" s="12">
        <v>546</v>
      </c>
    </row>
    <row r="18" spans="1:34" ht="15" thickBot="1" x14ac:dyDescent="0.35">
      <c r="A18" t="s">
        <v>17</v>
      </c>
      <c r="B18">
        <v>30</v>
      </c>
      <c r="C18">
        <v>15</v>
      </c>
      <c r="D18">
        <v>89</v>
      </c>
      <c r="E18">
        <v>71</v>
      </c>
      <c r="F18">
        <v>78</v>
      </c>
      <c r="G18" s="1">
        <f t="shared" si="11"/>
        <v>482</v>
      </c>
      <c r="J18">
        <f t="shared" si="12"/>
        <v>14</v>
      </c>
      <c r="K18">
        <f t="shared" si="1"/>
        <v>16</v>
      </c>
      <c r="L18">
        <f t="shared" si="2"/>
        <v>4</v>
      </c>
      <c r="M18">
        <f t="shared" si="3"/>
        <v>4</v>
      </c>
      <c r="N18">
        <f t="shared" si="4"/>
        <v>4</v>
      </c>
      <c r="O18" s="1">
        <f t="shared" si="13"/>
        <v>4</v>
      </c>
      <c r="P18" s="1">
        <f t="shared" si="5"/>
        <v>2</v>
      </c>
      <c r="Q18" s="1">
        <f t="shared" si="6"/>
        <v>14</v>
      </c>
      <c r="R18" s="1">
        <f t="shared" si="7"/>
        <v>14</v>
      </c>
      <c r="S18" s="1">
        <f t="shared" si="8"/>
        <v>14</v>
      </c>
      <c r="T18">
        <f t="shared" si="9"/>
        <v>482</v>
      </c>
      <c r="U18" s="1">
        <f t="shared" si="10"/>
        <v>487.4</v>
      </c>
      <c r="W18" s="11" t="s">
        <v>63</v>
      </c>
      <c r="X18" s="12">
        <v>10</v>
      </c>
      <c r="Y18" s="12">
        <v>1</v>
      </c>
      <c r="Z18" s="12">
        <v>16</v>
      </c>
      <c r="AA18" s="12">
        <v>6</v>
      </c>
      <c r="AB18" s="12">
        <v>10</v>
      </c>
      <c r="AC18" s="12">
        <v>8</v>
      </c>
      <c r="AD18" s="12">
        <v>17</v>
      </c>
      <c r="AE18" s="12">
        <v>2</v>
      </c>
      <c r="AF18" s="12">
        <v>12</v>
      </c>
      <c r="AG18" s="12">
        <v>8</v>
      </c>
      <c r="AH18" s="12">
        <v>1606</v>
      </c>
    </row>
    <row r="19" spans="1:34" ht="15" thickBot="1" x14ac:dyDescent="0.35">
      <c r="A19" t="s">
        <v>27</v>
      </c>
      <c r="B19" s="4">
        <v>55</v>
      </c>
      <c r="C19" s="4">
        <v>44</v>
      </c>
      <c r="D19" s="4">
        <v>33</v>
      </c>
      <c r="E19" s="4">
        <v>22</v>
      </c>
      <c r="F19" s="4">
        <v>11</v>
      </c>
      <c r="G19" s="5">
        <v>772.23663357567045</v>
      </c>
      <c r="T19" t="s">
        <v>126</v>
      </c>
      <c r="U19">
        <f>CORREL(U2:U18,T2:T18)</f>
        <v>0.9186019274643934</v>
      </c>
      <c r="W19" s="11" t="s">
        <v>64</v>
      </c>
      <c r="X19" s="12">
        <v>6</v>
      </c>
      <c r="Y19" s="12">
        <v>14</v>
      </c>
      <c r="Z19" s="12">
        <v>12</v>
      </c>
      <c r="AA19" s="12">
        <v>8</v>
      </c>
      <c r="AB19" s="12">
        <v>6</v>
      </c>
      <c r="AC19" s="12">
        <v>12</v>
      </c>
      <c r="AD19" s="12">
        <v>4</v>
      </c>
      <c r="AE19" s="12">
        <v>6</v>
      </c>
      <c r="AF19" s="12">
        <v>10</v>
      </c>
      <c r="AG19" s="12">
        <v>12</v>
      </c>
      <c r="AH19" s="12">
        <v>604</v>
      </c>
    </row>
    <row r="20" spans="1:34" ht="15" thickBot="1" x14ac:dyDescent="0.35">
      <c r="I20" s="18" t="s">
        <v>128</v>
      </c>
      <c r="J20">
        <f>B26</f>
        <v>10</v>
      </c>
      <c r="K20">
        <f t="shared" ref="K20:N20" si="14">C26</f>
        <v>11</v>
      </c>
      <c r="L20">
        <f t="shared" si="14"/>
        <v>15</v>
      </c>
      <c r="M20">
        <f t="shared" si="14"/>
        <v>15</v>
      </c>
      <c r="N20">
        <f t="shared" si="14"/>
        <v>18</v>
      </c>
      <c r="O20" s="1">
        <f>18-J20</f>
        <v>8</v>
      </c>
      <c r="P20" s="1">
        <f t="shared" ref="P20:S20" si="15">18-K20</f>
        <v>7</v>
      </c>
      <c r="Q20" s="1">
        <f t="shared" si="15"/>
        <v>3</v>
      </c>
      <c r="R20" s="1">
        <f t="shared" si="15"/>
        <v>3</v>
      </c>
      <c r="S20" s="19">
        <f t="shared" si="15"/>
        <v>0</v>
      </c>
      <c r="W20" s="11" t="s">
        <v>65</v>
      </c>
      <c r="X20" s="12">
        <v>3</v>
      </c>
      <c r="Y20" s="12">
        <v>15</v>
      </c>
      <c r="Z20" s="12">
        <v>5</v>
      </c>
      <c r="AA20" s="12">
        <v>9</v>
      </c>
      <c r="AB20" s="12">
        <v>12</v>
      </c>
      <c r="AC20" s="12">
        <v>15</v>
      </c>
      <c r="AD20" s="12">
        <v>3</v>
      </c>
      <c r="AE20" s="12">
        <v>13</v>
      </c>
      <c r="AF20" s="12">
        <v>9</v>
      </c>
      <c r="AG20" s="12">
        <v>6</v>
      </c>
      <c r="AH20" s="12">
        <v>160</v>
      </c>
    </row>
    <row r="21" spans="1:34" ht="15" thickBot="1" x14ac:dyDescent="0.35">
      <c r="A21" t="s">
        <v>25</v>
      </c>
      <c r="B21" s="3">
        <f>CORREL(B2:B18,$G$2:$G$18)</f>
        <v>-4.218688003966984E-2</v>
      </c>
      <c r="C21" s="3">
        <f t="shared" ref="C21:G21" si="16">CORREL(C2:C18,$G$2:$G$18)</f>
        <v>8.4599267698757585E-2</v>
      </c>
      <c r="D21" s="3">
        <f t="shared" si="16"/>
        <v>-0.27533217032532392</v>
      </c>
      <c r="E21" s="3">
        <f t="shared" si="16"/>
        <v>9.2001483849277851E-2</v>
      </c>
      <c r="F21" s="3">
        <f t="shared" si="16"/>
        <v>-0.23815289213726684</v>
      </c>
      <c r="G21" s="3">
        <f t="shared" si="16"/>
        <v>1</v>
      </c>
      <c r="I21" t="s">
        <v>127</v>
      </c>
      <c r="J21">
        <v>2</v>
      </c>
      <c r="K21">
        <v>3</v>
      </c>
      <c r="L21">
        <v>4</v>
      </c>
      <c r="M21">
        <v>5</v>
      </c>
      <c r="N21">
        <v>6</v>
      </c>
      <c r="O21">
        <v>7</v>
      </c>
      <c r="P21">
        <v>8</v>
      </c>
      <c r="Q21">
        <v>9</v>
      </c>
      <c r="R21">
        <v>10</v>
      </c>
      <c r="S21">
        <v>11</v>
      </c>
      <c r="W21" s="11" t="s">
        <v>66</v>
      </c>
      <c r="X21" s="12">
        <v>5</v>
      </c>
      <c r="Y21" s="12">
        <v>9</v>
      </c>
      <c r="Z21" s="12">
        <v>1</v>
      </c>
      <c r="AA21" s="12">
        <v>2</v>
      </c>
      <c r="AB21" s="12">
        <v>9</v>
      </c>
      <c r="AC21" s="12">
        <v>13</v>
      </c>
      <c r="AD21" s="12">
        <v>9</v>
      </c>
      <c r="AE21" s="12">
        <v>17</v>
      </c>
      <c r="AF21" s="12">
        <v>16</v>
      </c>
      <c r="AG21" s="12">
        <v>9</v>
      </c>
      <c r="AH21" s="12">
        <v>873</v>
      </c>
    </row>
    <row r="22" spans="1:34" ht="15" thickBot="1" x14ac:dyDescent="0.35">
      <c r="A22" t="s">
        <v>26</v>
      </c>
      <c r="B22" s="3">
        <f>CORREL(B2:B19,$G$2:$G$19)</f>
        <v>-4.3352307810781719E-2</v>
      </c>
      <c r="C22">
        <f t="shared" ref="C22:G22" si="17">CORREL(C2:C19,$G$2:$G$19)</f>
        <v>8.1697596660082819E-2</v>
      </c>
      <c r="D22">
        <f t="shared" si="17"/>
        <v>-0.27452500455632689</v>
      </c>
      <c r="E22">
        <f t="shared" si="17"/>
        <v>7.7733083669339578E-2</v>
      </c>
      <c r="F22">
        <f t="shared" si="17"/>
        <v>-0.22850493031110311</v>
      </c>
      <c r="G22" s="3">
        <f t="shared" si="17"/>
        <v>1.0000000000000002</v>
      </c>
      <c r="W22" s="11" t="s">
        <v>67</v>
      </c>
      <c r="X22" s="12">
        <v>17</v>
      </c>
      <c r="Y22" s="12">
        <v>11</v>
      </c>
      <c r="Z22" s="12">
        <v>7</v>
      </c>
      <c r="AA22" s="12">
        <v>6</v>
      </c>
      <c r="AB22" s="12">
        <v>16</v>
      </c>
      <c r="AC22" s="12">
        <v>1</v>
      </c>
      <c r="AD22" s="12">
        <v>7</v>
      </c>
      <c r="AE22" s="12">
        <v>11</v>
      </c>
      <c r="AF22" s="12">
        <v>12</v>
      </c>
      <c r="AG22" s="12">
        <v>2</v>
      </c>
      <c r="AH22" s="12">
        <v>1790</v>
      </c>
    </row>
    <row r="23" spans="1:34" ht="15" thickBot="1" x14ac:dyDescent="0.35">
      <c r="A23" t="s">
        <v>31</v>
      </c>
      <c r="B23" s="3">
        <f>(B21-B22)^2</f>
        <v>1.358221889678803E-6</v>
      </c>
      <c r="C23" s="3">
        <f t="shared" ref="C23:F23" si="18">(C21-C22)^2</f>
        <v>8.4196948166838977E-6</v>
      </c>
      <c r="D23" s="3">
        <f t="shared" si="18"/>
        <v>6.5151657864056891E-7</v>
      </c>
      <c r="E23" s="3">
        <f t="shared" si="18"/>
        <v>2.0358724369486255E-4</v>
      </c>
      <c r="F23" s="3">
        <f t="shared" si="18"/>
        <v>9.30831673991126E-5</v>
      </c>
      <c r="G23" t="s">
        <v>32</v>
      </c>
      <c r="H23" s="3">
        <f>SUM(B23:F23)</f>
        <v>3.0709984437897843E-4</v>
      </c>
      <c r="W23" s="11" t="s">
        <v>68</v>
      </c>
      <c r="X23" s="12">
        <v>1</v>
      </c>
      <c r="Y23" s="12">
        <v>13</v>
      </c>
      <c r="Z23" s="12">
        <v>15</v>
      </c>
      <c r="AA23" s="12">
        <v>16</v>
      </c>
      <c r="AB23" s="12">
        <v>5</v>
      </c>
      <c r="AC23" s="12">
        <v>17</v>
      </c>
      <c r="AD23" s="12">
        <v>5</v>
      </c>
      <c r="AE23" s="12">
        <v>3</v>
      </c>
      <c r="AF23" s="12">
        <v>2</v>
      </c>
      <c r="AG23" s="12">
        <v>13</v>
      </c>
      <c r="AH23" s="12">
        <v>1488</v>
      </c>
    </row>
    <row r="24" spans="1:34" ht="15" thickBot="1" x14ac:dyDescent="0.35">
      <c r="W24" s="11" t="s">
        <v>69</v>
      </c>
      <c r="X24" s="12">
        <v>14</v>
      </c>
      <c r="Y24" s="12">
        <v>16</v>
      </c>
      <c r="Z24" s="12">
        <v>4</v>
      </c>
      <c r="AA24" s="12">
        <v>4</v>
      </c>
      <c r="AB24" s="12">
        <v>4</v>
      </c>
      <c r="AC24" s="12">
        <v>4</v>
      </c>
      <c r="AD24" s="12">
        <v>2</v>
      </c>
      <c r="AE24" s="12">
        <v>14</v>
      </c>
      <c r="AF24" s="12">
        <v>14</v>
      </c>
      <c r="AG24" s="12">
        <v>14</v>
      </c>
      <c r="AH24" s="12">
        <v>482</v>
      </c>
    </row>
    <row r="25" spans="1:34" ht="18.600000000000001" thickBot="1" x14ac:dyDescent="0.35">
      <c r="A25" t="s">
        <v>28</v>
      </c>
      <c r="B25" s="4">
        <f>B19</f>
        <v>55</v>
      </c>
      <c r="C25" s="4">
        <f t="shared" ref="C25:F25" si="19">C19</f>
        <v>44</v>
      </c>
      <c r="D25" s="4">
        <f t="shared" si="19"/>
        <v>33</v>
      </c>
      <c r="E25" s="4">
        <f t="shared" si="19"/>
        <v>22</v>
      </c>
      <c r="F25" s="4">
        <f t="shared" si="19"/>
        <v>11</v>
      </c>
      <c r="G25" s="5">
        <f t="shared" ref="G25" si="20">INT(1000*ABS(SIN(B25)*SIN(C25)+SIN(D25)+COS(E25)*COS(F25)))</f>
        <v>977</v>
      </c>
      <c r="I25" t="s">
        <v>129</v>
      </c>
      <c r="J25">
        <f>VLOOKUP(J20,$W$45:$AG$63,J$21,0)</f>
        <v>0</v>
      </c>
      <c r="K25">
        <f t="shared" ref="K25:S25" si="21">VLOOKUP(K20,$W$45:$AG$63,K$21,0)</f>
        <v>0</v>
      </c>
      <c r="L25">
        <f t="shared" si="21"/>
        <v>0</v>
      </c>
      <c r="M25">
        <f t="shared" si="21"/>
        <v>0</v>
      </c>
      <c r="N25">
        <f t="shared" si="21"/>
        <v>0</v>
      </c>
      <c r="O25">
        <f t="shared" si="21"/>
        <v>0</v>
      </c>
      <c r="P25">
        <f t="shared" si="21"/>
        <v>25.8</v>
      </c>
      <c r="Q25">
        <f t="shared" si="21"/>
        <v>471.8</v>
      </c>
      <c r="R25">
        <f t="shared" si="21"/>
        <v>100</v>
      </c>
      <c r="S25">
        <f t="shared" si="21"/>
        <v>187.4</v>
      </c>
      <c r="T25" s="2">
        <f>SUM(J25:S25)</f>
        <v>785</v>
      </c>
      <c r="W25" s="7"/>
    </row>
    <row r="26" spans="1:34" ht="15" thickBot="1" x14ac:dyDescent="0.35">
      <c r="A26" t="s">
        <v>29</v>
      </c>
      <c r="B26">
        <f>COUNTIFS(B2:B18,"&gt;"&amp;B19)+1</f>
        <v>10</v>
      </c>
      <c r="C26">
        <f t="shared" ref="C26:F26" si="22">COUNTIFS(C2:C18,"&gt;"&amp;C19)+1</f>
        <v>11</v>
      </c>
      <c r="D26">
        <f t="shared" si="22"/>
        <v>15</v>
      </c>
      <c r="E26">
        <f t="shared" si="22"/>
        <v>15</v>
      </c>
      <c r="F26">
        <f t="shared" si="22"/>
        <v>18</v>
      </c>
      <c r="W26" s="11" t="s">
        <v>70</v>
      </c>
      <c r="X26" s="11" t="s">
        <v>42</v>
      </c>
      <c r="Y26" s="11" t="s">
        <v>43</v>
      </c>
      <c r="Z26" s="11" t="s">
        <v>44</v>
      </c>
      <c r="AA26" s="11" t="s">
        <v>45</v>
      </c>
      <c r="AB26" s="11" t="s">
        <v>46</v>
      </c>
      <c r="AC26" s="11" t="s">
        <v>47</v>
      </c>
      <c r="AD26" s="11" t="s">
        <v>48</v>
      </c>
      <c r="AE26" s="11" t="s">
        <v>49</v>
      </c>
      <c r="AF26" s="11" t="s">
        <v>50</v>
      </c>
      <c r="AG26" s="11" t="s">
        <v>51</v>
      </c>
    </row>
    <row r="27" spans="1:34" ht="15" thickBot="1" x14ac:dyDescent="0.35">
      <c r="W27" s="11" t="s">
        <v>71</v>
      </c>
      <c r="X27" s="12" t="s">
        <v>72</v>
      </c>
      <c r="Y27" s="12" t="s">
        <v>73</v>
      </c>
      <c r="Z27" s="12" t="s">
        <v>74</v>
      </c>
      <c r="AA27" s="12" t="s">
        <v>75</v>
      </c>
      <c r="AB27" s="12" t="s">
        <v>76</v>
      </c>
      <c r="AC27" s="12" t="s">
        <v>77</v>
      </c>
      <c r="AD27" s="12" t="s">
        <v>78</v>
      </c>
      <c r="AE27" s="12" t="s">
        <v>79</v>
      </c>
      <c r="AF27" s="12" t="s">
        <v>80</v>
      </c>
      <c r="AG27" s="12" t="s">
        <v>81</v>
      </c>
    </row>
    <row r="28" spans="1:34" ht="15" thickBot="1" x14ac:dyDescent="0.35">
      <c r="W28" s="11" t="s">
        <v>82</v>
      </c>
      <c r="X28" s="12" t="s">
        <v>83</v>
      </c>
      <c r="Y28" s="12" t="s">
        <v>84</v>
      </c>
      <c r="Z28" s="12" t="s">
        <v>85</v>
      </c>
      <c r="AA28" s="12" t="s">
        <v>75</v>
      </c>
      <c r="AB28" s="12" t="s">
        <v>76</v>
      </c>
      <c r="AC28" s="12" t="s">
        <v>86</v>
      </c>
      <c r="AD28" s="12" t="s">
        <v>78</v>
      </c>
      <c r="AE28" s="12" t="s">
        <v>79</v>
      </c>
      <c r="AF28" s="12" t="s">
        <v>80</v>
      </c>
      <c r="AG28" s="12" t="s">
        <v>81</v>
      </c>
    </row>
    <row r="29" spans="1:34" ht="15" thickBot="1" x14ac:dyDescent="0.35">
      <c r="W29" s="11" t="s">
        <v>87</v>
      </c>
      <c r="X29" s="12" t="s">
        <v>83</v>
      </c>
      <c r="Y29" s="12" t="s">
        <v>84</v>
      </c>
      <c r="Z29" s="12" t="s">
        <v>88</v>
      </c>
      <c r="AA29" s="12" t="s">
        <v>75</v>
      </c>
      <c r="AB29" s="12" t="s">
        <v>76</v>
      </c>
      <c r="AC29" s="12" t="s">
        <v>86</v>
      </c>
      <c r="AD29" s="12" t="s">
        <v>78</v>
      </c>
      <c r="AE29" s="12" t="s">
        <v>79</v>
      </c>
      <c r="AF29" s="12" t="s">
        <v>89</v>
      </c>
      <c r="AG29" s="12" t="s">
        <v>81</v>
      </c>
    </row>
    <row r="30" spans="1:34" ht="15" thickBot="1" x14ac:dyDescent="0.35">
      <c r="H30" t="s">
        <v>156</v>
      </c>
      <c r="W30" s="11" t="s">
        <v>90</v>
      </c>
      <c r="X30" s="12" t="s">
        <v>83</v>
      </c>
      <c r="Y30" s="12" t="s">
        <v>84</v>
      </c>
      <c r="Z30" s="12" t="s">
        <v>88</v>
      </c>
      <c r="AA30" s="12" t="s">
        <v>75</v>
      </c>
      <c r="AB30" s="12" t="s">
        <v>76</v>
      </c>
      <c r="AC30" s="12" t="s">
        <v>86</v>
      </c>
      <c r="AD30" s="12" t="s">
        <v>78</v>
      </c>
      <c r="AE30" s="12" t="s">
        <v>91</v>
      </c>
      <c r="AF30" s="12" t="s">
        <v>89</v>
      </c>
      <c r="AG30" s="12" t="s">
        <v>81</v>
      </c>
    </row>
    <row r="31" spans="1:34" ht="15" thickBot="1" x14ac:dyDescent="0.35">
      <c r="H31" t="s">
        <v>157</v>
      </c>
      <c r="W31" s="11" t="s">
        <v>92</v>
      </c>
      <c r="X31" s="12" t="s">
        <v>83</v>
      </c>
      <c r="Y31" s="12" t="s">
        <v>84</v>
      </c>
      <c r="Z31" s="12" t="s">
        <v>83</v>
      </c>
      <c r="AA31" s="12" t="s">
        <v>75</v>
      </c>
      <c r="AB31" s="12" t="s">
        <v>76</v>
      </c>
      <c r="AC31" s="12" t="s">
        <v>86</v>
      </c>
      <c r="AD31" s="12" t="s">
        <v>78</v>
      </c>
      <c r="AE31" s="12" t="s">
        <v>91</v>
      </c>
      <c r="AF31" s="12" t="s">
        <v>83</v>
      </c>
      <c r="AG31" s="12" t="s">
        <v>81</v>
      </c>
    </row>
    <row r="32" spans="1:34" ht="15" thickBot="1" x14ac:dyDescent="0.35">
      <c r="H32" t="s">
        <v>161</v>
      </c>
      <c r="W32" s="11" t="s">
        <v>93</v>
      </c>
      <c r="X32" s="12" t="s">
        <v>83</v>
      </c>
      <c r="Y32" s="12" t="s">
        <v>94</v>
      </c>
      <c r="Z32" s="12" t="s">
        <v>83</v>
      </c>
      <c r="AA32" s="12" t="s">
        <v>75</v>
      </c>
      <c r="AB32" s="12" t="s">
        <v>76</v>
      </c>
      <c r="AC32" s="12" t="s">
        <v>86</v>
      </c>
      <c r="AD32" s="12" t="s">
        <v>95</v>
      </c>
      <c r="AE32" s="12" t="s">
        <v>91</v>
      </c>
      <c r="AF32" s="12" t="s">
        <v>83</v>
      </c>
      <c r="AG32" s="12" t="s">
        <v>83</v>
      </c>
    </row>
    <row r="33" spans="7:33" ht="15" thickBot="1" x14ac:dyDescent="0.35">
      <c r="H33" t="s">
        <v>158</v>
      </c>
      <c r="W33" s="11" t="s">
        <v>96</v>
      </c>
      <c r="X33" s="12" t="s">
        <v>83</v>
      </c>
      <c r="Y33" s="12" t="s">
        <v>97</v>
      </c>
      <c r="Z33" s="12" t="s">
        <v>83</v>
      </c>
      <c r="AA33" s="12" t="s">
        <v>75</v>
      </c>
      <c r="AB33" s="12" t="s">
        <v>83</v>
      </c>
      <c r="AC33" s="12" t="s">
        <v>86</v>
      </c>
      <c r="AD33" s="12" t="s">
        <v>95</v>
      </c>
      <c r="AE33" s="12" t="s">
        <v>91</v>
      </c>
      <c r="AF33" s="12" t="s">
        <v>83</v>
      </c>
      <c r="AG33" s="12" t="s">
        <v>83</v>
      </c>
    </row>
    <row r="34" spans="7:33" ht="15" thickBot="1" x14ac:dyDescent="0.35">
      <c r="H34" t="s">
        <v>159</v>
      </c>
      <c r="W34" s="11" t="s">
        <v>98</v>
      </c>
      <c r="X34" s="12" t="s">
        <v>83</v>
      </c>
      <c r="Y34" s="12" t="s">
        <v>97</v>
      </c>
      <c r="Z34" s="12" t="s">
        <v>83</v>
      </c>
      <c r="AA34" s="12" t="s">
        <v>75</v>
      </c>
      <c r="AB34" s="12" t="s">
        <v>83</v>
      </c>
      <c r="AC34" s="12" t="s">
        <v>83</v>
      </c>
      <c r="AD34" s="12" t="s">
        <v>95</v>
      </c>
      <c r="AE34" s="12" t="s">
        <v>91</v>
      </c>
      <c r="AF34" s="12" t="s">
        <v>83</v>
      </c>
      <c r="AG34" s="12" t="s">
        <v>83</v>
      </c>
    </row>
    <row r="35" spans="7:33" ht="15" thickBot="1" x14ac:dyDescent="0.35">
      <c r="H35" t="s">
        <v>160</v>
      </c>
      <c r="W35" s="11" t="s">
        <v>99</v>
      </c>
      <c r="X35" s="12" t="s">
        <v>83</v>
      </c>
      <c r="Y35" s="12" t="s">
        <v>97</v>
      </c>
      <c r="Z35" s="12" t="s">
        <v>83</v>
      </c>
      <c r="AA35" s="12" t="s">
        <v>100</v>
      </c>
      <c r="AB35" s="12" t="s">
        <v>83</v>
      </c>
      <c r="AC35" s="12" t="s">
        <v>83</v>
      </c>
      <c r="AD35" s="12" t="s">
        <v>101</v>
      </c>
      <c r="AE35" s="12" t="s">
        <v>83</v>
      </c>
      <c r="AF35" s="12" t="s">
        <v>83</v>
      </c>
      <c r="AG35" s="12" t="s">
        <v>83</v>
      </c>
    </row>
    <row r="36" spans="7:33" ht="15" thickBot="1" x14ac:dyDescent="0.35">
      <c r="H36" t="s">
        <v>162</v>
      </c>
      <c r="W36" s="11" t="s">
        <v>102</v>
      </c>
      <c r="X36" s="12" t="s">
        <v>83</v>
      </c>
      <c r="Y36" s="12" t="s">
        <v>97</v>
      </c>
      <c r="Z36" s="12" t="s">
        <v>83</v>
      </c>
      <c r="AA36" s="12" t="s">
        <v>100</v>
      </c>
      <c r="AB36" s="12" t="s">
        <v>83</v>
      </c>
      <c r="AC36" s="12" t="s">
        <v>83</v>
      </c>
      <c r="AD36" s="12" t="s">
        <v>101</v>
      </c>
      <c r="AE36" s="12" t="s">
        <v>83</v>
      </c>
      <c r="AF36" s="12" t="s">
        <v>83</v>
      </c>
      <c r="AG36" s="12" t="s">
        <v>83</v>
      </c>
    </row>
    <row r="37" spans="7:33" ht="15" thickBot="1" x14ac:dyDescent="0.35">
      <c r="H37" t="s">
        <v>175</v>
      </c>
      <c r="W37" s="11" t="s">
        <v>103</v>
      </c>
      <c r="X37" s="12" t="s">
        <v>83</v>
      </c>
      <c r="Y37" s="12" t="s">
        <v>83</v>
      </c>
      <c r="Z37" s="12" t="s">
        <v>83</v>
      </c>
      <c r="AA37" s="12" t="s">
        <v>100</v>
      </c>
      <c r="AB37" s="12" t="s">
        <v>83</v>
      </c>
      <c r="AC37" s="12" t="s">
        <v>83</v>
      </c>
      <c r="AD37" s="12" t="s">
        <v>101</v>
      </c>
      <c r="AE37" s="12" t="s">
        <v>83</v>
      </c>
      <c r="AF37" s="12" t="s">
        <v>83</v>
      </c>
      <c r="AG37" s="12" t="s">
        <v>83</v>
      </c>
    </row>
    <row r="38" spans="7:33" ht="15" thickBot="1" x14ac:dyDescent="0.35">
      <c r="H38" t="s">
        <v>174</v>
      </c>
      <c r="W38" s="11" t="s">
        <v>104</v>
      </c>
      <c r="X38" s="12" t="s">
        <v>83</v>
      </c>
      <c r="Y38" s="12" t="s">
        <v>83</v>
      </c>
      <c r="Z38" s="12" t="s">
        <v>83</v>
      </c>
      <c r="AA38" s="12" t="s">
        <v>83</v>
      </c>
      <c r="AB38" s="12" t="s">
        <v>83</v>
      </c>
      <c r="AC38" s="12" t="s">
        <v>83</v>
      </c>
      <c r="AD38" s="12" t="s">
        <v>101</v>
      </c>
      <c r="AE38" s="12" t="s">
        <v>83</v>
      </c>
      <c r="AF38" s="12" t="s">
        <v>83</v>
      </c>
      <c r="AG38" s="12" t="s">
        <v>83</v>
      </c>
    </row>
    <row r="39" spans="7:33" ht="15" thickBot="1" x14ac:dyDescent="0.35">
      <c r="H39" t="s">
        <v>173</v>
      </c>
      <c r="W39" s="11" t="s">
        <v>105</v>
      </c>
      <c r="X39" s="12" t="s">
        <v>83</v>
      </c>
      <c r="Y39" s="12" t="s">
        <v>83</v>
      </c>
      <c r="Z39" s="12" t="s">
        <v>83</v>
      </c>
      <c r="AA39" s="12" t="s">
        <v>83</v>
      </c>
      <c r="AB39" s="12" t="s">
        <v>83</v>
      </c>
      <c r="AC39" s="12" t="s">
        <v>83</v>
      </c>
      <c r="AD39" s="12" t="s">
        <v>101</v>
      </c>
      <c r="AE39" s="12" t="s">
        <v>83</v>
      </c>
      <c r="AF39" s="12" t="s">
        <v>83</v>
      </c>
      <c r="AG39" s="12" t="s">
        <v>83</v>
      </c>
    </row>
    <row r="40" spans="7:33" ht="15" thickBot="1" x14ac:dyDescent="0.35">
      <c r="W40" s="11" t="s">
        <v>106</v>
      </c>
      <c r="X40" s="12" t="s">
        <v>83</v>
      </c>
      <c r="Y40" s="12" t="s">
        <v>83</v>
      </c>
      <c r="Z40" s="12" t="s">
        <v>83</v>
      </c>
      <c r="AA40" s="12" t="s">
        <v>83</v>
      </c>
      <c r="AB40" s="12" t="s">
        <v>83</v>
      </c>
      <c r="AC40" s="12" t="s">
        <v>83</v>
      </c>
      <c r="AD40" s="12" t="s">
        <v>101</v>
      </c>
      <c r="AE40" s="12" t="s">
        <v>83</v>
      </c>
      <c r="AF40" s="12" t="s">
        <v>83</v>
      </c>
      <c r="AG40" s="12" t="s">
        <v>83</v>
      </c>
    </row>
    <row r="41" spans="7:33" ht="15" thickBot="1" x14ac:dyDescent="0.35">
      <c r="W41" s="11" t="s">
        <v>107</v>
      </c>
      <c r="X41" s="12" t="s">
        <v>83</v>
      </c>
      <c r="Y41" s="12" t="s">
        <v>83</v>
      </c>
      <c r="Z41" s="12" t="s">
        <v>83</v>
      </c>
      <c r="AA41" s="12" t="s">
        <v>83</v>
      </c>
      <c r="AB41" s="12" t="s">
        <v>83</v>
      </c>
      <c r="AC41" s="12" t="s">
        <v>83</v>
      </c>
      <c r="AD41" s="12" t="s">
        <v>83</v>
      </c>
      <c r="AE41" s="12" t="s">
        <v>83</v>
      </c>
      <c r="AF41" s="12" t="s">
        <v>83</v>
      </c>
      <c r="AG41" s="12" t="s">
        <v>83</v>
      </c>
    </row>
    <row r="42" spans="7:33" ht="15" thickBot="1" x14ac:dyDescent="0.35">
      <c r="G42" t="s">
        <v>163</v>
      </c>
      <c r="H42" t="s">
        <v>164</v>
      </c>
      <c r="W42" s="11" t="s">
        <v>108</v>
      </c>
      <c r="X42" s="12" t="s">
        <v>83</v>
      </c>
      <c r="Y42" s="12" t="s">
        <v>83</v>
      </c>
      <c r="Z42" s="12" t="s">
        <v>83</v>
      </c>
      <c r="AA42" s="12" t="s">
        <v>83</v>
      </c>
      <c r="AB42" s="12" t="s">
        <v>83</v>
      </c>
      <c r="AC42" s="12" t="s">
        <v>83</v>
      </c>
      <c r="AD42" s="12" t="s">
        <v>83</v>
      </c>
      <c r="AE42" s="12" t="s">
        <v>83</v>
      </c>
      <c r="AF42" s="12" t="s">
        <v>83</v>
      </c>
      <c r="AG42" s="12" t="s">
        <v>83</v>
      </c>
    </row>
    <row r="43" spans="7:33" ht="15" thickBot="1" x14ac:dyDescent="0.35">
      <c r="G43" t="s">
        <v>165</v>
      </c>
      <c r="H43" t="s">
        <v>166</v>
      </c>
      <c r="W43" s="11" t="s">
        <v>109</v>
      </c>
      <c r="X43" s="12" t="s">
        <v>83</v>
      </c>
      <c r="Y43" s="12" t="s">
        <v>83</v>
      </c>
      <c r="Z43" s="12" t="s">
        <v>83</v>
      </c>
      <c r="AA43" s="12" t="s">
        <v>83</v>
      </c>
      <c r="AB43" s="12" t="s">
        <v>83</v>
      </c>
      <c r="AC43" s="12" t="s">
        <v>83</v>
      </c>
      <c r="AD43" s="12" t="s">
        <v>83</v>
      </c>
      <c r="AE43" s="12" t="s">
        <v>83</v>
      </c>
      <c r="AF43" s="12" t="s">
        <v>83</v>
      </c>
      <c r="AG43" s="12" t="s">
        <v>83</v>
      </c>
    </row>
    <row r="44" spans="7:33" ht="18.600000000000001" thickBot="1" x14ac:dyDescent="0.35">
      <c r="G44" t="s">
        <v>167</v>
      </c>
      <c r="H44" t="s">
        <v>168</v>
      </c>
      <c r="W44" s="7"/>
    </row>
    <row r="45" spans="7:33" ht="15" thickBot="1" x14ac:dyDescent="0.35">
      <c r="G45" t="s">
        <v>169</v>
      </c>
      <c r="H45" t="s">
        <v>170</v>
      </c>
      <c r="W45" s="20">
        <v>0</v>
      </c>
      <c r="X45" s="11">
        <f>X46</f>
        <v>370.7</v>
      </c>
      <c r="Y45" s="11">
        <f t="shared" ref="Y45:AG45" si="23">Y46</f>
        <v>907.1</v>
      </c>
      <c r="Z45" s="11">
        <f t="shared" si="23"/>
        <v>594.5</v>
      </c>
      <c r="AA45" s="11">
        <f t="shared" si="23"/>
        <v>243.5</v>
      </c>
      <c r="AB45" s="11">
        <f t="shared" si="23"/>
        <v>66.7</v>
      </c>
      <c r="AC45" s="11">
        <f t="shared" si="23"/>
        <v>1352.1</v>
      </c>
      <c r="AD45" s="11">
        <f t="shared" si="23"/>
        <v>80.8</v>
      </c>
      <c r="AE45" s="11">
        <f t="shared" si="23"/>
        <v>471.8</v>
      </c>
      <c r="AF45" s="11">
        <f t="shared" si="23"/>
        <v>245.5</v>
      </c>
      <c r="AG45" s="11">
        <f t="shared" si="23"/>
        <v>187.4</v>
      </c>
    </row>
    <row r="46" spans="7:33" ht="15" thickBot="1" x14ac:dyDescent="0.35">
      <c r="G46" t="s">
        <v>171</v>
      </c>
      <c r="H46" s="15" t="s">
        <v>172</v>
      </c>
      <c r="W46" s="11">
        <v>1</v>
      </c>
      <c r="X46" s="12">
        <v>370.7</v>
      </c>
      <c r="Y46" s="12">
        <v>907.1</v>
      </c>
      <c r="Z46" s="12">
        <v>594.5</v>
      </c>
      <c r="AA46" s="12">
        <v>243.5</v>
      </c>
      <c r="AB46" s="12">
        <v>66.7</v>
      </c>
      <c r="AC46" s="12">
        <v>1352.1</v>
      </c>
      <c r="AD46" s="12">
        <v>80.8</v>
      </c>
      <c r="AE46" s="12">
        <v>471.8</v>
      </c>
      <c r="AF46" s="12">
        <v>245.5</v>
      </c>
      <c r="AG46" s="12">
        <v>187.4</v>
      </c>
    </row>
    <row r="47" spans="7:33" ht="15" thickBot="1" x14ac:dyDescent="0.35">
      <c r="W47" s="11">
        <v>2</v>
      </c>
      <c r="X47" s="12">
        <v>0</v>
      </c>
      <c r="Y47" s="12">
        <v>66.7</v>
      </c>
      <c r="Z47" s="12">
        <v>171.2</v>
      </c>
      <c r="AA47" s="12">
        <v>243.5</v>
      </c>
      <c r="AB47" s="12">
        <v>66.7</v>
      </c>
      <c r="AC47" s="12">
        <v>93.4</v>
      </c>
      <c r="AD47" s="12">
        <v>80.8</v>
      </c>
      <c r="AE47" s="12">
        <v>471.8</v>
      </c>
      <c r="AF47" s="12">
        <v>245.5</v>
      </c>
      <c r="AG47" s="12">
        <v>187.4</v>
      </c>
    </row>
    <row r="48" spans="7:33" ht="15" thickBot="1" x14ac:dyDescent="0.35">
      <c r="W48" s="11">
        <v>3</v>
      </c>
      <c r="X48" s="12">
        <v>0</v>
      </c>
      <c r="Y48" s="12">
        <v>66.7</v>
      </c>
      <c r="Z48" s="12">
        <v>3</v>
      </c>
      <c r="AA48" s="12">
        <v>243.5</v>
      </c>
      <c r="AB48" s="12">
        <v>66.7</v>
      </c>
      <c r="AC48" s="12">
        <v>93.4</v>
      </c>
      <c r="AD48" s="12">
        <v>80.8</v>
      </c>
      <c r="AE48" s="12">
        <v>471.8</v>
      </c>
      <c r="AF48" s="12">
        <v>100</v>
      </c>
      <c r="AG48" s="12">
        <v>187.4</v>
      </c>
    </row>
    <row r="49" spans="23:37" ht="15" thickBot="1" x14ac:dyDescent="0.35">
      <c r="W49" s="11">
        <v>4</v>
      </c>
      <c r="X49" s="12">
        <v>0</v>
      </c>
      <c r="Y49" s="12">
        <v>66.7</v>
      </c>
      <c r="Z49" s="12">
        <v>3</v>
      </c>
      <c r="AA49" s="12">
        <v>243.5</v>
      </c>
      <c r="AB49" s="12">
        <v>66.7</v>
      </c>
      <c r="AC49" s="12">
        <v>93.4</v>
      </c>
      <c r="AD49" s="12">
        <v>80.8</v>
      </c>
      <c r="AE49" s="12">
        <v>170.7</v>
      </c>
      <c r="AF49" s="12">
        <v>100</v>
      </c>
      <c r="AG49" s="12">
        <v>187.4</v>
      </c>
    </row>
    <row r="50" spans="23:37" ht="15" thickBot="1" x14ac:dyDescent="0.35">
      <c r="W50" s="11">
        <v>5</v>
      </c>
      <c r="X50" s="12">
        <v>0</v>
      </c>
      <c r="Y50" s="12">
        <v>66.7</v>
      </c>
      <c r="Z50" s="12">
        <v>0</v>
      </c>
      <c r="AA50" s="12">
        <v>243.5</v>
      </c>
      <c r="AB50" s="12">
        <v>66.7</v>
      </c>
      <c r="AC50" s="12">
        <v>93.4</v>
      </c>
      <c r="AD50" s="12">
        <v>80.8</v>
      </c>
      <c r="AE50" s="12">
        <v>170.7</v>
      </c>
      <c r="AF50" s="12">
        <v>0</v>
      </c>
      <c r="AG50" s="12">
        <v>187.4</v>
      </c>
    </row>
    <row r="51" spans="23:37" ht="15" thickBot="1" x14ac:dyDescent="0.35">
      <c r="W51" s="11">
        <v>6</v>
      </c>
      <c r="X51" s="12">
        <v>0</v>
      </c>
      <c r="Y51" s="12">
        <v>53.5</v>
      </c>
      <c r="Z51" s="12">
        <v>0</v>
      </c>
      <c r="AA51" s="12">
        <v>243.5</v>
      </c>
      <c r="AB51" s="12">
        <v>66.7</v>
      </c>
      <c r="AC51" s="12">
        <v>93.4</v>
      </c>
      <c r="AD51" s="12">
        <v>25.8</v>
      </c>
      <c r="AE51" s="12">
        <v>170.7</v>
      </c>
      <c r="AF51" s="12">
        <v>0</v>
      </c>
      <c r="AG51" s="12">
        <v>0</v>
      </c>
    </row>
    <row r="52" spans="23:37" ht="15" thickBot="1" x14ac:dyDescent="0.35">
      <c r="W52" s="11">
        <v>7</v>
      </c>
      <c r="X52" s="12">
        <v>0</v>
      </c>
      <c r="Y52" s="12">
        <v>19.2</v>
      </c>
      <c r="Z52" s="12">
        <v>0</v>
      </c>
      <c r="AA52" s="12">
        <v>243.5</v>
      </c>
      <c r="AB52" s="12">
        <v>0</v>
      </c>
      <c r="AC52" s="12">
        <v>93.4</v>
      </c>
      <c r="AD52" s="12">
        <v>25.8</v>
      </c>
      <c r="AE52" s="12">
        <v>170.7</v>
      </c>
      <c r="AF52" s="12">
        <v>0</v>
      </c>
      <c r="AG52" s="12">
        <v>0</v>
      </c>
    </row>
    <row r="53" spans="23:37" ht="15" thickBot="1" x14ac:dyDescent="0.35">
      <c r="W53" s="11">
        <v>8</v>
      </c>
      <c r="X53" s="12">
        <v>0</v>
      </c>
      <c r="Y53" s="12">
        <v>19.2</v>
      </c>
      <c r="Z53" s="12">
        <v>0</v>
      </c>
      <c r="AA53" s="12">
        <v>243.5</v>
      </c>
      <c r="AB53" s="12">
        <v>0</v>
      </c>
      <c r="AC53" s="12">
        <v>0</v>
      </c>
      <c r="AD53" s="12">
        <v>25.8</v>
      </c>
      <c r="AE53" s="12">
        <v>170.7</v>
      </c>
      <c r="AF53" s="12">
        <v>0</v>
      </c>
      <c r="AG53" s="12">
        <v>0</v>
      </c>
    </row>
    <row r="54" spans="23:37" ht="15" thickBot="1" x14ac:dyDescent="0.35">
      <c r="W54" s="11">
        <v>9</v>
      </c>
      <c r="X54" s="12">
        <v>0</v>
      </c>
      <c r="Y54" s="12">
        <v>19.2</v>
      </c>
      <c r="Z54" s="12">
        <v>0</v>
      </c>
      <c r="AA54" s="12">
        <v>80.8</v>
      </c>
      <c r="AB54" s="12">
        <v>0</v>
      </c>
      <c r="AC54" s="12">
        <v>0</v>
      </c>
      <c r="AD54" s="12">
        <v>25.3</v>
      </c>
      <c r="AE54" s="12">
        <v>0</v>
      </c>
      <c r="AF54" s="12">
        <v>0</v>
      </c>
      <c r="AG54" s="12">
        <v>0</v>
      </c>
    </row>
    <row r="55" spans="23:37" ht="15" thickBot="1" x14ac:dyDescent="0.35">
      <c r="W55" s="11">
        <v>10</v>
      </c>
      <c r="X55" s="21">
        <v>0</v>
      </c>
      <c r="Y55" s="12">
        <v>19.2</v>
      </c>
      <c r="Z55" s="12">
        <v>0</v>
      </c>
      <c r="AA55" s="12">
        <v>80.8</v>
      </c>
      <c r="AB55" s="12">
        <v>0</v>
      </c>
      <c r="AC55" s="12">
        <v>0</v>
      </c>
      <c r="AD55" s="12">
        <v>25.3</v>
      </c>
      <c r="AE55" s="12">
        <v>0</v>
      </c>
      <c r="AF55" s="12">
        <v>0</v>
      </c>
      <c r="AG55" s="12">
        <v>0</v>
      </c>
    </row>
    <row r="56" spans="23:37" ht="15" thickBot="1" x14ac:dyDescent="0.35">
      <c r="W56" s="11">
        <v>11</v>
      </c>
      <c r="X56" s="12">
        <v>0</v>
      </c>
      <c r="Y56" s="21">
        <v>0</v>
      </c>
      <c r="Z56" s="12">
        <v>0</v>
      </c>
      <c r="AA56" s="12">
        <v>80.8</v>
      </c>
      <c r="AB56" s="12">
        <v>0</v>
      </c>
      <c r="AC56" s="12">
        <v>0</v>
      </c>
      <c r="AD56" s="12">
        <v>25.3</v>
      </c>
      <c r="AE56" s="12">
        <v>0</v>
      </c>
      <c r="AF56" s="12">
        <v>0</v>
      </c>
      <c r="AG56" s="12">
        <v>0</v>
      </c>
    </row>
    <row r="57" spans="23:37" ht="15" thickBot="1" x14ac:dyDescent="0.35">
      <c r="W57" s="11">
        <v>12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25.3</v>
      </c>
      <c r="AE57" s="12">
        <v>0</v>
      </c>
      <c r="AF57" s="12">
        <v>0</v>
      </c>
      <c r="AG57" s="12">
        <v>0</v>
      </c>
    </row>
    <row r="58" spans="23:37" ht="15" thickBot="1" x14ac:dyDescent="0.35">
      <c r="W58" s="11">
        <v>13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25.3</v>
      </c>
      <c r="AE58" s="12">
        <v>0</v>
      </c>
      <c r="AF58" s="12">
        <v>0</v>
      </c>
      <c r="AG58" s="12">
        <v>0</v>
      </c>
    </row>
    <row r="59" spans="23:37" ht="15" thickBot="1" x14ac:dyDescent="0.35">
      <c r="W59" s="11">
        <v>14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25.3</v>
      </c>
      <c r="AE59" s="12">
        <v>0</v>
      </c>
      <c r="AF59" s="12">
        <v>0</v>
      </c>
      <c r="AG59" s="12">
        <v>0</v>
      </c>
    </row>
    <row r="60" spans="23:37" ht="15" thickBot="1" x14ac:dyDescent="0.35">
      <c r="W60" s="11">
        <v>15</v>
      </c>
      <c r="X60" s="12">
        <v>0</v>
      </c>
      <c r="Y60" s="12">
        <v>0</v>
      </c>
      <c r="Z60" s="21">
        <v>0</v>
      </c>
      <c r="AA60" s="21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</row>
    <row r="61" spans="23:37" ht="15" thickBot="1" x14ac:dyDescent="0.35">
      <c r="W61" s="11">
        <v>16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</row>
    <row r="62" spans="23:37" ht="15" thickBot="1" x14ac:dyDescent="0.35">
      <c r="W62" s="11">
        <v>17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</row>
    <row r="63" spans="23:37" ht="18.600000000000001" thickBot="1" x14ac:dyDescent="0.35">
      <c r="W63" s="17">
        <v>18</v>
      </c>
      <c r="X63">
        <f>X62</f>
        <v>0</v>
      </c>
      <c r="Y63">
        <f t="shared" ref="Y63:AG63" si="24">Y62</f>
        <v>0</v>
      </c>
      <c r="Z63">
        <f t="shared" si="24"/>
        <v>0</v>
      </c>
      <c r="AA63">
        <f t="shared" si="24"/>
        <v>0</v>
      </c>
      <c r="AB63" s="2">
        <f t="shared" si="24"/>
        <v>0</v>
      </c>
      <c r="AC63">
        <f t="shared" si="24"/>
        <v>0</v>
      </c>
      <c r="AD63">
        <f t="shared" si="24"/>
        <v>0</v>
      </c>
      <c r="AE63">
        <f t="shared" si="24"/>
        <v>0</v>
      </c>
      <c r="AF63">
        <f t="shared" si="24"/>
        <v>0</v>
      </c>
      <c r="AG63">
        <f t="shared" si="24"/>
        <v>0</v>
      </c>
    </row>
    <row r="64" spans="23:37" ht="15" thickBot="1" x14ac:dyDescent="0.35">
      <c r="W64" s="11" t="s">
        <v>110</v>
      </c>
      <c r="X64" s="11" t="s">
        <v>42</v>
      </c>
      <c r="Y64" s="11" t="s">
        <v>43</v>
      </c>
      <c r="Z64" s="11" t="s">
        <v>44</v>
      </c>
      <c r="AA64" s="11" t="s">
        <v>45</v>
      </c>
      <c r="AB64" s="11" t="s">
        <v>46</v>
      </c>
      <c r="AC64" s="11" t="s">
        <v>47</v>
      </c>
      <c r="AD64" s="11" t="s">
        <v>48</v>
      </c>
      <c r="AE64" s="11" t="s">
        <v>49</v>
      </c>
      <c r="AF64" s="11" t="s">
        <v>50</v>
      </c>
      <c r="AG64" s="11" t="s">
        <v>51</v>
      </c>
      <c r="AH64" s="11" t="s">
        <v>111</v>
      </c>
      <c r="AI64" s="11" t="s">
        <v>112</v>
      </c>
      <c r="AJ64" s="11" t="s">
        <v>113</v>
      </c>
      <c r="AK64" s="11" t="s">
        <v>114</v>
      </c>
    </row>
    <row r="65" spans="23:37" ht="15" thickBot="1" x14ac:dyDescent="0.35">
      <c r="W65" s="11" t="s">
        <v>53</v>
      </c>
      <c r="X65" s="12">
        <v>370.7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80.8</v>
      </c>
      <c r="AE65" s="12">
        <v>170.7</v>
      </c>
      <c r="AF65" s="12">
        <v>100</v>
      </c>
      <c r="AG65" s="12">
        <v>0</v>
      </c>
      <c r="AH65" s="12">
        <v>722.3</v>
      </c>
      <c r="AI65" s="12">
        <v>715</v>
      </c>
      <c r="AJ65" s="12">
        <v>-7.3</v>
      </c>
      <c r="AK65" s="12">
        <v>-1.02</v>
      </c>
    </row>
    <row r="66" spans="23:37" ht="15" thickBot="1" x14ac:dyDescent="0.35">
      <c r="W66" s="11" t="s">
        <v>54</v>
      </c>
      <c r="X66" s="12">
        <v>0</v>
      </c>
      <c r="Y66" s="12">
        <v>53.5</v>
      </c>
      <c r="Z66" s="12">
        <v>3</v>
      </c>
      <c r="AA66" s="12">
        <v>80.8</v>
      </c>
      <c r="AB66" s="12">
        <v>0</v>
      </c>
      <c r="AC66" s="12">
        <v>0</v>
      </c>
      <c r="AD66" s="12">
        <v>25.3</v>
      </c>
      <c r="AE66" s="12">
        <v>0</v>
      </c>
      <c r="AF66" s="12">
        <v>0</v>
      </c>
      <c r="AG66" s="12">
        <v>187.4</v>
      </c>
      <c r="AH66" s="12">
        <v>350</v>
      </c>
      <c r="AI66" s="12">
        <v>346</v>
      </c>
      <c r="AJ66" s="12">
        <v>-4</v>
      </c>
      <c r="AK66" s="12">
        <v>-1.1599999999999999</v>
      </c>
    </row>
    <row r="67" spans="23:37" ht="15" thickBot="1" x14ac:dyDescent="0.35">
      <c r="W67" s="11" t="s">
        <v>55</v>
      </c>
      <c r="X67" s="12">
        <v>0</v>
      </c>
      <c r="Y67" s="12">
        <v>66.7</v>
      </c>
      <c r="Z67" s="12">
        <v>0</v>
      </c>
      <c r="AA67" s="12">
        <v>0</v>
      </c>
      <c r="AB67" s="12">
        <v>0</v>
      </c>
      <c r="AC67" s="12">
        <v>93.4</v>
      </c>
      <c r="AD67" s="12">
        <v>25.3</v>
      </c>
      <c r="AE67" s="12">
        <v>170.7</v>
      </c>
      <c r="AF67" s="12">
        <v>100</v>
      </c>
      <c r="AG67" s="12">
        <v>187.4</v>
      </c>
      <c r="AH67" s="12">
        <v>643.5</v>
      </c>
      <c r="AI67" s="12">
        <v>1035</v>
      </c>
      <c r="AJ67" s="12">
        <v>391.5</v>
      </c>
      <c r="AK67" s="12">
        <v>37.83</v>
      </c>
    </row>
    <row r="68" spans="23:37" ht="15" thickBot="1" x14ac:dyDescent="0.35">
      <c r="W68" s="11" t="s">
        <v>56</v>
      </c>
      <c r="X68" s="12">
        <v>0</v>
      </c>
      <c r="Y68" s="12">
        <v>19.2</v>
      </c>
      <c r="Z68" s="12">
        <v>0</v>
      </c>
      <c r="AA68" s="12">
        <v>80.8</v>
      </c>
      <c r="AB68" s="12">
        <v>0</v>
      </c>
      <c r="AC68" s="12">
        <v>93.4</v>
      </c>
      <c r="AD68" s="12">
        <v>25.8</v>
      </c>
      <c r="AE68" s="12">
        <v>0</v>
      </c>
      <c r="AF68" s="12">
        <v>0</v>
      </c>
      <c r="AG68" s="12">
        <v>0</v>
      </c>
      <c r="AH68" s="12">
        <v>219.2</v>
      </c>
      <c r="AI68" s="12">
        <v>235</v>
      </c>
      <c r="AJ68" s="12">
        <v>15.8</v>
      </c>
      <c r="AK68" s="12">
        <v>6.72</v>
      </c>
    </row>
    <row r="69" spans="23:37" ht="15" thickBot="1" x14ac:dyDescent="0.35">
      <c r="W69" s="11" t="s">
        <v>57</v>
      </c>
      <c r="X69" s="12">
        <v>0</v>
      </c>
      <c r="Y69" s="12">
        <v>66.7</v>
      </c>
      <c r="Z69" s="12">
        <v>0</v>
      </c>
      <c r="AA69" s="12">
        <v>0</v>
      </c>
      <c r="AB69" s="12">
        <v>66.7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133.30000000000001</v>
      </c>
      <c r="AI69" s="12">
        <v>132</v>
      </c>
      <c r="AJ69" s="12">
        <v>-1.3</v>
      </c>
      <c r="AK69" s="12">
        <v>-0.98</v>
      </c>
    </row>
    <row r="70" spans="23:37" ht="15" thickBot="1" x14ac:dyDescent="0.35">
      <c r="W70" s="11" t="s">
        <v>58</v>
      </c>
      <c r="X70" s="12">
        <v>0</v>
      </c>
      <c r="Y70" s="12">
        <v>19.2</v>
      </c>
      <c r="Z70" s="12">
        <v>171.2</v>
      </c>
      <c r="AA70" s="12">
        <v>243.5</v>
      </c>
      <c r="AB70" s="12">
        <v>66.7</v>
      </c>
      <c r="AC70" s="12">
        <v>0</v>
      </c>
      <c r="AD70" s="12">
        <v>25.3</v>
      </c>
      <c r="AE70" s="12">
        <v>0</v>
      </c>
      <c r="AF70" s="12">
        <v>0</v>
      </c>
      <c r="AG70" s="12">
        <v>0</v>
      </c>
      <c r="AH70" s="12">
        <v>525.79999999999995</v>
      </c>
      <c r="AI70" s="12">
        <v>520</v>
      </c>
      <c r="AJ70" s="12">
        <v>-5.8</v>
      </c>
      <c r="AK70" s="12">
        <v>-1.1200000000000001</v>
      </c>
    </row>
    <row r="71" spans="23:37" ht="15" thickBot="1" x14ac:dyDescent="0.35">
      <c r="W71" s="11" t="s">
        <v>59</v>
      </c>
      <c r="X71" s="12">
        <v>0</v>
      </c>
      <c r="Y71" s="12">
        <v>66.7</v>
      </c>
      <c r="Z71" s="12">
        <v>0</v>
      </c>
      <c r="AA71" s="12">
        <v>243.5</v>
      </c>
      <c r="AB71" s="12">
        <v>0</v>
      </c>
      <c r="AC71" s="12">
        <v>93.4</v>
      </c>
      <c r="AD71" s="12">
        <v>25.3</v>
      </c>
      <c r="AE71" s="12">
        <v>170.7</v>
      </c>
      <c r="AF71" s="12">
        <v>0</v>
      </c>
      <c r="AG71" s="12">
        <v>187.4</v>
      </c>
      <c r="AH71" s="12">
        <v>786.9</v>
      </c>
      <c r="AI71" s="12">
        <v>837</v>
      </c>
      <c r="AJ71" s="12">
        <v>50.1</v>
      </c>
      <c r="AK71" s="12">
        <v>5.99</v>
      </c>
    </row>
    <row r="72" spans="23:37" ht="15" thickBot="1" x14ac:dyDescent="0.35">
      <c r="W72" s="11" t="s">
        <v>60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93.4</v>
      </c>
      <c r="AD72" s="12">
        <v>25.8</v>
      </c>
      <c r="AE72" s="12">
        <v>471.8</v>
      </c>
      <c r="AF72" s="12">
        <v>0</v>
      </c>
      <c r="AG72" s="12">
        <v>187.4</v>
      </c>
      <c r="AH72" s="12">
        <v>778.3</v>
      </c>
      <c r="AI72" s="12">
        <v>106</v>
      </c>
      <c r="AJ72" s="12">
        <v>-672.3</v>
      </c>
      <c r="AK72" s="12">
        <v>-634.25</v>
      </c>
    </row>
    <row r="73" spans="23:37" ht="15" thickBot="1" x14ac:dyDescent="0.35">
      <c r="W73" s="11" t="s">
        <v>61</v>
      </c>
      <c r="X73" s="12">
        <v>0</v>
      </c>
      <c r="Y73" s="12">
        <v>66.7</v>
      </c>
      <c r="Z73" s="12">
        <v>0</v>
      </c>
      <c r="AA73" s="12">
        <v>0</v>
      </c>
      <c r="AB73" s="12">
        <v>66.7</v>
      </c>
      <c r="AC73" s="12">
        <v>0</v>
      </c>
      <c r="AD73" s="12">
        <v>0</v>
      </c>
      <c r="AE73" s="12">
        <v>0</v>
      </c>
      <c r="AF73" s="12">
        <v>245.5</v>
      </c>
      <c r="AG73" s="12">
        <v>0</v>
      </c>
      <c r="AH73" s="12">
        <v>378.8</v>
      </c>
      <c r="AI73" s="12">
        <v>375</v>
      </c>
      <c r="AJ73" s="12">
        <v>-3.8</v>
      </c>
      <c r="AK73" s="12">
        <v>-1.01</v>
      </c>
    </row>
    <row r="74" spans="23:37" ht="15" thickBot="1" x14ac:dyDescent="0.35">
      <c r="W74" s="11" t="s">
        <v>62</v>
      </c>
      <c r="X74" s="12">
        <v>0</v>
      </c>
      <c r="Y74" s="12">
        <v>19.2</v>
      </c>
      <c r="Z74" s="12">
        <v>0</v>
      </c>
      <c r="AA74" s="12">
        <v>243.5</v>
      </c>
      <c r="AB74" s="12">
        <v>0</v>
      </c>
      <c r="AC74" s="12">
        <v>93.4</v>
      </c>
      <c r="AD74" s="12">
        <v>25.3</v>
      </c>
      <c r="AE74" s="12">
        <v>170.7</v>
      </c>
      <c r="AF74" s="12">
        <v>0</v>
      </c>
      <c r="AG74" s="12">
        <v>0</v>
      </c>
      <c r="AH74" s="12">
        <v>552.1</v>
      </c>
      <c r="AI74" s="12">
        <v>546</v>
      </c>
      <c r="AJ74" s="12">
        <v>-6.1</v>
      </c>
      <c r="AK74" s="12">
        <v>-1.1200000000000001</v>
      </c>
    </row>
    <row r="75" spans="23:37" ht="15" thickBot="1" x14ac:dyDescent="0.35">
      <c r="W75" s="11" t="s">
        <v>63</v>
      </c>
      <c r="X75" s="12">
        <v>0</v>
      </c>
      <c r="Y75" s="12">
        <v>907.1</v>
      </c>
      <c r="Z75" s="12">
        <v>0</v>
      </c>
      <c r="AA75" s="12">
        <v>243.5</v>
      </c>
      <c r="AB75" s="12">
        <v>0</v>
      </c>
      <c r="AC75" s="12">
        <v>0</v>
      </c>
      <c r="AD75" s="12">
        <v>0</v>
      </c>
      <c r="AE75" s="12">
        <v>471.8</v>
      </c>
      <c r="AF75" s="12">
        <v>0</v>
      </c>
      <c r="AG75" s="12">
        <v>0</v>
      </c>
      <c r="AH75" s="12">
        <v>1622.4</v>
      </c>
      <c r="AI75" s="12">
        <v>1606</v>
      </c>
      <c r="AJ75" s="12">
        <v>-16.399999999999999</v>
      </c>
      <c r="AK75" s="12">
        <v>-1.02</v>
      </c>
    </row>
    <row r="76" spans="23:37" ht="15" thickBot="1" x14ac:dyDescent="0.35">
      <c r="W76" s="11" t="s">
        <v>64</v>
      </c>
      <c r="X76" s="12">
        <v>0</v>
      </c>
      <c r="Y76" s="12">
        <v>0</v>
      </c>
      <c r="Z76" s="12">
        <v>0</v>
      </c>
      <c r="AA76" s="12">
        <v>243.5</v>
      </c>
      <c r="AB76" s="12">
        <v>66.7</v>
      </c>
      <c r="AC76" s="12">
        <v>0</v>
      </c>
      <c r="AD76" s="12">
        <v>80.8</v>
      </c>
      <c r="AE76" s="12">
        <v>170.7</v>
      </c>
      <c r="AF76" s="12">
        <v>0</v>
      </c>
      <c r="AG76" s="12">
        <v>0</v>
      </c>
      <c r="AH76" s="12">
        <v>561.70000000000005</v>
      </c>
      <c r="AI76" s="12">
        <v>604</v>
      </c>
      <c r="AJ76" s="12">
        <v>42.3</v>
      </c>
      <c r="AK76" s="12">
        <v>7</v>
      </c>
    </row>
    <row r="77" spans="23:37" ht="15" thickBot="1" x14ac:dyDescent="0.35">
      <c r="W77" s="11" t="s">
        <v>65</v>
      </c>
      <c r="X77" s="12">
        <v>0</v>
      </c>
      <c r="Y77" s="12">
        <v>0</v>
      </c>
      <c r="Z77" s="12">
        <v>0</v>
      </c>
      <c r="AA77" s="12">
        <v>80.8</v>
      </c>
      <c r="AB77" s="12">
        <v>0</v>
      </c>
      <c r="AC77" s="12">
        <v>0</v>
      </c>
      <c r="AD77" s="12">
        <v>80.8</v>
      </c>
      <c r="AE77" s="12">
        <v>0</v>
      </c>
      <c r="AF77" s="12">
        <v>0</v>
      </c>
      <c r="AG77" s="12">
        <v>0</v>
      </c>
      <c r="AH77" s="12">
        <v>161.6</v>
      </c>
      <c r="AI77" s="12">
        <v>160</v>
      </c>
      <c r="AJ77" s="12">
        <v>-1.6</v>
      </c>
      <c r="AK77" s="12">
        <v>-1</v>
      </c>
    </row>
    <row r="78" spans="23:37" ht="15" thickBot="1" x14ac:dyDescent="0.35">
      <c r="W78" s="11" t="s">
        <v>66</v>
      </c>
      <c r="X78" s="12">
        <v>0</v>
      </c>
      <c r="Y78" s="12">
        <v>19.2</v>
      </c>
      <c r="Z78" s="12">
        <v>594.5</v>
      </c>
      <c r="AA78" s="12">
        <v>243.5</v>
      </c>
      <c r="AB78" s="12">
        <v>0</v>
      </c>
      <c r="AC78" s="12">
        <v>0</v>
      </c>
      <c r="AD78" s="12">
        <v>25.3</v>
      </c>
      <c r="AE78" s="12">
        <v>0</v>
      </c>
      <c r="AF78" s="12">
        <v>0</v>
      </c>
      <c r="AG78" s="12">
        <v>0</v>
      </c>
      <c r="AH78" s="12">
        <v>882.4</v>
      </c>
      <c r="AI78" s="12">
        <v>873</v>
      </c>
      <c r="AJ78" s="12">
        <v>-9.4</v>
      </c>
      <c r="AK78" s="12">
        <v>-1.08</v>
      </c>
    </row>
    <row r="79" spans="23:37" ht="15" thickBot="1" x14ac:dyDescent="0.35">
      <c r="W79" s="11" t="s">
        <v>67</v>
      </c>
      <c r="X79" s="12">
        <v>0</v>
      </c>
      <c r="Y79" s="12">
        <v>0</v>
      </c>
      <c r="Z79" s="12">
        <v>0</v>
      </c>
      <c r="AA79" s="12">
        <v>243.5</v>
      </c>
      <c r="AB79" s="12">
        <v>0</v>
      </c>
      <c r="AC79" s="12">
        <v>1352.1</v>
      </c>
      <c r="AD79" s="12">
        <v>25.8</v>
      </c>
      <c r="AE79" s="12">
        <v>0</v>
      </c>
      <c r="AF79" s="12">
        <v>0</v>
      </c>
      <c r="AG79" s="12">
        <v>187.4</v>
      </c>
      <c r="AH79" s="12">
        <v>1808.7</v>
      </c>
      <c r="AI79" s="12">
        <v>1790</v>
      </c>
      <c r="AJ79" s="12">
        <v>-18.7</v>
      </c>
      <c r="AK79" s="12">
        <v>-1.04</v>
      </c>
    </row>
    <row r="80" spans="23:37" ht="15" thickBot="1" x14ac:dyDescent="0.35">
      <c r="W80" s="11" t="s">
        <v>68</v>
      </c>
      <c r="X80" s="12">
        <v>370.7</v>
      </c>
      <c r="Y80" s="12">
        <v>0</v>
      </c>
      <c r="Z80" s="12">
        <v>0</v>
      </c>
      <c r="AA80" s="12">
        <v>0</v>
      </c>
      <c r="AB80" s="12">
        <v>66.7</v>
      </c>
      <c r="AC80" s="12">
        <v>0</v>
      </c>
      <c r="AD80" s="12">
        <v>80.8</v>
      </c>
      <c r="AE80" s="12">
        <v>471.8</v>
      </c>
      <c r="AF80" s="12">
        <v>245.5</v>
      </c>
      <c r="AG80" s="12">
        <v>0</v>
      </c>
      <c r="AH80" s="12">
        <v>1235.5</v>
      </c>
      <c r="AI80" s="12">
        <v>1488</v>
      </c>
      <c r="AJ80" s="12">
        <v>252.5</v>
      </c>
      <c r="AK80" s="12">
        <v>16.97</v>
      </c>
    </row>
    <row r="81" spans="23:37" ht="15" thickBot="1" x14ac:dyDescent="0.35">
      <c r="W81" s="11" t="s">
        <v>69</v>
      </c>
      <c r="X81" s="12">
        <v>0</v>
      </c>
      <c r="Y81" s="12">
        <v>0</v>
      </c>
      <c r="Z81" s="12">
        <v>3</v>
      </c>
      <c r="AA81" s="12">
        <v>243.5</v>
      </c>
      <c r="AB81" s="12">
        <v>66.7</v>
      </c>
      <c r="AC81" s="12">
        <v>93.4</v>
      </c>
      <c r="AD81" s="12">
        <v>80.8</v>
      </c>
      <c r="AE81" s="12">
        <v>0</v>
      </c>
      <c r="AF81" s="12">
        <v>0</v>
      </c>
      <c r="AG81" s="12">
        <v>0</v>
      </c>
      <c r="AH81" s="12">
        <v>487.4</v>
      </c>
      <c r="AI81" s="12">
        <v>482</v>
      </c>
      <c r="AJ81" s="12">
        <v>-5.4</v>
      </c>
      <c r="AK81" s="12">
        <v>-1.1200000000000001</v>
      </c>
    </row>
    <row r="82" spans="23:37" ht="15" thickBot="1" x14ac:dyDescent="0.35"/>
    <row r="83" spans="23:37" ht="15" thickBot="1" x14ac:dyDescent="0.35">
      <c r="W83" s="13" t="s">
        <v>115</v>
      </c>
      <c r="X83" s="14">
        <v>4520.1000000000004</v>
      </c>
    </row>
    <row r="84" spans="23:37" ht="15" thickBot="1" x14ac:dyDescent="0.35">
      <c r="W84" s="13" t="s">
        <v>116</v>
      </c>
      <c r="X84" s="14">
        <v>0</v>
      </c>
    </row>
    <row r="85" spans="23:37" ht="15" thickBot="1" x14ac:dyDescent="0.35">
      <c r="W85" s="13" t="s">
        <v>117</v>
      </c>
      <c r="X85" s="14">
        <v>11849.9</v>
      </c>
    </row>
    <row r="86" spans="23:37" ht="15" thickBot="1" x14ac:dyDescent="0.35">
      <c r="W86" s="13" t="s">
        <v>118</v>
      </c>
      <c r="X86" s="14">
        <v>11850</v>
      </c>
    </row>
    <row r="87" spans="23:37" ht="15" thickBot="1" x14ac:dyDescent="0.35">
      <c r="W87" s="13" t="s">
        <v>119</v>
      </c>
      <c r="X87" s="14">
        <v>-0.1</v>
      </c>
    </row>
    <row r="88" spans="23:37" ht="15" thickBot="1" x14ac:dyDescent="0.35">
      <c r="W88" s="13" t="s">
        <v>120</v>
      </c>
      <c r="X88" s="14"/>
    </row>
    <row r="89" spans="23:37" ht="15" thickBot="1" x14ac:dyDescent="0.35">
      <c r="W89" s="13" t="s">
        <v>121</v>
      </c>
      <c r="X89" s="14"/>
    </row>
    <row r="90" spans="23:37" ht="15" thickBot="1" x14ac:dyDescent="0.35">
      <c r="W90" s="13" t="s">
        <v>122</v>
      </c>
      <c r="X90" s="14">
        <v>0</v>
      </c>
    </row>
    <row r="92" spans="23:37" x14ac:dyDescent="0.3">
      <c r="W92" s="15" t="s">
        <v>123</v>
      </c>
    </row>
    <row r="94" spans="23:37" x14ac:dyDescent="0.3">
      <c r="W94" s="16" t="s">
        <v>124</v>
      </c>
    </row>
    <row r="95" spans="23:37" x14ac:dyDescent="0.3">
      <c r="W95" s="16" t="s">
        <v>125</v>
      </c>
    </row>
  </sheetData>
  <hyperlinks>
    <hyperlink ref="W92" r:id="rId1" display="https://miau.my-x.hu/myx-free/coco/test/436145620221112132646.html" xr:uid="{40143192-2431-4A91-BDDD-CC4F75869D03}"/>
    <hyperlink ref="H46" r:id="rId2" xr:uid="{D3068709-AC9C-4844-9847-F8C15B723D77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D567-C48E-4C80-A39F-D3D18EA096C5}">
  <dimension ref="A1:AK96"/>
  <sheetViews>
    <sheetView zoomScale="48" workbookViewId="0"/>
  </sheetViews>
  <sheetFormatPr defaultRowHeight="14.4" x14ac:dyDescent="0.3"/>
  <cols>
    <col min="1" max="1" width="21.6640625" bestFit="1" customWidth="1"/>
    <col min="2" max="3" width="14.21875" bestFit="1" customWidth="1"/>
    <col min="4" max="4" width="14.88671875" bestFit="1" customWidth="1"/>
    <col min="5" max="6" width="14.21875" bestFit="1" customWidth="1"/>
    <col min="7" max="7" width="13.5546875" bestFit="1" customWidth="1"/>
    <col min="8" max="8" width="25.77734375" bestFit="1" customWidth="1"/>
    <col min="9" max="9" width="10.109375" bestFit="1" customWidth="1"/>
    <col min="10" max="14" width="3.77734375" bestFit="1" customWidth="1"/>
    <col min="15" max="19" width="7.5546875" bestFit="1" customWidth="1"/>
    <col min="20" max="20" width="10.77734375" bestFit="1" customWidth="1"/>
    <col min="21" max="21" width="23.44140625" bestFit="1" customWidth="1"/>
    <col min="23" max="23" width="45.44140625" bestFit="1" customWidth="1"/>
    <col min="24" max="26" width="8.44140625" bestFit="1" customWidth="1"/>
    <col min="27" max="27" width="8.77734375" bestFit="1" customWidth="1"/>
    <col min="28" max="33" width="8.44140625" bestFit="1" customWidth="1"/>
    <col min="34" max="34" width="9.21875" bestFit="1" customWidth="1"/>
    <col min="35" max="35" width="4.5546875" bestFit="1" customWidth="1"/>
    <col min="36" max="36" width="3.44140625" bestFit="1" customWidth="1"/>
    <col min="37" max="37" width="6.44140625" bestFit="1" customWidth="1"/>
  </cols>
  <sheetData>
    <row r="1" spans="1:34" ht="18" x14ac:dyDescent="0.3">
      <c r="A1" t="s">
        <v>0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J1" t="str">
        <f>B1</f>
        <v>x1</v>
      </c>
      <c r="K1" t="str">
        <f t="shared" ref="K1:N1" si="0">C1</f>
        <v>x2</v>
      </c>
      <c r="L1" t="str">
        <f t="shared" si="0"/>
        <v>x3</v>
      </c>
      <c r="M1" t="str">
        <f t="shared" si="0"/>
        <v>x4</v>
      </c>
      <c r="N1" t="str">
        <f t="shared" si="0"/>
        <v>x5</v>
      </c>
      <c r="O1" t="s">
        <v>33</v>
      </c>
      <c r="P1" t="s">
        <v>33</v>
      </c>
      <c r="Q1" t="s">
        <v>33</v>
      </c>
      <c r="R1" t="s">
        <v>33</v>
      </c>
      <c r="S1" t="s">
        <v>33</v>
      </c>
      <c r="T1" t="str">
        <f>G1</f>
        <v>Y</v>
      </c>
      <c r="U1" t="str">
        <f>AH66</f>
        <v>Becslés</v>
      </c>
      <c r="W1" s="7"/>
    </row>
    <row r="2" spans="1:34" x14ac:dyDescent="0.3">
      <c r="A2" t="s">
        <v>1</v>
      </c>
      <c r="B2">
        <v>98</v>
      </c>
      <c r="C2">
        <v>13</v>
      </c>
      <c r="D2">
        <v>37</v>
      </c>
      <c r="E2">
        <v>21</v>
      </c>
      <c r="F2">
        <v>71</v>
      </c>
      <c r="G2" s="1">
        <f>INT(1000*ABS(SIN(B2)*SIN(C2)+SIN(D2)+COS(E2)*COS(F2)))</f>
        <v>715</v>
      </c>
      <c r="J2">
        <f>RANK(B2,B$2:B$18,0)</f>
        <v>1</v>
      </c>
      <c r="K2">
        <f t="shared" ref="K2:N18" si="1">RANK(C2,C$2:C$18,0)</f>
        <v>17</v>
      </c>
      <c r="L2">
        <f t="shared" si="1"/>
        <v>14</v>
      </c>
      <c r="M2">
        <f t="shared" si="1"/>
        <v>15</v>
      </c>
      <c r="N2">
        <f t="shared" si="1"/>
        <v>8</v>
      </c>
      <c r="O2" s="1">
        <f>18-J2</f>
        <v>17</v>
      </c>
      <c r="P2" s="1">
        <f t="shared" ref="P2:S18" si="2">18-K2</f>
        <v>1</v>
      </c>
      <c r="Q2" s="1">
        <f t="shared" si="2"/>
        <v>4</v>
      </c>
      <c r="R2" s="1">
        <f t="shared" si="2"/>
        <v>3</v>
      </c>
      <c r="S2" s="1">
        <f t="shared" si="2"/>
        <v>10</v>
      </c>
      <c r="T2">
        <f t="shared" ref="T2:T18" si="3">G2</f>
        <v>715</v>
      </c>
      <c r="U2">
        <f t="shared" ref="U2:U18" si="4">AH67</f>
        <v>715</v>
      </c>
      <c r="W2" s="8"/>
    </row>
    <row r="3" spans="1:34" x14ac:dyDescent="0.3">
      <c r="A3" t="s">
        <v>2</v>
      </c>
      <c r="B3">
        <v>67</v>
      </c>
      <c r="C3">
        <v>73</v>
      </c>
      <c r="D3">
        <v>93</v>
      </c>
      <c r="E3">
        <v>51</v>
      </c>
      <c r="F3">
        <v>50</v>
      </c>
      <c r="G3" s="1">
        <f t="shared" ref="G3:G18" si="5">INT(1000*ABS(SIN(B3)*SIN(C3)+SIN(D3)+COS(E3)*COS(F3)))</f>
        <v>346</v>
      </c>
      <c r="J3">
        <f t="shared" ref="J3:J18" si="6">RANK(B3,B$2:B$18,0)</f>
        <v>7</v>
      </c>
      <c r="K3">
        <f t="shared" si="1"/>
        <v>6</v>
      </c>
      <c r="L3">
        <f t="shared" si="1"/>
        <v>3</v>
      </c>
      <c r="M3">
        <f t="shared" si="1"/>
        <v>9</v>
      </c>
      <c r="N3">
        <f t="shared" si="1"/>
        <v>14</v>
      </c>
      <c r="O3" s="1">
        <f t="shared" ref="O3:O18" si="7">18-J3</f>
        <v>11</v>
      </c>
      <c r="P3" s="1">
        <f t="shared" si="2"/>
        <v>12</v>
      </c>
      <c r="Q3" s="1">
        <f t="shared" si="2"/>
        <v>15</v>
      </c>
      <c r="R3" s="1">
        <f t="shared" si="2"/>
        <v>9</v>
      </c>
      <c r="S3" s="1">
        <f t="shared" si="2"/>
        <v>4</v>
      </c>
      <c r="T3">
        <f t="shared" si="3"/>
        <v>346</v>
      </c>
      <c r="U3">
        <f t="shared" si="4"/>
        <v>346</v>
      </c>
    </row>
    <row r="4" spans="1:34" x14ac:dyDescent="0.3">
      <c r="A4" t="s">
        <v>3</v>
      </c>
      <c r="B4">
        <v>53</v>
      </c>
      <c r="C4">
        <v>82</v>
      </c>
      <c r="D4">
        <v>56</v>
      </c>
      <c r="E4">
        <v>29</v>
      </c>
      <c r="F4">
        <v>56</v>
      </c>
      <c r="G4" s="1">
        <f t="shared" si="5"/>
        <v>1035</v>
      </c>
      <c r="J4">
        <f t="shared" si="6"/>
        <v>11</v>
      </c>
      <c r="K4">
        <f t="shared" si="1"/>
        <v>4</v>
      </c>
      <c r="L4">
        <f t="shared" si="1"/>
        <v>11</v>
      </c>
      <c r="M4">
        <f t="shared" si="1"/>
        <v>14</v>
      </c>
      <c r="N4">
        <f t="shared" si="1"/>
        <v>13</v>
      </c>
      <c r="O4" s="1">
        <f t="shared" si="7"/>
        <v>7</v>
      </c>
      <c r="P4" s="1">
        <f t="shared" si="2"/>
        <v>14</v>
      </c>
      <c r="Q4" s="1">
        <f t="shared" si="2"/>
        <v>7</v>
      </c>
      <c r="R4" s="1">
        <f t="shared" si="2"/>
        <v>4</v>
      </c>
      <c r="S4" s="1">
        <f t="shared" si="2"/>
        <v>5</v>
      </c>
      <c r="T4">
        <f t="shared" si="3"/>
        <v>1035</v>
      </c>
      <c r="U4">
        <f t="shared" si="4"/>
        <v>1035</v>
      </c>
    </row>
    <row r="5" spans="1:34" ht="18" x14ac:dyDescent="0.3">
      <c r="A5" t="s">
        <v>4</v>
      </c>
      <c r="B5">
        <v>30</v>
      </c>
      <c r="C5">
        <v>47</v>
      </c>
      <c r="D5">
        <v>85</v>
      </c>
      <c r="E5">
        <v>45</v>
      </c>
      <c r="F5">
        <v>58</v>
      </c>
      <c r="G5" s="1">
        <f t="shared" si="5"/>
        <v>235</v>
      </c>
      <c r="J5">
        <f t="shared" si="6"/>
        <v>14</v>
      </c>
      <c r="K5">
        <f t="shared" si="1"/>
        <v>10</v>
      </c>
      <c r="L5">
        <f t="shared" si="1"/>
        <v>5</v>
      </c>
      <c r="M5">
        <f t="shared" si="1"/>
        <v>11</v>
      </c>
      <c r="N5">
        <f t="shared" si="1"/>
        <v>11</v>
      </c>
      <c r="O5" s="1">
        <f t="shared" si="7"/>
        <v>4</v>
      </c>
      <c r="P5" s="1">
        <f t="shared" si="2"/>
        <v>8</v>
      </c>
      <c r="Q5" s="1">
        <f t="shared" si="2"/>
        <v>13</v>
      </c>
      <c r="R5" s="1">
        <f t="shared" si="2"/>
        <v>7</v>
      </c>
      <c r="S5" s="1">
        <f t="shared" si="2"/>
        <v>7</v>
      </c>
      <c r="T5">
        <f t="shared" si="3"/>
        <v>235</v>
      </c>
      <c r="U5">
        <f t="shared" si="4"/>
        <v>235</v>
      </c>
      <c r="W5" s="9" t="s">
        <v>34</v>
      </c>
      <c r="X5" s="10" t="s">
        <v>130</v>
      </c>
      <c r="Y5" s="9" t="s">
        <v>35</v>
      </c>
      <c r="Z5" s="10">
        <v>17</v>
      </c>
      <c r="AA5" s="9" t="s">
        <v>36</v>
      </c>
      <c r="AB5" s="10">
        <v>10</v>
      </c>
      <c r="AC5" s="9" t="s">
        <v>37</v>
      </c>
      <c r="AD5" s="10">
        <v>18</v>
      </c>
      <c r="AE5" s="9" t="s">
        <v>38</v>
      </c>
      <c r="AF5" s="10">
        <v>0</v>
      </c>
      <c r="AG5" s="9" t="s">
        <v>39</v>
      </c>
      <c r="AH5" s="22" t="s">
        <v>131</v>
      </c>
    </row>
    <row r="6" spans="1:34" ht="18.600000000000001" thickBot="1" x14ac:dyDescent="0.35">
      <c r="A6" t="s">
        <v>5</v>
      </c>
      <c r="B6">
        <v>82</v>
      </c>
      <c r="C6">
        <v>89</v>
      </c>
      <c r="D6">
        <v>69</v>
      </c>
      <c r="E6">
        <v>35</v>
      </c>
      <c r="F6">
        <v>93</v>
      </c>
      <c r="G6" s="1">
        <f t="shared" si="5"/>
        <v>132</v>
      </c>
      <c r="J6">
        <f t="shared" si="6"/>
        <v>4</v>
      </c>
      <c r="K6">
        <f t="shared" si="1"/>
        <v>2</v>
      </c>
      <c r="L6">
        <f t="shared" si="1"/>
        <v>7</v>
      </c>
      <c r="M6">
        <f t="shared" si="1"/>
        <v>12</v>
      </c>
      <c r="N6">
        <f t="shared" si="1"/>
        <v>2</v>
      </c>
      <c r="O6" s="1">
        <f t="shared" si="7"/>
        <v>14</v>
      </c>
      <c r="P6" s="1">
        <f t="shared" si="2"/>
        <v>16</v>
      </c>
      <c r="Q6" s="1">
        <f t="shared" si="2"/>
        <v>11</v>
      </c>
      <c r="R6" s="1">
        <f t="shared" si="2"/>
        <v>6</v>
      </c>
      <c r="S6" s="1">
        <f t="shared" si="2"/>
        <v>16</v>
      </c>
      <c r="T6">
        <f t="shared" si="3"/>
        <v>132</v>
      </c>
      <c r="U6">
        <f t="shared" si="4"/>
        <v>132</v>
      </c>
      <c r="W6" s="7"/>
    </row>
    <row r="7" spans="1:34" ht="15" thickBot="1" x14ac:dyDescent="0.35">
      <c r="A7" t="s">
        <v>6</v>
      </c>
      <c r="B7">
        <v>60</v>
      </c>
      <c r="C7">
        <v>66</v>
      </c>
      <c r="D7">
        <v>95</v>
      </c>
      <c r="E7">
        <v>74</v>
      </c>
      <c r="F7">
        <v>91</v>
      </c>
      <c r="G7" s="1">
        <f t="shared" si="5"/>
        <v>520</v>
      </c>
      <c r="J7">
        <f t="shared" si="6"/>
        <v>8</v>
      </c>
      <c r="K7">
        <f t="shared" si="1"/>
        <v>7</v>
      </c>
      <c r="L7">
        <f t="shared" si="1"/>
        <v>2</v>
      </c>
      <c r="M7">
        <f t="shared" si="1"/>
        <v>3</v>
      </c>
      <c r="N7">
        <f t="shared" si="1"/>
        <v>3</v>
      </c>
      <c r="O7" s="1">
        <f t="shared" si="7"/>
        <v>10</v>
      </c>
      <c r="P7" s="1">
        <f t="shared" si="2"/>
        <v>11</v>
      </c>
      <c r="Q7" s="1">
        <f t="shared" si="2"/>
        <v>16</v>
      </c>
      <c r="R7" s="1">
        <f t="shared" si="2"/>
        <v>15</v>
      </c>
      <c r="S7" s="1">
        <f t="shared" si="2"/>
        <v>15</v>
      </c>
      <c r="T7">
        <f t="shared" si="3"/>
        <v>520</v>
      </c>
      <c r="U7">
        <f t="shared" si="4"/>
        <v>520</v>
      </c>
      <c r="W7" s="11" t="s">
        <v>41</v>
      </c>
      <c r="X7" s="11" t="s">
        <v>42</v>
      </c>
      <c r="Y7" s="11" t="s">
        <v>43</v>
      </c>
      <c r="Z7" s="11" t="s">
        <v>44</v>
      </c>
      <c r="AA7" s="11" t="s">
        <v>45</v>
      </c>
      <c r="AB7" s="11" t="s">
        <v>46</v>
      </c>
      <c r="AC7" s="11" t="s">
        <v>47</v>
      </c>
      <c r="AD7" s="11" t="s">
        <v>48</v>
      </c>
      <c r="AE7" s="11" t="s">
        <v>49</v>
      </c>
      <c r="AF7" s="11" t="s">
        <v>50</v>
      </c>
      <c r="AG7" s="11" t="s">
        <v>51</v>
      </c>
      <c r="AH7" s="11" t="s">
        <v>52</v>
      </c>
    </row>
    <row r="8" spans="1:34" ht="15" thickBot="1" x14ac:dyDescent="0.35">
      <c r="A8" t="s">
        <v>7</v>
      </c>
      <c r="B8">
        <v>49</v>
      </c>
      <c r="C8">
        <v>81</v>
      </c>
      <c r="D8">
        <v>60</v>
      </c>
      <c r="E8">
        <v>65</v>
      </c>
      <c r="F8">
        <v>28</v>
      </c>
      <c r="G8" s="1">
        <f t="shared" si="5"/>
        <v>837</v>
      </c>
      <c r="J8">
        <f t="shared" si="6"/>
        <v>12</v>
      </c>
      <c r="K8">
        <f t="shared" si="1"/>
        <v>5</v>
      </c>
      <c r="L8">
        <f t="shared" si="1"/>
        <v>10</v>
      </c>
      <c r="M8">
        <f t="shared" si="1"/>
        <v>5</v>
      </c>
      <c r="N8">
        <f t="shared" si="1"/>
        <v>15</v>
      </c>
      <c r="O8" s="1">
        <f t="shared" si="7"/>
        <v>6</v>
      </c>
      <c r="P8" s="1">
        <f t="shared" si="2"/>
        <v>13</v>
      </c>
      <c r="Q8" s="1">
        <f t="shared" si="2"/>
        <v>8</v>
      </c>
      <c r="R8" s="1">
        <f t="shared" si="2"/>
        <v>13</v>
      </c>
      <c r="S8" s="1">
        <f t="shared" si="2"/>
        <v>3</v>
      </c>
      <c r="T8">
        <f t="shared" si="3"/>
        <v>837</v>
      </c>
      <c r="U8">
        <f t="shared" si="4"/>
        <v>837</v>
      </c>
      <c r="W8" s="11" t="s">
        <v>53</v>
      </c>
      <c r="X8" s="12">
        <v>1</v>
      </c>
      <c r="Y8" s="12">
        <v>17</v>
      </c>
      <c r="Z8" s="12">
        <v>14</v>
      </c>
      <c r="AA8" s="12">
        <v>15</v>
      </c>
      <c r="AB8" s="12">
        <v>8</v>
      </c>
      <c r="AC8" s="12">
        <v>17</v>
      </c>
      <c r="AD8" s="12">
        <v>1</v>
      </c>
      <c r="AE8" s="12">
        <v>4</v>
      </c>
      <c r="AF8" s="12">
        <v>3</v>
      </c>
      <c r="AG8" s="12">
        <v>10</v>
      </c>
      <c r="AH8" s="12">
        <v>715</v>
      </c>
    </row>
    <row r="9" spans="1:34" ht="15" thickBot="1" x14ac:dyDescent="0.35">
      <c r="A9" t="s">
        <v>8</v>
      </c>
      <c r="B9">
        <v>21</v>
      </c>
      <c r="C9">
        <v>28</v>
      </c>
      <c r="D9">
        <v>15</v>
      </c>
      <c r="E9">
        <v>34</v>
      </c>
      <c r="F9">
        <v>13</v>
      </c>
      <c r="G9" s="1">
        <f t="shared" si="5"/>
        <v>106</v>
      </c>
      <c r="J9">
        <f t="shared" si="6"/>
        <v>16</v>
      </c>
      <c r="K9">
        <f t="shared" si="1"/>
        <v>12</v>
      </c>
      <c r="L9">
        <f t="shared" si="1"/>
        <v>17</v>
      </c>
      <c r="M9">
        <f t="shared" si="1"/>
        <v>13</v>
      </c>
      <c r="N9">
        <f t="shared" si="1"/>
        <v>17</v>
      </c>
      <c r="O9" s="1">
        <f t="shared" si="7"/>
        <v>2</v>
      </c>
      <c r="P9" s="1">
        <f t="shared" si="2"/>
        <v>6</v>
      </c>
      <c r="Q9" s="1">
        <f t="shared" si="2"/>
        <v>1</v>
      </c>
      <c r="R9" s="1">
        <f t="shared" si="2"/>
        <v>5</v>
      </c>
      <c r="S9" s="1">
        <f t="shared" si="2"/>
        <v>1</v>
      </c>
      <c r="T9">
        <f t="shared" si="3"/>
        <v>106</v>
      </c>
      <c r="U9">
        <f t="shared" si="4"/>
        <v>106</v>
      </c>
      <c r="W9" s="11" t="s">
        <v>54</v>
      </c>
      <c r="X9" s="12">
        <v>7</v>
      </c>
      <c r="Y9" s="12">
        <v>6</v>
      </c>
      <c r="Z9" s="12">
        <v>3</v>
      </c>
      <c r="AA9" s="12">
        <v>9</v>
      </c>
      <c r="AB9" s="12">
        <v>14</v>
      </c>
      <c r="AC9" s="12">
        <v>11</v>
      </c>
      <c r="AD9" s="12">
        <v>12</v>
      </c>
      <c r="AE9" s="12">
        <v>15</v>
      </c>
      <c r="AF9" s="12">
        <v>9</v>
      </c>
      <c r="AG9" s="12">
        <v>4</v>
      </c>
      <c r="AH9" s="12">
        <v>346</v>
      </c>
    </row>
    <row r="10" spans="1:34" ht="15" thickBot="1" x14ac:dyDescent="0.35">
      <c r="A10" t="s">
        <v>9</v>
      </c>
      <c r="B10">
        <v>59</v>
      </c>
      <c r="C10">
        <v>83</v>
      </c>
      <c r="D10">
        <v>69</v>
      </c>
      <c r="E10">
        <v>14</v>
      </c>
      <c r="F10">
        <v>97</v>
      </c>
      <c r="G10" s="1">
        <f t="shared" si="5"/>
        <v>375</v>
      </c>
      <c r="J10">
        <f t="shared" si="6"/>
        <v>9</v>
      </c>
      <c r="K10">
        <f t="shared" si="1"/>
        <v>3</v>
      </c>
      <c r="L10">
        <f t="shared" si="1"/>
        <v>7</v>
      </c>
      <c r="M10">
        <f t="shared" si="1"/>
        <v>17</v>
      </c>
      <c r="N10">
        <f t="shared" si="1"/>
        <v>1</v>
      </c>
      <c r="O10" s="1">
        <f t="shared" si="7"/>
        <v>9</v>
      </c>
      <c r="P10" s="1">
        <f t="shared" si="2"/>
        <v>15</v>
      </c>
      <c r="Q10" s="1">
        <f t="shared" si="2"/>
        <v>11</v>
      </c>
      <c r="R10" s="1">
        <f t="shared" si="2"/>
        <v>1</v>
      </c>
      <c r="S10" s="1">
        <f t="shared" si="2"/>
        <v>17</v>
      </c>
      <c r="T10">
        <f t="shared" si="3"/>
        <v>375</v>
      </c>
      <c r="U10">
        <f t="shared" si="4"/>
        <v>375</v>
      </c>
      <c r="W10" s="11" t="s">
        <v>55</v>
      </c>
      <c r="X10" s="12">
        <v>11</v>
      </c>
      <c r="Y10" s="12">
        <v>4</v>
      </c>
      <c r="Z10" s="12">
        <v>11</v>
      </c>
      <c r="AA10" s="12">
        <v>14</v>
      </c>
      <c r="AB10" s="12">
        <v>13</v>
      </c>
      <c r="AC10" s="12">
        <v>7</v>
      </c>
      <c r="AD10" s="12">
        <v>14</v>
      </c>
      <c r="AE10" s="12">
        <v>7</v>
      </c>
      <c r="AF10" s="12">
        <v>4</v>
      </c>
      <c r="AG10" s="12">
        <v>5</v>
      </c>
      <c r="AH10" s="12">
        <v>1035</v>
      </c>
    </row>
    <row r="11" spans="1:34" ht="15" thickBot="1" x14ac:dyDescent="0.35">
      <c r="A11" t="s">
        <v>10</v>
      </c>
      <c r="B11">
        <v>37</v>
      </c>
      <c r="C11">
        <v>64</v>
      </c>
      <c r="D11">
        <v>42</v>
      </c>
      <c r="E11">
        <v>91</v>
      </c>
      <c r="F11">
        <v>72</v>
      </c>
      <c r="G11" s="1">
        <f t="shared" si="5"/>
        <v>546</v>
      </c>
      <c r="J11">
        <f t="shared" si="6"/>
        <v>13</v>
      </c>
      <c r="K11">
        <f t="shared" si="1"/>
        <v>8</v>
      </c>
      <c r="L11">
        <f t="shared" si="1"/>
        <v>12</v>
      </c>
      <c r="M11">
        <f t="shared" si="1"/>
        <v>1</v>
      </c>
      <c r="N11">
        <f t="shared" si="1"/>
        <v>7</v>
      </c>
      <c r="O11" s="1">
        <f t="shared" si="7"/>
        <v>5</v>
      </c>
      <c r="P11" s="1">
        <f t="shared" si="2"/>
        <v>10</v>
      </c>
      <c r="Q11" s="1">
        <f t="shared" si="2"/>
        <v>6</v>
      </c>
      <c r="R11" s="1">
        <f t="shared" si="2"/>
        <v>17</v>
      </c>
      <c r="S11" s="1">
        <f t="shared" si="2"/>
        <v>11</v>
      </c>
      <c r="T11">
        <f t="shared" si="3"/>
        <v>546</v>
      </c>
      <c r="U11">
        <f t="shared" si="4"/>
        <v>546</v>
      </c>
      <c r="W11" s="11" t="s">
        <v>56</v>
      </c>
      <c r="X11" s="12">
        <v>14</v>
      </c>
      <c r="Y11" s="12">
        <v>10</v>
      </c>
      <c r="Z11" s="12">
        <v>5</v>
      </c>
      <c r="AA11" s="12">
        <v>11</v>
      </c>
      <c r="AB11" s="12">
        <v>11</v>
      </c>
      <c r="AC11" s="12">
        <v>4</v>
      </c>
      <c r="AD11" s="12">
        <v>8</v>
      </c>
      <c r="AE11" s="12">
        <v>13</v>
      </c>
      <c r="AF11" s="12">
        <v>7</v>
      </c>
      <c r="AG11" s="12">
        <v>7</v>
      </c>
      <c r="AH11" s="12">
        <v>235</v>
      </c>
    </row>
    <row r="12" spans="1:34" ht="15" thickBot="1" x14ac:dyDescent="0.35">
      <c r="A12" t="s">
        <v>11</v>
      </c>
      <c r="B12">
        <v>54</v>
      </c>
      <c r="C12">
        <v>98</v>
      </c>
      <c r="D12">
        <v>30</v>
      </c>
      <c r="E12">
        <v>63</v>
      </c>
      <c r="F12">
        <v>60</v>
      </c>
      <c r="G12" s="1">
        <f t="shared" si="5"/>
        <v>1606</v>
      </c>
      <c r="J12">
        <f t="shared" si="6"/>
        <v>10</v>
      </c>
      <c r="K12">
        <f t="shared" si="1"/>
        <v>1</v>
      </c>
      <c r="L12">
        <f t="shared" si="1"/>
        <v>16</v>
      </c>
      <c r="M12">
        <f t="shared" si="1"/>
        <v>6</v>
      </c>
      <c r="N12">
        <f t="shared" si="1"/>
        <v>10</v>
      </c>
      <c r="O12" s="1">
        <f t="shared" si="7"/>
        <v>8</v>
      </c>
      <c r="P12" s="1">
        <f t="shared" si="2"/>
        <v>17</v>
      </c>
      <c r="Q12" s="1">
        <f t="shared" si="2"/>
        <v>2</v>
      </c>
      <c r="R12" s="1">
        <f t="shared" si="2"/>
        <v>12</v>
      </c>
      <c r="S12" s="1">
        <f t="shared" si="2"/>
        <v>8</v>
      </c>
      <c r="T12">
        <f t="shared" si="3"/>
        <v>1606</v>
      </c>
      <c r="U12">
        <f t="shared" si="4"/>
        <v>1606</v>
      </c>
      <c r="W12" s="11" t="s">
        <v>57</v>
      </c>
      <c r="X12" s="12">
        <v>4</v>
      </c>
      <c r="Y12" s="12">
        <v>2</v>
      </c>
      <c r="Z12" s="12">
        <v>7</v>
      </c>
      <c r="AA12" s="12">
        <v>12</v>
      </c>
      <c r="AB12" s="12">
        <v>2</v>
      </c>
      <c r="AC12" s="12">
        <v>14</v>
      </c>
      <c r="AD12" s="12">
        <v>16</v>
      </c>
      <c r="AE12" s="12">
        <v>11</v>
      </c>
      <c r="AF12" s="12">
        <v>6</v>
      </c>
      <c r="AG12" s="12">
        <v>16</v>
      </c>
      <c r="AH12" s="12">
        <v>132</v>
      </c>
    </row>
    <row r="13" spans="1:34" ht="15" thickBot="1" x14ac:dyDescent="0.35">
      <c r="A13" t="s">
        <v>12</v>
      </c>
      <c r="B13">
        <v>75</v>
      </c>
      <c r="C13">
        <v>23</v>
      </c>
      <c r="D13">
        <v>42</v>
      </c>
      <c r="E13">
        <v>55</v>
      </c>
      <c r="F13">
        <v>73</v>
      </c>
      <c r="G13" s="1">
        <f t="shared" si="5"/>
        <v>604</v>
      </c>
      <c r="J13">
        <f t="shared" si="6"/>
        <v>6</v>
      </c>
      <c r="K13">
        <f t="shared" si="1"/>
        <v>14</v>
      </c>
      <c r="L13">
        <f t="shared" si="1"/>
        <v>12</v>
      </c>
      <c r="M13">
        <f t="shared" si="1"/>
        <v>8</v>
      </c>
      <c r="N13">
        <f t="shared" si="1"/>
        <v>6</v>
      </c>
      <c r="O13" s="1">
        <f t="shared" si="7"/>
        <v>12</v>
      </c>
      <c r="P13" s="1">
        <f t="shared" si="2"/>
        <v>4</v>
      </c>
      <c r="Q13" s="1">
        <f t="shared" si="2"/>
        <v>6</v>
      </c>
      <c r="R13" s="1">
        <f t="shared" si="2"/>
        <v>10</v>
      </c>
      <c r="S13" s="1">
        <f t="shared" si="2"/>
        <v>12</v>
      </c>
      <c r="T13">
        <f t="shared" si="3"/>
        <v>604</v>
      </c>
      <c r="U13">
        <f t="shared" si="4"/>
        <v>604</v>
      </c>
      <c r="W13" s="11" t="s">
        <v>58</v>
      </c>
      <c r="X13" s="12">
        <v>8</v>
      </c>
      <c r="Y13" s="12">
        <v>7</v>
      </c>
      <c r="Z13" s="12">
        <v>2</v>
      </c>
      <c r="AA13" s="12">
        <v>3</v>
      </c>
      <c r="AB13" s="12">
        <v>3</v>
      </c>
      <c r="AC13" s="12">
        <v>10</v>
      </c>
      <c r="AD13" s="12">
        <v>11</v>
      </c>
      <c r="AE13" s="12">
        <v>16</v>
      </c>
      <c r="AF13" s="12">
        <v>15</v>
      </c>
      <c r="AG13" s="12">
        <v>15</v>
      </c>
      <c r="AH13" s="12">
        <v>520</v>
      </c>
    </row>
    <row r="14" spans="1:34" ht="15" thickBot="1" x14ac:dyDescent="0.35">
      <c r="A14" t="s">
        <v>13</v>
      </c>
      <c r="B14">
        <v>92</v>
      </c>
      <c r="C14">
        <v>21</v>
      </c>
      <c r="D14">
        <v>85</v>
      </c>
      <c r="E14">
        <v>51</v>
      </c>
      <c r="F14">
        <v>57</v>
      </c>
      <c r="G14" s="1">
        <f t="shared" si="5"/>
        <v>160</v>
      </c>
      <c r="J14">
        <f t="shared" si="6"/>
        <v>3</v>
      </c>
      <c r="K14">
        <f t="shared" si="1"/>
        <v>15</v>
      </c>
      <c r="L14">
        <f t="shared" si="1"/>
        <v>5</v>
      </c>
      <c r="M14">
        <f t="shared" si="1"/>
        <v>9</v>
      </c>
      <c r="N14">
        <f t="shared" si="1"/>
        <v>12</v>
      </c>
      <c r="O14" s="1">
        <f t="shared" si="7"/>
        <v>15</v>
      </c>
      <c r="P14" s="1">
        <f t="shared" si="2"/>
        <v>3</v>
      </c>
      <c r="Q14" s="1">
        <f t="shared" si="2"/>
        <v>13</v>
      </c>
      <c r="R14" s="1">
        <f t="shared" si="2"/>
        <v>9</v>
      </c>
      <c r="S14" s="1">
        <f t="shared" si="2"/>
        <v>6</v>
      </c>
      <c r="T14">
        <f t="shared" si="3"/>
        <v>160</v>
      </c>
      <c r="U14">
        <f t="shared" si="4"/>
        <v>160</v>
      </c>
      <c r="W14" s="11" t="s">
        <v>59</v>
      </c>
      <c r="X14" s="12">
        <v>12</v>
      </c>
      <c r="Y14" s="12">
        <v>5</v>
      </c>
      <c r="Z14" s="12">
        <v>10</v>
      </c>
      <c r="AA14" s="12">
        <v>5</v>
      </c>
      <c r="AB14" s="12">
        <v>15</v>
      </c>
      <c r="AC14" s="12">
        <v>6</v>
      </c>
      <c r="AD14" s="12">
        <v>13</v>
      </c>
      <c r="AE14" s="12">
        <v>8</v>
      </c>
      <c r="AF14" s="12">
        <v>13</v>
      </c>
      <c r="AG14" s="12">
        <v>3</v>
      </c>
      <c r="AH14" s="12">
        <v>837</v>
      </c>
    </row>
    <row r="15" spans="1:34" ht="15" thickBot="1" x14ac:dyDescent="0.35">
      <c r="A15" t="s">
        <v>14</v>
      </c>
      <c r="B15">
        <v>76</v>
      </c>
      <c r="C15">
        <v>52</v>
      </c>
      <c r="D15">
        <v>99</v>
      </c>
      <c r="E15">
        <v>85</v>
      </c>
      <c r="F15">
        <v>68</v>
      </c>
      <c r="G15" s="1">
        <f t="shared" si="5"/>
        <v>873</v>
      </c>
      <c r="J15">
        <f t="shared" si="6"/>
        <v>5</v>
      </c>
      <c r="K15">
        <f t="shared" si="1"/>
        <v>9</v>
      </c>
      <c r="L15">
        <f t="shared" si="1"/>
        <v>1</v>
      </c>
      <c r="M15">
        <f t="shared" si="1"/>
        <v>2</v>
      </c>
      <c r="N15">
        <f t="shared" si="1"/>
        <v>9</v>
      </c>
      <c r="O15" s="1">
        <f t="shared" si="7"/>
        <v>13</v>
      </c>
      <c r="P15" s="1">
        <f t="shared" si="2"/>
        <v>9</v>
      </c>
      <c r="Q15" s="1">
        <f t="shared" si="2"/>
        <v>17</v>
      </c>
      <c r="R15" s="1">
        <f t="shared" si="2"/>
        <v>16</v>
      </c>
      <c r="S15" s="1">
        <f t="shared" si="2"/>
        <v>9</v>
      </c>
      <c r="T15">
        <f t="shared" si="3"/>
        <v>873</v>
      </c>
      <c r="U15">
        <f t="shared" si="4"/>
        <v>873</v>
      </c>
      <c r="W15" s="11" t="s">
        <v>60</v>
      </c>
      <c r="X15" s="12">
        <v>16</v>
      </c>
      <c r="Y15" s="12">
        <v>12</v>
      </c>
      <c r="Z15" s="12">
        <v>17</v>
      </c>
      <c r="AA15" s="12">
        <v>13</v>
      </c>
      <c r="AB15" s="12">
        <v>17</v>
      </c>
      <c r="AC15" s="12">
        <v>2</v>
      </c>
      <c r="AD15" s="12">
        <v>6</v>
      </c>
      <c r="AE15" s="12">
        <v>1</v>
      </c>
      <c r="AF15" s="12">
        <v>5</v>
      </c>
      <c r="AG15" s="12">
        <v>1</v>
      </c>
      <c r="AH15" s="12">
        <v>106</v>
      </c>
    </row>
    <row r="16" spans="1:34" ht="15" thickBot="1" x14ac:dyDescent="0.35">
      <c r="A16" t="s">
        <v>15</v>
      </c>
      <c r="B16">
        <v>17</v>
      </c>
      <c r="C16">
        <v>39</v>
      </c>
      <c r="D16">
        <v>69</v>
      </c>
      <c r="E16">
        <v>63</v>
      </c>
      <c r="F16">
        <v>15</v>
      </c>
      <c r="G16" s="1">
        <f t="shared" si="5"/>
        <v>1790</v>
      </c>
      <c r="J16">
        <f t="shared" si="6"/>
        <v>17</v>
      </c>
      <c r="K16">
        <f t="shared" si="1"/>
        <v>11</v>
      </c>
      <c r="L16">
        <f t="shared" si="1"/>
        <v>7</v>
      </c>
      <c r="M16">
        <f t="shared" si="1"/>
        <v>6</v>
      </c>
      <c r="N16">
        <f t="shared" si="1"/>
        <v>16</v>
      </c>
      <c r="O16" s="1">
        <f t="shared" si="7"/>
        <v>1</v>
      </c>
      <c r="P16" s="1">
        <f t="shared" si="2"/>
        <v>7</v>
      </c>
      <c r="Q16" s="1">
        <f t="shared" si="2"/>
        <v>11</v>
      </c>
      <c r="R16" s="1">
        <f t="shared" si="2"/>
        <v>12</v>
      </c>
      <c r="S16" s="1">
        <f t="shared" si="2"/>
        <v>2</v>
      </c>
      <c r="T16">
        <f t="shared" si="3"/>
        <v>1790</v>
      </c>
      <c r="U16">
        <f t="shared" si="4"/>
        <v>1790</v>
      </c>
      <c r="W16" s="11" t="s">
        <v>61</v>
      </c>
      <c r="X16" s="12">
        <v>9</v>
      </c>
      <c r="Y16" s="12">
        <v>3</v>
      </c>
      <c r="Z16" s="12">
        <v>7</v>
      </c>
      <c r="AA16" s="12">
        <v>17</v>
      </c>
      <c r="AB16" s="12">
        <v>1</v>
      </c>
      <c r="AC16" s="12">
        <v>9</v>
      </c>
      <c r="AD16" s="12">
        <v>15</v>
      </c>
      <c r="AE16" s="12">
        <v>11</v>
      </c>
      <c r="AF16" s="12">
        <v>1</v>
      </c>
      <c r="AG16" s="12">
        <v>17</v>
      </c>
      <c r="AH16" s="12">
        <v>375</v>
      </c>
    </row>
    <row r="17" spans="1:34" ht="15" thickBot="1" x14ac:dyDescent="0.35">
      <c r="A17" t="s">
        <v>16</v>
      </c>
      <c r="B17">
        <v>98</v>
      </c>
      <c r="C17">
        <v>24</v>
      </c>
      <c r="D17">
        <v>33</v>
      </c>
      <c r="E17">
        <v>19</v>
      </c>
      <c r="F17">
        <v>77</v>
      </c>
      <c r="G17" s="1">
        <f t="shared" si="5"/>
        <v>1488</v>
      </c>
      <c r="J17">
        <f t="shared" si="6"/>
        <v>1</v>
      </c>
      <c r="K17">
        <f t="shared" si="1"/>
        <v>13</v>
      </c>
      <c r="L17">
        <f t="shared" si="1"/>
        <v>15</v>
      </c>
      <c r="M17">
        <f t="shared" si="1"/>
        <v>16</v>
      </c>
      <c r="N17">
        <f t="shared" si="1"/>
        <v>5</v>
      </c>
      <c r="O17" s="1">
        <f t="shared" si="7"/>
        <v>17</v>
      </c>
      <c r="P17" s="1">
        <f t="shared" si="2"/>
        <v>5</v>
      </c>
      <c r="Q17" s="1">
        <f t="shared" si="2"/>
        <v>3</v>
      </c>
      <c r="R17" s="1">
        <f t="shared" si="2"/>
        <v>2</v>
      </c>
      <c r="S17" s="1">
        <f t="shared" si="2"/>
        <v>13</v>
      </c>
      <c r="T17">
        <f t="shared" si="3"/>
        <v>1488</v>
      </c>
      <c r="U17">
        <f t="shared" si="4"/>
        <v>1488</v>
      </c>
      <c r="W17" s="11" t="s">
        <v>62</v>
      </c>
      <c r="X17" s="12">
        <v>13</v>
      </c>
      <c r="Y17" s="12">
        <v>8</v>
      </c>
      <c r="Z17" s="12">
        <v>12</v>
      </c>
      <c r="AA17" s="12">
        <v>1</v>
      </c>
      <c r="AB17" s="12">
        <v>7</v>
      </c>
      <c r="AC17" s="12">
        <v>5</v>
      </c>
      <c r="AD17" s="12">
        <v>10</v>
      </c>
      <c r="AE17" s="12">
        <v>6</v>
      </c>
      <c r="AF17" s="12">
        <v>17</v>
      </c>
      <c r="AG17" s="12">
        <v>11</v>
      </c>
      <c r="AH17" s="12">
        <v>546</v>
      </c>
    </row>
    <row r="18" spans="1:34" ht="15" thickBot="1" x14ac:dyDescent="0.35">
      <c r="A18" t="s">
        <v>17</v>
      </c>
      <c r="B18">
        <v>30</v>
      </c>
      <c r="C18">
        <v>15</v>
      </c>
      <c r="D18">
        <v>89</v>
      </c>
      <c r="E18">
        <v>71</v>
      </c>
      <c r="F18">
        <v>78</v>
      </c>
      <c r="G18" s="1">
        <f t="shared" si="5"/>
        <v>482</v>
      </c>
      <c r="J18">
        <f t="shared" si="6"/>
        <v>14</v>
      </c>
      <c r="K18">
        <f t="shared" si="1"/>
        <v>16</v>
      </c>
      <c r="L18">
        <f t="shared" si="1"/>
        <v>4</v>
      </c>
      <c r="M18">
        <f t="shared" si="1"/>
        <v>4</v>
      </c>
      <c r="N18">
        <f t="shared" si="1"/>
        <v>4</v>
      </c>
      <c r="O18" s="1">
        <f t="shared" si="7"/>
        <v>4</v>
      </c>
      <c r="P18" s="1">
        <f t="shared" si="2"/>
        <v>2</v>
      </c>
      <c r="Q18" s="1">
        <f t="shared" si="2"/>
        <v>14</v>
      </c>
      <c r="R18" s="1">
        <f t="shared" si="2"/>
        <v>14</v>
      </c>
      <c r="S18" s="1">
        <f t="shared" si="2"/>
        <v>14</v>
      </c>
      <c r="T18">
        <f t="shared" si="3"/>
        <v>482</v>
      </c>
      <c r="U18">
        <f t="shared" si="4"/>
        <v>482</v>
      </c>
      <c r="W18" s="11" t="s">
        <v>63</v>
      </c>
      <c r="X18" s="12">
        <v>10</v>
      </c>
      <c r="Y18" s="12">
        <v>1</v>
      </c>
      <c r="Z18" s="12">
        <v>16</v>
      </c>
      <c r="AA18" s="12">
        <v>6</v>
      </c>
      <c r="AB18" s="12">
        <v>10</v>
      </c>
      <c r="AC18" s="12">
        <v>8</v>
      </c>
      <c r="AD18" s="12">
        <v>17</v>
      </c>
      <c r="AE18" s="12">
        <v>2</v>
      </c>
      <c r="AF18" s="12">
        <v>12</v>
      </c>
      <c r="AG18" s="12">
        <v>8</v>
      </c>
      <c r="AH18" s="12">
        <v>1606</v>
      </c>
    </row>
    <row r="19" spans="1:34" ht="15" thickBot="1" x14ac:dyDescent="0.35">
      <c r="A19" t="s">
        <v>27</v>
      </c>
      <c r="B19" s="4">
        <v>55</v>
      </c>
      <c r="C19" s="4">
        <v>44</v>
      </c>
      <c r="D19" s="4">
        <v>33</v>
      </c>
      <c r="E19" s="4">
        <v>22</v>
      </c>
      <c r="F19" s="4">
        <v>11</v>
      </c>
      <c r="G19" s="5">
        <v>772.23663357567045</v>
      </c>
      <c r="T19" t="s">
        <v>126</v>
      </c>
      <c r="U19" s="3">
        <f>CORREL(U2:U18,T2:T18)</f>
        <v>1</v>
      </c>
      <c r="W19" s="11" t="s">
        <v>64</v>
      </c>
      <c r="X19" s="12">
        <v>6</v>
      </c>
      <c r="Y19" s="12">
        <v>14</v>
      </c>
      <c r="Z19" s="12">
        <v>12</v>
      </c>
      <c r="AA19" s="12">
        <v>8</v>
      </c>
      <c r="AB19" s="12">
        <v>6</v>
      </c>
      <c r="AC19" s="12">
        <v>12</v>
      </c>
      <c r="AD19" s="12">
        <v>4</v>
      </c>
      <c r="AE19" s="12">
        <v>6</v>
      </c>
      <c r="AF19" s="12">
        <v>10</v>
      </c>
      <c r="AG19" s="12">
        <v>12</v>
      </c>
      <c r="AH19" s="12">
        <v>604</v>
      </c>
    </row>
    <row r="20" spans="1:34" ht="15" thickBot="1" x14ac:dyDescent="0.35">
      <c r="I20" s="18" t="s">
        <v>128</v>
      </c>
      <c r="J20">
        <f>B26</f>
        <v>10</v>
      </c>
      <c r="K20">
        <f t="shared" ref="K20:N20" si="8">C26</f>
        <v>11</v>
      </c>
      <c r="L20">
        <f t="shared" si="8"/>
        <v>15</v>
      </c>
      <c r="M20">
        <f t="shared" si="8"/>
        <v>15</v>
      </c>
      <c r="N20">
        <f t="shared" si="8"/>
        <v>18</v>
      </c>
      <c r="O20" s="1">
        <f>18-J20</f>
        <v>8</v>
      </c>
      <c r="P20" s="1">
        <f t="shared" ref="P20:S20" si="9">18-K20</f>
        <v>7</v>
      </c>
      <c r="Q20" s="1">
        <f t="shared" si="9"/>
        <v>3</v>
      </c>
      <c r="R20" s="1">
        <f t="shared" si="9"/>
        <v>3</v>
      </c>
      <c r="S20" s="19">
        <f t="shared" si="9"/>
        <v>0</v>
      </c>
      <c r="W20" s="11" t="s">
        <v>65</v>
      </c>
      <c r="X20" s="12">
        <v>3</v>
      </c>
      <c r="Y20" s="12">
        <v>15</v>
      </c>
      <c r="Z20" s="12">
        <v>5</v>
      </c>
      <c r="AA20" s="12">
        <v>9</v>
      </c>
      <c r="AB20" s="12">
        <v>12</v>
      </c>
      <c r="AC20" s="12">
        <v>15</v>
      </c>
      <c r="AD20" s="12">
        <v>3</v>
      </c>
      <c r="AE20" s="12">
        <v>13</v>
      </c>
      <c r="AF20" s="12">
        <v>9</v>
      </c>
      <c r="AG20" s="12">
        <v>6</v>
      </c>
      <c r="AH20" s="12">
        <v>160</v>
      </c>
    </row>
    <row r="21" spans="1:34" ht="15" thickBot="1" x14ac:dyDescent="0.35">
      <c r="A21" t="s">
        <v>25</v>
      </c>
      <c r="B21" s="3">
        <f>CORREL(B2:B18,$G$2:$G$18)</f>
        <v>-4.218688003966984E-2</v>
      </c>
      <c r="C21" s="3">
        <f t="shared" ref="C21:G21" si="10">CORREL(C2:C18,$G$2:$G$18)</f>
        <v>8.4599267698757585E-2</v>
      </c>
      <c r="D21" s="3">
        <f t="shared" si="10"/>
        <v>-0.27533217032532392</v>
      </c>
      <c r="E21" s="3">
        <f t="shared" si="10"/>
        <v>9.2001483849277851E-2</v>
      </c>
      <c r="F21" s="3">
        <f t="shared" si="10"/>
        <v>-0.23815289213726684</v>
      </c>
      <c r="G21" s="3">
        <f t="shared" si="10"/>
        <v>1</v>
      </c>
      <c r="I21" t="s">
        <v>127</v>
      </c>
      <c r="J21">
        <v>2</v>
      </c>
      <c r="K21">
        <v>3</v>
      </c>
      <c r="L21">
        <v>4</v>
      </c>
      <c r="M21">
        <v>5</v>
      </c>
      <c r="N21">
        <v>6</v>
      </c>
      <c r="O21">
        <v>7</v>
      </c>
      <c r="P21">
        <v>8</v>
      </c>
      <c r="Q21">
        <v>9</v>
      </c>
      <c r="R21">
        <v>10</v>
      </c>
      <c r="S21">
        <v>11</v>
      </c>
      <c r="W21" s="11" t="s">
        <v>66</v>
      </c>
      <c r="X21" s="12">
        <v>5</v>
      </c>
      <c r="Y21" s="12">
        <v>9</v>
      </c>
      <c r="Z21" s="12">
        <v>1</v>
      </c>
      <c r="AA21" s="12">
        <v>2</v>
      </c>
      <c r="AB21" s="12">
        <v>9</v>
      </c>
      <c r="AC21" s="12">
        <v>13</v>
      </c>
      <c r="AD21" s="12">
        <v>9</v>
      </c>
      <c r="AE21" s="12">
        <v>17</v>
      </c>
      <c r="AF21" s="12">
        <v>16</v>
      </c>
      <c r="AG21" s="12">
        <v>9</v>
      </c>
      <c r="AH21" s="12">
        <v>873</v>
      </c>
    </row>
    <row r="22" spans="1:34" ht="15" thickBot="1" x14ac:dyDescent="0.35">
      <c r="A22" t="s">
        <v>26</v>
      </c>
      <c r="B22" s="3">
        <f>CORREL(B2:B19,$G$2:$G$19)</f>
        <v>-4.3352307810781719E-2</v>
      </c>
      <c r="C22">
        <f t="shared" ref="C22:G22" si="11">CORREL(C2:C19,$G$2:$G$19)</f>
        <v>8.1697596660082819E-2</v>
      </c>
      <c r="D22">
        <f t="shared" si="11"/>
        <v>-0.27452500455632689</v>
      </c>
      <c r="E22">
        <f t="shared" si="11"/>
        <v>7.7733083669339578E-2</v>
      </c>
      <c r="F22">
        <f t="shared" si="11"/>
        <v>-0.22850493031110311</v>
      </c>
      <c r="G22" s="3">
        <f t="shared" si="11"/>
        <v>1.0000000000000002</v>
      </c>
      <c r="W22" s="11" t="s">
        <v>67</v>
      </c>
      <c r="X22" s="12">
        <v>17</v>
      </c>
      <c r="Y22" s="12">
        <v>11</v>
      </c>
      <c r="Z22" s="12">
        <v>7</v>
      </c>
      <c r="AA22" s="12">
        <v>6</v>
      </c>
      <c r="AB22" s="12">
        <v>16</v>
      </c>
      <c r="AC22" s="12">
        <v>1</v>
      </c>
      <c r="AD22" s="12">
        <v>7</v>
      </c>
      <c r="AE22" s="12">
        <v>11</v>
      </c>
      <c r="AF22" s="12">
        <v>12</v>
      </c>
      <c r="AG22" s="12">
        <v>2</v>
      </c>
      <c r="AH22" s="12">
        <v>1790</v>
      </c>
    </row>
    <row r="23" spans="1:34" ht="15" thickBot="1" x14ac:dyDescent="0.35">
      <c r="A23" t="s">
        <v>31</v>
      </c>
      <c r="B23" s="3">
        <f>(B21-B22)^2</f>
        <v>1.358221889678803E-6</v>
      </c>
      <c r="C23" s="3">
        <f t="shared" ref="C23:F23" si="12">(C21-C22)^2</f>
        <v>8.4196948166838977E-6</v>
      </c>
      <c r="D23" s="3">
        <f t="shared" si="12"/>
        <v>6.5151657864056891E-7</v>
      </c>
      <c r="E23" s="3">
        <f t="shared" si="12"/>
        <v>2.0358724369486255E-4</v>
      </c>
      <c r="F23" s="3">
        <f t="shared" si="12"/>
        <v>9.30831673991126E-5</v>
      </c>
      <c r="G23" t="s">
        <v>32</v>
      </c>
      <c r="H23" s="3">
        <f>SUM(B23:F23)</f>
        <v>3.0709984437897843E-4</v>
      </c>
      <c r="W23" s="11" t="s">
        <v>68</v>
      </c>
      <c r="X23" s="12">
        <v>1</v>
      </c>
      <c r="Y23" s="12">
        <v>13</v>
      </c>
      <c r="Z23" s="12">
        <v>15</v>
      </c>
      <c r="AA23" s="12">
        <v>16</v>
      </c>
      <c r="AB23" s="12">
        <v>5</v>
      </c>
      <c r="AC23" s="12">
        <v>17</v>
      </c>
      <c r="AD23" s="12">
        <v>5</v>
      </c>
      <c r="AE23" s="12">
        <v>3</v>
      </c>
      <c r="AF23" s="12">
        <v>2</v>
      </c>
      <c r="AG23" s="12">
        <v>13</v>
      </c>
      <c r="AH23" s="12">
        <v>1488</v>
      </c>
    </row>
    <row r="24" spans="1:34" ht="15" thickBot="1" x14ac:dyDescent="0.35">
      <c r="W24" s="11" t="s">
        <v>69</v>
      </c>
      <c r="X24" s="12">
        <v>14</v>
      </c>
      <c r="Y24" s="12">
        <v>16</v>
      </c>
      <c r="Z24" s="12">
        <v>4</v>
      </c>
      <c r="AA24" s="12">
        <v>4</v>
      </c>
      <c r="AB24" s="12">
        <v>4</v>
      </c>
      <c r="AC24" s="12">
        <v>4</v>
      </c>
      <c r="AD24" s="12">
        <v>2</v>
      </c>
      <c r="AE24" s="12">
        <v>14</v>
      </c>
      <c r="AF24" s="12">
        <v>14</v>
      </c>
      <c r="AG24" s="12">
        <v>14</v>
      </c>
      <c r="AH24" s="12">
        <v>482</v>
      </c>
    </row>
    <row r="25" spans="1:34" ht="18.600000000000001" thickBot="1" x14ac:dyDescent="0.35">
      <c r="A25" t="s">
        <v>28</v>
      </c>
      <c r="B25" s="4">
        <f>B19</f>
        <v>55</v>
      </c>
      <c r="C25" s="4">
        <f t="shared" ref="C25:F25" si="13">C19</f>
        <v>44</v>
      </c>
      <c r="D25" s="4">
        <f t="shared" si="13"/>
        <v>33</v>
      </c>
      <c r="E25" s="4">
        <f t="shared" si="13"/>
        <v>22</v>
      </c>
      <c r="F25" s="4">
        <f t="shared" si="13"/>
        <v>11</v>
      </c>
      <c r="G25" s="5">
        <f t="shared" ref="G25" si="14">INT(1000*ABS(SIN(B25)*SIN(C25)+SIN(D25)+COS(E25)*COS(F25)))</f>
        <v>977</v>
      </c>
      <c r="I25" t="s">
        <v>129</v>
      </c>
      <c r="J25">
        <f>VLOOKUP(J20,$W$45:$AG$64,J$21,0)</f>
        <v>0</v>
      </c>
      <c r="K25">
        <f t="shared" ref="K25:S25" si="15">VLOOKUP(K20,$W$45:$AG$64,K$21,0)</f>
        <v>0</v>
      </c>
      <c r="L25">
        <f t="shared" si="15"/>
        <v>0</v>
      </c>
      <c r="M25">
        <f t="shared" si="15"/>
        <v>0</v>
      </c>
      <c r="N25">
        <f t="shared" si="15"/>
        <v>0</v>
      </c>
      <c r="O25">
        <f t="shared" si="15"/>
        <v>0</v>
      </c>
      <c r="P25">
        <f t="shared" si="15"/>
        <v>0</v>
      </c>
      <c r="Q25">
        <f t="shared" si="15"/>
        <v>0</v>
      </c>
      <c r="R25">
        <f t="shared" si="15"/>
        <v>0</v>
      </c>
      <c r="S25">
        <f t="shared" si="15"/>
        <v>0</v>
      </c>
      <c r="T25" s="2">
        <f>SUM(J25:S25)</f>
        <v>0</v>
      </c>
      <c r="U25" t="s">
        <v>155</v>
      </c>
      <c r="W25" s="7"/>
    </row>
    <row r="26" spans="1:34" ht="15" thickBot="1" x14ac:dyDescent="0.35">
      <c r="A26" t="s">
        <v>29</v>
      </c>
      <c r="B26">
        <f>COUNTIFS(B2:B18,"&gt;"&amp;B19)+1</f>
        <v>10</v>
      </c>
      <c r="C26">
        <f t="shared" ref="C26:F26" si="16">COUNTIFS(C2:C18,"&gt;"&amp;C19)+1</f>
        <v>11</v>
      </c>
      <c r="D26">
        <f t="shared" si="16"/>
        <v>15</v>
      </c>
      <c r="E26">
        <f t="shared" si="16"/>
        <v>15</v>
      </c>
      <c r="F26">
        <f t="shared" si="16"/>
        <v>18</v>
      </c>
      <c r="W26" s="11" t="s">
        <v>70</v>
      </c>
      <c r="X26" s="11" t="s">
        <v>42</v>
      </c>
      <c r="Y26" s="11" t="s">
        <v>43</v>
      </c>
      <c r="Z26" s="11" t="s">
        <v>44</v>
      </c>
      <c r="AA26" s="11" t="s">
        <v>45</v>
      </c>
      <c r="AB26" s="11" t="s">
        <v>46</v>
      </c>
      <c r="AC26" s="11" t="s">
        <v>47</v>
      </c>
      <c r="AD26" s="11" t="s">
        <v>48</v>
      </c>
      <c r="AE26" s="11" t="s">
        <v>49</v>
      </c>
      <c r="AF26" s="11" t="s">
        <v>50</v>
      </c>
      <c r="AG26" s="11" t="s">
        <v>51</v>
      </c>
    </row>
    <row r="27" spans="1:34" ht="15" thickBot="1" x14ac:dyDescent="0.35">
      <c r="W27" s="11" t="s">
        <v>71</v>
      </c>
      <c r="X27" s="12" t="s">
        <v>132</v>
      </c>
      <c r="Y27" s="12" t="s">
        <v>133</v>
      </c>
      <c r="Z27" s="12" t="s">
        <v>134</v>
      </c>
      <c r="AA27" s="12" t="s">
        <v>135</v>
      </c>
      <c r="AB27" s="12" t="s">
        <v>136</v>
      </c>
      <c r="AC27" s="12" t="s">
        <v>137</v>
      </c>
      <c r="AD27" s="12" t="s">
        <v>138</v>
      </c>
      <c r="AE27" s="12" t="s">
        <v>139</v>
      </c>
      <c r="AF27" s="12" t="s">
        <v>132</v>
      </c>
      <c r="AG27" s="12" t="s">
        <v>132</v>
      </c>
    </row>
    <row r="28" spans="1:34" ht="15" thickBot="1" x14ac:dyDescent="0.35">
      <c r="W28" s="11" t="s">
        <v>82</v>
      </c>
      <c r="X28" s="12" t="s">
        <v>132</v>
      </c>
      <c r="Y28" s="12" t="s">
        <v>140</v>
      </c>
      <c r="Z28" s="12" t="s">
        <v>141</v>
      </c>
      <c r="AA28" s="12" t="s">
        <v>132</v>
      </c>
      <c r="AB28" s="12" t="s">
        <v>132</v>
      </c>
      <c r="AC28" s="12" t="s">
        <v>132</v>
      </c>
      <c r="AD28" s="12" t="s">
        <v>142</v>
      </c>
      <c r="AE28" s="12" t="s">
        <v>132</v>
      </c>
      <c r="AF28" s="12" t="s">
        <v>143</v>
      </c>
      <c r="AG28" s="12" t="s">
        <v>132</v>
      </c>
    </row>
    <row r="29" spans="1:34" ht="15" thickBot="1" x14ac:dyDescent="0.35">
      <c r="W29" s="11" t="s">
        <v>87</v>
      </c>
      <c r="X29" s="12" t="s">
        <v>144</v>
      </c>
      <c r="Y29" s="12" t="s">
        <v>132</v>
      </c>
      <c r="Z29" s="12" t="s">
        <v>145</v>
      </c>
      <c r="AA29" s="12" t="s">
        <v>132</v>
      </c>
      <c r="AB29" s="12" t="s">
        <v>132</v>
      </c>
      <c r="AC29" s="12" t="s">
        <v>132</v>
      </c>
      <c r="AD29" s="12" t="s">
        <v>132</v>
      </c>
      <c r="AE29" s="12" t="s">
        <v>132</v>
      </c>
      <c r="AF29" s="12" t="s">
        <v>132</v>
      </c>
      <c r="AG29" s="12" t="s">
        <v>146</v>
      </c>
    </row>
    <row r="30" spans="1:34" ht="15" thickBot="1" x14ac:dyDescent="0.35">
      <c r="W30" s="11" t="s">
        <v>90</v>
      </c>
      <c r="X30" s="12" t="s">
        <v>132</v>
      </c>
      <c r="Y30" s="12" t="s">
        <v>147</v>
      </c>
      <c r="Z30" s="12" t="s">
        <v>132</v>
      </c>
      <c r="AA30" s="12" t="s">
        <v>132</v>
      </c>
      <c r="AB30" s="12" t="s">
        <v>132</v>
      </c>
      <c r="AC30" s="12" t="s">
        <v>132</v>
      </c>
      <c r="AD30" s="12" t="s">
        <v>148</v>
      </c>
      <c r="AE30" s="12" t="s">
        <v>132</v>
      </c>
      <c r="AF30" s="12" t="s">
        <v>132</v>
      </c>
      <c r="AG30" s="12" t="s">
        <v>132</v>
      </c>
    </row>
    <row r="31" spans="1:34" ht="15" thickBot="1" x14ac:dyDescent="0.35">
      <c r="H31">
        <f>100000/85</f>
        <v>1176.4705882352941</v>
      </c>
      <c r="W31" s="11" t="s">
        <v>92</v>
      </c>
      <c r="X31" s="12" t="s">
        <v>132</v>
      </c>
      <c r="Y31" s="12" t="s">
        <v>132</v>
      </c>
      <c r="Z31" s="12" t="s">
        <v>132</v>
      </c>
      <c r="AA31" s="12" t="s">
        <v>132</v>
      </c>
      <c r="AB31" s="12" t="s">
        <v>132</v>
      </c>
      <c r="AC31" s="12" t="s">
        <v>132</v>
      </c>
      <c r="AD31" s="12" t="s">
        <v>132</v>
      </c>
      <c r="AE31" s="12" t="s">
        <v>132</v>
      </c>
      <c r="AF31" s="12" t="s">
        <v>132</v>
      </c>
      <c r="AG31" s="12" t="s">
        <v>132</v>
      </c>
    </row>
    <row r="32" spans="1:34" ht="15" thickBot="1" x14ac:dyDescent="0.35">
      <c r="W32" s="11" t="s">
        <v>93</v>
      </c>
      <c r="X32" s="12" t="s">
        <v>132</v>
      </c>
      <c r="Y32" s="12" t="s">
        <v>132</v>
      </c>
      <c r="Z32" s="12" t="s">
        <v>132</v>
      </c>
      <c r="AA32" s="12" t="s">
        <v>132</v>
      </c>
      <c r="AB32" s="12" t="s">
        <v>132</v>
      </c>
      <c r="AC32" s="12" t="s">
        <v>132</v>
      </c>
      <c r="AD32" s="12" t="s">
        <v>132</v>
      </c>
      <c r="AE32" s="12" t="s">
        <v>132</v>
      </c>
      <c r="AF32" s="12" t="s">
        <v>132</v>
      </c>
      <c r="AG32" s="12" t="s">
        <v>132</v>
      </c>
    </row>
    <row r="33" spans="23:33" ht="15" thickBot="1" x14ac:dyDescent="0.35">
      <c r="W33" s="11" t="s">
        <v>96</v>
      </c>
      <c r="X33" s="12" t="s">
        <v>132</v>
      </c>
      <c r="Y33" s="12" t="s">
        <v>132</v>
      </c>
      <c r="Z33" s="12" t="s">
        <v>132</v>
      </c>
      <c r="AA33" s="12" t="s">
        <v>132</v>
      </c>
      <c r="AB33" s="12" t="s">
        <v>132</v>
      </c>
      <c r="AC33" s="12" t="s">
        <v>132</v>
      </c>
      <c r="AD33" s="12" t="s">
        <v>132</v>
      </c>
      <c r="AE33" s="12" t="s">
        <v>132</v>
      </c>
      <c r="AF33" s="12" t="s">
        <v>149</v>
      </c>
      <c r="AG33" s="12" t="s">
        <v>132</v>
      </c>
    </row>
    <row r="34" spans="23:33" ht="15" thickBot="1" x14ac:dyDescent="0.35">
      <c r="W34" s="11" t="s">
        <v>98</v>
      </c>
      <c r="X34" s="12" t="s">
        <v>132</v>
      </c>
      <c r="Y34" s="12" t="s">
        <v>132</v>
      </c>
      <c r="Z34" s="12" t="s">
        <v>132</v>
      </c>
      <c r="AA34" s="12" t="s">
        <v>132</v>
      </c>
      <c r="AB34" s="12" t="s">
        <v>132</v>
      </c>
      <c r="AC34" s="12" t="s">
        <v>132</v>
      </c>
      <c r="AD34" s="12" t="s">
        <v>132</v>
      </c>
      <c r="AE34" s="12" t="s">
        <v>132</v>
      </c>
      <c r="AF34" s="12" t="s">
        <v>132</v>
      </c>
      <c r="AG34" s="12" t="s">
        <v>132</v>
      </c>
    </row>
    <row r="35" spans="23:33" ht="15" thickBot="1" x14ac:dyDescent="0.35">
      <c r="W35" s="11" t="s">
        <v>99</v>
      </c>
      <c r="X35" s="12" t="s">
        <v>132</v>
      </c>
      <c r="Y35" s="12" t="s">
        <v>132</v>
      </c>
      <c r="Z35" s="12" t="s">
        <v>132</v>
      </c>
      <c r="AA35" s="12" t="s">
        <v>132</v>
      </c>
      <c r="AB35" s="12" t="s">
        <v>132</v>
      </c>
      <c r="AC35" s="12" t="s">
        <v>132</v>
      </c>
      <c r="AD35" s="12" t="s">
        <v>132</v>
      </c>
      <c r="AE35" s="12" t="s">
        <v>132</v>
      </c>
      <c r="AF35" s="12" t="s">
        <v>132</v>
      </c>
      <c r="AG35" s="12" t="s">
        <v>132</v>
      </c>
    </row>
    <row r="36" spans="23:33" ht="15" thickBot="1" x14ac:dyDescent="0.35">
      <c r="W36" s="11" t="s">
        <v>102</v>
      </c>
      <c r="X36" s="12" t="s">
        <v>132</v>
      </c>
      <c r="Y36" s="12" t="s">
        <v>132</v>
      </c>
      <c r="Z36" s="12" t="s">
        <v>132</v>
      </c>
      <c r="AA36" s="12" t="s">
        <v>132</v>
      </c>
      <c r="AB36" s="12" t="s">
        <v>132</v>
      </c>
      <c r="AC36" s="12" t="s">
        <v>132</v>
      </c>
      <c r="AD36" s="12" t="s">
        <v>132</v>
      </c>
      <c r="AE36" s="12" t="s">
        <v>132</v>
      </c>
      <c r="AF36" s="12" t="s">
        <v>132</v>
      </c>
      <c r="AG36" s="12" t="s">
        <v>132</v>
      </c>
    </row>
    <row r="37" spans="23:33" ht="15" thickBot="1" x14ac:dyDescent="0.35">
      <c r="W37" s="11" t="s">
        <v>103</v>
      </c>
      <c r="X37" s="12" t="s">
        <v>132</v>
      </c>
      <c r="Y37" s="12" t="s">
        <v>132</v>
      </c>
      <c r="Z37" s="12" t="s">
        <v>132</v>
      </c>
      <c r="AA37" s="12" t="s">
        <v>132</v>
      </c>
      <c r="AB37" s="12" t="s">
        <v>132</v>
      </c>
      <c r="AC37" s="12" t="s">
        <v>132</v>
      </c>
      <c r="AD37" s="12" t="s">
        <v>132</v>
      </c>
      <c r="AE37" s="12" t="s">
        <v>132</v>
      </c>
      <c r="AF37" s="12" t="s">
        <v>132</v>
      </c>
      <c r="AG37" s="12" t="s">
        <v>132</v>
      </c>
    </row>
    <row r="38" spans="23:33" ht="15" thickBot="1" x14ac:dyDescent="0.35">
      <c r="W38" s="11" t="s">
        <v>104</v>
      </c>
      <c r="X38" s="12" t="s">
        <v>132</v>
      </c>
      <c r="Y38" s="12" t="s">
        <v>132</v>
      </c>
      <c r="Z38" s="12" t="s">
        <v>132</v>
      </c>
      <c r="AA38" s="12" t="s">
        <v>132</v>
      </c>
      <c r="AB38" s="12" t="s">
        <v>132</v>
      </c>
      <c r="AC38" s="12" t="s">
        <v>132</v>
      </c>
      <c r="AD38" s="12" t="s">
        <v>132</v>
      </c>
      <c r="AE38" s="12" t="s">
        <v>132</v>
      </c>
      <c r="AF38" s="12" t="s">
        <v>132</v>
      </c>
      <c r="AG38" s="12" t="s">
        <v>132</v>
      </c>
    </row>
    <row r="39" spans="23:33" ht="15" thickBot="1" x14ac:dyDescent="0.35">
      <c r="W39" s="11" t="s">
        <v>105</v>
      </c>
      <c r="X39" s="12" t="s">
        <v>132</v>
      </c>
      <c r="Y39" s="12" t="s">
        <v>132</v>
      </c>
      <c r="Z39" s="12" t="s">
        <v>132</v>
      </c>
      <c r="AA39" s="12" t="s">
        <v>132</v>
      </c>
      <c r="AB39" s="12" t="s">
        <v>132</v>
      </c>
      <c r="AC39" s="12" t="s">
        <v>132</v>
      </c>
      <c r="AD39" s="12" t="s">
        <v>132</v>
      </c>
      <c r="AE39" s="12" t="s">
        <v>132</v>
      </c>
      <c r="AF39" s="12" t="s">
        <v>132</v>
      </c>
      <c r="AG39" s="12" t="s">
        <v>132</v>
      </c>
    </row>
    <row r="40" spans="23:33" ht="15" thickBot="1" x14ac:dyDescent="0.35">
      <c r="W40" s="11" t="s">
        <v>106</v>
      </c>
      <c r="X40" s="12" t="s">
        <v>132</v>
      </c>
      <c r="Y40" s="12" t="s">
        <v>132</v>
      </c>
      <c r="Z40" s="12" t="s">
        <v>132</v>
      </c>
      <c r="AA40" s="12" t="s">
        <v>132</v>
      </c>
      <c r="AB40" s="12" t="s">
        <v>132</v>
      </c>
      <c r="AC40" s="12" t="s">
        <v>132</v>
      </c>
      <c r="AD40" s="12" t="s">
        <v>132</v>
      </c>
      <c r="AE40" s="12" t="s">
        <v>132</v>
      </c>
      <c r="AF40" s="12" t="s">
        <v>132</v>
      </c>
      <c r="AG40" s="12" t="s">
        <v>132</v>
      </c>
    </row>
    <row r="41" spans="23:33" ht="15" thickBot="1" x14ac:dyDescent="0.35">
      <c r="W41" s="11" t="s">
        <v>107</v>
      </c>
      <c r="X41" s="12" t="s">
        <v>132</v>
      </c>
      <c r="Y41" s="12" t="s">
        <v>132</v>
      </c>
      <c r="Z41" s="12" t="s">
        <v>132</v>
      </c>
      <c r="AA41" s="12" t="s">
        <v>132</v>
      </c>
      <c r="AB41" s="12" t="s">
        <v>132</v>
      </c>
      <c r="AC41" s="12" t="s">
        <v>132</v>
      </c>
      <c r="AD41" s="12" t="s">
        <v>132</v>
      </c>
      <c r="AE41" s="12" t="s">
        <v>132</v>
      </c>
      <c r="AF41" s="12" t="s">
        <v>132</v>
      </c>
      <c r="AG41" s="12" t="s">
        <v>132</v>
      </c>
    </row>
    <row r="42" spans="23:33" ht="15" thickBot="1" x14ac:dyDescent="0.35">
      <c r="W42" s="11" t="s">
        <v>108</v>
      </c>
      <c r="X42" s="12" t="s">
        <v>132</v>
      </c>
      <c r="Y42" s="12" t="s">
        <v>132</v>
      </c>
      <c r="Z42" s="12" t="s">
        <v>132</v>
      </c>
      <c r="AA42" s="12" t="s">
        <v>132</v>
      </c>
      <c r="AB42" s="12" t="s">
        <v>132</v>
      </c>
      <c r="AC42" s="12" t="s">
        <v>132</v>
      </c>
      <c r="AD42" s="12" t="s">
        <v>132</v>
      </c>
      <c r="AE42" s="12" t="s">
        <v>132</v>
      </c>
      <c r="AF42" s="12" t="s">
        <v>132</v>
      </c>
      <c r="AG42" s="12" t="s">
        <v>132</v>
      </c>
    </row>
    <row r="43" spans="23:33" ht="15" thickBot="1" x14ac:dyDescent="0.35">
      <c r="W43" s="11" t="s">
        <v>109</v>
      </c>
      <c r="X43" s="12" t="s">
        <v>132</v>
      </c>
      <c r="Y43" s="12" t="s">
        <v>132</v>
      </c>
      <c r="Z43" s="12" t="s">
        <v>132</v>
      </c>
      <c r="AA43" s="12" t="s">
        <v>132</v>
      </c>
      <c r="AB43" s="12" t="s">
        <v>132</v>
      </c>
      <c r="AC43" s="12" t="s">
        <v>132</v>
      </c>
      <c r="AD43" s="12" t="s">
        <v>132</v>
      </c>
      <c r="AE43" s="12" t="s">
        <v>132</v>
      </c>
      <c r="AF43" s="12" t="s">
        <v>132</v>
      </c>
      <c r="AG43" s="12" t="s">
        <v>132</v>
      </c>
    </row>
    <row r="44" spans="23:33" ht="15" thickBot="1" x14ac:dyDescent="0.35">
      <c r="W44" s="11" t="s">
        <v>150</v>
      </c>
      <c r="X44" s="12" t="s">
        <v>132</v>
      </c>
      <c r="Y44" s="12" t="s">
        <v>132</v>
      </c>
      <c r="Z44" s="12" t="s">
        <v>132</v>
      </c>
      <c r="AA44" s="12" t="s">
        <v>132</v>
      </c>
      <c r="AB44" s="12" t="s">
        <v>132</v>
      </c>
      <c r="AC44" s="12" t="s">
        <v>132</v>
      </c>
      <c r="AD44" s="12" t="s">
        <v>132</v>
      </c>
      <c r="AE44" s="12" t="s">
        <v>132</v>
      </c>
      <c r="AF44" s="12" t="s">
        <v>132</v>
      </c>
      <c r="AG44" s="12" t="s">
        <v>132</v>
      </c>
    </row>
    <row r="45" spans="23:33" ht="18.600000000000001" thickBot="1" x14ac:dyDescent="0.35">
      <c r="W45" s="7"/>
    </row>
    <row r="46" spans="23:33" ht="15" thickBot="1" x14ac:dyDescent="0.35">
      <c r="W46" s="11">
        <v>0</v>
      </c>
      <c r="X46" s="11">
        <f>X47</f>
        <v>0</v>
      </c>
      <c r="Y46" s="11">
        <f t="shared" ref="Y46:AG46" si="17">Y47</f>
        <v>1606</v>
      </c>
      <c r="Z46" s="11">
        <f t="shared" si="17"/>
        <v>873</v>
      </c>
      <c r="AA46" s="11">
        <f t="shared" si="17"/>
        <v>546</v>
      </c>
      <c r="AB46" s="11">
        <f t="shared" si="17"/>
        <v>375</v>
      </c>
      <c r="AC46" s="11">
        <f t="shared" si="17"/>
        <v>1790</v>
      </c>
      <c r="AD46" s="11">
        <f t="shared" si="17"/>
        <v>715</v>
      </c>
      <c r="AE46" s="11">
        <f t="shared" si="17"/>
        <v>106</v>
      </c>
      <c r="AF46" s="11">
        <f t="shared" si="17"/>
        <v>0</v>
      </c>
      <c r="AG46" s="11">
        <f t="shared" si="17"/>
        <v>0</v>
      </c>
    </row>
    <row r="47" spans="23:33" ht="15" thickBot="1" x14ac:dyDescent="0.35">
      <c r="W47" s="11">
        <v>1</v>
      </c>
      <c r="X47" s="12">
        <v>0</v>
      </c>
      <c r="Y47" s="12">
        <v>1606</v>
      </c>
      <c r="Z47" s="12">
        <v>873</v>
      </c>
      <c r="AA47" s="12">
        <v>546</v>
      </c>
      <c r="AB47" s="12">
        <v>375</v>
      </c>
      <c r="AC47" s="12">
        <v>1790</v>
      </c>
      <c r="AD47" s="12">
        <v>715</v>
      </c>
      <c r="AE47" s="12">
        <v>106</v>
      </c>
      <c r="AF47" s="12">
        <v>0</v>
      </c>
      <c r="AG47" s="12">
        <v>0</v>
      </c>
    </row>
    <row r="48" spans="23:33" ht="15" thickBot="1" x14ac:dyDescent="0.35">
      <c r="W48" s="11">
        <v>2</v>
      </c>
      <c r="X48" s="12">
        <v>0</v>
      </c>
      <c r="Y48" s="12">
        <v>132</v>
      </c>
      <c r="Z48" s="12">
        <v>520</v>
      </c>
      <c r="AA48" s="12">
        <v>0</v>
      </c>
      <c r="AB48" s="12">
        <v>0</v>
      </c>
      <c r="AC48" s="12">
        <v>0</v>
      </c>
      <c r="AD48" s="12">
        <v>482</v>
      </c>
      <c r="AE48" s="12">
        <v>0</v>
      </c>
      <c r="AF48" s="12">
        <v>1488</v>
      </c>
      <c r="AG48" s="12">
        <v>0</v>
      </c>
    </row>
    <row r="49" spans="23:33" ht="15" thickBot="1" x14ac:dyDescent="0.35">
      <c r="W49" s="11">
        <v>3</v>
      </c>
      <c r="X49" s="12">
        <v>160</v>
      </c>
      <c r="Y49" s="12">
        <v>0</v>
      </c>
      <c r="Z49" s="12">
        <v>346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837</v>
      </c>
    </row>
    <row r="50" spans="23:33" ht="15" thickBot="1" x14ac:dyDescent="0.35">
      <c r="W50" s="11">
        <v>4</v>
      </c>
      <c r="X50" s="12">
        <v>0</v>
      </c>
      <c r="Y50" s="12">
        <v>1035</v>
      </c>
      <c r="Z50" s="12">
        <v>0</v>
      </c>
      <c r="AA50" s="12">
        <v>0</v>
      </c>
      <c r="AB50" s="12">
        <v>0</v>
      </c>
      <c r="AC50" s="12">
        <v>0</v>
      </c>
      <c r="AD50" s="12">
        <v>604</v>
      </c>
      <c r="AE50" s="12">
        <v>0</v>
      </c>
      <c r="AF50" s="12">
        <v>0</v>
      </c>
      <c r="AG50" s="12">
        <v>0</v>
      </c>
    </row>
    <row r="51" spans="23:33" ht="15" thickBot="1" x14ac:dyDescent="0.35">
      <c r="W51" s="11">
        <v>5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</row>
    <row r="52" spans="23:33" ht="15" thickBot="1" x14ac:dyDescent="0.35">
      <c r="W52" s="11">
        <v>6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</row>
    <row r="53" spans="23:33" ht="15" thickBot="1" x14ac:dyDescent="0.35">
      <c r="W53" s="11">
        <v>7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235</v>
      </c>
      <c r="AG53" s="12">
        <v>0</v>
      </c>
    </row>
    <row r="54" spans="23:33" ht="15" thickBot="1" x14ac:dyDescent="0.35">
      <c r="W54" s="11">
        <v>8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</row>
    <row r="55" spans="23:33" ht="15" thickBot="1" x14ac:dyDescent="0.35">
      <c r="W55" s="11">
        <v>9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</row>
    <row r="56" spans="23:33" ht="15" thickBot="1" x14ac:dyDescent="0.35">
      <c r="W56" s="11">
        <v>10</v>
      </c>
      <c r="X56" s="21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</row>
    <row r="57" spans="23:33" ht="15" thickBot="1" x14ac:dyDescent="0.35">
      <c r="W57" s="11">
        <v>11</v>
      </c>
      <c r="X57" s="12">
        <v>0</v>
      </c>
      <c r="Y57" s="21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0</v>
      </c>
    </row>
    <row r="58" spans="23:33" ht="15" thickBot="1" x14ac:dyDescent="0.35">
      <c r="W58" s="11">
        <v>12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</row>
    <row r="59" spans="23:33" ht="15" thickBot="1" x14ac:dyDescent="0.35">
      <c r="W59" s="11">
        <v>13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</row>
    <row r="60" spans="23:33" ht="15" thickBot="1" x14ac:dyDescent="0.35">
      <c r="W60" s="11">
        <v>14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</row>
    <row r="61" spans="23:33" ht="15" thickBot="1" x14ac:dyDescent="0.35">
      <c r="W61" s="11">
        <v>15</v>
      </c>
      <c r="X61" s="12">
        <v>0</v>
      </c>
      <c r="Y61" s="12">
        <v>0</v>
      </c>
      <c r="Z61" s="21">
        <v>0</v>
      </c>
      <c r="AA61" s="21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</row>
    <row r="62" spans="23:33" ht="15" thickBot="1" x14ac:dyDescent="0.35">
      <c r="W62" s="11">
        <v>16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</row>
    <row r="63" spans="23:33" ht="15" thickBot="1" x14ac:dyDescent="0.35">
      <c r="W63" s="11">
        <v>17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0</v>
      </c>
      <c r="AG63" s="12">
        <v>0</v>
      </c>
    </row>
    <row r="64" spans="23:33" ht="15" thickBot="1" x14ac:dyDescent="0.35">
      <c r="W64" s="11">
        <v>18</v>
      </c>
      <c r="X64" s="12">
        <v>0</v>
      </c>
      <c r="Y64" s="12">
        <v>0</v>
      </c>
      <c r="Z64" s="12">
        <v>0</v>
      </c>
      <c r="AA64" s="12">
        <v>0</v>
      </c>
      <c r="AB64" s="21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</row>
    <row r="65" spans="23:37" ht="18.600000000000001" thickBot="1" x14ac:dyDescent="0.35">
      <c r="W65" s="7"/>
    </row>
    <row r="66" spans="23:37" ht="15" thickBot="1" x14ac:dyDescent="0.35">
      <c r="W66" s="11" t="s">
        <v>151</v>
      </c>
      <c r="X66" s="11" t="s">
        <v>42</v>
      </c>
      <c r="Y66" s="11" t="s">
        <v>43</v>
      </c>
      <c r="Z66" s="11" t="s">
        <v>44</v>
      </c>
      <c r="AA66" s="11" t="s">
        <v>45</v>
      </c>
      <c r="AB66" s="11" t="s">
        <v>46</v>
      </c>
      <c r="AC66" s="11" t="s">
        <v>47</v>
      </c>
      <c r="AD66" s="11" t="s">
        <v>48</v>
      </c>
      <c r="AE66" s="11" t="s">
        <v>49</v>
      </c>
      <c r="AF66" s="11" t="s">
        <v>50</v>
      </c>
      <c r="AG66" s="11" t="s">
        <v>51</v>
      </c>
      <c r="AH66" s="11" t="s">
        <v>111</v>
      </c>
      <c r="AI66" s="11" t="s">
        <v>112</v>
      </c>
      <c r="AJ66" s="11" t="s">
        <v>113</v>
      </c>
      <c r="AK66" s="11" t="s">
        <v>114</v>
      </c>
    </row>
    <row r="67" spans="23:37" ht="15" thickBot="1" x14ac:dyDescent="0.35">
      <c r="W67" s="11" t="s">
        <v>53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715</v>
      </c>
      <c r="AE67" s="12">
        <v>0</v>
      </c>
      <c r="AF67" s="12">
        <v>0</v>
      </c>
      <c r="AG67" s="12">
        <v>0</v>
      </c>
      <c r="AH67" s="12">
        <v>715</v>
      </c>
      <c r="AI67" s="12">
        <v>715</v>
      </c>
      <c r="AJ67" s="12">
        <v>0</v>
      </c>
      <c r="AK67" s="12">
        <v>0</v>
      </c>
    </row>
    <row r="68" spans="23:37" ht="15" thickBot="1" x14ac:dyDescent="0.35">
      <c r="W68" s="11" t="s">
        <v>54</v>
      </c>
      <c r="X68" s="12">
        <v>0</v>
      </c>
      <c r="Y68" s="12">
        <v>0</v>
      </c>
      <c r="Z68" s="12">
        <v>346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346</v>
      </c>
      <c r="AI68" s="12">
        <v>346</v>
      </c>
      <c r="AJ68" s="12">
        <v>0</v>
      </c>
      <c r="AK68" s="12">
        <v>0</v>
      </c>
    </row>
    <row r="69" spans="23:37" ht="15" thickBot="1" x14ac:dyDescent="0.35">
      <c r="W69" s="11" t="s">
        <v>55</v>
      </c>
      <c r="X69" s="12">
        <v>0</v>
      </c>
      <c r="Y69" s="12">
        <v>1035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1035</v>
      </c>
      <c r="AI69" s="12">
        <v>1035</v>
      </c>
      <c r="AJ69" s="12">
        <v>0</v>
      </c>
      <c r="AK69" s="12">
        <v>0</v>
      </c>
    </row>
    <row r="70" spans="23:37" ht="15" thickBot="1" x14ac:dyDescent="0.35">
      <c r="W70" s="11" t="s">
        <v>56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235</v>
      </c>
      <c r="AG70" s="12">
        <v>0</v>
      </c>
      <c r="AH70" s="12">
        <v>235</v>
      </c>
      <c r="AI70" s="12">
        <v>235</v>
      </c>
      <c r="AJ70" s="12">
        <v>0</v>
      </c>
      <c r="AK70" s="12">
        <v>0</v>
      </c>
    </row>
    <row r="71" spans="23:37" ht="15" thickBot="1" x14ac:dyDescent="0.35">
      <c r="W71" s="11" t="s">
        <v>57</v>
      </c>
      <c r="X71" s="12">
        <v>0</v>
      </c>
      <c r="Y71" s="12">
        <v>132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132</v>
      </c>
      <c r="AI71" s="12">
        <v>132</v>
      </c>
      <c r="AJ71" s="12">
        <v>0</v>
      </c>
      <c r="AK71" s="12">
        <v>0</v>
      </c>
    </row>
    <row r="72" spans="23:37" ht="15" thickBot="1" x14ac:dyDescent="0.35">
      <c r="W72" s="11" t="s">
        <v>58</v>
      </c>
      <c r="X72" s="12">
        <v>0</v>
      </c>
      <c r="Y72" s="12">
        <v>0</v>
      </c>
      <c r="Z72" s="12">
        <v>520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520</v>
      </c>
      <c r="AI72" s="12">
        <v>520</v>
      </c>
      <c r="AJ72" s="12">
        <v>0</v>
      </c>
      <c r="AK72" s="12">
        <v>0</v>
      </c>
    </row>
    <row r="73" spans="23:37" ht="15" thickBot="1" x14ac:dyDescent="0.35">
      <c r="W73" s="11" t="s">
        <v>59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837</v>
      </c>
      <c r="AH73" s="12">
        <v>837</v>
      </c>
      <c r="AI73" s="12">
        <v>837</v>
      </c>
      <c r="AJ73" s="12">
        <v>0</v>
      </c>
      <c r="AK73" s="12">
        <v>0</v>
      </c>
    </row>
    <row r="74" spans="23:37" ht="15" thickBot="1" x14ac:dyDescent="0.35">
      <c r="W74" s="11" t="s">
        <v>60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106</v>
      </c>
      <c r="AF74" s="12">
        <v>0</v>
      </c>
      <c r="AG74" s="12">
        <v>0</v>
      </c>
      <c r="AH74" s="12">
        <v>106</v>
      </c>
      <c r="AI74" s="12">
        <v>106</v>
      </c>
      <c r="AJ74" s="12">
        <v>0</v>
      </c>
      <c r="AK74" s="12">
        <v>0</v>
      </c>
    </row>
    <row r="75" spans="23:37" ht="15" thickBot="1" x14ac:dyDescent="0.35">
      <c r="W75" s="11" t="s">
        <v>61</v>
      </c>
      <c r="X75" s="12">
        <v>0</v>
      </c>
      <c r="Y75" s="12">
        <v>0</v>
      </c>
      <c r="Z75" s="12">
        <v>0</v>
      </c>
      <c r="AA75" s="12">
        <v>0</v>
      </c>
      <c r="AB75" s="12">
        <v>375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375</v>
      </c>
      <c r="AI75" s="12">
        <v>375</v>
      </c>
      <c r="AJ75" s="12">
        <v>0</v>
      </c>
      <c r="AK75" s="12">
        <v>0</v>
      </c>
    </row>
    <row r="76" spans="23:37" ht="15" thickBot="1" x14ac:dyDescent="0.35">
      <c r="W76" s="11" t="s">
        <v>62</v>
      </c>
      <c r="X76" s="12">
        <v>0</v>
      </c>
      <c r="Y76" s="12">
        <v>0</v>
      </c>
      <c r="Z76" s="12">
        <v>0</v>
      </c>
      <c r="AA76" s="12">
        <v>546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546</v>
      </c>
      <c r="AI76" s="12">
        <v>546</v>
      </c>
      <c r="AJ76" s="12">
        <v>0</v>
      </c>
      <c r="AK76" s="12">
        <v>0</v>
      </c>
    </row>
    <row r="77" spans="23:37" ht="15" thickBot="1" x14ac:dyDescent="0.35">
      <c r="W77" s="11" t="s">
        <v>63</v>
      </c>
      <c r="X77" s="12">
        <v>0</v>
      </c>
      <c r="Y77" s="12">
        <v>1606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1606</v>
      </c>
      <c r="AI77" s="12">
        <v>1606</v>
      </c>
      <c r="AJ77" s="12">
        <v>0</v>
      </c>
      <c r="AK77" s="12">
        <v>0</v>
      </c>
    </row>
    <row r="78" spans="23:37" ht="15" thickBot="1" x14ac:dyDescent="0.35">
      <c r="W78" s="11" t="s">
        <v>64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604</v>
      </c>
      <c r="AE78" s="12">
        <v>0</v>
      </c>
      <c r="AF78" s="12">
        <v>0</v>
      </c>
      <c r="AG78" s="12">
        <v>0</v>
      </c>
      <c r="AH78" s="12">
        <v>604</v>
      </c>
      <c r="AI78" s="12">
        <v>604</v>
      </c>
      <c r="AJ78" s="12">
        <v>0</v>
      </c>
      <c r="AK78" s="12">
        <v>0</v>
      </c>
    </row>
    <row r="79" spans="23:37" ht="15" thickBot="1" x14ac:dyDescent="0.35">
      <c r="W79" s="11" t="s">
        <v>65</v>
      </c>
      <c r="X79" s="12">
        <v>160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160</v>
      </c>
      <c r="AI79" s="12">
        <v>160</v>
      </c>
      <c r="AJ79" s="12">
        <v>0</v>
      </c>
      <c r="AK79" s="12">
        <v>0</v>
      </c>
    </row>
    <row r="80" spans="23:37" ht="15" thickBot="1" x14ac:dyDescent="0.35">
      <c r="W80" s="11" t="s">
        <v>66</v>
      </c>
      <c r="X80" s="12">
        <v>0</v>
      </c>
      <c r="Y80" s="12">
        <v>0</v>
      </c>
      <c r="Z80" s="12">
        <v>873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873</v>
      </c>
      <c r="AI80" s="12">
        <v>873</v>
      </c>
      <c r="AJ80" s="12">
        <v>0</v>
      </c>
      <c r="AK80" s="12">
        <v>0</v>
      </c>
    </row>
    <row r="81" spans="23:37" ht="15" thickBot="1" x14ac:dyDescent="0.35">
      <c r="W81" s="11" t="s">
        <v>67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1790</v>
      </c>
      <c r="AD81" s="12">
        <v>0</v>
      </c>
      <c r="AE81" s="12">
        <v>0</v>
      </c>
      <c r="AF81" s="12">
        <v>0</v>
      </c>
      <c r="AG81" s="12">
        <v>0</v>
      </c>
      <c r="AH81" s="12">
        <v>1790</v>
      </c>
      <c r="AI81" s="12">
        <v>1790</v>
      </c>
      <c r="AJ81" s="12">
        <v>0</v>
      </c>
      <c r="AK81" s="12">
        <v>0</v>
      </c>
    </row>
    <row r="82" spans="23:37" ht="15" thickBot="1" x14ac:dyDescent="0.35">
      <c r="W82" s="11" t="s">
        <v>68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1488</v>
      </c>
      <c r="AG82" s="12">
        <v>0</v>
      </c>
      <c r="AH82" s="12">
        <v>1488</v>
      </c>
      <c r="AI82" s="12">
        <v>1488</v>
      </c>
      <c r="AJ82" s="12">
        <v>0</v>
      </c>
      <c r="AK82" s="12">
        <v>0</v>
      </c>
    </row>
    <row r="83" spans="23:37" ht="15" thickBot="1" x14ac:dyDescent="0.35">
      <c r="W83" s="11" t="s">
        <v>69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482</v>
      </c>
      <c r="AE83" s="12">
        <v>0</v>
      </c>
      <c r="AF83" s="12">
        <v>0</v>
      </c>
      <c r="AG83" s="12">
        <v>0</v>
      </c>
      <c r="AH83" s="12">
        <v>482</v>
      </c>
      <c r="AI83" s="12">
        <v>482</v>
      </c>
      <c r="AJ83" s="12">
        <v>0</v>
      </c>
      <c r="AK83" s="12">
        <v>0</v>
      </c>
    </row>
    <row r="84" spans="23:37" ht="15" thickBot="1" x14ac:dyDescent="0.35"/>
    <row r="85" spans="23:37" ht="15" thickBot="1" x14ac:dyDescent="0.35">
      <c r="W85" s="13" t="s">
        <v>115</v>
      </c>
      <c r="X85" s="14">
        <v>6011</v>
      </c>
    </row>
    <row r="86" spans="23:37" ht="15" thickBot="1" x14ac:dyDescent="0.35">
      <c r="W86" s="13" t="s">
        <v>152</v>
      </c>
      <c r="X86" s="14">
        <v>0</v>
      </c>
    </row>
    <row r="87" spans="23:37" ht="15" thickBot="1" x14ac:dyDescent="0.35">
      <c r="W87" s="13" t="s">
        <v>117</v>
      </c>
      <c r="X87" s="14">
        <v>11850</v>
      </c>
    </row>
    <row r="88" spans="23:37" ht="15" thickBot="1" x14ac:dyDescent="0.35">
      <c r="W88" s="13" t="s">
        <v>118</v>
      </c>
      <c r="X88" s="14">
        <v>11850</v>
      </c>
    </row>
    <row r="89" spans="23:37" ht="15" thickBot="1" x14ac:dyDescent="0.35">
      <c r="W89" s="13" t="s">
        <v>119</v>
      </c>
      <c r="X89" s="14">
        <v>0</v>
      </c>
    </row>
    <row r="90" spans="23:37" ht="15" thickBot="1" x14ac:dyDescent="0.35">
      <c r="W90" s="13" t="s">
        <v>120</v>
      </c>
      <c r="X90" s="14"/>
    </row>
    <row r="91" spans="23:37" ht="15" thickBot="1" x14ac:dyDescent="0.35">
      <c r="W91" s="13" t="s">
        <v>121</v>
      </c>
      <c r="X91" s="14"/>
    </row>
    <row r="92" spans="23:37" ht="15" thickBot="1" x14ac:dyDescent="0.35">
      <c r="W92" s="13" t="s">
        <v>122</v>
      </c>
      <c r="X92" s="14">
        <v>0</v>
      </c>
    </row>
    <row r="95" spans="23:37" ht="18" x14ac:dyDescent="0.35">
      <c r="W95" s="6" t="s">
        <v>153</v>
      </c>
    </row>
    <row r="96" spans="23:37" ht="18" x14ac:dyDescent="0.35">
      <c r="W96" s="6" t="s">
        <v>154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non-causal</vt:lpstr>
      <vt:lpstr>causal</vt:lpstr>
      <vt:lpstr>causal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2022-11-12T12:12:31Z</dcterms:created>
  <dcterms:modified xsi:type="dcterms:W3CDTF">2022-11-12T16:35:43Z</dcterms:modified>
</cp:coreProperties>
</file>