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5D9B4AB1-7060-44B4-9778-2D567BFCB11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introduction" sheetId="5" r:id="rId1"/>
    <sheet name="aggregated ranking values" sheetId="1" r:id="rId2"/>
    <sheet name="tie-break" sheetId="2" r:id="rId3"/>
    <sheet name="basic models" sheetId="3" r:id="rId4"/>
    <sheet name="explorative models" sheetId="4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2" l="1"/>
  <c r="P9" i="2"/>
  <c r="P8" i="2"/>
  <c r="P7" i="2"/>
  <c r="P6" i="2"/>
  <c r="P5" i="2"/>
  <c r="P4" i="2"/>
  <c r="P3" i="2"/>
  <c r="P2" i="2"/>
  <c r="N3" i="2"/>
  <c r="N4" i="2"/>
  <c r="N5" i="2"/>
  <c r="N6" i="2"/>
  <c r="N7" i="2"/>
  <c r="N8" i="2"/>
  <c r="N9" i="2"/>
  <c r="N10" i="2"/>
  <c r="N2" i="2"/>
  <c r="K47" i="2"/>
  <c r="K48" i="2"/>
  <c r="K49" i="2"/>
  <c r="K50" i="2"/>
  <c r="K51" i="2"/>
  <c r="K52" i="2"/>
  <c r="K53" i="2"/>
  <c r="K54" i="2"/>
  <c r="K46" i="2"/>
  <c r="K43" i="2"/>
  <c r="K42" i="2"/>
  <c r="K41" i="2"/>
  <c r="K40" i="2"/>
  <c r="K39" i="2"/>
  <c r="K38" i="2"/>
  <c r="K37" i="2"/>
  <c r="K36" i="2"/>
  <c r="K35" i="2"/>
  <c r="K25" i="2"/>
  <c r="K26" i="2"/>
  <c r="K27" i="2"/>
  <c r="K28" i="2"/>
  <c r="K29" i="2"/>
  <c r="K30" i="2"/>
  <c r="K31" i="2"/>
  <c r="K32" i="2"/>
  <c r="K24" i="2"/>
  <c r="K21" i="2"/>
  <c r="K20" i="2"/>
  <c r="K19" i="2"/>
  <c r="K18" i="2"/>
  <c r="K17" i="2"/>
  <c r="K16" i="2"/>
  <c r="K15" i="2"/>
  <c r="K14" i="2"/>
  <c r="K13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I14" i="2"/>
  <c r="H14" i="2"/>
  <c r="G14" i="2"/>
  <c r="I13" i="2"/>
  <c r="H13" i="2"/>
  <c r="G13" i="2"/>
  <c r="I32" i="2"/>
  <c r="H32" i="2"/>
  <c r="G32" i="2"/>
  <c r="I31" i="2"/>
  <c r="H31" i="2"/>
  <c r="G31" i="2"/>
  <c r="I30" i="2"/>
  <c r="H30" i="2"/>
  <c r="G30" i="2"/>
  <c r="I29" i="2"/>
  <c r="H29" i="2"/>
  <c r="G29" i="2"/>
  <c r="I28" i="2"/>
  <c r="H28" i="2"/>
  <c r="G28" i="2"/>
  <c r="I27" i="2"/>
  <c r="H27" i="2"/>
  <c r="G27" i="2"/>
  <c r="I26" i="2"/>
  <c r="H26" i="2"/>
  <c r="G26" i="2"/>
  <c r="I25" i="2"/>
  <c r="H25" i="2"/>
  <c r="G25" i="2"/>
  <c r="I24" i="2"/>
  <c r="H24" i="2"/>
  <c r="G24" i="2"/>
  <c r="I54" i="2"/>
  <c r="H54" i="2"/>
  <c r="G54" i="2"/>
  <c r="I53" i="2"/>
  <c r="H53" i="2"/>
  <c r="G53" i="2"/>
  <c r="I52" i="2"/>
  <c r="H52" i="2"/>
  <c r="G52" i="2"/>
  <c r="I51" i="2"/>
  <c r="H51" i="2"/>
  <c r="G51" i="2"/>
  <c r="I50" i="2"/>
  <c r="H50" i="2"/>
  <c r="G50" i="2"/>
  <c r="I49" i="2"/>
  <c r="H49" i="2"/>
  <c r="G49" i="2"/>
  <c r="I48" i="2"/>
  <c r="H48" i="2"/>
  <c r="G48" i="2"/>
  <c r="I47" i="2"/>
  <c r="H47" i="2"/>
  <c r="G47" i="2"/>
  <c r="I46" i="2"/>
  <c r="H46" i="2"/>
  <c r="G46" i="2"/>
  <c r="I43" i="2"/>
  <c r="H43" i="2"/>
  <c r="G43" i="2"/>
  <c r="I42" i="2"/>
  <c r="H42" i="2"/>
  <c r="G42" i="2"/>
  <c r="I41" i="2"/>
  <c r="H41" i="2"/>
  <c r="G41" i="2"/>
  <c r="I40" i="2"/>
  <c r="H40" i="2"/>
  <c r="G40" i="2"/>
  <c r="I39" i="2"/>
  <c r="H39" i="2"/>
  <c r="G39" i="2"/>
  <c r="I38" i="2"/>
  <c r="H38" i="2"/>
  <c r="G38" i="2"/>
  <c r="I37" i="2"/>
  <c r="H37" i="2"/>
  <c r="G37" i="2"/>
  <c r="I36" i="2"/>
  <c r="H36" i="2"/>
  <c r="G36" i="2"/>
  <c r="I35" i="2"/>
  <c r="H35" i="2"/>
  <c r="G35" i="2"/>
  <c r="E54" i="2"/>
  <c r="J54" i="2" s="1"/>
  <c r="E53" i="2"/>
  <c r="J53" i="2" s="1"/>
  <c r="E52" i="2"/>
  <c r="J52" i="2" s="1"/>
  <c r="E51" i="2"/>
  <c r="J51" i="2" s="1"/>
  <c r="E50" i="2"/>
  <c r="J50" i="2" s="1"/>
  <c r="E49" i="2"/>
  <c r="J49" i="2" s="1"/>
  <c r="E48" i="2"/>
  <c r="J48" i="2" s="1"/>
  <c r="E47" i="2"/>
  <c r="J47" i="2" s="1"/>
  <c r="E46" i="2"/>
  <c r="J46" i="2" s="1"/>
  <c r="D43" i="2"/>
  <c r="J43" i="2" s="1"/>
  <c r="D42" i="2"/>
  <c r="J42" i="2" s="1"/>
  <c r="D41" i="2"/>
  <c r="J41" i="2" s="1"/>
  <c r="D40" i="2"/>
  <c r="J40" i="2" s="1"/>
  <c r="D39" i="2"/>
  <c r="J39" i="2" s="1"/>
  <c r="D38" i="2"/>
  <c r="J38" i="2" s="1"/>
  <c r="D37" i="2"/>
  <c r="J37" i="2" s="1"/>
  <c r="D36" i="2"/>
  <c r="J36" i="2" s="1"/>
  <c r="D35" i="2"/>
  <c r="J35" i="2" s="1"/>
  <c r="C32" i="2"/>
  <c r="J32" i="2" s="1"/>
  <c r="C31" i="2"/>
  <c r="J31" i="2" s="1"/>
  <c r="C30" i="2"/>
  <c r="J30" i="2" s="1"/>
  <c r="C29" i="2"/>
  <c r="J29" i="2" s="1"/>
  <c r="C28" i="2"/>
  <c r="J28" i="2" s="1"/>
  <c r="C27" i="2"/>
  <c r="J27" i="2" s="1"/>
  <c r="C26" i="2"/>
  <c r="J26" i="2" s="1"/>
  <c r="C25" i="2"/>
  <c r="J25" i="2" s="1"/>
  <c r="C24" i="2"/>
  <c r="J24" i="2" s="1"/>
  <c r="B21" i="2"/>
  <c r="J21" i="2" s="1"/>
  <c r="B20" i="2"/>
  <c r="J20" i="2" s="1"/>
  <c r="B19" i="2"/>
  <c r="J19" i="2" s="1"/>
  <c r="B18" i="2"/>
  <c r="J18" i="2" s="1"/>
  <c r="B17" i="2"/>
  <c r="J17" i="2" s="1"/>
  <c r="B16" i="2"/>
  <c r="J16" i="2" s="1"/>
  <c r="B15" i="2"/>
  <c r="J15" i="2" s="1"/>
  <c r="B14" i="2"/>
  <c r="J14" i="2" s="1"/>
  <c r="B13" i="2"/>
  <c r="J13" i="2" s="1"/>
  <c r="S2" i="1"/>
  <c r="S3" i="1"/>
  <c r="S4" i="1"/>
  <c r="S5" i="1"/>
  <c r="S6" i="1"/>
  <c r="S7" i="1"/>
  <c r="S8" i="1"/>
  <c r="S9" i="1"/>
  <c r="S10" i="1"/>
  <c r="S1" i="1"/>
  <c r="R3" i="1"/>
  <c r="R4" i="1"/>
  <c r="R5" i="1"/>
  <c r="R6" i="1"/>
  <c r="R7" i="1"/>
  <c r="R8" i="1"/>
  <c r="R9" i="1"/>
  <c r="R10" i="1"/>
  <c r="R2" i="1"/>
  <c r="R30" i="1"/>
  <c r="R29" i="1"/>
  <c r="R28" i="1"/>
  <c r="R27" i="1"/>
  <c r="R26" i="1"/>
  <c r="R25" i="1"/>
  <c r="R24" i="1"/>
  <c r="R23" i="1"/>
  <c r="R22" i="1"/>
  <c r="R21" i="1"/>
  <c r="Q30" i="1"/>
  <c r="P30" i="1"/>
  <c r="O30" i="1"/>
  <c r="N30" i="1"/>
  <c r="Q29" i="1"/>
  <c r="P29" i="1"/>
  <c r="O29" i="1"/>
  <c r="N29" i="1"/>
  <c r="Q28" i="1"/>
  <c r="P28" i="1"/>
  <c r="O28" i="1"/>
  <c r="N28" i="1"/>
  <c r="Q27" i="1"/>
  <c r="P27" i="1"/>
  <c r="O27" i="1"/>
  <c r="N27" i="1"/>
  <c r="Q26" i="1"/>
  <c r="P26" i="1"/>
  <c r="O26" i="1"/>
  <c r="N26" i="1"/>
  <c r="Q25" i="1"/>
  <c r="P25" i="1"/>
  <c r="O25" i="1"/>
  <c r="N25" i="1"/>
  <c r="Q24" i="1"/>
  <c r="P24" i="1"/>
  <c r="O24" i="1"/>
  <c r="N24" i="1"/>
  <c r="Q23" i="1"/>
  <c r="P23" i="1"/>
  <c r="O23" i="1"/>
  <c r="N23" i="1"/>
  <c r="Q22" i="1"/>
  <c r="P22" i="1"/>
  <c r="O22" i="1"/>
  <c r="N22" i="1"/>
  <c r="Q3" i="1"/>
  <c r="Q4" i="1"/>
  <c r="Q5" i="1"/>
  <c r="Q6" i="1"/>
  <c r="Q7" i="1"/>
  <c r="Q8" i="1"/>
  <c r="Q9" i="1"/>
  <c r="Q10" i="1"/>
  <c r="Q2" i="1"/>
  <c r="P3" i="1"/>
  <c r="P4" i="1"/>
  <c r="P5" i="1"/>
  <c r="P6" i="1"/>
  <c r="P7" i="1"/>
  <c r="P8" i="1"/>
  <c r="P9" i="1"/>
  <c r="P10" i="1"/>
  <c r="P2" i="1"/>
  <c r="O3" i="1"/>
  <c r="O4" i="1"/>
  <c r="O5" i="1"/>
  <c r="O6" i="1"/>
  <c r="O7" i="1"/>
  <c r="O8" i="1"/>
  <c r="O9" i="1"/>
  <c r="O10" i="1"/>
  <c r="O2" i="1"/>
  <c r="N3" i="1"/>
  <c r="N4" i="1"/>
  <c r="N5" i="1"/>
  <c r="N6" i="1"/>
  <c r="N7" i="1"/>
  <c r="N8" i="1"/>
  <c r="N9" i="1"/>
  <c r="N10" i="1"/>
  <c r="N2" i="1"/>
  <c r="M10" i="1"/>
  <c r="M9" i="1"/>
  <c r="M8" i="1"/>
  <c r="M7" i="1"/>
  <c r="M6" i="1"/>
  <c r="M5" i="1"/>
  <c r="M4" i="1"/>
  <c r="M3" i="1"/>
  <c r="M2" i="1"/>
  <c r="K10" i="1"/>
  <c r="J10" i="1"/>
  <c r="I10" i="1"/>
  <c r="H10" i="1"/>
  <c r="K9" i="1"/>
  <c r="J9" i="1"/>
  <c r="I9" i="1"/>
  <c r="H9" i="1"/>
  <c r="K8" i="1"/>
  <c r="J8" i="1"/>
  <c r="I8" i="1"/>
  <c r="H8" i="1"/>
  <c r="K7" i="1"/>
  <c r="J7" i="1"/>
  <c r="I7" i="1"/>
  <c r="H7" i="1"/>
  <c r="K6" i="1"/>
  <c r="J6" i="1"/>
  <c r="I6" i="1"/>
  <c r="H6" i="1"/>
  <c r="K5" i="1"/>
  <c r="J5" i="1"/>
  <c r="I5" i="1"/>
  <c r="H5" i="1"/>
  <c r="K4" i="1"/>
  <c r="J4" i="1"/>
  <c r="I4" i="1"/>
  <c r="H4" i="1"/>
  <c r="K3" i="1"/>
  <c r="J3" i="1"/>
  <c r="I3" i="1"/>
  <c r="H3" i="1"/>
  <c r="K2" i="1"/>
  <c r="J2" i="1"/>
  <c r="I2" i="1"/>
  <c r="H2" i="1"/>
  <c r="G10" i="1"/>
  <c r="G9" i="1"/>
  <c r="G8" i="1"/>
  <c r="G7" i="1"/>
  <c r="G6" i="1"/>
  <c r="G5" i="1"/>
  <c r="G4" i="1"/>
  <c r="G3" i="1"/>
  <c r="G2" i="1"/>
  <c r="K1" i="1"/>
  <c r="J1" i="1"/>
  <c r="I1" i="1"/>
  <c r="H1" i="1"/>
  <c r="H2" i="2" l="1"/>
  <c r="O6" i="2"/>
  <c r="U6" i="1" s="1"/>
  <c r="V6" i="1" s="1"/>
  <c r="O9" i="2"/>
  <c r="U9" i="1" s="1"/>
  <c r="V9" i="1" s="1"/>
  <c r="J7" i="2"/>
  <c r="I8" i="2"/>
  <c r="G4" i="2"/>
  <c r="J10" i="2"/>
  <c r="O8" i="2"/>
  <c r="U8" i="1" s="1"/>
  <c r="V8" i="1" s="1"/>
  <c r="G6" i="2"/>
  <c r="H9" i="2"/>
  <c r="I2" i="2"/>
  <c r="I10" i="2"/>
  <c r="J5" i="2"/>
  <c r="O7" i="2"/>
  <c r="U7" i="1" s="1"/>
  <c r="V7" i="1" s="1"/>
  <c r="H10" i="2"/>
  <c r="G7" i="2"/>
  <c r="I3" i="2"/>
  <c r="I5" i="2"/>
  <c r="J4" i="2"/>
  <c r="G8" i="2"/>
  <c r="I4" i="2"/>
  <c r="J2" i="2"/>
  <c r="J3" i="2"/>
  <c r="O5" i="2"/>
  <c r="U5" i="1" s="1"/>
  <c r="V5" i="1" s="1"/>
  <c r="H6" i="2"/>
  <c r="O10" i="2"/>
  <c r="U10" i="1" s="1"/>
  <c r="V10" i="1" s="1"/>
  <c r="H7" i="2"/>
  <c r="G5" i="2"/>
  <c r="G10" i="2"/>
  <c r="H8" i="2"/>
  <c r="I6" i="2"/>
  <c r="J9" i="2"/>
  <c r="O2" i="2"/>
  <c r="U2" i="1" s="1"/>
  <c r="V2" i="1" s="1"/>
  <c r="O3" i="2"/>
  <c r="U3" i="1" s="1"/>
  <c r="V3" i="1" s="1"/>
  <c r="G3" i="2"/>
  <c r="G9" i="2"/>
  <c r="H4" i="2"/>
  <c r="L4" i="2" s="1"/>
  <c r="I7" i="2"/>
  <c r="J8" i="2"/>
  <c r="L7" i="2"/>
  <c r="H5" i="2"/>
  <c r="G2" i="2"/>
  <c r="L2" i="2" s="1"/>
  <c r="O4" i="2"/>
  <c r="U4" i="1" s="1"/>
  <c r="V4" i="1" s="1"/>
  <c r="H3" i="2"/>
  <c r="I9" i="2"/>
  <c r="J6" i="2"/>
  <c r="L10" i="2" l="1"/>
  <c r="L9" i="2"/>
  <c r="L3" i="2"/>
  <c r="L8" i="2"/>
  <c r="L5" i="2"/>
  <c r="L6" i="2"/>
  <c r="M6" i="2" s="1"/>
  <c r="M8" i="2" l="1"/>
  <c r="M4" i="2"/>
  <c r="M7" i="2"/>
  <c r="M9" i="2"/>
  <c r="M2" i="2"/>
  <c r="M3" i="2"/>
  <c r="M10" i="2"/>
  <c r="M5" i="2"/>
</calcChain>
</file>

<file path=xl/sharedStrings.xml><?xml version="1.0" encoding="utf-8"?>
<sst xmlns="http://schemas.openxmlformats.org/spreadsheetml/2006/main" count="1291" uniqueCount="233">
  <si>
    <t>COMPANY(S)</t>
  </si>
  <si>
    <t>Johnson&amp;Johnson</t>
  </si>
  <si>
    <t>Revenue ($ in b) in 2020</t>
  </si>
  <si>
    <t>Pfizer</t>
  </si>
  <si>
    <t>Roche</t>
  </si>
  <si>
    <t>Novartis</t>
  </si>
  <si>
    <t>Merck &amp; CO.</t>
  </si>
  <si>
    <t>GlaxoSmithkline</t>
  </si>
  <si>
    <t>Sanofi</t>
  </si>
  <si>
    <t>AbbVie</t>
  </si>
  <si>
    <t>Takeda</t>
  </si>
  <si>
    <t>Revenue ($ in b) in 2021</t>
  </si>
  <si>
    <t>Net income ($ in b) in 2020</t>
  </si>
  <si>
    <t>Net income ($ in b) in 2021</t>
  </si>
  <si>
    <t>Y0</t>
  </si>
  <si>
    <t>naive</t>
  </si>
  <si>
    <t>rank_naive</t>
  </si>
  <si>
    <t>Azonosító:</t>
  </si>
  <si>
    <t>Objektumok:</t>
  </si>
  <si>
    <t>Attribútumok:</t>
  </si>
  <si>
    <t>Lépcsôk:</t>
  </si>
  <si>
    <t>Eltolás:</t>
  </si>
  <si>
    <t>Leírás:</t>
  </si>
  <si>
    <t>COCO Y0: 5137841</t>
  </si>
  <si>
    <t>Rangsor</t>
  </si>
  <si>
    <t>X(A1)</t>
  </si>
  <si>
    <t>X(A2)</t>
  </si>
  <si>
    <t>X(A3)</t>
  </si>
  <si>
    <t>X(A4)</t>
  </si>
  <si>
    <t>Y(A5)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</si>
  <si>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</si>
  <si>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</si>
  <si>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</si>
  <si>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</si>
  <si>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</si>
  <si>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</si>
  <si>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</si>
  <si>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</si>
  <si>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</si>
  <si>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Lépcsôk(1)</t>
  </si>
  <si>
    <t>S1</t>
  </si>
  <si>
    <t>(978.2+1005.2)/(2)=991.7</t>
  </si>
  <si>
    <t>(8+8)/(2)=8</t>
  </si>
  <si>
    <t>(14+8)/(2)=10.95</t>
  </si>
  <si>
    <t>S2</t>
  </si>
  <si>
    <t>(977.2+1004.2)/(2)=990.7</t>
  </si>
  <si>
    <t>(7+7)/(2)=7</t>
  </si>
  <si>
    <t>S3</t>
  </si>
  <si>
    <t>(976.2+1003.2)/(2)=989.7</t>
  </si>
  <si>
    <t>(6+6)/(2)=6</t>
  </si>
  <si>
    <t>S4</t>
  </si>
  <si>
    <t>(975.2+1002.2)/(2)=988.7</t>
  </si>
  <si>
    <t>(5+5)/(2)=5</t>
  </si>
  <si>
    <t>S5</t>
  </si>
  <si>
    <t>(974.2+1001.2)/(2)=987.7</t>
  </si>
  <si>
    <t>(4+4)/(2)=4</t>
  </si>
  <si>
    <t>S6</t>
  </si>
  <si>
    <t>(973.3+1000.2)/(2)=986.7</t>
  </si>
  <si>
    <t>(3+3)/(2)=3</t>
  </si>
  <si>
    <t>S7</t>
  </si>
  <si>
    <t>(972.3+999.2)/(2)=985.7</t>
  </si>
  <si>
    <t>(2+2)/(2)=2</t>
  </si>
  <si>
    <t>S8</t>
  </si>
  <si>
    <t>(971.3+998.2)/(2)=984.7</t>
  </si>
  <si>
    <t>(1+1)/(2)=1</t>
  </si>
  <si>
    <t>S9</t>
  </si>
  <si>
    <t>(970.3+997.2)/(2)=983.7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</si>
  <si>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</si>
  <si>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</si>
  <si>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</si>
  <si>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</si>
  <si>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</si>
  <si>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</si>
  <si>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</si>
  <si>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</si>
  <si>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S9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</si>
  <si>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</si>
  <si>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</si>
  <si>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</si>
  <si>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</si>
  <si>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</si>
  <si>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</si>
  <si>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</si>
  <si>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</si>
  <si>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0.05 mp (0 p)</t>
    </r>
  </si>
  <si>
    <t>optimized</t>
  </si>
  <si>
    <t>rank_optimized</t>
  </si>
  <si>
    <t>differences</t>
  </si>
  <si>
    <t>validity</t>
  </si>
  <si>
    <t>inverse</t>
  </si>
  <si>
    <t>COCO Y0: 4363494</t>
  </si>
  <si>
    <t>(978.8+8)/(2)=493.4</t>
  </si>
  <si>
    <t>(8+1005.8)/(2)=506.95</t>
  </si>
  <si>
    <t>(977.8+7)/(2)=492.4</t>
  </si>
  <si>
    <t>(7+1004.8)/(2)=505.95</t>
  </si>
  <si>
    <t>(976.8+6)/(2)=491.4</t>
  </si>
  <si>
    <t>(6+1003.8)/(2)=504.95</t>
  </si>
  <si>
    <t>(975.8+5)/(2)=490.4</t>
  </si>
  <si>
    <t>(5+1002.8)/(2)=503.95</t>
  </si>
  <si>
    <t>(974.8+4)/(2)=489.4</t>
  </si>
  <si>
    <t>(4+1001.8)/(2)=502.9</t>
  </si>
  <si>
    <t>(973.8+3)/(2)=488.4</t>
  </si>
  <si>
    <t>(3+1000.8)/(2)=501.9</t>
  </si>
  <si>
    <t>(972.8+2)/(2)=487.4</t>
  </si>
  <si>
    <t>(2+999.8)/(2)=500.9</t>
  </si>
  <si>
    <t>(971.8+1)/(2)=486.4</t>
  </si>
  <si>
    <t>(1+998.8)/(2)=499.9</t>
  </si>
  <si>
    <t>(970.8+0)/(2)=485.4</t>
  </si>
  <si>
    <t>(0+991.8)/(2)=495.9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</si>
  <si>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1.35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</si>
  <si>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</si>
  <si>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Interpretations</t>
  </si>
  <si>
    <t>&lt;--?</t>
  </si>
  <si>
    <t>tie-break</t>
  </si>
  <si>
    <t>the absolute last one</t>
  </si>
  <si>
    <t>COCO STD: 1001638</t>
  </si>
  <si>
    <t>Y(A4)</t>
  </si>
  <si>
    <t>(3756+4440)/(2)=4098</t>
  </si>
  <si>
    <t>(1472+991)/(2)=1231.5</t>
  </si>
  <si>
    <t>(877+496)/(2)=686.5</t>
  </si>
  <si>
    <t>(3326+4188)/(2)=3757</t>
  </si>
  <si>
    <t>(720+239)/(2)=479.5</t>
  </si>
  <si>
    <t>(542+239)/(2)=390.5</t>
  </si>
  <si>
    <t>(3326+3807)/(2)=3566.5</t>
  </si>
  <si>
    <t>(3052+3052)/(2)=3052</t>
  </si>
  <si>
    <t>COCO:STD</t>
  </si>
  <si>
    <t>COCO STD: 9663384</t>
  </si>
  <si>
    <t>(5034.4+6499)/(2)=5766.7</t>
  </si>
  <si>
    <t>(0+752.6)/(2)=376.3</t>
  </si>
  <si>
    <t>(559.4+1017.1)/(2)=788.2</t>
  </si>
  <si>
    <t>(5034.4+5156.5)/(2)=5095.45</t>
  </si>
  <si>
    <t>(264.4+1017.1)/(2)=640.75</t>
  </si>
  <si>
    <t>(4688.6+3936)/(2)=4312.35</t>
  </si>
  <si>
    <t>(4363.2+3936)/(2)=4149.6</t>
  </si>
  <si>
    <t>(3057.3+3057.3)/(2)=3057.3</t>
  </si>
  <si>
    <t>COCO STD: 2436984</t>
  </si>
  <si>
    <t>(1399.1+1296.4)/(2)=1347.75</t>
  </si>
  <si>
    <t>(441.3+41.8)/(2)=241.6</t>
  </si>
  <si>
    <t>(337.6+102.7)/(2)=220.2</t>
  </si>
  <si>
    <t>(429.9+1234.5)/(2)=832.25</t>
  </si>
  <si>
    <t>(0+102.7)/(2)=51.35</t>
  </si>
  <si>
    <t>(102.7+0)/(2)=51.35</t>
  </si>
  <si>
    <t>(336.7+336.7)/(2)=336.7</t>
  </si>
  <si>
    <t>COCO STD: 3808167</t>
  </si>
  <si>
    <t>(783.6+902.2)/(2)=842.9</t>
  </si>
  <si>
    <t>(1791.6+930.6)/(2)=1361.1</t>
  </si>
  <si>
    <t>(130.3+520.1)/(2)=325.2</t>
  </si>
  <si>
    <t>(231.2+902.2)/(2)=566.65</t>
  </si>
  <si>
    <t>(1131.4+930.6)/(2)=1030.95</t>
  </si>
  <si>
    <t>(78.4+902.2)/(2)=490.25</t>
  </si>
  <si>
    <t>(78.4+590.7)/(2)=334.5</t>
  </si>
  <si>
    <t>(1131.4+307.6)/(2)=719.5</t>
  </si>
  <si>
    <t>(78.4+200.8)/(2)=139.6</t>
  </si>
  <si>
    <t>(512.3+0)/(2)=256.15</t>
  </si>
  <si>
    <t>(0+200.8)/(2)=100.4</t>
  </si>
  <si>
    <t>(200.8+0)/(2)=100.4</t>
  </si>
  <si>
    <t>estimations</t>
  </si>
  <si>
    <t>fact</t>
  </si>
  <si>
    <t>estimation</t>
  </si>
  <si>
    <t>ranking_naive</t>
  </si>
  <si>
    <t>COCO Y0: 3656912</t>
  </si>
  <si>
    <t>(976.7+1006.7)/(2)=991.7</t>
  </si>
  <si>
    <t>(975.7+1005.7)/(2)=990.7</t>
  </si>
  <si>
    <t>(974.7+1004.7)/(2)=989.7</t>
  </si>
  <si>
    <t>(973.7+1003.7)/(2)=988.7</t>
  </si>
  <si>
    <t>(972.7+1002.7)/(2)=987.7</t>
  </si>
  <si>
    <t>(971.7+1001.7)/(2)=986.7</t>
  </si>
  <si>
    <t>(970.7+1000.7)/(2)=985.7</t>
  </si>
  <si>
    <t>(969.7+999.7)/(2)=984.7</t>
  </si>
  <si>
    <t>(968.7+998.7)/(2)=983.7</t>
  </si>
  <si>
    <t>ranking_opt</t>
  </si>
  <si>
    <t>diff</t>
  </si>
  <si>
    <t>sensitive for deeper analyses--&gt;</t>
  </si>
  <si>
    <t>Teszt</t>
  </si>
  <si>
    <t>COCO MCM: Teszt</t>
  </si>
  <si>
    <t>(0+5175)/(1)=5175</t>
  </si>
  <si>
    <t>(0+5675)/(1)=5675</t>
  </si>
  <si>
    <t>(0+4745)/(1)=4745</t>
  </si>
  <si>
    <t>(0+4923)/(1)=4923</t>
  </si>
  <si>
    <t>(0+0)/(1)=0</t>
  </si>
  <si>
    <t>(0+3326)/(1)=3326</t>
  </si>
  <si>
    <t>(0+4046)/(1)=4046</t>
  </si>
  <si>
    <t>(0+4684)/(1)=4684</t>
  </si>
  <si>
    <t>(0+4427)/(1)=4427</t>
  </si>
  <si>
    <t>(0+3052)/(1)=3052</t>
  </si>
  <si>
    <t>COCO:MCM</t>
  </si>
  <si>
    <t>Maximális memória használat: 1.35 Mb</t>
  </si>
  <si>
    <t>A futtatás idôtartama: 0.02 mp (0 p)</t>
  </si>
  <si>
    <t>(0+5210)/(1)=5210</t>
  </si>
  <si>
    <t>(0+5160)/(1)=5160</t>
  </si>
  <si>
    <t>(0+8130)/(1)=8130</t>
  </si>
  <si>
    <t>(0+6810)/(1)=6810</t>
  </si>
  <si>
    <t>(0+4290)/(1)=4290</t>
  </si>
  <si>
    <t>(0+4870)/(1)=4870</t>
  </si>
  <si>
    <t>(0+4610)/(1)=4610</t>
  </si>
  <si>
    <t>(0+5610)/(1)=5610</t>
  </si>
  <si>
    <t>(0+3006)/(1)=3006</t>
  </si>
  <si>
    <t>(0+1471)/(1)=1471</t>
  </si>
  <si>
    <t>(0+916)/(1)=916</t>
  </si>
  <si>
    <t>(0+807)/(1)=807</t>
  </si>
  <si>
    <t>(0+1450)/(1)=1450</t>
  </si>
  <si>
    <t>(0+462)/(1)=462</t>
  </si>
  <si>
    <t>(0+452)/(1)=452</t>
  </si>
  <si>
    <t>(0+738)/(1)=738</t>
  </si>
  <si>
    <t>(0+1406)/(1)=1406</t>
  </si>
  <si>
    <t>(0+354)/(1)=354</t>
  </si>
  <si>
    <t>(0+2088)/(1)=2088</t>
  </si>
  <si>
    <t>(0+2198)/(1)=2198</t>
  </si>
  <si>
    <t>(0+1524)/(1)=1524</t>
  </si>
  <si>
    <t>(0+1155)/(1)=1155</t>
  </si>
  <si>
    <t>(0+736)/(1)=736</t>
  </si>
  <si>
    <t>(0+2402)/(1)=2402</t>
  </si>
  <si>
    <t>(0+1235)/(1)=1235</t>
  </si>
  <si>
    <t>(0+603)/(1)=603</t>
  </si>
  <si>
    <t>(0+205)/(1)=205</t>
  </si>
  <si>
    <t>Maximális memória használat: 1.34 Mb</t>
  </si>
  <si>
    <t>https://miau.my-x.hu/myx-free/coco/index.html</t>
  </si>
  <si>
    <t>risks in MCM-layers</t>
  </si>
  <si>
    <t>The problem is very simple:</t>
  </si>
  <si>
    <t>Which enterprise is the best (largest) one?</t>
  </si>
  <si>
    <t>Motto: knowledge is what can be transformed into source code! Each other human activiy is a kind of arts! (cf. KNUTH)</t>
  </si>
  <si>
    <t>Conclusion: Universities have to check the capabilities of Students concerning their knowledge. Therefore, about artistic beauty, nobody may formulate evaluations…</t>
  </si>
  <si>
    <t>How can be proved in a data-driven way whether a word/phrase is correct or not?</t>
  </si>
  <si>
    <t>Each declaration being unchecked is a potential fake news!</t>
  </si>
  <si>
    <t>A situation is source-code-like if the logic of the analysis is given (see pseudo-codes)…</t>
  </si>
  <si>
    <t>Title</t>
  </si>
  <si>
    <t>Author</t>
  </si>
  <si>
    <t>Journal</t>
  </si>
  <si>
    <t>URL</t>
  </si>
  <si>
    <t>Mathematical interpretations of tie-break-like evaluation-problems</t>
  </si>
  <si>
    <t>Laszlo Pitlik</t>
  </si>
  <si>
    <t>MIAÚ</t>
  </si>
  <si>
    <t>https://miau.my-x.hu/miau/291/pfizer2.xlsx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</si>
</sst>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" fillId="0" borderId="0" xfId="1"/>
    <xf numFmtId="0" fontId="8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/>
    <xf numFmtId="1" fontId="0" fillId="0" borderId="0" xfId="0" applyNumberFormat="1"/>
    <xf numFmtId="0" fontId="0" fillId="4" borderId="0" xfId="0" applyFill="1"/>
    <xf numFmtId="1" fontId="0" fillId="4" borderId="0" xfId="0" applyNumberFormat="1" applyFill="1"/>
    <xf numFmtId="0" fontId="10" fillId="0" borderId="0" xfId="0" applyFont="1"/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>
        <c:manualLayout>
          <c:xMode val="edge"/>
          <c:yMode val="edge"/>
          <c:x val="0.34282633420822395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'aggregated ranking values'!$B$1</c:f>
              <c:strCache>
                <c:ptCount val="1"/>
                <c:pt idx="0">
                  <c:v>Revenue ($ in b) in 2020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'aggregated ranking values'!$A$2:$A$10</c:f>
              <c:strCache>
                <c:ptCount val="9"/>
                <c:pt idx="0">
                  <c:v>Johnson&amp;Johnson</c:v>
                </c:pt>
                <c:pt idx="1">
                  <c:v>Pfizer</c:v>
                </c:pt>
                <c:pt idx="2">
                  <c:v>Roche</c:v>
                </c:pt>
                <c:pt idx="3">
                  <c:v>Novartis</c:v>
                </c:pt>
                <c:pt idx="4">
                  <c:v>Merck &amp; CO.</c:v>
                </c:pt>
                <c:pt idx="5">
                  <c:v>GlaxoSmithkline</c:v>
                </c:pt>
                <c:pt idx="6">
                  <c:v>Sanofi</c:v>
                </c:pt>
                <c:pt idx="7">
                  <c:v>AbbVie</c:v>
                </c:pt>
                <c:pt idx="8">
                  <c:v>Takeda</c:v>
                </c:pt>
              </c:strCache>
            </c:strRef>
          </c:cat>
          <c:val>
            <c:numRef>
              <c:f>'aggregated ranking values'!$B$2:$B$10</c:f>
              <c:numCache>
                <c:formatCode>General</c:formatCode>
                <c:ptCount val="9"/>
                <c:pt idx="0">
                  <c:v>56.75</c:v>
                </c:pt>
                <c:pt idx="1">
                  <c:v>51.75</c:v>
                </c:pt>
                <c:pt idx="2">
                  <c:v>49.23</c:v>
                </c:pt>
                <c:pt idx="3">
                  <c:v>47.45</c:v>
                </c:pt>
                <c:pt idx="4">
                  <c:v>46.84</c:v>
                </c:pt>
                <c:pt idx="5">
                  <c:v>44.27</c:v>
                </c:pt>
                <c:pt idx="6">
                  <c:v>40.46</c:v>
                </c:pt>
                <c:pt idx="7">
                  <c:v>33.26</c:v>
                </c:pt>
                <c:pt idx="8">
                  <c:v>30.52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2-4317-BC88-19954AA5D183}"/>
            </c:ext>
          </c:extLst>
        </c:ser>
        <c:ser>
          <c:idx val="1"/>
          <c:order val="1"/>
          <c:tx>
            <c:strRef>
              <c:f>'aggregated ranking values'!$C$1</c:f>
              <c:strCache>
                <c:ptCount val="1"/>
                <c:pt idx="0">
                  <c:v>Revenue ($ in b) in 2021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'aggregated ranking values'!$A$2:$A$10</c:f>
              <c:strCache>
                <c:ptCount val="9"/>
                <c:pt idx="0">
                  <c:v>Johnson&amp;Johnson</c:v>
                </c:pt>
                <c:pt idx="1">
                  <c:v>Pfizer</c:v>
                </c:pt>
                <c:pt idx="2">
                  <c:v>Roche</c:v>
                </c:pt>
                <c:pt idx="3">
                  <c:v>Novartis</c:v>
                </c:pt>
                <c:pt idx="4">
                  <c:v>Merck &amp; CO.</c:v>
                </c:pt>
                <c:pt idx="5">
                  <c:v>GlaxoSmithkline</c:v>
                </c:pt>
                <c:pt idx="6">
                  <c:v>Sanofi</c:v>
                </c:pt>
                <c:pt idx="7">
                  <c:v>AbbVie</c:v>
                </c:pt>
                <c:pt idx="8">
                  <c:v>Takeda</c:v>
                </c:pt>
              </c:strCache>
            </c:strRef>
          </c:cat>
          <c:val>
            <c:numRef>
              <c:f>'aggregated ranking values'!$C$2:$C$10</c:f>
              <c:numCache>
                <c:formatCode>General</c:formatCode>
                <c:ptCount val="9"/>
                <c:pt idx="0">
                  <c:v>52.1</c:v>
                </c:pt>
                <c:pt idx="1">
                  <c:v>81.3</c:v>
                </c:pt>
                <c:pt idx="2">
                  <c:v>68.099999999999994</c:v>
                </c:pt>
                <c:pt idx="3">
                  <c:v>51.6</c:v>
                </c:pt>
                <c:pt idx="4">
                  <c:v>48.7</c:v>
                </c:pt>
                <c:pt idx="5">
                  <c:v>46.1</c:v>
                </c:pt>
                <c:pt idx="6">
                  <c:v>42.9</c:v>
                </c:pt>
                <c:pt idx="7">
                  <c:v>56.1</c:v>
                </c:pt>
                <c:pt idx="8">
                  <c:v>30.06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2-4317-BC88-19954AA5D183}"/>
            </c:ext>
          </c:extLst>
        </c:ser>
        <c:ser>
          <c:idx val="2"/>
          <c:order val="2"/>
          <c:tx>
            <c:strRef>
              <c:f>'aggregated ranking values'!$D$1</c:f>
              <c:strCache>
                <c:ptCount val="1"/>
                <c:pt idx="0">
                  <c:v>Net income ($ in b) in 2020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'aggregated ranking values'!$A$2:$A$10</c:f>
              <c:strCache>
                <c:ptCount val="9"/>
                <c:pt idx="0">
                  <c:v>Johnson&amp;Johnson</c:v>
                </c:pt>
                <c:pt idx="1">
                  <c:v>Pfizer</c:v>
                </c:pt>
                <c:pt idx="2">
                  <c:v>Roche</c:v>
                </c:pt>
                <c:pt idx="3">
                  <c:v>Novartis</c:v>
                </c:pt>
                <c:pt idx="4">
                  <c:v>Merck &amp; CO.</c:v>
                </c:pt>
                <c:pt idx="5">
                  <c:v>GlaxoSmithkline</c:v>
                </c:pt>
                <c:pt idx="6">
                  <c:v>Sanofi</c:v>
                </c:pt>
                <c:pt idx="7">
                  <c:v>AbbVie</c:v>
                </c:pt>
                <c:pt idx="8">
                  <c:v>Takeda</c:v>
                </c:pt>
              </c:strCache>
            </c:strRef>
          </c:cat>
          <c:val>
            <c:numRef>
              <c:f>'aggregated ranking values'!$D$2:$D$10</c:f>
              <c:numCache>
                <c:formatCode>General</c:formatCode>
                <c:ptCount val="9"/>
                <c:pt idx="0">
                  <c:v>14.71</c:v>
                </c:pt>
                <c:pt idx="1">
                  <c:v>9.16</c:v>
                </c:pt>
                <c:pt idx="2">
                  <c:v>14.5</c:v>
                </c:pt>
                <c:pt idx="3">
                  <c:v>8.07</c:v>
                </c:pt>
                <c:pt idx="4">
                  <c:v>4.5199999999999996</c:v>
                </c:pt>
                <c:pt idx="5">
                  <c:v>7.38</c:v>
                </c:pt>
                <c:pt idx="6">
                  <c:v>14.06</c:v>
                </c:pt>
                <c:pt idx="7">
                  <c:v>4.62</c:v>
                </c:pt>
                <c:pt idx="8">
                  <c:v>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E2-4317-BC88-19954AA5D183}"/>
            </c:ext>
          </c:extLst>
        </c:ser>
        <c:ser>
          <c:idx val="3"/>
          <c:order val="3"/>
          <c:tx>
            <c:strRef>
              <c:f>'aggregated ranking values'!$E$1</c:f>
              <c:strCache>
                <c:ptCount val="1"/>
                <c:pt idx="0">
                  <c:v>Net income ($ in b) in 2021</c:v>
                </c:pt>
              </c:strCache>
            </c:strRef>
          </c:tx>
          <c:spPr>
            <a:solidFill>
              <a:schemeClr val="dk1">
                <a:tint val="98500"/>
              </a:schemeClr>
            </a:solidFill>
            <a:ln>
              <a:noFill/>
            </a:ln>
            <a:effectLst/>
          </c:spPr>
          <c:invertIfNegative val="0"/>
          <c:cat>
            <c:strRef>
              <c:f>'aggregated ranking values'!$A$2:$A$10</c:f>
              <c:strCache>
                <c:ptCount val="9"/>
                <c:pt idx="0">
                  <c:v>Johnson&amp;Johnson</c:v>
                </c:pt>
                <c:pt idx="1">
                  <c:v>Pfizer</c:v>
                </c:pt>
                <c:pt idx="2">
                  <c:v>Roche</c:v>
                </c:pt>
                <c:pt idx="3">
                  <c:v>Novartis</c:v>
                </c:pt>
                <c:pt idx="4">
                  <c:v>Merck &amp; CO.</c:v>
                </c:pt>
                <c:pt idx="5">
                  <c:v>GlaxoSmithkline</c:v>
                </c:pt>
                <c:pt idx="6">
                  <c:v>Sanofi</c:v>
                </c:pt>
                <c:pt idx="7">
                  <c:v>AbbVie</c:v>
                </c:pt>
                <c:pt idx="8">
                  <c:v>Takeda</c:v>
                </c:pt>
              </c:strCache>
            </c:strRef>
          </c:cat>
          <c:val>
            <c:numRef>
              <c:f>'aggregated ranking values'!$E$2:$E$10</c:f>
              <c:numCache>
                <c:formatCode>General</c:formatCode>
                <c:ptCount val="9"/>
                <c:pt idx="0">
                  <c:v>20.88</c:v>
                </c:pt>
                <c:pt idx="1">
                  <c:v>21.98</c:v>
                </c:pt>
                <c:pt idx="2">
                  <c:v>15.24</c:v>
                </c:pt>
                <c:pt idx="3">
                  <c:v>24.02</c:v>
                </c:pt>
                <c:pt idx="4">
                  <c:v>12.35</c:v>
                </c:pt>
                <c:pt idx="5">
                  <c:v>6.03</c:v>
                </c:pt>
                <c:pt idx="6">
                  <c:v>7.36</c:v>
                </c:pt>
                <c:pt idx="7">
                  <c:v>11.55</c:v>
                </c:pt>
                <c:pt idx="8">
                  <c:v>2.0499999999999998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E2-4317-BC88-19954AA5D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7040960"/>
        <c:axId val="557041944"/>
      </c:barChart>
      <c:catAx>
        <c:axId val="55704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41944"/>
        <c:crosses val="autoZero"/>
        <c:auto val="1"/>
        <c:lblAlgn val="ctr"/>
        <c:lblOffset val="100"/>
        <c:noMultiLvlLbl val="0"/>
      </c:catAx>
      <c:valAx>
        <c:axId val="557041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04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106680</xdr:rowOff>
    </xdr:from>
    <xdr:to>
      <xdr:col>1</xdr:col>
      <xdr:colOff>6355080</xdr:colOff>
      <xdr:row>7</xdr:row>
      <xdr:rowOff>96728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EB39C65-DF3E-621E-07AF-195807B53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289560"/>
          <a:ext cx="6659880" cy="10873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11</xdr:row>
      <xdr:rowOff>57150</xdr:rowOff>
    </xdr:from>
    <xdr:to>
      <xdr:col>4</xdr:col>
      <xdr:colOff>19050</xdr:colOff>
      <xdr:row>25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1900767</xdr:colOff>
      <xdr:row>17</xdr:row>
      <xdr:rowOff>22859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7D4911E1-5D77-5C2E-F0AD-67D1A9318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5603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0</xdr:colOff>
      <xdr:row>14</xdr:row>
      <xdr:rowOff>0</xdr:rowOff>
    </xdr:from>
    <xdr:to>
      <xdr:col>21</xdr:col>
      <xdr:colOff>1890486</xdr:colOff>
      <xdr:row>17</xdr:row>
      <xdr:rowOff>22859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5F223769-1091-366E-90E8-1E78065BE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09480" y="25603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0</xdr:row>
      <xdr:rowOff>0</xdr:rowOff>
    </xdr:from>
    <xdr:to>
      <xdr:col>20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2EA9DB87-4AE6-881C-8338-0F3398856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596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68C56A1-B647-F940-D2F4-7349598D4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A3244548-221C-71AF-CE09-4197E81E7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153743A3-0A8D-565C-E20C-883163133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4D81C79C-A63A-5996-C327-54F4304A2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3B7136D-917A-4F11-C2CF-67A1C8325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16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F5E6A751-54C4-3343-A628-3756F5019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0</xdr:row>
      <xdr:rowOff>0</xdr:rowOff>
    </xdr:from>
    <xdr:to>
      <xdr:col>29</xdr:col>
      <xdr:colOff>76200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6A10BAEF-0883-67B3-24BF-028772226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9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0</xdr:colOff>
      <xdr:row>0</xdr:row>
      <xdr:rowOff>0</xdr:rowOff>
    </xdr:from>
    <xdr:to>
      <xdr:col>42</xdr:col>
      <xdr:colOff>76200</xdr:colOff>
      <xdr:row>3</xdr:row>
      <xdr:rowOff>22860</xdr:rowOff>
    </xdr:to>
    <xdr:pic>
      <xdr:nvPicPr>
        <xdr:cNvPr id="5" name="Kép 4" descr="COCO">
          <a:extLst>
            <a:ext uri="{FF2B5EF4-FFF2-40B4-BE49-F238E27FC236}">
              <a16:creationId xmlns:a16="http://schemas.microsoft.com/office/drawing/2014/main" id="{8A3A31C3-1DE1-4B40-1901-01A2B3258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0" totalsRowShown="0">
  <autoFilter ref="A1:E10" xr:uid="{00000000-0009-0000-0100-000001000000}"/>
  <tableColumns count="5">
    <tableColumn id="1" xr3:uid="{00000000-0010-0000-0000-000001000000}" name="COMPANY(S)"/>
    <tableColumn id="2" xr3:uid="{00000000-0010-0000-0000-000002000000}" name="Revenue ($ in b) in 2020"/>
    <tableColumn id="3" xr3:uid="{00000000-0010-0000-0000-000003000000}" name="Revenue ($ in b) in 2021"/>
    <tableColumn id="4" xr3:uid="{00000000-0010-0000-0000-000004000000}" name="Net income ($ in b) in 2020"/>
    <tableColumn id="5" xr3:uid="{00000000-0010-0000-0000-000005000000}" name="Net income ($ in b) in 202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iau/291/pfizer2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hyperlink" Target="https://miau.my-x.hu/myx-free/coco/test/436349420221109114456.html" TargetMode="External"/><Relationship Id="rId1" Type="http://schemas.openxmlformats.org/officeDocument/2006/relationships/hyperlink" Target="https://miau.my-x.hu/myx-free/coco/test/513784120221109114251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index.html" TargetMode="External"/><Relationship Id="rId1" Type="http://schemas.openxmlformats.org/officeDocument/2006/relationships/hyperlink" Target="https://miau.my-x.hu/myx-free/coco/test/365691220221109131533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iau.my-x.hu/myx-free/coco/test/243698420221109131013.html" TargetMode="External"/><Relationship Id="rId2" Type="http://schemas.openxmlformats.org/officeDocument/2006/relationships/hyperlink" Target="https://miau.my-x.hu/myx-free/coco/test/966338420221109130919.html" TargetMode="External"/><Relationship Id="rId1" Type="http://schemas.openxmlformats.org/officeDocument/2006/relationships/hyperlink" Target="https://miau.my-x.hu/myx-free/coco/test/100163820221109130846.html" TargetMode="External"/><Relationship Id="rId5" Type="http://schemas.openxmlformats.org/officeDocument/2006/relationships/drawing" Target="../drawings/drawing4.xml"/><Relationship Id="rId4" Type="http://schemas.openxmlformats.org/officeDocument/2006/relationships/hyperlink" Target="https://miau.my-x.hu/myx-free/coco/test/380816720221109131049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9EBDB-ABE0-47CF-8769-8FAEFA0A3A56}">
  <dimension ref="A15:B28"/>
  <sheetViews>
    <sheetView tabSelected="1" zoomScale="50" workbookViewId="0">
      <selection activeCell="B25" sqref="B25"/>
    </sheetView>
  </sheetViews>
  <sheetFormatPr defaultRowHeight="14.4" x14ac:dyDescent="0.3"/>
  <cols>
    <col min="2" max="2" width="141.6640625" bestFit="1" customWidth="1"/>
  </cols>
  <sheetData>
    <row r="15" spans="2:2" x14ac:dyDescent="0.3">
      <c r="B15" t="s">
        <v>218</v>
      </c>
    </row>
    <row r="16" spans="2:2" x14ac:dyDescent="0.3">
      <c r="B16" t="s">
        <v>222</v>
      </c>
    </row>
    <row r="17" spans="1:2" x14ac:dyDescent="0.3">
      <c r="B17" t="s">
        <v>219</v>
      </c>
    </row>
    <row r="19" spans="1:2" x14ac:dyDescent="0.3">
      <c r="B19" t="s">
        <v>220</v>
      </c>
    </row>
    <row r="20" spans="1:2" x14ac:dyDescent="0.3">
      <c r="B20" t="s">
        <v>221</v>
      </c>
    </row>
    <row r="21" spans="1:2" x14ac:dyDescent="0.3">
      <c r="B21" t="s">
        <v>223</v>
      </c>
    </row>
    <row r="22" spans="1:2" x14ac:dyDescent="0.3">
      <c r="B22" t="s">
        <v>224</v>
      </c>
    </row>
    <row r="25" spans="1:2" x14ac:dyDescent="0.3">
      <c r="A25" t="s">
        <v>225</v>
      </c>
      <c r="B25" t="s">
        <v>229</v>
      </c>
    </row>
    <row r="26" spans="1:2" x14ac:dyDescent="0.3">
      <c r="A26" t="s">
        <v>226</v>
      </c>
      <c r="B26" t="s">
        <v>230</v>
      </c>
    </row>
    <row r="27" spans="1:2" x14ac:dyDescent="0.3">
      <c r="A27" t="s">
        <v>227</v>
      </c>
      <c r="B27" t="s">
        <v>231</v>
      </c>
    </row>
    <row r="28" spans="1:2" x14ac:dyDescent="0.3">
      <c r="A28" t="s">
        <v>228</v>
      </c>
      <c r="B28" s="9" t="s">
        <v>232</v>
      </c>
    </row>
  </sheetData>
  <hyperlinks>
    <hyperlink ref="B28" r:id="rId1" xr:uid="{BAFB135E-8AF5-4676-85A6-050BD62E9E3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7"/>
  <sheetViews>
    <sheetView zoomScale="46" workbookViewId="0">
      <selection activeCell="T1" sqref="T1"/>
    </sheetView>
  </sheetViews>
  <sheetFormatPr defaultRowHeight="14.4" x14ac:dyDescent="0.3"/>
  <cols>
    <col min="1" max="1" width="18.77734375" bestFit="1" customWidth="1"/>
    <col min="2" max="3" width="26.44140625" bestFit="1" customWidth="1"/>
    <col min="4" max="5" width="28.88671875" bestFit="1" customWidth="1"/>
    <col min="7" max="7" width="28.6640625" bestFit="1" customWidth="1"/>
    <col min="8" max="11" width="24.44140625" bestFit="1" customWidth="1"/>
    <col min="12" max="12" width="5.44140625" bestFit="1" customWidth="1"/>
    <col min="13" max="13" width="7.5546875" bestFit="1" customWidth="1"/>
    <col min="14" max="14" width="11.77734375" bestFit="1" customWidth="1"/>
    <col min="15" max="15" width="10.88671875" bestFit="1" customWidth="1"/>
    <col min="16" max="16" width="16.33203125" bestFit="1" customWidth="1"/>
    <col min="17" max="17" width="12.109375" bestFit="1" customWidth="1"/>
    <col min="18" max="18" width="8.21875" bestFit="1" customWidth="1"/>
    <col min="19" max="19" width="15.88671875" bestFit="1" customWidth="1"/>
    <col min="20" max="20" width="24.33203125" customWidth="1"/>
    <col min="22" max="22" width="28.6640625" bestFit="1" customWidth="1"/>
    <col min="23" max="23" width="8.77734375" bestFit="1" customWidth="1"/>
    <col min="24" max="24" width="8.21875" bestFit="1" customWidth="1"/>
    <col min="25" max="25" width="6.77734375" bestFit="1" customWidth="1"/>
    <col min="26" max="26" width="8.77734375" bestFit="1" customWidth="1"/>
    <col min="27" max="27" width="4.5546875" bestFit="1" customWidth="1"/>
    <col min="28" max="28" width="7.5546875" bestFit="1" customWidth="1"/>
    <col min="29" max="29" width="3.44140625" bestFit="1" customWidth="1"/>
    <col min="30" max="30" width="6.44140625" bestFit="1" customWidth="1"/>
    <col min="31" max="31" width="1.6640625" bestFit="1" customWidth="1"/>
    <col min="32" max="32" width="6.109375" bestFit="1" customWidth="1"/>
    <col min="33" max="33" width="7.6640625" bestFit="1" customWidth="1"/>
  </cols>
  <sheetData>
    <row r="1" spans="1:22" x14ac:dyDescent="0.3">
      <c r="A1" t="s">
        <v>0</v>
      </c>
      <c r="B1" t="s">
        <v>2</v>
      </c>
      <c r="C1" t="s">
        <v>11</v>
      </c>
      <c r="D1" t="s">
        <v>12</v>
      </c>
      <c r="E1" t="s">
        <v>13</v>
      </c>
      <c r="H1" t="str">
        <f>Table1[[#Headers],[Revenue ($ in b) in 2020]]</f>
        <v>Revenue ($ in b) in 2020</v>
      </c>
      <c r="I1" t="str">
        <f>Table1[[#Headers],[Revenue ($ in b) in 2020]]</f>
        <v>Revenue ($ in b) in 2020</v>
      </c>
      <c r="J1" t="str">
        <f>Table1[[#Headers],[Revenue ($ in b) in 2020]]</f>
        <v>Revenue ($ in b) in 2020</v>
      </c>
      <c r="K1" t="str">
        <f>Table1[[#Headers],[Revenue ($ in b) in 2020]]</f>
        <v>Revenue ($ in b) in 2020</v>
      </c>
      <c r="L1" s="12" t="s">
        <v>14</v>
      </c>
      <c r="M1" s="13" t="s">
        <v>15</v>
      </c>
      <c r="N1" s="13" t="s">
        <v>16</v>
      </c>
      <c r="O1" s="13" t="s">
        <v>85</v>
      </c>
      <c r="P1" s="13" t="s">
        <v>86</v>
      </c>
      <c r="Q1" s="13" t="s">
        <v>87</v>
      </c>
      <c r="R1" s="14" t="s">
        <v>88</v>
      </c>
      <c r="S1" t="str">
        <f>A1</f>
        <v>COMPANY(S)</v>
      </c>
      <c r="T1" t="s">
        <v>111</v>
      </c>
      <c r="U1" t="s">
        <v>113</v>
      </c>
      <c r="V1" t="s">
        <v>171</v>
      </c>
    </row>
    <row r="2" spans="1:22" x14ac:dyDescent="0.3">
      <c r="A2" t="s">
        <v>1</v>
      </c>
      <c r="B2">
        <v>56.75</v>
      </c>
      <c r="C2">
        <v>52.1</v>
      </c>
      <c r="D2">
        <v>14.71</v>
      </c>
      <c r="E2">
        <v>20.88</v>
      </c>
      <c r="G2" t="str">
        <f>Table1[[#This Row],[COMPANY(S)]]</f>
        <v>Johnson&amp;Johnson</v>
      </c>
      <c r="H2" s="30">
        <f>RANK(B2,B$2:B$10,0)</f>
        <v>1</v>
      </c>
      <c r="I2" s="30">
        <f t="shared" ref="I2:I10" si="0">RANK(C2,C$2:C$10,0)</f>
        <v>4</v>
      </c>
      <c r="J2" s="30">
        <f t="shared" ref="J2:J10" si="1">RANK(D2,D$2:D$10,0)</f>
        <v>1</v>
      </c>
      <c r="K2" s="30">
        <f t="shared" ref="K2:K10" si="2">RANK(E2,E$2:E$10,0)</f>
        <v>3</v>
      </c>
      <c r="L2" s="15">
        <v>1000</v>
      </c>
      <c r="M2" s="16">
        <f>AVERAGE(H2:K2)</f>
        <v>2.25</v>
      </c>
      <c r="N2" s="16">
        <f>RANK(M2,M$2:M$10,1)</f>
        <v>1</v>
      </c>
      <c r="O2" s="16">
        <f>L55</f>
        <v>1010.6</v>
      </c>
      <c r="P2" s="16">
        <f>RANK(O2,O$2:O$10,0)</f>
        <v>1</v>
      </c>
      <c r="Q2" s="16">
        <f>N2-P2</f>
        <v>0</v>
      </c>
      <c r="R2" s="17" t="str">
        <f>IF(N55*AC55&lt;=0,"valid","invalid")</f>
        <v>valid</v>
      </c>
      <c r="S2" t="str">
        <f t="shared" ref="S2:S10" si="3">A2</f>
        <v>Johnson&amp;Johnson</v>
      </c>
      <c r="T2" t="s">
        <v>113</v>
      </c>
      <c r="U2">
        <f>'tie-break'!O2</f>
        <v>1</v>
      </c>
      <c r="V2">
        <f>P2-U2</f>
        <v>0</v>
      </c>
    </row>
    <row r="3" spans="1:22" x14ac:dyDescent="0.3">
      <c r="A3" t="s">
        <v>3</v>
      </c>
      <c r="B3">
        <v>51.75</v>
      </c>
      <c r="C3">
        <v>81.3</v>
      </c>
      <c r="D3">
        <v>9.16</v>
      </c>
      <c r="E3">
        <v>21.98</v>
      </c>
      <c r="G3" t="str">
        <f>Table1[[#This Row],[COMPANY(S)]]</f>
        <v>Pfizer</v>
      </c>
      <c r="H3" s="30">
        <f t="shared" ref="H3:H10" si="4">RANK(B3,B$2:B$10,0)</f>
        <v>2</v>
      </c>
      <c r="I3" s="30">
        <f t="shared" si="0"/>
        <v>1</v>
      </c>
      <c r="J3" s="30">
        <f t="shared" si="1"/>
        <v>4</v>
      </c>
      <c r="K3" s="30">
        <f t="shared" si="2"/>
        <v>2</v>
      </c>
      <c r="L3" s="15">
        <v>1000</v>
      </c>
      <c r="M3" s="16">
        <f t="shared" ref="M3:M10" si="5">AVERAGE(H3:K3)</f>
        <v>2.25</v>
      </c>
      <c r="N3" s="16">
        <f t="shared" ref="N3:N10" si="6">RANK(M3,M$2:M$10,1)</f>
        <v>1</v>
      </c>
      <c r="O3" s="16">
        <f t="shared" ref="O3:O10" si="7">L56</f>
        <v>1010.6</v>
      </c>
      <c r="P3" s="16">
        <f t="shared" ref="P3:P10" si="8">RANK(O3,O$2:O$10,0)</f>
        <v>1</v>
      </c>
      <c r="Q3" s="16">
        <f t="shared" ref="Q3:Q10" si="9">N3-P3</f>
        <v>0</v>
      </c>
      <c r="R3" s="17" t="str">
        <f t="shared" ref="R3:R10" si="10">IF(N56*AC56&lt;=0,"valid","invalid")</f>
        <v>valid</v>
      </c>
      <c r="S3" t="str">
        <f t="shared" si="3"/>
        <v>Pfizer</v>
      </c>
      <c r="T3" t="s">
        <v>113</v>
      </c>
      <c r="U3">
        <f>'tie-break'!O3</f>
        <v>1</v>
      </c>
      <c r="V3">
        <f t="shared" ref="V3:V10" si="11">P3-U3</f>
        <v>0</v>
      </c>
    </row>
    <row r="4" spans="1:22" x14ac:dyDescent="0.3">
      <c r="A4" t="s">
        <v>4</v>
      </c>
      <c r="B4">
        <v>49.23</v>
      </c>
      <c r="C4">
        <v>68.099999999999994</v>
      </c>
      <c r="D4">
        <v>14.5</v>
      </c>
      <c r="E4">
        <v>15.24</v>
      </c>
      <c r="G4" t="str">
        <f>Table1[[#This Row],[COMPANY(S)]]</f>
        <v>Roche</v>
      </c>
      <c r="H4" s="30">
        <f t="shared" si="4"/>
        <v>3</v>
      </c>
      <c r="I4" s="30">
        <f t="shared" si="0"/>
        <v>2</v>
      </c>
      <c r="J4" s="30">
        <f t="shared" si="1"/>
        <v>2</v>
      </c>
      <c r="K4" s="30">
        <f t="shared" si="2"/>
        <v>4</v>
      </c>
      <c r="L4" s="15">
        <v>1000</v>
      </c>
      <c r="M4" s="16">
        <f t="shared" si="5"/>
        <v>2.75</v>
      </c>
      <c r="N4" s="16">
        <f t="shared" si="6"/>
        <v>3</v>
      </c>
      <c r="O4" s="16">
        <f t="shared" si="7"/>
        <v>1008.7</v>
      </c>
      <c r="P4" s="16">
        <f t="shared" si="8"/>
        <v>3</v>
      </c>
      <c r="Q4" s="16">
        <f t="shared" si="9"/>
        <v>0</v>
      </c>
      <c r="R4" s="17" t="str">
        <f t="shared" si="10"/>
        <v>valid</v>
      </c>
      <c r="S4" t="str">
        <f t="shared" si="3"/>
        <v>Roche</v>
      </c>
      <c r="T4" t="s">
        <v>112</v>
      </c>
      <c r="U4">
        <f>'tie-break'!O4</f>
        <v>3</v>
      </c>
      <c r="V4">
        <f t="shared" si="11"/>
        <v>0</v>
      </c>
    </row>
    <row r="5" spans="1:22" x14ac:dyDescent="0.3">
      <c r="A5" t="s">
        <v>5</v>
      </c>
      <c r="B5">
        <v>47.45</v>
      </c>
      <c r="C5">
        <v>51.6</v>
      </c>
      <c r="D5">
        <v>8.07</v>
      </c>
      <c r="E5">
        <v>24.02</v>
      </c>
      <c r="G5" t="str">
        <f>Table1[[#This Row],[COMPANY(S)]]</f>
        <v>Novartis</v>
      </c>
      <c r="H5" s="30">
        <f t="shared" si="4"/>
        <v>4</v>
      </c>
      <c r="I5" s="30">
        <f t="shared" si="0"/>
        <v>5</v>
      </c>
      <c r="J5" s="30">
        <f t="shared" si="1"/>
        <v>5</v>
      </c>
      <c r="K5" s="30">
        <f t="shared" si="2"/>
        <v>1</v>
      </c>
      <c r="L5" s="15">
        <v>1000</v>
      </c>
      <c r="M5" s="16">
        <f t="shared" si="5"/>
        <v>3.75</v>
      </c>
      <c r="N5" s="16">
        <f t="shared" si="6"/>
        <v>4</v>
      </c>
      <c r="O5" s="16">
        <f t="shared" si="7"/>
        <v>1007.7</v>
      </c>
      <c r="P5" s="16">
        <f t="shared" si="8"/>
        <v>4</v>
      </c>
      <c r="Q5" s="16">
        <f t="shared" si="9"/>
        <v>0</v>
      </c>
      <c r="R5" s="17" t="str">
        <f t="shared" si="10"/>
        <v>valid</v>
      </c>
      <c r="S5" t="str">
        <f t="shared" si="3"/>
        <v>Novartis</v>
      </c>
      <c r="T5" t="s">
        <v>112</v>
      </c>
      <c r="U5">
        <f>'tie-break'!O5</f>
        <v>4</v>
      </c>
      <c r="V5">
        <f t="shared" si="11"/>
        <v>0</v>
      </c>
    </row>
    <row r="6" spans="1:22" x14ac:dyDescent="0.3">
      <c r="A6" t="s">
        <v>6</v>
      </c>
      <c r="B6">
        <v>46.84</v>
      </c>
      <c r="C6">
        <v>48.7</v>
      </c>
      <c r="D6">
        <v>4.5199999999999996</v>
      </c>
      <c r="E6">
        <v>12.35</v>
      </c>
      <c r="G6" t="str">
        <f>Table1[[#This Row],[COMPANY(S)]]</f>
        <v>Merck &amp; CO.</v>
      </c>
      <c r="H6" s="30">
        <f t="shared" si="4"/>
        <v>5</v>
      </c>
      <c r="I6" s="30">
        <f t="shared" si="0"/>
        <v>6</v>
      </c>
      <c r="J6" s="30">
        <f t="shared" si="1"/>
        <v>8</v>
      </c>
      <c r="K6" s="30">
        <f t="shared" si="2"/>
        <v>5</v>
      </c>
      <c r="L6" s="15">
        <v>1000</v>
      </c>
      <c r="M6" s="16">
        <f t="shared" si="5"/>
        <v>6</v>
      </c>
      <c r="N6" s="16">
        <f t="shared" si="6"/>
        <v>5</v>
      </c>
      <c r="O6" s="16">
        <f t="shared" si="7"/>
        <v>995.7</v>
      </c>
      <c r="P6" s="16">
        <f t="shared" si="8"/>
        <v>5</v>
      </c>
      <c r="Q6" s="16">
        <f t="shared" si="9"/>
        <v>0</v>
      </c>
      <c r="R6" s="17" t="str">
        <f t="shared" si="10"/>
        <v>valid</v>
      </c>
      <c r="S6" t="str">
        <f t="shared" si="3"/>
        <v>Merck &amp; CO.</v>
      </c>
      <c r="T6" t="s">
        <v>112</v>
      </c>
      <c r="U6">
        <f>'tie-break'!O6</f>
        <v>5</v>
      </c>
      <c r="V6">
        <f t="shared" si="11"/>
        <v>0</v>
      </c>
    </row>
    <row r="7" spans="1:22" x14ac:dyDescent="0.3">
      <c r="A7" t="s">
        <v>7</v>
      </c>
      <c r="B7">
        <v>44.27</v>
      </c>
      <c r="C7">
        <v>46.1</v>
      </c>
      <c r="D7">
        <v>7.38</v>
      </c>
      <c r="E7">
        <v>6.03</v>
      </c>
      <c r="G7" t="str">
        <f>Table1[[#This Row],[COMPANY(S)]]</f>
        <v>GlaxoSmithkline</v>
      </c>
      <c r="H7" s="30">
        <f t="shared" si="4"/>
        <v>6</v>
      </c>
      <c r="I7" s="30">
        <f t="shared" si="0"/>
        <v>7</v>
      </c>
      <c r="J7" s="30">
        <f t="shared" si="1"/>
        <v>6</v>
      </c>
      <c r="K7" s="30">
        <f t="shared" si="2"/>
        <v>8</v>
      </c>
      <c r="L7" s="15">
        <v>1000</v>
      </c>
      <c r="M7" s="16">
        <f t="shared" si="5"/>
        <v>6.75</v>
      </c>
      <c r="N7" s="16">
        <f t="shared" si="6"/>
        <v>8</v>
      </c>
      <c r="O7" s="16">
        <f t="shared" si="7"/>
        <v>992.7</v>
      </c>
      <c r="P7" s="16">
        <f t="shared" si="8"/>
        <v>8</v>
      </c>
      <c r="Q7" s="16">
        <f t="shared" si="9"/>
        <v>0</v>
      </c>
      <c r="R7" s="17" t="str">
        <f t="shared" si="10"/>
        <v>valid</v>
      </c>
      <c r="S7" t="str">
        <f t="shared" si="3"/>
        <v>GlaxoSmithkline</v>
      </c>
      <c r="T7" t="s">
        <v>112</v>
      </c>
      <c r="U7">
        <f>'tie-break'!O7</f>
        <v>8</v>
      </c>
      <c r="V7">
        <f t="shared" si="11"/>
        <v>0</v>
      </c>
    </row>
    <row r="8" spans="1:22" x14ac:dyDescent="0.3">
      <c r="A8" t="s">
        <v>8</v>
      </c>
      <c r="B8">
        <v>40.46</v>
      </c>
      <c r="C8">
        <v>42.9</v>
      </c>
      <c r="D8">
        <v>14.06</v>
      </c>
      <c r="E8">
        <v>7.36</v>
      </c>
      <c r="G8" t="str">
        <f>Table1[[#This Row],[COMPANY(S)]]</f>
        <v>Sanofi</v>
      </c>
      <c r="H8" s="30">
        <f t="shared" si="4"/>
        <v>7</v>
      </c>
      <c r="I8" s="30">
        <f t="shared" si="0"/>
        <v>8</v>
      </c>
      <c r="J8" s="30">
        <f t="shared" si="1"/>
        <v>3</v>
      </c>
      <c r="K8" s="30">
        <f t="shared" si="2"/>
        <v>7</v>
      </c>
      <c r="L8" s="15">
        <v>1000</v>
      </c>
      <c r="M8" s="16">
        <f t="shared" si="5"/>
        <v>6.25</v>
      </c>
      <c r="N8" s="16">
        <f t="shared" si="6"/>
        <v>7</v>
      </c>
      <c r="O8" s="16">
        <f t="shared" si="7"/>
        <v>994.7</v>
      </c>
      <c r="P8" s="16">
        <f t="shared" si="8"/>
        <v>7</v>
      </c>
      <c r="Q8" s="16">
        <f t="shared" si="9"/>
        <v>0</v>
      </c>
      <c r="R8" s="17" t="str">
        <f t="shared" si="10"/>
        <v>valid</v>
      </c>
      <c r="S8" t="str">
        <f t="shared" si="3"/>
        <v>Sanofi</v>
      </c>
      <c r="T8" t="s">
        <v>172</v>
      </c>
      <c r="U8">
        <f>'tie-break'!O8</f>
        <v>6</v>
      </c>
      <c r="V8" s="25">
        <f t="shared" si="11"/>
        <v>1</v>
      </c>
    </row>
    <row r="9" spans="1:22" x14ac:dyDescent="0.3">
      <c r="A9" t="s">
        <v>9</v>
      </c>
      <c r="B9">
        <v>33.26</v>
      </c>
      <c r="C9">
        <v>56.1</v>
      </c>
      <c r="D9">
        <v>4.62</v>
      </c>
      <c r="E9">
        <v>11.55</v>
      </c>
      <c r="G9" t="str">
        <f>Table1[[#This Row],[COMPANY(S)]]</f>
        <v>AbbVie</v>
      </c>
      <c r="H9" s="30">
        <f t="shared" si="4"/>
        <v>8</v>
      </c>
      <c r="I9" s="30">
        <f t="shared" si="0"/>
        <v>3</v>
      </c>
      <c r="J9" s="30">
        <f t="shared" si="1"/>
        <v>7</v>
      </c>
      <c r="K9" s="30">
        <f t="shared" si="2"/>
        <v>6</v>
      </c>
      <c r="L9" s="15">
        <v>1000</v>
      </c>
      <c r="M9" s="16">
        <f t="shared" si="5"/>
        <v>6</v>
      </c>
      <c r="N9" s="16">
        <f t="shared" si="6"/>
        <v>5</v>
      </c>
      <c r="O9" s="16">
        <f t="shared" si="7"/>
        <v>995.7</v>
      </c>
      <c r="P9" s="16">
        <f t="shared" si="8"/>
        <v>5</v>
      </c>
      <c r="Q9" s="16">
        <f t="shared" si="9"/>
        <v>0</v>
      </c>
      <c r="R9" s="17" t="str">
        <f t="shared" si="10"/>
        <v>valid</v>
      </c>
      <c r="S9" t="str">
        <f t="shared" si="3"/>
        <v>AbbVie</v>
      </c>
      <c r="T9" t="s">
        <v>172</v>
      </c>
      <c r="U9">
        <f>'tie-break'!O9</f>
        <v>6</v>
      </c>
      <c r="V9" s="25">
        <f t="shared" si="11"/>
        <v>-1</v>
      </c>
    </row>
    <row r="10" spans="1:22" ht="15" thickBot="1" x14ac:dyDescent="0.35">
      <c r="A10" t="s">
        <v>10</v>
      </c>
      <c r="B10">
        <v>30.52</v>
      </c>
      <c r="C10">
        <v>30.06</v>
      </c>
      <c r="D10">
        <v>3.54</v>
      </c>
      <c r="E10">
        <v>2.0499999999999998</v>
      </c>
      <c r="G10" t="str">
        <f>Table1[[#This Row],[COMPANY(S)]]</f>
        <v>Takeda</v>
      </c>
      <c r="H10" s="30">
        <f t="shared" si="4"/>
        <v>9</v>
      </c>
      <c r="I10" s="30">
        <f t="shared" si="0"/>
        <v>9</v>
      </c>
      <c r="J10" s="30">
        <f t="shared" si="1"/>
        <v>9</v>
      </c>
      <c r="K10" s="30">
        <f t="shared" si="2"/>
        <v>9</v>
      </c>
      <c r="L10" s="18">
        <v>1000</v>
      </c>
      <c r="M10" s="19">
        <f t="shared" si="5"/>
        <v>9</v>
      </c>
      <c r="N10" s="19">
        <f t="shared" si="6"/>
        <v>9</v>
      </c>
      <c r="O10" s="19">
        <f t="shared" si="7"/>
        <v>983.7</v>
      </c>
      <c r="P10" s="19">
        <f t="shared" si="8"/>
        <v>9</v>
      </c>
      <c r="Q10" s="19">
        <f t="shared" si="9"/>
        <v>0</v>
      </c>
      <c r="R10" s="20" t="str">
        <f t="shared" si="10"/>
        <v>valid</v>
      </c>
      <c r="S10" t="str">
        <f t="shared" si="3"/>
        <v>Takeda</v>
      </c>
      <c r="T10" t="s">
        <v>114</v>
      </c>
      <c r="U10">
        <f>'tie-break'!O10</f>
        <v>9</v>
      </c>
      <c r="V10">
        <f t="shared" si="11"/>
        <v>0</v>
      </c>
    </row>
    <row r="15" spans="1:22" ht="18" x14ac:dyDescent="0.3">
      <c r="G15" s="1"/>
      <c r="V15" s="1"/>
    </row>
    <row r="16" spans="1:22" x14ac:dyDescent="0.3">
      <c r="G16" s="2"/>
      <c r="V16" s="2"/>
    </row>
    <row r="19" spans="7:33" ht="27" x14ac:dyDescent="0.3">
      <c r="G19" s="3" t="s">
        <v>17</v>
      </c>
      <c r="H19" s="4">
        <v>5137841</v>
      </c>
      <c r="I19" s="3" t="s">
        <v>18</v>
      </c>
      <c r="J19" s="4">
        <v>9</v>
      </c>
      <c r="K19" s="3" t="s">
        <v>19</v>
      </c>
      <c r="L19" s="4">
        <v>4</v>
      </c>
      <c r="M19" s="3" t="s">
        <v>20</v>
      </c>
      <c r="N19" s="4">
        <v>9</v>
      </c>
      <c r="O19" s="3" t="s">
        <v>21</v>
      </c>
      <c r="P19" s="4">
        <v>0</v>
      </c>
      <c r="Q19" s="3" t="s">
        <v>22</v>
      </c>
      <c r="R19" s="4" t="s">
        <v>23</v>
      </c>
      <c r="V19" s="3" t="s">
        <v>17</v>
      </c>
      <c r="W19" s="4">
        <v>4363494</v>
      </c>
      <c r="X19" s="3" t="s">
        <v>18</v>
      </c>
      <c r="Y19" s="4">
        <v>9</v>
      </c>
      <c r="Z19" s="3" t="s">
        <v>19</v>
      </c>
      <c r="AA19" s="4">
        <v>4</v>
      </c>
      <c r="AB19" s="3" t="s">
        <v>20</v>
      </c>
      <c r="AC19" s="4">
        <v>9</v>
      </c>
      <c r="AD19" s="3" t="s">
        <v>21</v>
      </c>
      <c r="AE19" s="4">
        <v>0</v>
      </c>
      <c r="AF19" s="3" t="s">
        <v>22</v>
      </c>
      <c r="AG19" s="4" t="s">
        <v>90</v>
      </c>
    </row>
    <row r="20" spans="7:33" ht="18.600000000000001" thickBot="1" x14ac:dyDescent="0.35">
      <c r="G20" s="1"/>
      <c r="V20" s="1"/>
    </row>
    <row r="21" spans="7:33" ht="15" thickBot="1" x14ac:dyDescent="0.35">
      <c r="G21" s="5" t="s">
        <v>24</v>
      </c>
      <c r="H21" s="5" t="s">
        <v>25</v>
      </c>
      <c r="I21" s="5" t="s">
        <v>26</v>
      </c>
      <c r="J21" s="5" t="s">
        <v>27</v>
      </c>
      <c r="K21" s="5" t="s">
        <v>28</v>
      </c>
      <c r="L21" s="5" t="s">
        <v>29</v>
      </c>
      <c r="N21" s="11" t="s">
        <v>89</v>
      </c>
      <c r="O21" s="11" t="s">
        <v>89</v>
      </c>
      <c r="P21" s="11" t="s">
        <v>89</v>
      </c>
      <c r="Q21" s="11" t="s">
        <v>89</v>
      </c>
      <c r="R21" t="str">
        <f>L21</f>
        <v>Y(A5)</v>
      </c>
      <c r="V21" s="5" t="s">
        <v>24</v>
      </c>
      <c r="W21" s="5" t="s">
        <v>25</v>
      </c>
      <c r="X21" s="5" t="s">
        <v>26</v>
      </c>
      <c r="Y21" s="5" t="s">
        <v>27</v>
      </c>
      <c r="Z21" s="5" t="s">
        <v>28</v>
      </c>
      <c r="AA21" s="5" t="s">
        <v>29</v>
      </c>
    </row>
    <row r="22" spans="7:33" ht="15" thickBot="1" x14ac:dyDescent="0.35">
      <c r="G22" s="5" t="s">
        <v>30</v>
      </c>
      <c r="H22" s="6">
        <v>1</v>
      </c>
      <c r="I22" s="6">
        <v>4</v>
      </c>
      <c r="J22" s="6">
        <v>1</v>
      </c>
      <c r="K22" s="6">
        <v>3</v>
      </c>
      <c r="L22" s="6">
        <v>1000</v>
      </c>
      <c r="N22">
        <f>10-H22</f>
        <v>9</v>
      </c>
      <c r="O22">
        <f t="shared" ref="O22:O30" si="12">10-I22</f>
        <v>6</v>
      </c>
      <c r="P22">
        <f t="shared" ref="P22:P30" si="13">10-J22</f>
        <v>9</v>
      </c>
      <c r="Q22">
        <f t="shared" ref="Q22:Q30" si="14">10-K22</f>
        <v>7</v>
      </c>
      <c r="R22">
        <f t="shared" ref="R22:R30" si="15">L22</f>
        <v>1000</v>
      </c>
      <c r="V22" s="5" t="s">
        <v>30</v>
      </c>
      <c r="W22" s="6">
        <v>9</v>
      </c>
      <c r="X22" s="6">
        <v>6</v>
      </c>
      <c r="Y22" s="6">
        <v>9</v>
      </c>
      <c r="Z22" s="6">
        <v>7</v>
      </c>
      <c r="AA22" s="6">
        <v>1000</v>
      </c>
    </row>
    <row r="23" spans="7:33" ht="15" thickBot="1" x14ac:dyDescent="0.35">
      <c r="G23" s="5" t="s">
        <v>31</v>
      </c>
      <c r="H23" s="6">
        <v>2</v>
      </c>
      <c r="I23" s="6">
        <v>1</v>
      </c>
      <c r="J23" s="6">
        <v>4</v>
      </c>
      <c r="K23" s="6">
        <v>2</v>
      </c>
      <c r="L23" s="6">
        <v>1000</v>
      </c>
      <c r="N23">
        <f t="shared" ref="N23:N30" si="16">10-H23</f>
        <v>8</v>
      </c>
      <c r="O23">
        <f t="shared" si="12"/>
        <v>9</v>
      </c>
      <c r="P23">
        <f t="shared" si="13"/>
        <v>6</v>
      </c>
      <c r="Q23">
        <f t="shared" si="14"/>
        <v>8</v>
      </c>
      <c r="R23">
        <f t="shared" si="15"/>
        <v>1000</v>
      </c>
      <c r="V23" s="5" t="s">
        <v>31</v>
      </c>
      <c r="W23" s="6">
        <v>8</v>
      </c>
      <c r="X23" s="6">
        <v>9</v>
      </c>
      <c r="Y23" s="6">
        <v>6</v>
      </c>
      <c r="Z23" s="6">
        <v>8</v>
      </c>
      <c r="AA23" s="6">
        <v>1000</v>
      </c>
    </row>
    <row r="24" spans="7:33" ht="15" thickBot="1" x14ac:dyDescent="0.35">
      <c r="G24" s="5" t="s">
        <v>32</v>
      </c>
      <c r="H24" s="6">
        <v>3</v>
      </c>
      <c r="I24" s="6">
        <v>2</v>
      </c>
      <c r="J24" s="6">
        <v>2</v>
      </c>
      <c r="K24" s="6">
        <v>4</v>
      </c>
      <c r="L24" s="6">
        <v>1000</v>
      </c>
      <c r="N24">
        <f t="shared" si="16"/>
        <v>7</v>
      </c>
      <c r="O24">
        <f t="shared" si="12"/>
        <v>8</v>
      </c>
      <c r="P24">
        <f t="shared" si="13"/>
        <v>8</v>
      </c>
      <c r="Q24">
        <f t="shared" si="14"/>
        <v>6</v>
      </c>
      <c r="R24">
        <f t="shared" si="15"/>
        <v>1000</v>
      </c>
      <c r="V24" s="5" t="s">
        <v>32</v>
      </c>
      <c r="W24" s="6">
        <v>7</v>
      </c>
      <c r="X24" s="6">
        <v>8</v>
      </c>
      <c r="Y24" s="6">
        <v>8</v>
      </c>
      <c r="Z24" s="6">
        <v>6</v>
      </c>
      <c r="AA24" s="6">
        <v>1000</v>
      </c>
    </row>
    <row r="25" spans="7:33" ht="15" thickBot="1" x14ac:dyDescent="0.35">
      <c r="G25" s="5" t="s">
        <v>33</v>
      </c>
      <c r="H25" s="6">
        <v>4</v>
      </c>
      <c r="I25" s="6">
        <v>5</v>
      </c>
      <c r="J25" s="6">
        <v>5</v>
      </c>
      <c r="K25" s="6">
        <v>1</v>
      </c>
      <c r="L25" s="6">
        <v>1000</v>
      </c>
      <c r="N25">
        <f t="shared" si="16"/>
        <v>6</v>
      </c>
      <c r="O25">
        <f t="shared" si="12"/>
        <v>5</v>
      </c>
      <c r="P25">
        <f t="shared" si="13"/>
        <v>5</v>
      </c>
      <c r="Q25">
        <f t="shared" si="14"/>
        <v>9</v>
      </c>
      <c r="R25">
        <f t="shared" si="15"/>
        <v>1000</v>
      </c>
      <c r="V25" s="5" t="s">
        <v>33</v>
      </c>
      <c r="W25" s="6">
        <v>6</v>
      </c>
      <c r="X25" s="6">
        <v>5</v>
      </c>
      <c r="Y25" s="6">
        <v>5</v>
      </c>
      <c r="Z25" s="6">
        <v>9</v>
      </c>
      <c r="AA25" s="6">
        <v>1000</v>
      </c>
    </row>
    <row r="26" spans="7:33" ht="15" thickBot="1" x14ac:dyDescent="0.35">
      <c r="G26" s="5" t="s">
        <v>34</v>
      </c>
      <c r="H26" s="6">
        <v>5</v>
      </c>
      <c r="I26" s="6">
        <v>6</v>
      </c>
      <c r="J26" s="6">
        <v>8</v>
      </c>
      <c r="K26" s="6">
        <v>5</v>
      </c>
      <c r="L26" s="6">
        <v>1000</v>
      </c>
      <c r="N26">
        <f t="shared" si="16"/>
        <v>5</v>
      </c>
      <c r="O26">
        <f t="shared" si="12"/>
        <v>4</v>
      </c>
      <c r="P26">
        <f t="shared" si="13"/>
        <v>2</v>
      </c>
      <c r="Q26">
        <f t="shared" si="14"/>
        <v>5</v>
      </c>
      <c r="R26">
        <f t="shared" si="15"/>
        <v>1000</v>
      </c>
      <c r="V26" s="5" t="s">
        <v>34</v>
      </c>
      <c r="W26" s="6">
        <v>5</v>
      </c>
      <c r="X26" s="6">
        <v>4</v>
      </c>
      <c r="Y26" s="6">
        <v>2</v>
      </c>
      <c r="Z26" s="6">
        <v>5</v>
      </c>
      <c r="AA26" s="6">
        <v>1000</v>
      </c>
    </row>
    <row r="27" spans="7:33" ht="15" thickBot="1" x14ac:dyDescent="0.35">
      <c r="G27" s="5" t="s">
        <v>35</v>
      </c>
      <c r="H27" s="6">
        <v>6</v>
      </c>
      <c r="I27" s="6">
        <v>7</v>
      </c>
      <c r="J27" s="6">
        <v>6</v>
      </c>
      <c r="K27" s="6">
        <v>8</v>
      </c>
      <c r="L27" s="6">
        <v>1000</v>
      </c>
      <c r="N27">
        <f t="shared" si="16"/>
        <v>4</v>
      </c>
      <c r="O27">
        <f t="shared" si="12"/>
        <v>3</v>
      </c>
      <c r="P27">
        <f t="shared" si="13"/>
        <v>4</v>
      </c>
      <c r="Q27">
        <f t="shared" si="14"/>
        <v>2</v>
      </c>
      <c r="R27">
        <f t="shared" si="15"/>
        <v>1000</v>
      </c>
      <c r="V27" s="5" t="s">
        <v>35</v>
      </c>
      <c r="W27" s="6">
        <v>4</v>
      </c>
      <c r="X27" s="6">
        <v>3</v>
      </c>
      <c r="Y27" s="6">
        <v>4</v>
      </c>
      <c r="Z27" s="6">
        <v>2</v>
      </c>
      <c r="AA27" s="6">
        <v>1000</v>
      </c>
    </row>
    <row r="28" spans="7:33" ht="15" thickBot="1" x14ac:dyDescent="0.35">
      <c r="G28" s="5" t="s">
        <v>36</v>
      </c>
      <c r="H28" s="6">
        <v>7</v>
      </c>
      <c r="I28" s="6">
        <v>8</v>
      </c>
      <c r="J28" s="6">
        <v>3</v>
      </c>
      <c r="K28" s="6">
        <v>7</v>
      </c>
      <c r="L28" s="6">
        <v>1000</v>
      </c>
      <c r="N28">
        <f t="shared" si="16"/>
        <v>3</v>
      </c>
      <c r="O28">
        <f t="shared" si="12"/>
        <v>2</v>
      </c>
      <c r="P28">
        <f t="shared" si="13"/>
        <v>7</v>
      </c>
      <c r="Q28">
        <f t="shared" si="14"/>
        <v>3</v>
      </c>
      <c r="R28">
        <f t="shared" si="15"/>
        <v>1000</v>
      </c>
      <c r="V28" s="5" t="s">
        <v>36</v>
      </c>
      <c r="W28" s="6">
        <v>3</v>
      </c>
      <c r="X28" s="6">
        <v>2</v>
      </c>
      <c r="Y28" s="6">
        <v>7</v>
      </c>
      <c r="Z28" s="6">
        <v>3</v>
      </c>
      <c r="AA28" s="6">
        <v>1000</v>
      </c>
    </row>
    <row r="29" spans="7:33" ht="15" thickBot="1" x14ac:dyDescent="0.35">
      <c r="G29" s="5" t="s">
        <v>37</v>
      </c>
      <c r="H29" s="6">
        <v>8</v>
      </c>
      <c r="I29" s="6">
        <v>3</v>
      </c>
      <c r="J29" s="6">
        <v>7</v>
      </c>
      <c r="K29" s="6">
        <v>6</v>
      </c>
      <c r="L29" s="6">
        <v>1000</v>
      </c>
      <c r="N29">
        <f t="shared" si="16"/>
        <v>2</v>
      </c>
      <c r="O29">
        <f t="shared" si="12"/>
        <v>7</v>
      </c>
      <c r="P29">
        <f t="shared" si="13"/>
        <v>3</v>
      </c>
      <c r="Q29">
        <f t="shared" si="14"/>
        <v>4</v>
      </c>
      <c r="R29">
        <f t="shared" si="15"/>
        <v>1000</v>
      </c>
      <c r="V29" s="5" t="s">
        <v>37</v>
      </c>
      <c r="W29" s="6">
        <v>2</v>
      </c>
      <c r="X29" s="6">
        <v>7</v>
      </c>
      <c r="Y29" s="6">
        <v>3</v>
      </c>
      <c r="Z29" s="6">
        <v>4</v>
      </c>
      <c r="AA29" s="6">
        <v>1000</v>
      </c>
    </row>
    <row r="30" spans="7:33" ht="15" thickBot="1" x14ac:dyDescent="0.35">
      <c r="G30" s="5" t="s">
        <v>38</v>
      </c>
      <c r="H30" s="6">
        <v>9</v>
      </c>
      <c r="I30" s="6">
        <v>9</v>
      </c>
      <c r="J30" s="6">
        <v>9</v>
      </c>
      <c r="K30" s="6">
        <v>9</v>
      </c>
      <c r="L30" s="6">
        <v>1000</v>
      </c>
      <c r="N30">
        <f t="shared" si="16"/>
        <v>1</v>
      </c>
      <c r="O30">
        <f t="shared" si="12"/>
        <v>1</v>
      </c>
      <c r="P30">
        <f t="shared" si="13"/>
        <v>1</v>
      </c>
      <c r="Q30">
        <f t="shared" si="14"/>
        <v>1</v>
      </c>
      <c r="R30">
        <f t="shared" si="15"/>
        <v>1000</v>
      </c>
      <c r="V30" s="5" t="s">
        <v>38</v>
      </c>
      <c r="W30" s="6">
        <v>1</v>
      </c>
      <c r="X30" s="6">
        <v>1</v>
      </c>
      <c r="Y30" s="6">
        <v>1</v>
      </c>
      <c r="Z30" s="6">
        <v>1</v>
      </c>
      <c r="AA30" s="6">
        <v>1000</v>
      </c>
    </row>
    <row r="31" spans="7:33" ht="18.600000000000001" thickBot="1" x14ac:dyDescent="0.35">
      <c r="G31" s="1"/>
      <c r="V31" s="1"/>
    </row>
    <row r="32" spans="7:33" ht="15" thickBot="1" x14ac:dyDescent="0.35">
      <c r="G32" s="5" t="s">
        <v>39</v>
      </c>
      <c r="H32" s="5" t="s">
        <v>25</v>
      </c>
      <c r="I32" s="5" t="s">
        <v>26</v>
      </c>
      <c r="J32" s="5" t="s">
        <v>27</v>
      </c>
      <c r="K32" s="5" t="s">
        <v>28</v>
      </c>
      <c r="V32" s="5" t="s">
        <v>39</v>
      </c>
      <c r="W32" s="5" t="s">
        <v>25</v>
      </c>
      <c r="X32" s="5" t="s">
        <v>26</v>
      </c>
      <c r="Y32" s="5" t="s">
        <v>27</v>
      </c>
      <c r="Z32" s="5" t="s">
        <v>28</v>
      </c>
    </row>
    <row r="33" spans="7:26" ht="15" thickBot="1" x14ac:dyDescent="0.35">
      <c r="G33" s="5" t="s">
        <v>40</v>
      </c>
      <c r="H33" s="6" t="s">
        <v>41</v>
      </c>
      <c r="I33" s="6" t="s">
        <v>42</v>
      </c>
      <c r="J33" s="6" t="s">
        <v>42</v>
      </c>
      <c r="K33" s="6" t="s">
        <v>43</v>
      </c>
      <c r="V33" s="5" t="s">
        <v>40</v>
      </c>
      <c r="W33" s="6" t="s">
        <v>91</v>
      </c>
      <c r="X33" s="6" t="s">
        <v>42</v>
      </c>
      <c r="Y33" s="6" t="s">
        <v>42</v>
      </c>
      <c r="Z33" s="6" t="s">
        <v>92</v>
      </c>
    </row>
    <row r="34" spans="7:26" ht="15" thickBot="1" x14ac:dyDescent="0.35">
      <c r="G34" s="5" t="s">
        <v>44</v>
      </c>
      <c r="H34" s="6" t="s">
        <v>45</v>
      </c>
      <c r="I34" s="6" t="s">
        <v>46</v>
      </c>
      <c r="J34" s="6" t="s">
        <v>46</v>
      </c>
      <c r="K34" s="6" t="s">
        <v>46</v>
      </c>
      <c r="V34" s="5" t="s">
        <v>44</v>
      </c>
      <c r="W34" s="6" t="s">
        <v>93</v>
      </c>
      <c r="X34" s="6" t="s">
        <v>46</v>
      </c>
      <c r="Y34" s="6" t="s">
        <v>46</v>
      </c>
      <c r="Z34" s="6" t="s">
        <v>94</v>
      </c>
    </row>
    <row r="35" spans="7:26" ht="15" thickBot="1" x14ac:dyDescent="0.35">
      <c r="G35" s="5" t="s">
        <v>47</v>
      </c>
      <c r="H35" s="6" t="s">
        <v>48</v>
      </c>
      <c r="I35" s="6" t="s">
        <v>49</v>
      </c>
      <c r="J35" s="6" t="s">
        <v>49</v>
      </c>
      <c r="K35" s="6" t="s">
        <v>49</v>
      </c>
      <c r="V35" s="5" t="s">
        <v>47</v>
      </c>
      <c r="W35" s="6" t="s">
        <v>95</v>
      </c>
      <c r="X35" s="6" t="s">
        <v>49</v>
      </c>
      <c r="Y35" s="6" t="s">
        <v>49</v>
      </c>
      <c r="Z35" s="6" t="s">
        <v>96</v>
      </c>
    </row>
    <row r="36" spans="7:26" ht="15" thickBot="1" x14ac:dyDescent="0.35">
      <c r="G36" s="5" t="s">
        <v>50</v>
      </c>
      <c r="H36" s="6" t="s">
        <v>51</v>
      </c>
      <c r="I36" s="6" t="s">
        <v>52</v>
      </c>
      <c r="J36" s="6" t="s">
        <v>52</v>
      </c>
      <c r="K36" s="6" t="s">
        <v>52</v>
      </c>
      <c r="V36" s="5" t="s">
        <v>50</v>
      </c>
      <c r="W36" s="6" t="s">
        <v>97</v>
      </c>
      <c r="X36" s="6" t="s">
        <v>52</v>
      </c>
      <c r="Y36" s="6" t="s">
        <v>52</v>
      </c>
      <c r="Z36" s="6" t="s">
        <v>98</v>
      </c>
    </row>
    <row r="37" spans="7:26" ht="15" thickBot="1" x14ac:dyDescent="0.35">
      <c r="G37" s="5" t="s">
        <v>53</v>
      </c>
      <c r="H37" s="6" t="s">
        <v>54</v>
      </c>
      <c r="I37" s="6" t="s">
        <v>55</v>
      </c>
      <c r="J37" s="6" t="s">
        <v>55</v>
      </c>
      <c r="K37" s="6" t="s">
        <v>55</v>
      </c>
      <c r="V37" s="5" t="s">
        <v>53</v>
      </c>
      <c r="W37" s="6" t="s">
        <v>99</v>
      </c>
      <c r="X37" s="6" t="s">
        <v>55</v>
      </c>
      <c r="Y37" s="6" t="s">
        <v>55</v>
      </c>
      <c r="Z37" s="6" t="s">
        <v>100</v>
      </c>
    </row>
    <row r="38" spans="7:26" ht="15" thickBot="1" x14ac:dyDescent="0.35">
      <c r="G38" s="5" t="s">
        <v>56</v>
      </c>
      <c r="H38" s="6" t="s">
        <v>57</v>
      </c>
      <c r="I38" s="6" t="s">
        <v>58</v>
      </c>
      <c r="J38" s="6" t="s">
        <v>58</v>
      </c>
      <c r="K38" s="6" t="s">
        <v>58</v>
      </c>
      <c r="V38" s="5" t="s">
        <v>56</v>
      </c>
      <c r="W38" s="6" t="s">
        <v>101</v>
      </c>
      <c r="X38" s="6" t="s">
        <v>58</v>
      </c>
      <c r="Y38" s="6" t="s">
        <v>58</v>
      </c>
      <c r="Z38" s="6" t="s">
        <v>102</v>
      </c>
    </row>
    <row r="39" spans="7:26" ht="15" thickBot="1" x14ac:dyDescent="0.35">
      <c r="G39" s="5" t="s">
        <v>59</v>
      </c>
      <c r="H39" s="6" t="s">
        <v>60</v>
      </c>
      <c r="I39" s="6" t="s">
        <v>61</v>
      </c>
      <c r="J39" s="6" t="s">
        <v>61</v>
      </c>
      <c r="K39" s="6" t="s">
        <v>61</v>
      </c>
      <c r="V39" s="5" t="s">
        <v>59</v>
      </c>
      <c r="W39" s="6" t="s">
        <v>103</v>
      </c>
      <c r="X39" s="6" t="s">
        <v>61</v>
      </c>
      <c r="Y39" s="6" t="s">
        <v>61</v>
      </c>
      <c r="Z39" s="6" t="s">
        <v>104</v>
      </c>
    </row>
    <row r="40" spans="7:26" ht="15" thickBot="1" x14ac:dyDescent="0.35">
      <c r="G40" s="5" t="s">
        <v>62</v>
      </c>
      <c r="H40" s="6" t="s">
        <v>63</v>
      </c>
      <c r="I40" s="6" t="s">
        <v>64</v>
      </c>
      <c r="J40" s="6" t="s">
        <v>64</v>
      </c>
      <c r="K40" s="6" t="s">
        <v>64</v>
      </c>
      <c r="V40" s="5" t="s">
        <v>62</v>
      </c>
      <c r="W40" s="6" t="s">
        <v>105</v>
      </c>
      <c r="X40" s="6" t="s">
        <v>64</v>
      </c>
      <c r="Y40" s="6" t="s">
        <v>64</v>
      </c>
      <c r="Z40" s="6" t="s">
        <v>106</v>
      </c>
    </row>
    <row r="41" spans="7:26" ht="15" thickBot="1" x14ac:dyDescent="0.35">
      <c r="G41" s="5" t="s">
        <v>65</v>
      </c>
      <c r="H41" s="6" t="s">
        <v>66</v>
      </c>
      <c r="I41" s="6" t="s">
        <v>67</v>
      </c>
      <c r="J41" s="6" t="s">
        <v>67</v>
      </c>
      <c r="K41" s="6" t="s">
        <v>67</v>
      </c>
      <c r="V41" s="5" t="s">
        <v>65</v>
      </c>
      <c r="W41" s="6" t="s">
        <v>107</v>
      </c>
      <c r="X41" s="6" t="s">
        <v>67</v>
      </c>
      <c r="Y41" s="6" t="s">
        <v>67</v>
      </c>
      <c r="Z41" s="6" t="s">
        <v>108</v>
      </c>
    </row>
    <row r="42" spans="7:26" ht="18.600000000000001" thickBot="1" x14ac:dyDescent="0.35">
      <c r="G42" s="1"/>
      <c r="V42" s="1"/>
    </row>
    <row r="43" spans="7:26" ht="15" thickBot="1" x14ac:dyDescent="0.35">
      <c r="G43" s="5" t="s">
        <v>68</v>
      </c>
      <c r="H43" s="5" t="s">
        <v>25</v>
      </c>
      <c r="I43" s="5" t="s">
        <v>26</v>
      </c>
      <c r="J43" s="5" t="s">
        <v>27</v>
      </c>
      <c r="K43" s="5" t="s">
        <v>28</v>
      </c>
      <c r="V43" s="5" t="s">
        <v>68</v>
      </c>
      <c r="W43" s="5" t="s">
        <v>25</v>
      </c>
      <c r="X43" s="5" t="s">
        <v>26</v>
      </c>
      <c r="Y43" s="5" t="s">
        <v>27</v>
      </c>
      <c r="Z43" s="5" t="s">
        <v>28</v>
      </c>
    </row>
    <row r="44" spans="7:26" ht="15" thickBot="1" x14ac:dyDescent="0.35">
      <c r="G44" s="5" t="s">
        <v>40</v>
      </c>
      <c r="H44" s="6">
        <v>991.7</v>
      </c>
      <c r="I44" s="6">
        <v>8</v>
      </c>
      <c r="J44" s="6">
        <v>8</v>
      </c>
      <c r="K44" s="6">
        <v>11</v>
      </c>
      <c r="V44" s="5" t="s">
        <v>40</v>
      </c>
      <c r="W44" s="6">
        <v>493.4</v>
      </c>
      <c r="X44" s="6">
        <v>8</v>
      </c>
      <c r="Y44" s="6">
        <v>8</v>
      </c>
      <c r="Z44" s="6">
        <v>506.9</v>
      </c>
    </row>
    <row r="45" spans="7:26" ht="15" thickBot="1" x14ac:dyDescent="0.35">
      <c r="G45" s="5" t="s">
        <v>44</v>
      </c>
      <c r="H45" s="6">
        <v>990.7</v>
      </c>
      <c r="I45" s="6">
        <v>7</v>
      </c>
      <c r="J45" s="6">
        <v>7</v>
      </c>
      <c r="K45" s="6">
        <v>7</v>
      </c>
      <c r="V45" s="5" t="s">
        <v>44</v>
      </c>
      <c r="W45" s="6">
        <v>492.4</v>
      </c>
      <c r="X45" s="6">
        <v>7</v>
      </c>
      <c r="Y45" s="6">
        <v>7</v>
      </c>
      <c r="Z45" s="6">
        <v>505.9</v>
      </c>
    </row>
    <row r="46" spans="7:26" ht="15" thickBot="1" x14ac:dyDescent="0.35">
      <c r="G46" s="5" t="s">
        <v>47</v>
      </c>
      <c r="H46" s="6">
        <v>989.7</v>
      </c>
      <c r="I46" s="6">
        <v>6</v>
      </c>
      <c r="J46" s="6">
        <v>6</v>
      </c>
      <c r="K46" s="6">
        <v>6</v>
      </c>
      <c r="V46" s="5" t="s">
        <v>47</v>
      </c>
      <c r="W46" s="6">
        <v>491.4</v>
      </c>
      <c r="X46" s="6">
        <v>6</v>
      </c>
      <c r="Y46" s="6">
        <v>6</v>
      </c>
      <c r="Z46" s="6">
        <v>504.9</v>
      </c>
    </row>
    <row r="47" spans="7:26" ht="15" thickBot="1" x14ac:dyDescent="0.35">
      <c r="G47" s="5" t="s">
        <v>50</v>
      </c>
      <c r="H47" s="6">
        <v>988.7</v>
      </c>
      <c r="I47" s="6">
        <v>5</v>
      </c>
      <c r="J47" s="6">
        <v>5</v>
      </c>
      <c r="K47" s="6">
        <v>5</v>
      </c>
      <c r="V47" s="5" t="s">
        <v>50</v>
      </c>
      <c r="W47" s="6">
        <v>490.4</v>
      </c>
      <c r="X47" s="6">
        <v>5</v>
      </c>
      <c r="Y47" s="6">
        <v>5</v>
      </c>
      <c r="Z47" s="6">
        <v>503.9</v>
      </c>
    </row>
    <row r="48" spans="7:26" ht="15" thickBot="1" x14ac:dyDescent="0.35">
      <c r="G48" s="5" t="s">
        <v>53</v>
      </c>
      <c r="H48" s="6">
        <v>987.7</v>
      </c>
      <c r="I48" s="6">
        <v>4</v>
      </c>
      <c r="J48" s="6">
        <v>4</v>
      </c>
      <c r="K48" s="6">
        <v>4</v>
      </c>
      <c r="V48" s="5" t="s">
        <v>53</v>
      </c>
      <c r="W48" s="6">
        <v>489.4</v>
      </c>
      <c r="X48" s="6">
        <v>4</v>
      </c>
      <c r="Y48" s="6">
        <v>4</v>
      </c>
      <c r="Z48" s="6">
        <v>502.9</v>
      </c>
    </row>
    <row r="49" spans="7:30" ht="15" thickBot="1" x14ac:dyDescent="0.35">
      <c r="G49" s="5" t="s">
        <v>56</v>
      </c>
      <c r="H49" s="6">
        <v>986.7</v>
      </c>
      <c r="I49" s="6">
        <v>3</v>
      </c>
      <c r="J49" s="6">
        <v>3</v>
      </c>
      <c r="K49" s="6">
        <v>3</v>
      </c>
      <c r="V49" s="5" t="s">
        <v>56</v>
      </c>
      <c r="W49" s="6">
        <v>488.4</v>
      </c>
      <c r="X49" s="6">
        <v>3</v>
      </c>
      <c r="Y49" s="6">
        <v>3</v>
      </c>
      <c r="Z49" s="6">
        <v>501.9</v>
      </c>
    </row>
    <row r="50" spans="7:30" ht="15" thickBot="1" x14ac:dyDescent="0.35">
      <c r="G50" s="5" t="s">
        <v>59</v>
      </c>
      <c r="H50" s="6">
        <v>985.7</v>
      </c>
      <c r="I50" s="6">
        <v>2</v>
      </c>
      <c r="J50" s="6">
        <v>2</v>
      </c>
      <c r="K50" s="6">
        <v>2</v>
      </c>
      <c r="V50" s="5" t="s">
        <v>59</v>
      </c>
      <c r="W50" s="6">
        <v>487.4</v>
      </c>
      <c r="X50" s="6">
        <v>2</v>
      </c>
      <c r="Y50" s="6">
        <v>2</v>
      </c>
      <c r="Z50" s="6">
        <v>500.9</v>
      </c>
    </row>
    <row r="51" spans="7:30" ht="15" thickBot="1" x14ac:dyDescent="0.35">
      <c r="G51" s="5" t="s">
        <v>62</v>
      </c>
      <c r="H51" s="6">
        <v>984.7</v>
      </c>
      <c r="I51" s="6">
        <v>1</v>
      </c>
      <c r="J51" s="6">
        <v>1</v>
      </c>
      <c r="K51" s="6">
        <v>1</v>
      </c>
      <c r="V51" s="5" t="s">
        <v>62</v>
      </c>
      <c r="W51" s="6">
        <v>486.4</v>
      </c>
      <c r="X51" s="6">
        <v>1</v>
      </c>
      <c r="Y51" s="6">
        <v>1</v>
      </c>
      <c r="Z51" s="6">
        <v>499.9</v>
      </c>
    </row>
    <row r="52" spans="7:30" ht="15" thickBot="1" x14ac:dyDescent="0.35">
      <c r="G52" s="5" t="s">
        <v>65</v>
      </c>
      <c r="H52" s="6">
        <v>983.7</v>
      </c>
      <c r="I52" s="6">
        <v>0</v>
      </c>
      <c r="J52" s="6">
        <v>0</v>
      </c>
      <c r="K52" s="6">
        <v>0</v>
      </c>
      <c r="V52" s="5" t="s">
        <v>65</v>
      </c>
      <c r="W52" s="6">
        <v>485.4</v>
      </c>
      <c r="X52" s="6">
        <v>0</v>
      </c>
      <c r="Y52" s="6">
        <v>0</v>
      </c>
      <c r="Z52" s="6">
        <v>495.9</v>
      </c>
    </row>
    <row r="53" spans="7:30" ht="18.600000000000001" thickBot="1" x14ac:dyDescent="0.35">
      <c r="G53" s="1"/>
      <c r="V53" s="1"/>
    </row>
    <row r="54" spans="7:30" ht="15" thickBot="1" x14ac:dyDescent="0.35">
      <c r="G54" s="5" t="s">
        <v>69</v>
      </c>
      <c r="H54" s="5" t="s">
        <v>25</v>
      </c>
      <c r="I54" s="5" t="s">
        <v>26</v>
      </c>
      <c r="J54" s="5" t="s">
        <v>27</v>
      </c>
      <c r="K54" s="5" t="s">
        <v>28</v>
      </c>
      <c r="L54" s="5" t="s">
        <v>70</v>
      </c>
      <c r="M54" s="5" t="s">
        <v>71</v>
      </c>
      <c r="N54" s="5" t="s">
        <v>72</v>
      </c>
      <c r="O54" s="5" t="s">
        <v>73</v>
      </c>
      <c r="V54" s="5" t="s">
        <v>69</v>
      </c>
      <c r="W54" s="5" t="s">
        <v>25</v>
      </c>
      <c r="X54" s="5" t="s">
        <v>26</v>
      </c>
      <c r="Y54" s="5" t="s">
        <v>27</v>
      </c>
      <c r="Z54" s="5" t="s">
        <v>28</v>
      </c>
      <c r="AA54" s="5" t="s">
        <v>70</v>
      </c>
      <c r="AB54" s="5" t="s">
        <v>71</v>
      </c>
      <c r="AC54" s="5" t="s">
        <v>72</v>
      </c>
      <c r="AD54" s="5" t="s">
        <v>73</v>
      </c>
    </row>
    <row r="55" spans="7:30" ht="15" thickBot="1" x14ac:dyDescent="0.35">
      <c r="G55" s="5" t="s">
        <v>30</v>
      </c>
      <c r="H55" s="6">
        <v>991.7</v>
      </c>
      <c r="I55" s="6">
        <v>5</v>
      </c>
      <c r="J55" s="6">
        <v>8</v>
      </c>
      <c r="K55" s="6">
        <v>6</v>
      </c>
      <c r="L55" s="6">
        <v>1010.6</v>
      </c>
      <c r="M55" s="6">
        <v>1000</v>
      </c>
      <c r="N55" s="6">
        <v>-10.6</v>
      </c>
      <c r="O55" s="6">
        <v>-1.06</v>
      </c>
      <c r="V55" s="5" t="s">
        <v>30</v>
      </c>
      <c r="W55" s="6">
        <v>485.4</v>
      </c>
      <c r="X55" s="6">
        <v>3</v>
      </c>
      <c r="Y55" s="6">
        <v>0</v>
      </c>
      <c r="Z55" s="6">
        <v>500.9</v>
      </c>
      <c r="AA55" s="6">
        <v>989.3</v>
      </c>
      <c r="AB55" s="6">
        <v>1000</v>
      </c>
      <c r="AC55" s="6">
        <v>10.7</v>
      </c>
      <c r="AD55" s="6">
        <v>1.07</v>
      </c>
    </row>
    <row r="56" spans="7:30" ht="15" thickBot="1" x14ac:dyDescent="0.35">
      <c r="G56" s="5" t="s">
        <v>31</v>
      </c>
      <c r="H56" s="6">
        <v>990.7</v>
      </c>
      <c r="I56" s="6">
        <v>8</v>
      </c>
      <c r="J56" s="6">
        <v>5</v>
      </c>
      <c r="K56" s="6">
        <v>7</v>
      </c>
      <c r="L56" s="6">
        <v>1010.6</v>
      </c>
      <c r="M56" s="6">
        <v>1000</v>
      </c>
      <c r="N56" s="6">
        <v>-10.6</v>
      </c>
      <c r="O56" s="6">
        <v>-1.06</v>
      </c>
      <c r="V56" s="5" t="s">
        <v>31</v>
      </c>
      <c r="W56" s="6">
        <v>486.4</v>
      </c>
      <c r="X56" s="6">
        <v>0</v>
      </c>
      <c r="Y56" s="6">
        <v>3</v>
      </c>
      <c r="Z56" s="6">
        <v>499.9</v>
      </c>
      <c r="AA56" s="6">
        <v>989.3</v>
      </c>
      <c r="AB56" s="6">
        <v>1000</v>
      </c>
      <c r="AC56" s="6">
        <v>10.7</v>
      </c>
      <c r="AD56" s="6">
        <v>1.07</v>
      </c>
    </row>
    <row r="57" spans="7:30" ht="15" thickBot="1" x14ac:dyDescent="0.35">
      <c r="G57" s="5" t="s">
        <v>32</v>
      </c>
      <c r="H57" s="6">
        <v>989.7</v>
      </c>
      <c r="I57" s="6">
        <v>7</v>
      </c>
      <c r="J57" s="6">
        <v>7</v>
      </c>
      <c r="K57" s="6">
        <v>5</v>
      </c>
      <c r="L57" s="6">
        <v>1008.7</v>
      </c>
      <c r="M57" s="6">
        <v>1000</v>
      </c>
      <c r="N57" s="6">
        <v>-8.6999999999999993</v>
      </c>
      <c r="O57" s="6">
        <v>-0.87</v>
      </c>
      <c r="V57" s="5" t="s">
        <v>32</v>
      </c>
      <c r="W57" s="6">
        <v>487.4</v>
      </c>
      <c r="X57" s="6">
        <v>1</v>
      </c>
      <c r="Y57" s="6">
        <v>1</v>
      </c>
      <c r="Z57" s="6">
        <v>501.9</v>
      </c>
      <c r="AA57" s="6">
        <v>991.3</v>
      </c>
      <c r="AB57" s="6">
        <v>1000</v>
      </c>
      <c r="AC57" s="6">
        <v>8.6999999999999993</v>
      </c>
      <c r="AD57" s="6">
        <v>0.87</v>
      </c>
    </row>
    <row r="58" spans="7:30" ht="15" thickBot="1" x14ac:dyDescent="0.35">
      <c r="G58" s="5" t="s">
        <v>33</v>
      </c>
      <c r="H58" s="6">
        <v>988.7</v>
      </c>
      <c r="I58" s="6">
        <v>4</v>
      </c>
      <c r="J58" s="6">
        <v>4</v>
      </c>
      <c r="K58" s="6">
        <v>11</v>
      </c>
      <c r="L58" s="6">
        <v>1007.7</v>
      </c>
      <c r="M58" s="6">
        <v>1000</v>
      </c>
      <c r="N58" s="6">
        <v>-7.7</v>
      </c>
      <c r="O58" s="6">
        <v>-0.77</v>
      </c>
      <c r="V58" s="5" t="s">
        <v>33</v>
      </c>
      <c r="W58" s="6">
        <v>488.4</v>
      </c>
      <c r="X58" s="6">
        <v>4</v>
      </c>
      <c r="Y58" s="6">
        <v>4</v>
      </c>
      <c r="Z58" s="6">
        <v>495.9</v>
      </c>
      <c r="AA58" s="6">
        <v>992.3</v>
      </c>
      <c r="AB58" s="6">
        <v>1000</v>
      </c>
      <c r="AC58" s="6">
        <v>7.7</v>
      </c>
      <c r="AD58" s="6">
        <v>0.77</v>
      </c>
    </row>
    <row r="59" spans="7:30" ht="15" thickBot="1" x14ac:dyDescent="0.35">
      <c r="G59" s="5" t="s">
        <v>34</v>
      </c>
      <c r="H59" s="6">
        <v>987.7</v>
      </c>
      <c r="I59" s="6">
        <v>3</v>
      </c>
      <c r="J59" s="6">
        <v>1</v>
      </c>
      <c r="K59" s="6">
        <v>4</v>
      </c>
      <c r="L59" s="6">
        <v>995.7</v>
      </c>
      <c r="M59" s="6">
        <v>1000</v>
      </c>
      <c r="N59" s="6">
        <v>4.3</v>
      </c>
      <c r="O59" s="6">
        <v>0.43</v>
      </c>
      <c r="V59" s="5" t="s">
        <v>34</v>
      </c>
      <c r="W59" s="6">
        <v>489.4</v>
      </c>
      <c r="X59" s="6">
        <v>5</v>
      </c>
      <c r="Y59" s="6">
        <v>7</v>
      </c>
      <c r="Z59" s="6">
        <v>502.9</v>
      </c>
      <c r="AA59" s="6">
        <v>1004.3</v>
      </c>
      <c r="AB59" s="6">
        <v>1000</v>
      </c>
      <c r="AC59" s="6">
        <v>-4.3</v>
      </c>
      <c r="AD59" s="6">
        <v>-0.43</v>
      </c>
    </row>
    <row r="60" spans="7:30" ht="15" thickBot="1" x14ac:dyDescent="0.35">
      <c r="G60" s="5" t="s">
        <v>35</v>
      </c>
      <c r="H60" s="6">
        <v>986.7</v>
      </c>
      <c r="I60" s="6">
        <v>2</v>
      </c>
      <c r="J60" s="6">
        <v>3</v>
      </c>
      <c r="K60" s="6">
        <v>1</v>
      </c>
      <c r="L60" s="6">
        <v>992.7</v>
      </c>
      <c r="M60" s="6">
        <v>1000</v>
      </c>
      <c r="N60" s="6">
        <v>7.3</v>
      </c>
      <c r="O60" s="6">
        <v>0.73</v>
      </c>
      <c r="V60" s="5" t="s">
        <v>35</v>
      </c>
      <c r="W60" s="6">
        <v>490.4</v>
      </c>
      <c r="X60" s="6">
        <v>6</v>
      </c>
      <c r="Y60" s="6">
        <v>5</v>
      </c>
      <c r="Z60" s="6">
        <v>505.9</v>
      </c>
      <c r="AA60" s="6">
        <v>1007.4</v>
      </c>
      <c r="AB60" s="6">
        <v>1000</v>
      </c>
      <c r="AC60" s="6">
        <v>-7.4</v>
      </c>
      <c r="AD60" s="6">
        <v>-0.74</v>
      </c>
    </row>
    <row r="61" spans="7:30" ht="15" thickBot="1" x14ac:dyDescent="0.35">
      <c r="G61" s="5" t="s">
        <v>36</v>
      </c>
      <c r="H61" s="6">
        <v>985.7</v>
      </c>
      <c r="I61" s="6">
        <v>1</v>
      </c>
      <c r="J61" s="6">
        <v>6</v>
      </c>
      <c r="K61" s="6">
        <v>2</v>
      </c>
      <c r="L61" s="6">
        <v>994.7</v>
      </c>
      <c r="M61" s="6">
        <v>1000</v>
      </c>
      <c r="N61" s="6">
        <v>5.3</v>
      </c>
      <c r="O61" s="6">
        <v>0.53</v>
      </c>
      <c r="V61" s="5" t="s">
        <v>36</v>
      </c>
      <c r="W61" s="6">
        <v>491.4</v>
      </c>
      <c r="X61" s="6">
        <v>7</v>
      </c>
      <c r="Y61" s="6">
        <v>2</v>
      </c>
      <c r="Z61" s="6">
        <v>504.9</v>
      </c>
      <c r="AA61" s="6">
        <v>1005.3</v>
      </c>
      <c r="AB61" s="6">
        <v>1000</v>
      </c>
      <c r="AC61" s="6">
        <v>-5.3</v>
      </c>
      <c r="AD61" s="6">
        <v>-0.53</v>
      </c>
    </row>
    <row r="62" spans="7:30" ht="15" thickBot="1" x14ac:dyDescent="0.35">
      <c r="G62" s="5" t="s">
        <v>37</v>
      </c>
      <c r="H62" s="6">
        <v>984.7</v>
      </c>
      <c r="I62" s="6">
        <v>6</v>
      </c>
      <c r="J62" s="6">
        <v>2</v>
      </c>
      <c r="K62" s="6">
        <v>3</v>
      </c>
      <c r="L62" s="6">
        <v>995.7</v>
      </c>
      <c r="M62" s="6">
        <v>1000</v>
      </c>
      <c r="N62" s="6">
        <v>4.3</v>
      </c>
      <c r="O62" s="6">
        <v>0.43</v>
      </c>
      <c r="V62" s="5" t="s">
        <v>37</v>
      </c>
      <c r="W62" s="6">
        <v>492.4</v>
      </c>
      <c r="X62" s="6">
        <v>2</v>
      </c>
      <c r="Y62" s="6">
        <v>6</v>
      </c>
      <c r="Z62" s="6">
        <v>503.9</v>
      </c>
      <c r="AA62" s="6">
        <v>1004.3</v>
      </c>
      <c r="AB62" s="6">
        <v>1000</v>
      </c>
      <c r="AC62" s="6">
        <v>-4.3</v>
      </c>
      <c r="AD62" s="6">
        <v>-0.43</v>
      </c>
    </row>
    <row r="63" spans="7:30" ht="15" thickBot="1" x14ac:dyDescent="0.35">
      <c r="G63" s="5" t="s">
        <v>38</v>
      </c>
      <c r="H63" s="6">
        <v>983.7</v>
      </c>
      <c r="I63" s="6">
        <v>0</v>
      </c>
      <c r="J63" s="6">
        <v>0</v>
      </c>
      <c r="K63" s="6">
        <v>0</v>
      </c>
      <c r="L63" s="6">
        <v>983.7</v>
      </c>
      <c r="M63" s="6">
        <v>1000</v>
      </c>
      <c r="N63" s="6">
        <v>16.3</v>
      </c>
      <c r="O63" s="6">
        <v>1.63</v>
      </c>
      <c r="V63" s="5" t="s">
        <v>38</v>
      </c>
      <c r="W63" s="6">
        <v>493.4</v>
      </c>
      <c r="X63" s="6">
        <v>8</v>
      </c>
      <c r="Y63" s="6">
        <v>8</v>
      </c>
      <c r="Z63" s="6">
        <v>506.9</v>
      </c>
      <c r="AA63" s="6">
        <v>1016.4</v>
      </c>
      <c r="AB63" s="6">
        <v>1000</v>
      </c>
      <c r="AC63" s="6">
        <v>-16.399999999999999</v>
      </c>
      <c r="AD63" s="6">
        <v>-1.64</v>
      </c>
    </row>
    <row r="64" spans="7:30" ht="15" thickBot="1" x14ac:dyDescent="0.35"/>
    <row r="65" spans="7:23" ht="15" thickBot="1" x14ac:dyDescent="0.35">
      <c r="G65" s="7" t="s">
        <v>74</v>
      </c>
      <c r="H65" s="8">
        <v>1018.7</v>
      </c>
      <c r="V65" s="7" t="s">
        <v>74</v>
      </c>
      <c r="W65" s="8">
        <v>1016.3</v>
      </c>
    </row>
    <row r="66" spans="7:23" ht="15" thickBot="1" x14ac:dyDescent="0.35">
      <c r="G66" s="7" t="s">
        <v>75</v>
      </c>
      <c r="H66" s="8">
        <v>983.7</v>
      </c>
      <c r="V66" s="7" t="s">
        <v>75</v>
      </c>
      <c r="W66" s="8">
        <v>981.3</v>
      </c>
    </row>
    <row r="67" spans="7:23" ht="15" thickBot="1" x14ac:dyDescent="0.35">
      <c r="G67" s="7" t="s">
        <v>76</v>
      </c>
      <c r="H67" s="8">
        <v>9000.1</v>
      </c>
      <c r="V67" s="7" t="s">
        <v>76</v>
      </c>
      <c r="W67" s="8">
        <v>8999.9</v>
      </c>
    </row>
    <row r="68" spans="7:23" ht="15" thickBot="1" x14ac:dyDescent="0.35">
      <c r="G68" s="7" t="s">
        <v>77</v>
      </c>
      <c r="H68" s="8">
        <v>9000</v>
      </c>
      <c r="V68" s="7" t="s">
        <v>77</v>
      </c>
      <c r="W68" s="8">
        <v>9000</v>
      </c>
    </row>
    <row r="69" spans="7:23" ht="15" thickBot="1" x14ac:dyDescent="0.35">
      <c r="G69" s="7" t="s">
        <v>78</v>
      </c>
      <c r="H69" s="8">
        <v>0.1</v>
      </c>
      <c r="V69" s="7" t="s">
        <v>78</v>
      </c>
      <c r="W69" s="8">
        <v>-0.1</v>
      </c>
    </row>
    <row r="70" spans="7:23" ht="15" thickBot="1" x14ac:dyDescent="0.35">
      <c r="G70" s="7" t="s">
        <v>79</v>
      </c>
      <c r="H70" s="8"/>
      <c r="V70" s="7" t="s">
        <v>79</v>
      </c>
      <c r="W70" s="8"/>
    </row>
    <row r="71" spans="7:23" ht="15" thickBot="1" x14ac:dyDescent="0.35">
      <c r="G71" s="7" t="s">
        <v>80</v>
      </c>
      <c r="H71" s="8"/>
      <c r="V71" s="7" t="s">
        <v>80</v>
      </c>
      <c r="W71" s="8"/>
    </row>
    <row r="72" spans="7:23" ht="15" thickBot="1" x14ac:dyDescent="0.35">
      <c r="G72" s="7" t="s">
        <v>81</v>
      </c>
      <c r="H72" s="8">
        <v>0</v>
      </c>
      <c r="V72" s="7" t="s">
        <v>81</v>
      </c>
      <c r="W72" s="8">
        <v>0</v>
      </c>
    </row>
    <row r="74" spans="7:23" x14ac:dyDescent="0.3">
      <c r="G74" s="9" t="s">
        <v>82</v>
      </c>
      <c r="V74" s="9" t="s">
        <v>82</v>
      </c>
    </row>
    <row r="76" spans="7:23" x14ac:dyDescent="0.3">
      <c r="G76" s="10" t="s">
        <v>83</v>
      </c>
      <c r="V76" s="10" t="s">
        <v>109</v>
      </c>
    </row>
    <row r="77" spans="7:23" x14ac:dyDescent="0.3">
      <c r="G77" s="10" t="s">
        <v>84</v>
      </c>
      <c r="V77" s="10" t="s">
        <v>110</v>
      </c>
    </row>
  </sheetData>
  <conditionalFormatting sqref="H2:K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G74" r:id="rId1" display="https://miau.my-x.hu/myx-free/coco/test/513784120221109114251.html" xr:uid="{D9E307EC-9368-4BDF-A699-9C4BA3AA4F7F}"/>
    <hyperlink ref="V74" r:id="rId2" display="https://miau.my-x.hu/myx-free/coco/test/436349420221109114456.html" xr:uid="{40629A20-9A38-45DB-B659-25485296AD9B}"/>
  </hyperlinks>
  <pageMargins left="0.7" right="0.7" top="0.75" bottom="0.75" header="0.3" footer="0.3"/>
  <customProperties>
    <customPr name="IbpWorksheetKeyString_GUID" r:id="rId3"/>
  </customPropertie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DF7B5-F9EF-4E7A-B84F-D6DB8494AC20}">
  <dimension ref="A1:AF63"/>
  <sheetViews>
    <sheetView zoomScale="51" workbookViewId="0">
      <selection activeCell="P1" sqref="P1"/>
    </sheetView>
  </sheetViews>
  <sheetFormatPr defaultRowHeight="14.4" x14ac:dyDescent="0.3"/>
  <cols>
    <col min="1" max="1" width="41.33203125" bestFit="1" customWidth="1"/>
    <col min="2" max="5" width="21.6640625" bestFit="1" customWidth="1"/>
    <col min="7" max="10" width="10.77734375" bestFit="1" customWidth="1"/>
    <col min="11" max="11" width="9.88671875" bestFit="1" customWidth="1"/>
    <col min="12" max="12" width="5.5546875" bestFit="1" customWidth="1"/>
    <col min="13" max="13" width="12.33203125" bestFit="1" customWidth="1"/>
    <col min="14" max="14" width="9.44140625" bestFit="1" customWidth="1"/>
    <col min="15" max="15" width="11" bestFit="1" customWidth="1"/>
    <col min="16" max="16" width="17.5546875" bestFit="1" customWidth="1"/>
    <col min="17" max="19" width="11" customWidth="1"/>
    <col min="21" max="21" width="29.33203125" bestFit="1" customWidth="1"/>
    <col min="22" max="22" width="8.77734375" bestFit="1" customWidth="1"/>
    <col min="23" max="23" width="10.109375" bestFit="1" customWidth="1"/>
    <col min="24" max="24" width="6.77734375" bestFit="1" customWidth="1"/>
    <col min="25" max="25" width="11.21875" bestFit="1" customWidth="1"/>
    <col min="26" max="26" width="4.5546875" bestFit="1" customWidth="1"/>
    <col min="27" max="27" width="7.5546875" bestFit="1" customWidth="1"/>
    <col min="28" max="28" width="3.5546875" bestFit="1" customWidth="1"/>
    <col min="29" max="29" width="6.88671875" bestFit="1" customWidth="1"/>
    <col min="30" max="30" width="1.88671875" bestFit="1" customWidth="1"/>
    <col min="31" max="31" width="6.109375" bestFit="1" customWidth="1"/>
    <col min="32" max="32" width="14.44140625" bestFit="1" customWidth="1"/>
  </cols>
  <sheetData>
    <row r="1" spans="1:32" ht="18" x14ac:dyDescent="0.3">
      <c r="A1" s="9" t="s">
        <v>216</v>
      </c>
      <c r="B1" t="s">
        <v>2</v>
      </c>
      <c r="C1" t="s">
        <v>2</v>
      </c>
      <c r="D1" t="s">
        <v>2</v>
      </c>
      <c r="E1" t="s">
        <v>2</v>
      </c>
      <c r="G1" t="s">
        <v>156</v>
      </c>
      <c r="H1" t="s">
        <v>156</v>
      </c>
      <c r="I1" t="s">
        <v>156</v>
      </c>
      <c r="J1" t="s">
        <v>156</v>
      </c>
      <c r="K1" t="s">
        <v>14</v>
      </c>
      <c r="L1" s="23" t="s">
        <v>15</v>
      </c>
      <c r="M1" s="23" t="s">
        <v>159</v>
      </c>
      <c r="N1" s="23" t="s">
        <v>85</v>
      </c>
      <c r="O1" s="23" t="s">
        <v>170</v>
      </c>
      <c r="P1" s="23" t="s">
        <v>217</v>
      </c>
      <c r="U1" s="1"/>
    </row>
    <row r="2" spans="1:32" x14ac:dyDescent="0.3">
      <c r="A2" t="s">
        <v>1</v>
      </c>
      <c r="B2">
        <v>1</v>
      </c>
      <c r="C2">
        <v>4</v>
      </c>
      <c r="D2">
        <v>1</v>
      </c>
      <c r="E2">
        <v>3</v>
      </c>
      <c r="G2" s="22">
        <f>RANK(K13,K$13:K$21,0)</f>
        <v>1</v>
      </c>
      <c r="H2">
        <f>RANK(K24,K$24:K$32,0)</f>
        <v>2</v>
      </c>
      <c r="I2">
        <f>RANK(K35,K$35:K$43,0)</f>
        <v>1</v>
      </c>
      <c r="J2">
        <f>RANK(K46,K$46:K$54,0)</f>
        <v>2</v>
      </c>
      <c r="K2">
        <v>1000</v>
      </c>
      <c r="L2" s="24">
        <f t="shared" ref="L2:L10" si="0">AVERAGE(G2:J2)</f>
        <v>1.5</v>
      </c>
      <c r="M2" s="23">
        <f t="shared" ref="M2:M10" si="1">RANK(L2,L$2:L$10,1)</f>
        <v>1</v>
      </c>
      <c r="N2" s="23">
        <f>Z41</f>
        <v>1013.7</v>
      </c>
      <c r="O2" s="23">
        <f>RANK(N2,N$2:N$10,0)</f>
        <v>1</v>
      </c>
      <c r="P2" s="23">
        <f>'explorative models'!G41+'explorative models'!T41+'explorative models'!AG41+'explorative models'!AT41</f>
        <v>0</v>
      </c>
      <c r="U2" s="2"/>
    </row>
    <row r="3" spans="1:32" x14ac:dyDescent="0.3">
      <c r="A3" t="s">
        <v>3</v>
      </c>
      <c r="B3">
        <v>2</v>
      </c>
      <c r="C3">
        <v>1</v>
      </c>
      <c r="D3">
        <v>4</v>
      </c>
      <c r="E3">
        <v>2</v>
      </c>
      <c r="G3" s="22">
        <f t="shared" ref="G3:G10" si="2">RANK(K14,K$13:K$21,0)</f>
        <v>2</v>
      </c>
      <c r="H3">
        <f t="shared" ref="H3:H10" si="3">RANK(K25,K$24:K$32,0)</f>
        <v>1</v>
      </c>
      <c r="I3">
        <f t="shared" ref="I3:I10" si="4">RANK(K36,K$35:K$43,0)</f>
        <v>2</v>
      </c>
      <c r="J3">
        <f t="shared" ref="J3:J10" si="5">RANK(K47,K$46:K$54,0)</f>
        <v>1</v>
      </c>
      <c r="K3">
        <v>1000</v>
      </c>
      <c r="L3" s="24">
        <f t="shared" si="0"/>
        <v>1.5</v>
      </c>
      <c r="M3" s="23">
        <f t="shared" si="1"/>
        <v>1</v>
      </c>
      <c r="N3" s="23">
        <f t="shared" ref="N3:N10" si="6">Z42</f>
        <v>1013.7</v>
      </c>
      <c r="O3" s="23">
        <f t="shared" ref="O3:O10" si="7">RANK(N3,N$2:N$10,0)</f>
        <v>1</v>
      </c>
      <c r="P3" s="23">
        <f>'explorative models'!G42+'explorative models'!T42+'explorative models'!AG42+'explorative models'!AT42</f>
        <v>0</v>
      </c>
    </row>
    <row r="4" spans="1:32" x14ac:dyDescent="0.3">
      <c r="A4" t="s">
        <v>4</v>
      </c>
      <c r="B4">
        <v>3</v>
      </c>
      <c r="C4">
        <v>2</v>
      </c>
      <c r="D4">
        <v>2</v>
      </c>
      <c r="E4">
        <v>4</v>
      </c>
      <c r="G4" s="22">
        <f t="shared" si="2"/>
        <v>3</v>
      </c>
      <c r="H4">
        <f t="shared" si="3"/>
        <v>3</v>
      </c>
      <c r="I4">
        <f t="shared" si="4"/>
        <v>2</v>
      </c>
      <c r="J4">
        <f t="shared" si="5"/>
        <v>3</v>
      </c>
      <c r="K4">
        <v>1000</v>
      </c>
      <c r="L4" s="22">
        <f t="shared" si="0"/>
        <v>2.75</v>
      </c>
      <c r="M4">
        <f t="shared" si="1"/>
        <v>3</v>
      </c>
      <c r="N4">
        <f t="shared" si="6"/>
        <v>1008.7</v>
      </c>
      <c r="O4">
        <f t="shared" si="7"/>
        <v>3</v>
      </c>
      <c r="P4" s="23">
        <f>'explorative models'!G43+'explorative models'!T43+'explorative models'!AG43+'explorative models'!AT43</f>
        <v>0</v>
      </c>
    </row>
    <row r="5" spans="1:32" ht="18" x14ac:dyDescent="0.3">
      <c r="A5" t="s">
        <v>5</v>
      </c>
      <c r="B5">
        <v>4</v>
      </c>
      <c r="C5">
        <v>5</v>
      </c>
      <c r="D5">
        <v>5</v>
      </c>
      <c r="E5">
        <v>1</v>
      </c>
      <c r="G5" s="22">
        <f t="shared" si="2"/>
        <v>4</v>
      </c>
      <c r="H5">
        <f t="shared" si="3"/>
        <v>4</v>
      </c>
      <c r="I5">
        <f t="shared" si="4"/>
        <v>4</v>
      </c>
      <c r="J5">
        <f t="shared" si="5"/>
        <v>3</v>
      </c>
      <c r="K5">
        <v>1000</v>
      </c>
      <c r="L5" s="22">
        <f t="shared" si="0"/>
        <v>3.75</v>
      </c>
      <c r="M5">
        <f t="shared" si="1"/>
        <v>4</v>
      </c>
      <c r="N5">
        <f t="shared" si="6"/>
        <v>1004.7</v>
      </c>
      <c r="O5">
        <f t="shared" si="7"/>
        <v>4</v>
      </c>
      <c r="P5" s="23">
        <f>'explorative models'!G44+'explorative models'!T44+'explorative models'!AG44+'explorative models'!AT44</f>
        <v>0</v>
      </c>
      <c r="U5" s="3" t="s">
        <v>17</v>
      </c>
      <c r="V5" s="4">
        <v>3656912</v>
      </c>
      <c r="W5" s="3" t="s">
        <v>18</v>
      </c>
      <c r="X5" s="4">
        <v>9</v>
      </c>
      <c r="Y5" s="3" t="s">
        <v>19</v>
      </c>
      <c r="Z5" s="4">
        <v>4</v>
      </c>
      <c r="AA5" s="3" t="s">
        <v>20</v>
      </c>
      <c r="AB5" s="4">
        <v>9</v>
      </c>
      <c r="AC5" s="3" t="s">
        <v>21</v>
      </c>
      <c r="AD5" s="4">
        <v>0</v>
      </c>
      <c r="AE5" s="3" t="s">
        <v>22</v>
      </c>
      <c r="AF5" s="4" t="s">
        <v>160</v>
      </c>
    </row>
    <row r="6" spans="1:32" ht="18.600000000000001" thickBot="1" x14ac:dyDescent="0.35">
      <c r="A6" t="s">
        <v>6</v>
      </c>
      <c r="B6">
        <v>5</v>
      </c>
      <c r="C6">
        <v>6</v>
      </c>
      <c r="D6">
        <v>8</v>
      </c>
      <c r="E6">
        <v>5</v>
      </c>
      <c r="G6" s="22">
        <f t="shared" si="2"/>
        <v>5</v>
      </c>
      <c r="H6">
        <f t="shared" si="3"/>
        <v>6</v>
      </c>
      <c r="I6">
        <f t="shared" si="4"/>
        <v>5</v>
      </c>
      <c r="J6">
        <f t="shared" si="5"/>
        <v>5</v>
      </c>
      <c r="K6">
        <v>1000</v>
      </c>
      <c r="L6" s="22">
        <f t="shared" si="0"/>
        <v>5.25</v>
      </c>
      <c r="M6">
        <f t="shared" si="1"/>
        <v>5</v>
      </c>
      <c r="N6">
        <f t="shared" si="6"/>
        <v>998.7</v>
      </c>
      <c r="O6">
        <f t="shared" si="7"/>
        <v>5</v>
      </c>
      <c r="P6" s="23">
        <f>'explorative models'!G45+'explorative models'!T45+'explorative models'!AG45+'explorative models'!AT45</f>
        <v>0</v>
      </c>
      <c r="U6" s="1"/>
    </row>
    <row r="7" spans="1:32" ht="15" thickBot="1" x14ac:dyDescent="0.35">
      <c r="A7" t="s">
        <v>7</v>
      </c>
      <c r="B7">
        <v>6</v>
      </c>
      <c r="C7">
        <v>7</v>
      </c>
      <c r="D7">
        <v>6</v>
      </c>
      <c r="E7">
        <v>8</v>
      </c>
      <c r="G7" s="22">
        <f t="shared" si="2"/>
        <v>6</v>
      </c>
      <c r="H7">
        <f t="shared" si="3"/>
        <v>7</v>
      </c>
      <c r="I7">
        <f t="shared" si="4"/>
        <v>7</v>
      </c>
      <c r="J7">
        <f t="shared" si="5"/>
        <v>8</v>
      </c>
      <c r="K7">
        <v>1000</v>
      </c>
      <c r="L7" s="22">
        <f t="shared" si="0"/>
        <v>7</v>
      </c>
      <c r="M7">
        <f t="shared" si="1"/>
        <v>8</v>
      </c>
      <c r="N7">
        <f t="shared" si="6"/>
        <v>991.7</v>
      </c>
      <c r="O7">
        <f t="shared" si="7"/>
        <v>8</v>
      </c>
      <c r="P7" s="23">
        <f>'explorative models'!G46+'explorative models'!T46+'explorative models'!AG46+'explorative models'!AT46</f>
        <v>0</v>
      </c>
      <c r="U7" s="5" t="s">
        <v>24</v>
      </c>
      <c r="V7" s="5" t="s">
        <v>25</v>
      </c>
      <c r="W7" s="5" t="s">
        <v>26</v>
      </c>
      <c r="X7" s="5" t="s">
        <v>27</v>
      </c>
      <c r="Y7" s="5" t="s">
        <v>28</v>
      </c>
      <c r="Z7" s="5" t="s">
        <v>29</v>
      </c>
    </row>
    <row r="8" spans="1:32" ht="15" thickBot="1" x14ac:dyDescent="0.35">
      <c r="A8" t="s">
        <v>8</v>
      </c>
      <c r="B8">
        <v>7</v>
      </c>
      <c r="C8">
        <v>8</v>
      </c>
      <c r="D8">
        <v>3</v>
      </c>
      <c r="E8">
        <v>7</v>
      </c>
      <c r="G8" s="22">
        <f t="shared" si="2"/>
        <v>7</v>
      </c>
      <c r="H8">
        <f t="shared" si="3"/>
        <v>8</v>
      </c>
      <c r="I8">
        <f t="shared" si="4"/>
        <v>5</v>
      </c>
      <c r="J8">
        <f t="shared" si="5"/>
        <v>7</v>
      </c>
      <c r="K8">
        <v>1000</v>
      </c>
      <c r="L8" s="22">
        <f t="shared" si="0"/>
        <v>6.75</v>
      </c>
      <c r="M8">
        <f t="shared" si="1"/>
        <v>6</v>
      </c>
      <c r="N8">
        <f t="shared" si="6"/>
        <v>992.7</v>
      </c>
      <c r="O8">
        <f t="shared" si="7"/>
        <v>6</v>
      </c>
      <c r="P8" s="23">
        <f>'explorative models'!G47+'explorative models'!T47+'explorative models'!AG47+'explorative models'!AT47</f>
        <v>0</v>
      </c>
      <c r="U8" s="5" t="s">
        <v>30</v>
      </c>
      <c r="V8" s="6">
        <v>1</v>
      </c>
      <c r="W8" s="6">
        <v>2</v>
      </c>
      <c r="X8" s="6">
        <v>1</v>
      </c>
      <c r="Y8" s="6">
        <v>2</v>
      </c>
      <c r="Z8" s="6">
        <v>1000</v>
      </c>
    </row>
    <row r="9" spans="1:32" ht="15" thickBot="1" x14ac:dyDescent="0.35">
      <c r="A9" t="s">
        <v>9</v>
      </c>
      <c r="B9">
        <v>8</v>
      </c>
      <c r="C9">
        <v>3</v>
      </c>
      <c r="D9">
        <v>7</v>
      </c>
      <c r="E9">
        <v>6</v>
      </c>
      <c r="G9" s="22">
        <f t="shared" si="2"/>
        <v>8</v>
      </c>
      <c r="H9">
        <f t="shared" si="3"/>
        <v>5</v>
      </c>
      <c r="I9">
        <f t="shared" si="4"/>
        <v>8</v>
      </c>
      <c r="J9">
        <f t="shared" si="5"/>
        <v>6</v>
      </c>
      <c r="K9">
        <v>1000</v>
      </c>
      <c r="L9" s="22">
        <f t="shared" si="0"/>
        <v>6.75</v>
      </c>
      <c r="M9">
        <f t="shared" si="1"/>
        <v>6</v>
      </c>
      <c r="N9">
        <f t="shared" si="6"/>
        <v>992.7</v>
      </c>
      <c r="O9">
        <f t="shared" si="7"/>
        <v>6</v>
      </c>
      <c r="P9" s="23">
        <f>'explorative models'!G48+'explorative models'!T48+'explorative models'!AG48+'explorative models'!AT48</f>
        <v>0</v>
      </c>
      <c r="U9" s="5" t="s">
        <v>31</v>
      </c>
      <c r="V9" s="6">
        <v>2</v>
      </c>
      <c r="W9" s="6">
        <v>1</v>
      </c>
      <c r="X9" s="6">
        <v>2</v>
      </c>
      <c r="Y9" s="6">
        <v>1</v>
      </c>
      <c r="Z9" s="6">
        <v>1000</v>
      </c>
    </row>
    <row r="10" spans="1:32" ht="15" thickBot="1" x14ac:dyDescent="0.35">
      <c r="A10" t="s">
        <v>10</v>
      </c>
      <c r="B10">
        <v>9</v>
      </c>
      <c r="C10">
        <v>9</v>
      </c>
      <c r="D10">
        <v>9</v>
      </c>
      <c r="E10">
        <v>9</v>
      </c>
      <c r="G10" s="22">
        <f t="shared" si="2"/>
        <v>9</v>
      </c>
      <c r="H10">
        <f t="shared" si="3"/>
        <v>9</v>
      </c>
      <c r="I10">
        <f t="shared" si="4"/>
        <v>9</v>
      </c>
      <c r="J10">
        <f t="shared" si="5"/>
        <v>9</v>
      </c>
      <c r="K10">
        <v>1000</v>
      </c>
      <c r="L10" s="22">
        <f t="shared" si="0"/>
        <v>9</v>
      </c>
      <c r="M10">
        <f t="shared" si="1"/>
        <v>9</v>
      </c>
      <c r="N10">
        <f t="shared" si="6"/>
        <v>983.7</v>
      </c>
      <c r="O10">
        <f t="shared" si="7"/>
        <v>9</v>
      </c>
      <c r="P10" s="23">
        <f>'explorative models'!G49+'explorative models'!T49+'explorative models'!AG49+'explorative models'!AT49</f>
        <v>0</v>
      </c>
      <c r="U10" s="5" t="s">
        <v>32</v>
      </c>
      <c r="V10" s="6">
        <v>3</v>
      </c>
      <c r="W10" s="6">
        <v>3</v>
      </c>
      <c r="X10" s="6">
        <v>2</v>
      </c>
      <c r="Y10" s="6">
        <v>3</v>
      </c>
      <c r="Z10" s="6">
        <v>1000</v>
      </c>
    </row>
    <row r="11" spans="1:32" ht="15" thickBot="1" x14ac:dyDescent="0.35">
      <c r="U11" s="5" t="s">
        <v>33</v>
      </c>
      <c r="V11" s="6">
        <v>4</v>
      </c>
      <c r="W11" s="6">
        <v>4</v>
      </c>
      <c r="X11" s="6">
        <v>4</v>
      </c>
      <c r="Y11" s="6">
        <v>3</v>
      </c>
      <c r="Z11" s="6">
        <v>1000</v>
      </c>
    </row>
    <row r="12" spans="1:32" ht="15" thickBot="1" x14ac:dyDescent="0.35">
      <c r="B12" t="s">
        <v>2</v>
      </c>
      <c r="C12" t="s">
        <v>2</v>
      </c>
      <c r="D12" t="s">
        <v>2</v>
      </c>
      <c r="E12" t="s">
        <v>2</v>
      </c>
      <c r="J12" t="s">
        <v>157</v>
      </c>
      <c r="K12" t="s">
        <v>158</v>
      </c>
      <c r="U12" s="5" t="s">
        <v>34</v>
      </c>
      <c r="V12" s="6">
        <v>5</v>
      </c>
      <c r="W12" s="6">
        <v>6</v>
      </c>
      <c r="X12" s="6">
        <v>5</v>
      </c>
      <c r="Y12" s="6">
        <v>5</v>
      </c>
      <c r="Z12" s="6">
        <v>1000</v>
      </c>
    </row>
    <row r="13" spans="1:32" ht="15" thickBot="1" x14ac:dyDescent="0.35">
      <c r="A13" t="s">
        <v>1</v>
      </c>
      <c r="B13">
        <f>'aggregated ranking values'!B2*100</f>
        <v>5675</v>
      </c>
      <c r="C13">
        <v>4</v>
      </c>
      <c r="D13">
        <v>1</v>
      </c>
      <c r="E13">
        <v>3</v>
      </c>
      <c r="G13">
        <f>C13</f>
        <v>4</v>
      </c>
      <c r="H13">
        <f t="shared" ref="H13:H21" si="8">D13</f>
        <v>1</v>
      </c>
      <c r="I13">
        <f t="shared" ref="I13:I21" si="9">E13</f>
        <v>3</v>
      </c>
      <c r="J13">
        <f>B13</f>
        <v>5675</v>
      </c>
      <c r="K13" s="22">
        <f>'basic models'!E41</f>
        <v>5675</v>
      </c>
      <c r="U13" s="5" t="s">
        <v>35</v>
      </c>
      <c r="V13" s="6">
        <v>6</v>
      </c>
      <c r="W13" s="6">
        <v>7</v>
      </c>
      <c r="X13" s="6">
        <v>7</v>
      </c>
      <c r="Y13" s="6">
        <v>8</v>
      </c>
      <c r="Z13" s="6">
        <v>1000</v>
      </c>
    </row>
    <row r="14" spans="1:32" ht="15" thickBot="1" x14ac:dyDescent="0.35">
      <c r="A14" t="s">
        <v>3</v>
      </c>
      <c r="B14">
        <f>'aggregated ranking values'!B3*100</f>
        <v>5175</v>
      </c>
      <c r="C14">
        <v>1</v>
      </c>
      <c r="D14">
        <v>4</v>
      </c>
      <c r="E14">
        <v>2</v>
      </c>
      <c r="G14">
        <f t="shared" ref="G14:G21" si="10">C14</f>
        <v>1</v>
      </c>
      <c r="H14">
        <f t="shared" si="8"/>
        <v>4</v>
      </c>
      <c r="I14">
        <f t="shared" si="9"/>
        <v>2</v>
      </c>
      <c r="J14">
        <f t="shared" ref="J14:J21" si="11">B14</f>
        <v>5175</v>
      </c>
      <c r="K14" s="22">
        <f>'basic models'!E42</f>
        <v>5175</v>
      </c>
      <c r="U14" s="5" t="s">
        <v>36</v>
      </c>
      <c r="V14" s="6">
        <v>7</v>
      </c>
      <c r="W14" s="6">
        <v>8</v>
      </c>
      <c r="X14" s="6">
        <v>5</v>
      </c>
      <c r="Y14" s="6">
        <v>7</v>
      </c>
      <c r="Z14" s="6">
        <v>1000</v>
      </c>
    </row>
    <row r="15" spans="1:32" ht="15" thickBot="1" x14ac:dyDescent="0.35">
      <c r="A15" t="s">
        <v>4</v>
      </c>
      <c r="B15">
        <f>'aggregated ranking values'!B4*100</f>
        <v>4923</v>
      </c>
      <c r="C15">
        <v>2</v>
      </c>
      <c r="D15">
        <v>2</v>
      </c>
      <c r="E15">
        <v>4</v>
      </c>
      <c r="G15">
        <f t="shared" si="10"/>
        <v>2</v>
      </c>
      <c r="H15">
        <f t="shared" si="8"/>
        <v>2</v>
      </c>
      <c r="I15">
        <f t="shared" si="9"/>
        <v>4</v>
      </c>
      <c r="J15">
        <f t="shared" si="11"/>
        <v>4923</v>
      </c>
      <c r="K15" s="22">
        <f>'basic models'!E43</f>
        <v>4923</v>
      </c>
      <c r="U15" s="5" t="s">
        <v>37</v>
      </c>
      <c r="V15" s="6">
        <v>8</v>
      </c>
      <c r="W15" s="6">
        <v>5</v>
      </c>
      <c r="X15" s="6">
        <v>8</v>
      </c>
      <c r="Y15" s="6">
        <v>6</v>
      </c>
      <c r="Z15" s="6">
        <v>1000</v>
      </c>
    </row>
    <row r="16" spans="1:32" ht="15" thickBot="1" x14ac:dyDescent="0.35">
      <c r="A16" t="s">
        <v>5</v>
      </c>
      <c r="B16">
        <f>'aggregated ranking values'!B5*100</f>
        <v>4745</v>
      </c>
      <c r="C16">
        <v>5</v>
      </c>
      <c r="D16">
        <v>5</v>
      </c>
      <c r="E16">
        <v>1</v>
      </c>
      <c r="G16">
        <f t="shared" si="10"/>
        <v>5</v>
      </c>
      <c r="H16">
        <f t="shared" si="8"/>
        <v>5</v>
      </c>
      <c r="I16">
        <f t="shared" si="9"/>
        <v>1</v>
      </c>
      <c r="J16">
        <f t="shared" si="11"/>
        <v>4745</v>
      </c>
      <c r="K16" s="22">
        <f>'basic models'!E44</f>
        <v>4834</v>
      </c>
      <c r="U16" s="5" t="s">
        <v>38</v>
      </c>
      <c r="V16" s="6">
        <v>9</v>
      </c>
      <c r="W16" s="6">
        <v>9</v>
      </c>
      <c r="X16" s="6">
        <v>9</v>
      </c>
      <c r="Y16" s="6">
        <v>9</v>
      </c>
      <c r="Z16" s="6">
        <v>1000</v>
      </c>
    </row>
    <row r="17" spans="1:25" ht="18.600000000000001" thickBot="1" x14ac:dyDescent="0.35">
      <c r="A17" t="s">
        <v>6</v>
      </c>
      <c r="B17">
        <f>'aggregated ranking values'!B6*100</f>
        <v>4684</v>
      </c>
      <c r="C17">
        <v>6</v>
      </c>
      <c r="D17">
        <v>8</v>
      </c>
      <c r="E17">
        <v>5</v>
      </c>
      <c r="G17">
        <f t="shared" si="10"/>
        <v>6</v>
      </c>
      <c r="H17">
        <f t="shared" si="8"/>
        <v>8</v>
      </c>
      <c r="I17">
        <f t="shared" si="9"/>
        <v>5</v>
      </c>
      <c r="J17">
        <f t="shared" si="11"/>
        <v>4684</v>
      </c>
      <c r="K17" s="22">
        <f>'basic models'!E45</f>
        <v>4443.5</v>
      </c>
      <c r="U17" s="1"/>
    </row>
    <row r="18" spans="1:25" ht="15" thickBot="1" x14ac:dyDescent="0.35">
      <c r="A18" t="s">
        <v>7</v>
      </c>
      <c r="B18">
        <f>'aggregated ranking values'!B7*100</f>
        <v>4427</v>
      </c>
      <c r="C18">
        <v>7</v>
      </c>
      <c r="D18">
        <v>6</v>
      </c>
      <c r="E18">
        <v>8</v>
      </c>
      <c r="G18">
        <f t="shared" si="10"/>
        <v>7</v>
      </c>
      <c r="H18">
        <f t="shared" si="8"/>
        <v>6</v>
      </c>
      <c r="I18">
        <f t="shared" si="9"/>
        <v>8</v>
      </c>
      <c r="J18">
        <f t="shared" si="11"/>
        <v>4427</v>
      </c>
      <c r="K18" s="22">
        <f>'basic models'!E46</f>
        <v>4147.5</v>
      </c>
      <c r="U18" s="5" t="s">
        <v>39</v>
      </c>
      <c r="V18" s="5" t="s">
        <v>25</v>
      </c>
      <c r="W18" s="5" t="s">
        <v>26</v>
      </c>
      <c r="X18" s="5" t="s">
        <v>27</v>
      </c>
      <c r="Y18" s="5" t="s">
        <v>28</v>
      </c>
    </row>
    <row r="19" spans="1:25" ht="15" thickBot="1" x14ac:dyDescent="0.35">
      <c r="A19" t="s">
        <v>8</v>
      </c>
      <c r="B19">
        <f>'aggregated ranking values'!B8*100</f>
        <v>4046</v>
      </c>
      <c r="C19">
        <v>8</v>
      </c>
      <c r="D19">
        <v>3</v>
      </c>
      <c r="E19">
        <v>7</v>
      </c>
      <c r="G19">
        <f t="shared" si="10"/>
        <v>8</v>
      </c>
      <c r="H19">
        <f t="shared" si="8"/>
        <v>3</v>
      </c>
      <c r="I19">
        <f t="shared" si="9"/>
        <v>7</v>
      </c>
      <c r="J19">
        <f t="shared" si="11"/>
        <v>4046</v>
      </c>
      <c r="K19" s="22">
        <f>'basic models'!E47</f>
        <v>4046</v>
      </c>
      <c r="U19" s="5" t="s">
        <v>40</v>
      </c>
      <c r="V19" s="6" t="s">
        <v>161</v>
      </c>
      <c r="W19" s="6" t="s">
        <v>42</v>
      </c>
      <c r="X19" s="6" t="s">
        <v>42</v>
      </c>
      <c r="Y19" s="6" t="s">
        <v>42</v>
      </c>
    </row>
    <row r="20" spans="1:25" ht="15" thickBot="1" x14ac:dyDescent="0.35">
      <c r="A20" t="s">
        <v>9</v>
      </c>
      <c r="B20">
        <f>'aggregated ranking values'!B9*100</f>
        <v>3326</v>
      </c>
      <c r="C20">
        <v>3</v>
      </c>
      <c r="D20">
        <v>7</v>
      </c>
      <c r="E20">
        <v>6</v>
      </c>
      <c r="G20">
        <f t="shared" si="10"/>
        <v>3</v>
      </c>
      <c r="H20">
        <f t="shared" si="8"/>
        <v>7</v>
      </c>
      <c r="I20">
        <f t="shared" si="9"/>
        <v>6</v>
      </c>
      <c r="J20">
        <f t="shared" si="11"/>
        <v>3326</v>
      </c>
      <c r="K20" s="22">
        <f>'basic models'!E48</f>
        <v>3757</v>
      </c>
      <c r="U20" s="5" t="s">
        <v>44</v>
      </c>
      <c r="V20" s="6" t="s">
        <v>162</v>
      </c>
      <c r="W20" s="6" t="s">
        <v>46</v>
      </c>
      <c r="X20" s="6" t="s">
        <v>46</v>
      </c>
      <c r="Y20" s="6" t="s">
        <v>46</v>
      </c>
    </row>
    <row r="21" spans="1:25" ht="15" thickBot="1" x14ac:dyDescent="0.35">
      <c r="A21" t="s">
        <v>10</v>
      </c>
      <c r="B21">
        <f>'aggregated ranking values'!B10*100</f>
        <v>3052</v>
      </c>
      <c r="C21">
        <v>9</v>
      </c>
      <c r="D21">
        <v>9</v>
      </c>
      <c r="E21">
        <v>9</v>
      </c>
      <c r="G21">
        <f t="shared" si="10"/>
        <v>9</v>
      </c>
      <c r="H21">
        <f t="shared" si="8"/>
        <v>9</v>
      </c>
      <c r="I21">
        <f t="shared" si="9"/>
        <v>9</v>
      </c>
      <c r="J21">
        <f t="shared" si="11"/>
        <v>3052</v>
      </c>
      <c r="K21" s="22">
        <f>'basic models'!E49</f>
        <v>3052</v>
      </c>
      <c r="U21" s="5" t="s">
        <v>47</v>
      </c>
      <c r="V21" s="6" t="s">
        <v>163</v>
      </c>
      <c r="W21" s="6" t="s">
        <v>49</v>
      </c>
      <c r="X21" s="6" t="s">
        <v>49</v>
      </c>
      <c r="Y21" s="6" t="s">
        <v>49</v>
      </c>
    </row>
    <row r="22" spans="1:25" ht="15" thickBot="1" x14ac:dyDescent="0.35">
      <c r="U22" s="5" t="s">
        <v>50</v>
      </c>
      <c r="V22" s="6" t="s">
        <v>164</v>
      </c>
      <c r="W22" s="6" t="s">
        <v>52</v>
      </c>
      <c r="X22" s="6" t="s">
        <v>52</v>
      </c>
      <c r="Y22" s="6" t="s">
        <v>52</v>
      </c>
    </row>
    <row r="23" spans="1:25" ht="15" thickBot="1" x14ac:dyDescent="0.35">
      <c r="B23" t="s">
        <v>2</v>
      </c>
      <c r="C23" t="s">
        <v>2</v>
      </c>
      <c r="D23" t="s">
        <v>2</v>
      </c>
      <c r="E23" t="s">
        <v>2</v>
      </c>
      <c r="U23" s="5" t="s">
        <v>53</v>
      </c>
      <c r="V23" s="6" t="s">
        <v>165</v>
      </c>
      <c r="W23" s="6" t="s">
        <v>55</v>
      </c>
      <c r="X23" s="6" t="s">
        <v>55</v>
      </c>
      <c r="Y23" s="6" t="s">
        <v>55</v>
      </c>
    </row>
    <row r="24" spans="1:25" ht="15" thickBot="1" x14ac:dyDescent="0.35">
      <c r="A24" t="s">
        <v>1</v>
      </c>
      <c r="B24">
        <v>1</v>
      </c>
      <c r="C24">
        <f>'aggregated ranking values'!C2*100</f>
        <v>5210</v>
      </c>
      <c r="D24">
        <v>1</v>
      </c>
      <c r="E24">
        <v>3</v>
      </c>
      <c r="G24">
        <f>B24</f>
        <v>1</v>
      </c>
      <c r="H24">
        <f>D24</f>
        <v>1</v>
      </c>
      <c r="I24">
        <f t="shared" ref="I24" si="12">E24</f>
        <v>3</v>
      </c>
      <c r="J24">
        <f>C24</f>
        <v>5210</v>
      </c>
      <c r="K24" s="22">
        <f>'basic models'!R41</f>
        <v>6783.8</v>
      </c>
      <c r="U24" s="5" t="s">
        <v>56</v>
      </c>
      <c r="V24" s="6" t="s">
        <v>166</v>
      </c>
      <c r="W24" s="6" t="s">
        <v>58</v>
      </c>
      <c r="X24" s="6" t="s">
        <v>58</v>
      </c>
      <c r="Y24" s="6" t="s">
        <v>58</v>
      </c>
    </row>
    <row r="25" spans="1:25" ht="15" thickBot="1" x14ac:dyDescent="0.35">
      <c r="A25" t="s">
        <v>3</v>
      </c>
      <c r="B25">
        <v>2</v>
      </c>
      <c r="C25">
        <f>'aggregated ranking values'!C3*100</f>
        <v>8130</v>
      </c>
      <c r="D25">
        <v>4</v>
      </c>
      <c r="E25">
        <v>2</v>
      </c>
      <c r="G25">
        <f t="shared" ref="G25:G32" si="13">B25</f>
        <v>2</v>
      </c>
      <c r="H25">
        <f t="shared" ref="H25:H32" si="14">D25</f>
        <v>4</v>
      </c>
      <c r="I25">
        <f t="shared" ref="I25:I32" si="15">E25</f>
        <v>2</v>
      </c>
      <c r="J25">
        <f t="shared" ref="J25:J32" si="16">C25</f>
        <v>8130</v>
      </c>
      <c r="K25" s="22">
        <f>'basic models'!R42</f>
        <v>6931.3</v>
      </c>
      <c r="U25" s="5" t="s">
        <v>59</v>
      </c>
      <c r="V25" s="6" t="s">
        <v>167</v>
      </c>
      <c r="W25" s="6" t="s">
        <v>61</v>
      </c>
      <c r="X25" s="6" t="s">
        <v>61</v>
      </c>
      <c r="Y25" s="6" t="s">
        <v>61</v>
      </c>
    </row>
    <row r="26" spans="1:25" ht="15" thickBot="1" x14ac:dyDescent="0.35">
      <c r="A26" t="s">
        <v>4</v>
      </c>
      <c r="B26">
        <v>3</v>
      </c>
      <c r="C26">
        <f>'aggregated ranking values'!C4*100</f>
        <v>6809.9999999999991</v>
      </c>
      <c r="D26">
        <v>2</v>
      </c>
      <c r="E26">
        <v>4</v>
      </c>
      <c r="G26">
        <f t="shared" si="13"/>
        <v>3</v>
      </c>
      <c r="H26">
        <f t="shared" si="14"/>
        <v>2</v>
      </c>
      <c r="I26">
        <f t="shared" si="15"/>
        <v>4</v>
      </c>
      <c r="J26">
        <f t="shared" si="16"/>
        <v>6809.9999999999991</v>
      </c>
      <c r="K26" s="22">
        <f>'basic models'!R43</f>
        <v>6112.5</v>
      </c>
      <c r="U26" s="5" t="s">
        <v>62</v>
      </c>
      <c r="V26" s="6" t="s">
        <v>168</v>
      </c>
      <c r="W26" s="6" t="s">
        <v>64</v>
      </c>
      <c r="X26" s="6" t="s">
        <v>64</v>
      </c>
      <c r="Y26" s="6" t="s">
        <v>64</v>
      </c>
    </row>
    <row r="27" spans="1:25" ht="15" thickBot="1" x14ac:dyDescent="0.35">
      <c r="A27" t="s">
        <v>5</v>
      </c>
      <c r="B27">
        <v>4</v>
      </c>
      <c r="C27">
        <f>'aggregated ranking values'!C5*100</f>
        <v>5160</v>
      </c>
      <c r="D27">
        <v>5</v>
      </c>
      <c r="E27">
        <v>1</v>
      </c>
      <c r="G27">
        <f t="shared" si="13"/>
        <v>4</v>
      </c>
      <c r="H27">
        <f t="shared" si="14"/>
        <v>5</v>
      </c>
      <c r="I27">
        <f t="shared" si="15"/>
        <v>1</v>
      </c>
      <c r="J27">
        <f t="shared" si="16"/>
        <v>5160</v>
      </c>
      <c r="K27" s="22">
        <f>'basic models'!R44</f>
        <v>5476.9</v>
      </c>
      <c r="U27" s="5" t="s">
        <v>65</v>
      </c>
      <c r="V27" s="6" t="s">
        <v>169</v>
      </c>
      <c r="W27" s="6" t="s">
        <v>67</v>
      </c>
      <c r="X27" s="6" t="s">
        <v>67</v>
      </c>
      <c r="Y27" s="6" t="s">
        <v>67</v>
      </c>
    </row>
    <row r="28" spans="1:25" ht="18.600000000000001" thickBot="1" x14ac:dyDescent="0.35">
      <c r="A28" t="s">
        <v>6</v>
      </c>
      <c r="B28">
        <v>5</v>
      </c>
      <c r="C28">
        <f>'aggregated ranking values'!C6*100</f>
        <v>4870</v>
      </c>
      <c r="D28">
        <v>8</v>
      </c>
      <c r="E28">
        <v>5</v>
      </c>
      <c r="G28">
        <f t="shared" si="13"/>
        <v>5</v>
      </c>
      <c r="H28">
        <f t="shared" si="14"/>
        <v>8</v>
      </c>
      <c r="I28">
        <f t="shared" si="15"/>
        <v>5</v>
      </c>
      <c r="J28">
        <f t="shared" si="16"/>
        <v>4870</v>
      </c>
      <c r="K28" s="22">
        <f>'basic models'!R45</f>
        <v>4953.1000000000004</v>
      </c>
      <c r="U28" s="1"/>
    </row>
    <row r="29" spans="1:25" ht="15" thickBot="1" x14ac:dyDescent="0.35">
      <c r="A29" t="s">
        <v>7</v>
      </c>
      <c r="B29">
        <v>6</v>
      </c>
      <c r="C29">
        <f>'aggregated ranking values'!C7*100</f>
        <v>4610</v>
      </c>
      <c r="D29">
        <v>6</v>
      </c>
      <c r="E29">
        <v>8</v>
      </c>
      <c r="G29">
        <f t="shared" si="13"/>
        <v>6</v>
      </c>
      <c r="H29">
        <f t="shared" si="14"/>
        <v>6</v>
      </c>
      <c r="I29">
        <f t="shared" si="15"/>
        <v>8</v>
      </c>
      <c r="J29">
        <f t="shared" si="16"/>
        <v>4610</v>
      </c>
      <c r="K29" s="22">
        <f>'basic models'!R46</f>
        <v>4688.6000000000004</v>
      </c>
      <c r="U29" s="5" t="s">
        <v>68</v>
      </c>
      <c r="V29" s="5" t="s">
        <v>25</v>
      </c>
      <c r="W29" s="5" t="s">
        <v>26</v>
      </c>
      <c r="X29" s="5" t="s">
        <v>27</v>
      </c>
      <c r="Y29" s="5" t="s">
        <v>28</v>
      </c>
    </row>
    <row r="30" spans="1:25" ht="15" thickBot="1" x14ac:dyDescent="0.35">
      <c r="A30" t="s">
        <v>8</v>
      </c>
      <c r="B30">
        <v>7</v>
      </c>
      <c r="C30">
        <f>'aggregated ranking values'!C8*100</f>
        <v>4290</v>
      </c>
      <c r="D30">
        <v>3</v>
      </c>
      <c r="E30">
        <v>7</v>
      </c>
      <c r="G30">
        <f t="shared" si="13"/>
        <v>7</v>
      </c>
      <c r="H30">
        <f t="shared" si="14"/>
        <v>3</v>
      </c>
      <c r="I30">
        <f t="shared" si="15"/>
        <v>7</v>
      </c>
      <c r="J30">
        <f t="shared" si="16"/>
        <v>4290</v>
      </c>
      <c r="K30" s="22">
        <f>'basic models'!R47</f>
        <v>4525.8999999999996</v>
      </c>
      <c r="U30" s="5" t="s">
        <v>40</v>
      </c>
      <c r="V30" s="6">
        <v>991.7</v>
      </c>
      <c r="W30" s="6">
        <v>8</v>
      </c>
      <c r="X30" s="6">
        <v>8</v>
      </c>
      <c r="Y30" s="6">
        <v>8</v>
      </c>
    </row>
    <row r="31" spans="1:25" ht="15" thickBot="1" x14ac:dyDescent="0.35">
      <c r="A31" t="s">
        <v>9</v>
      </c>
      <c r="B31">
        <v>8</v>
      </c>
      <c r="C31">
        <f>'aggregated ranking values'!C9*100</f>
        <v>5610</v>
      </c>
      <c r="D31">
        <v>7</v>
      </c>
      <c r="E31">
        <v>6</v>
      </c>
      <c r="G31">
        <f t="shared" si="13"/>
        <v>8</v>
      </c>
      <c r="H31">
        <f t="shared" si="14"/>
        <v>7</v>
      </c>
      <c r="I31">
        <f t="shared" si="15"/>
        <v>6</v>
      </c>
      <c r="J31">
        <f t="shared" si="16"/>
        <v>5610</v>
      </c>
      <c r="K31" s="22">
        <f>'basic models'!R48</f>
        <v>5166.7</v>
      </c>
      <c r="U31" s="5" t="s">
        <v>44</v>
      </c>
      <c r="V31" s="6">
        <v>990.7</v>
      </c>
      <c r="W31" s="6">
        <v>7</v>
      </c>
      <c r="X31" s="6">
        <v>7</v>
      </c>
      <c r="Y31" s="6">
        <v>7</v>
      </c>
    </row>
    <row r="32" spans="1:25" ht="15" thickBot="1" x14ac:dyDescent="0.35">
      <c r="A32" t="s">
        <v>10</v>
      </c>
      <c r="B32">
        <v>9</v>
      </c>
      <c r="C32">
        <f>'aggregated ranking values'!C10*100</f>
        <v>3006</v>
      </c>
      <c r="D32">
        <v>9</v>
      </c>
      <c r="E32">
        <v>9</v>
      </c>
      <c r="G32">
        <f t="shared" si="13"/>
        <v>9</v>
      </c>
      <c r="H32">
        <f t="shared" si="14"/>
        <v>9</v>
      </c>
      <c r="I32">
        <f t="shared" si="15"/>
        <v>9</v>
      </c>
      <c r="J32">
        <f t="shared" si="16"/>
        <v>3006</v>
      </c>
      <c r="K32" s="22">
        <f>'basic models'!R49</f>
        <v>3057.3</v>
      </c>
      <c r="U32" s="5" t="s">
        <v>47</v>
      </c>
      <c r="V32" s="6">
        <v>989.7</v>
      </c>
      <c r="W32" s="6">
        <v>6</v>
      </c>
      <c r="X32" s="6">
        <v>6</v>
      </c>
      <c r="Y32" s="6">
        <v>6</v>
      </c>
    </row>
    <row r="33" spans="1:29" ht="15" thickBot="1" x14ac:dyDescent="0.35">
      <c r="U33" s="5" t="s">
        <v>50</v>
      </c>
      <c r="V33" s="6">
        <v>988.7</v>
      </c>
      <c r="W33" s="6">
        <v>5</v>
      </c>
      <c r="X33" s="6">
        <v>5</v>
      </c>
      <c r="Y33" s="6">
        <v>5</v>
      </c>
    </row>
    <row r="34" spans="1:29" ht="15" thickBot="1" x14ac:dyDescent="0.35">
      <c r="B34" t="s">
        <v>2</v>
      </c>
      <c r="C34" t="s">
        <v>2</v>
      </c>
      <c r="D34" t="s">
        <v>2</v>
      </c>
      <c r="E34" t="s">
        <v>2</v>
      </c>
      <c r="U34" s="5" t="s">
        <v>53</v>
      </c>
      <c r="V34" s="6">
        <v>987.7</v>
      </c>
      <c r="W34" s="6">
        <v>4</v>
      </c>
      <c r="X34" s="6">
        <v>4</v>
      </c>
      <c r="Y34" s="6">
        <v>4</v>
      </c>
    </row>
    <row r="35" spans="1:29" ht="15" thickBot="1" x14ac:dyDescent="0.35">
      <c r="A35" t="s">
        <v>1</v>
      </c>
      <c r="B35">
        <v>1</v>
      </c>
      <c r="C35">
        <v>4</v>
      </c>
      <c r="D35">
        <f>'aggregated ranking values'!D2*100</f>
        <v>1471</v>
      </c>
      <c r="E35">
        <v>3</v>
      </c>
      <c r="G35">
        <f>B35</f>
        <v>1</v>
      </c>
      <c r="H35">
        <f t="shared" ref="H35" si="17">C35</f>
        <v>4</v>
      </c>
      <c r="I35">
        <f>E35</f>
        <v>3</v>
      </c>
      <c r="J35">
        <f>D35</f>
        <v>1471</v>
      </c>
      <c r="K35" s="22">
        <f>'basic models'!AE41</f>
        <v>1399.1</v>
      </c>
      <c r="U35" s="5" t="s">
        <v>56</v>
      </c>
      <c r="V35" s="6">
        <v>986.7</v>
      </c>
      <c r="W35" s="6">
        <v>3</v>
      </c>
      <c r="X35" s="6">
        <v>3</v>
      </c>
      <c r="Y35" s="6">
        <v>3</v>
      </c>
    </row>
    <row r="36" spans="1:29" ht="15" thickBot="1" x14ac:dyDescent="0.35">
      <c r="A36" t="s">
        <v>3</v>
      </c>
      <c r="B36">
        <v>2</v>
      </c>
      <c r="C36">
        <v>1</v>
      </c>
      <c r="D36">
        <f>'aggregated ranking values'!D3*100</f>
        <v>916</v>
      </c>
      <c r="E36">
        <v>2</v>
      </c>
      <c r="G36">
        <f t="shared" ref="G36:G43" si="18">B36</f>
        <v>2</v>
      </c>
      <c r="H36">
        <f t="shared" ref="H36:H43" si="19">C36</f>
        <v>1</v>
      </c>
      <c r="I36">
        <f t="shared" ref="I36:I43" si="20">E36</f>
        <v>2</v>
      </c>
      <c r="J36">
        <f t="shared" ref="J36:J43" si="21">D36</f>
        <v>916</v>
      </c>
      <c r="K36" s="22">
        <f>'basic models'!AE42</f>
        <v>1125.2</v>
      </c>
      <c r="U36" s="5" t="s">
        <v>59</v>
      </c>
      <c r="V36" s="6">
        <v>985.7</v>
      </c>
      <c r="W36" s="6">
        <v>2</v>
      </c>
      <c r="X36" s="6">
        <v>2</v>
      </c>
      <c r="Y36" s="6">
        <v>2</v>
      </c>
    </row>
    <row r="37" spans="1:29" ht="15" thickBot="1" x14ac:dyDescent="0.35">
      <c r="A37" t="s">
        <v>4</v>
      </c>
      <c r="B37">
        <v>3</v>
      </c>
      <c r="C37">
        <v>2</v>
      </c>
      <c r="D37">
        <f>'aggregated ranking values'!D4*100</f>
        <v>1450</v>
      </c>
      <c r="E37">
        <v>4</v>
      </c>
      <c r="G37">
        <f t="shared" si="18"/>
        <v>3</v>
      </c>
      <c r="H37">
        <f t="shared" si="19"/>
        <v>2</v>
      </c>
      <c r="I37">
        <f t="shared" si="20"/>
        <v>4</v>
      </c>
      <c r="J37">
        <f t="shared" si="21"/>
        <v>1450</v>
      </c>
      <c r="K37" s="22">
        <f>'basic models'!AE43</f>
        <v>1125.2</v>
      </c>
      <c r="U37" s="5" t="s">
        <v>62</v>
      </c>
      <c r="V37" s="6">
        <v>984.7</v>
      </c>
      <c r="W37" s="6">
        <v>1</v>
      </c>
      <c r="X37" s="6">
        <v>1</v>
      </c>
      <c r="Y37" s="6">
        <v>1</v>
      </c>
    </row>
    <row r="38" spans="1:29" ht="15" thickBot="1" x14ac:dyDescent="0.35">
      <c r="A38" t="s">
        <v>5</v>
      </c>
      <c r="B38">
        <v>4</v>
      </c>
      <c r="C38">
        <v>5</v>
      </c>
      <c r="D38">
        <f>'aggregated ranking values'!D5*100</f>
        <v>807</v>
      </c>
      <c r="E38">
        <v>1</v>
      </c>
      <c r="G38">
        <f t="shared" si="18"/>
        <v>4</v>
      </c>
      <c r="H38">
        <f t="shared" si="19"/>
        <v>5</v>
      </c>
      <c r="I38">
        <f t="shared" si="20"/>
        <v>1</v>
      </c>
      <c r="J38">
        <f t="shared" si="21"/>
        <v>807</v>
      </c>
      <c r="K38" s="22">
        <f>'basic models'!AE44</f>
        <v>1052.4000000000001</v>
      </c>
      <c r="U38" s="5" t="s">
        <v>65</v>
      </c>
      <c r="V38" s="6">
        <v>983.7</v>
      </c>
      <c r="W38" s="6">
        <v>0</v>
      </c>
      <c r="X38" s="6">
        <v>0</v>
      </c>
      <c r="Y38" s="6">
        <v>0</v>
      </c>
    </row>
    <row r="39" spans="1:29" ht="18.600000000000001" thickBot="1" x14ac:dyDescent="0.35">
      <c r="A39" t="s">
        <v>6</v>
      </c>
      <c r="B39">
        <v>5</v>
      </c>
      <c r="C39">
        <v>6</v>
      </c>
      <c r="D39">
        <f>'aggregated ranking values'!D6*100</f>
        <v>451.99999999999994</v>
      </c>
      <c r="E39">
        <v>5</v>
      </c>
      <c r="G39">
        <f t="shared" si="18"/>
        <v>5</v>
      </c>
      <c r="H39">
        <f t="shared" si="19"/>
        <v>6</v>
      </c>
      <c r="I39">
        <f t="shared" si="20"/>
        <v>5</v>
      </c>
      <c r="J39">
        <f t="shared" si="21"/>
        <v>451.99999999999994</v>
      </c>
      <c r="K39" s="22">
        <f>'basic models'!AE45</f>
        <v>883.6</v>
      </c>
      <c r="U39" s="1"/>
    </row>
    <row r="40" spans="1:29" ht="15" thickBot="1" x14ac:dyDescent="0.35">
      <c r="A40" t="s">
        <v>7</v>
      </c>
      <c r="B40">
        <v>6</v>
      </c>
      <c r="C40">
        <v>7</v>
      </c>
      <c r="D40">
        <f>'aggregated ranking values'!D7*100</f>
        <v>738</v>
      </c>
      <c r="E40">
        <v>8</v>
      </c>
      <c r="G40">
        <f t="shared" si="18"/>
        <v>6</v>
      </c>
      <c r="H40">
        <f t="shared" si="19"/>
        <v>7</v>
      </c>
      <c r="I40">
        <f t="shared" si="20"/>
        <v>8</v>
      </c>
      <c r="J40">
        <f t="shared" si="21"/>
        <v>738</v>
      </c>
      <c r="K40" s="22">
        <f>'basic models'!AE46</f>
        <v>832.2</v>
      </c>
      <c r="U40" s="5" t="s">
        <v>69</v>
      </c>
      <c r="V40" s="5" t="s">
        <v>25</v>
      </c>
      <c r="W40" s="5" t="s">
        <v>26</v>
      </c>
      <c r="X40" s="5" t="s">
        <v>27</v>
      </c>
      <c r="Y40" s="5" t="s">
        <v>28</v>
      </c>
      <c r="Z40" s="5" t="s">
        <v>70</v>
      </c>
      <c r="AA40" s="5" t="s">
        <v>71</v>
      </c>
      <c r="AB40" s="5" t="s">
        <v>72</v>
      </c>
      <c r="AC40" s="5" t="s">
        <v>73</v>
      </c>
    </row>
    <row r="41" spans="1:29" ht="15" thickBot="1" x14ac:dyDescent="0.35">
      <c r="A41" t="s">
        <v>8</v>
      </c>
      <c r="B41">
        <v>7</v>
      </c>
      <c r="C41">
        <v>8</v>
      </c>
      <c r="D41">
        <f>'aggregated ranking values'!D8*100</f>
        <v>1406</v>
      </c>
      <c r="E41">
        <v>7</v>
      </c>
      <c r="G41">
        <f t="shared" si="18"/>
        <v>7</v>
      </c>
      <c r="H41">
        <f t="shared" si="19"/>
        <v>8</v>
      </c>
      <c r="I41">
        <f t="shared" si="20"/>
        <v>7</v>
      </c>
      <c r="J41">
        <f t="shared" si="21"/>
        <v>1406</v>
      </c>
      <c r="K41" s="22">
        <f>'basic models'!AE47</f>
        <v>883.6</v>
      </c>
      <c r="U41" s="5" t="s">
        <v>30</v>
      </c>
      <c r="V41" s="6">
        <v>991.7</v>
      </c>
      <c r="W41" s="6">
        <v>7</v>
      </c>
      <c r="X41" s="6">
        <v>8</v>
      </c>
      <c r="Y41" s="6">
        <v>7</v>
      </c>
      <c r="Z41" s="6">
        <v>1013.7</v>
      </c>
      <c r="AA41" s="6">
        <v>1000</v>
      </c>
      <c r="AB41" s="6">
        <v>-13.7</v>
      </c>
      <c r="AC41" s="6">
        <v>-1.37</v>
      </c>
    </row>
    <row r="42" spans="1:29" ht="15" thickBot="1" x14ac:dyDescent="0.35">
      <c r="A42" t="s">
        <v>9</v>
      </c>
      <c r="B42">
        <v>8</v>
      </c>
      <c r="C42">
        <v>3</v>
      </c>
      <c r="D42">
        <f>'aggregated ranking values'!D9*100</f>
        <v>462</v>
      </c>
      <c r="E42">
        <v>6</v>
      </c>
      <c r="G42">
        <f t="shared" si="18"/>
        <v>8</v>
      </c>
      <c r="H42">
        <f t="shared" si="19"/>
        <v>3</v>
      </c>
      <c r="I42">
        <f t="shared" si="20"/>
        <v>6</v>
      </c>
      <c r="J42">
        <f t="shared" si="21"/>
        <v>462</v>
      </c>
      <c r="K42" s="22">
        <f>'basic models'!AE48</f>
        <v>439.4</v>
      </c>
      <c r="U42" s="5" t="s">
        <v>31</v>
      </c>
      <c r="V42" s="6">
        <v>990.7</v>
      </c>
      <c r="W42" s="6">
        <v>8</v>
      </c>
      <c r="X42" s="6">
        <v>7</v>
      </c>
      <c r="Y42" s="6">
        <v>8</v>
      </c>
      <c r="Z42" s="6">
        <v>1013.7</v>
      </c>
      <c r="AA42" s="6">
        <v>1000</v>
      </c>
      <c r="AB42" s="6">
        <v>-13.7</v>
      </c>
      <c r="AC42" s="6">
        <v>-1.37</v>
      </c>
    </row>
    <row r="43" spans="1:29" ht="15" thickBot="1" x14ac:dyDescent="0.35">
      <c r="A43" t="s">
        <v>10</v>
      </c>
      <c r="B43">
        <v>9</v>
      </c>
      <c r="C43">
        <v>9</v>
      </c>
      <c r="D43">
        <f>'aggregated ranking values'!D10*100</f>
        <v>354</v>
      </c>
      <c r="E43">
        <v>9</v>
      </c>
      <c r="G43">
        <f t="shared" si="18"/>
        <v>9</v>
      </c>
      <c r="H43">
        <f t="shared" si="19"/>
        <v>9</v>
      </c>
      <c r="I43">
        <f t="shared" si="20"/>
        <v>9</v>
      </c>
      <c r="J43">
        <f t="shared" si="21"/>
        <v>354</v>
      </c>
      <c r="K43" s="22">
        <f>'basic models'!AE49</f>
        <v>336.7</v>
      </c>
      <c r="U43" s="5" t="s">
        <v>32</v>
      </c>
      <c r="V43" s="6">
        <v>989.7</v>
      </c>
      <c r="W43" s="6">
        <v>6</v>
      </c>
      <c r="X43" s="6">
        <v>7</v>
      </c>
      <c r="Y43" s="6">
        <v>6</v>
      </c>
      <c r="Z43" s="6">
        <v>1008.7</v>
      </c>
      <c r="AA43" s="6">
        <v>1000</v>
      </c>
      <c r="AB43" s="6">
        <v>-8.6999999999999993</v>
      </c>
      <c r="AC43" s="6">
        <v>-0.87</v>
      </c>
    </row>
    <row r="44" spans="1:29" ht="15" thickBot="1" x14ac:dyDescent="0.35">
      <c r="U44" s="5" t="s">
        <v>33</v>
      </c>
      <c r="V44" s="6">
        <v>988.7</v>
      </c>
      <c r="W44" s="6">
        <v>5</v>
      </c>
      <c r="X44" s="6">
        <v>5</v>
      </c>
      <c r="Y44" s="6">
        <v>6</v>
      </c>
      <c r="Z44" s="6">
        <v>1004.7</v>
      </c>
      <c r="AA44" s="6">
        <v>1000</v>
      </c>
      <c r="AB44" s="6">
        <v>-4.7</v>
      </c>
      <c r="AC44" s="6">
        <v>-0.47</v>
      </c>
    </row>
    <row r="45" spans="1:29" ht="15" thickBot="1" x14ac:dyDescent="0.35">
      <c r="B45" t="s">
        <v>2</v>
      </c>
      <c r="C45" t="s">
        <v>2</v>
      </c>
      <c r="D45" t="s">
        <v>2</v>
      </c>
      <c r="E45" t="s">
        <v>2</v>
      </c>
      <c r="U45" s="5" t="s">
        <v>34</v>
      </c>
      <c r="V45" s="6">
        <v>987.7</v>
      </c>
      <c r="W45" s="6">
        <v>3</v>
      </c>
      <c r="X45" s="6">
        <v>4</v>
      </c>
      <c r="Y45" s="6">
        <v>4</v>
      </c>
      <c r="Z45" s="6">
        <v>998.7</v>
      </c>
      <c r="AA45" s="6">
        <v>1000</v>
      </c>
      <c r="AB45" s="6">
        <v>1.3</v>
      </c>
      <c r="AC45" s="6">
        <v>0.13</v>
      </c>
    </row>
    <row r="46" spans="1:29" ht="15" thickBot="1" x14ac:dyDescent="0.35">
      <c r="A46" t="s">
        <v>1</v>
      </c>
      <c r="B46">
        <v>1</v>
      </c>
      <c r="C46">
        <v>4</v>
      </c>
      <c r="D46">
        <v>1</v>
      </c>
      <c r="E46">
        <f>'aggregated ranking values'!E2*100</f>
        <v>2088</v>
      </c>
      <c r="G46">
        <f>B46</f>
        <v>1</v>
      </c>
      <c r="H46">
        <f t="shared" ref="H46:H54" si="22">C46</f>
        <v>4</v>
      </c>
      <c r="I46">
        <f t="shared" ref="I46:I54" si="23">D46</f>
        <v>1</v>
      </c>
      <c r="J46">
        <f t="shared" ref="J46:J54" si="24">E46</f>
        <v>2088</v>
      </c>
      <c r="K46" s="22">
        <f>'basic models'!AR41</f>
        <v>2199.1</v>
      </c>
      <c r="U46" s="5" t="s">
        <v>35</v>
      </c>
      <c r="V46" s="6">
        <v>986.7</v>
      </c>
      <c r="W46" s="6">
        <v>2</v>
      </c>
      <c r="X46" s="6">
        <v>2</v>
      </c>
      <c r="Y46" s="6">
        <v>1</v>
      </c>
      <c r="Z46" s="6">
        <v>991.7</v>
      </c>
      <c r="AA46" s="6">
        <v>1000</v>
      </c>
      <c r="AB46" s="6">
        <v>8.3000000000000007</v>
      </c>
      <c r="AC46" s="6">
        <v>0.83</v>
      </c>
    </row>
    <row r="47" spans="1:29" ht="15" thickBot="1" x14ac:dyDescent="0.35">
      <c r="A47" t="s">
        <v>3</v>
      </c>
      <c r="B47">
        <v>2</v>
      </c>
      <c r="C47">
        <v>1</v>
      </c>
      <c r="D47">
        <v>4</v>
      </c>
      <c r="E47">
        <f>'aggregated ranking values'!E3*100</f>
        <v>2198</v>
      </c>
      <c r="G47">
        <f t="shared" ref="G47:G54" si="25">B47</f>
        <v>2</v>
      </c>
      <c r="H47">
        <f t="shared" si="22"/>
        <v>1</v>
      </c>
      <c r="I47">
        <f t="shared" si="23"/>
        <v>4</v>
      </c>
      <c r="J47">
        <f t="shared" si="24"/>
        <v>2198</v>
      </c>
      <c r="K47" s="22">
        <f>'basic models'!AR42</f>
        <v>2253</v>
      </c>
      <c r="U47" s="5" t="s">
        <v>36</v>
      </c>
      <c r="V47" s="6">
        <v>985.7</v>
      </c>
      <c r="W47" s="6">
        <v>1</v>
      </c>
      <c r="X47" s="6">
        <v>4</v>
      </c>
      <c r="Y47" s="6">
        <v>2</v>
      </c>
      <c r="Z47" s="6">
        <v>992.7</v>
      </c>
      <c r="AA47" s="6">
        <v>1000</v>
      </c>
      <c r="AB47" s="6">
        <v>7.3</v>
      </c>
      <c r="AC47" s="6">
        <v>0.73</v>
      </c>
    </row>
    <row r="48" spans="1:29" ht="15" thickBot="1" x14ac:dyDescent="0.35">
      <c r="A48" t="s">
        <v>4</v>
      </c>
      <c r="B48">
        <v>3</v>
      </c>
      <c r="C48">
        <v>2</v>
      </c>
      <c r="D48">
        <v>2</v>
      </c>
      <c r="E48">
        <f>'aggregated ranking values'!E4*100</f>
        <v>1524</v>
      </c>
      <c r="G48">
        <f t="shared" si="25"/>
        <v>3</v>
      </c>
      <c r="H48">
        <f t="shared" si="22"/>
        <v>2</v>
      </c>
      <c r="I48">
        <f t="shared" si="23"/>
        <v>2</v>
      </c>
      <c r="J48">
        <f t="shared" si="24"/>
        <v>1524</v>
      </c>
      <c r="K48" s="22">
        <f>'basic models'!AR43</f>
        <v>1922.9</v>
      </c>
      <c r="U48" s="5" t="s">
        <v>37</v>
      </c>
      <c r="V48" s="6">
        <v>984.7</v>
      </c>
      <c r="W48" s="6">
        <v>4</v>
      </c>
      <c r="X48" s="6">
        <v>1</v>
      </c>
      <c r="Y48" s="6">
        <v>3</v>
      </c>
      <c r="Z48" s="6">
        <v>992.7</v>
      </c>
      <c r="AA48" s="6">
        <v>1000</v>
      </c>
      <c r="AB48" s="6">
        <v>7.3</v>
      </c>
      <c r="AC48" s="6">
        <v>0.73</v>
      </c>
    </row>
    <row r="49" spans="1:29" ht="15" thickBot="1" x14ac:dyDescent="0.35">
      <c r="A49" t="s">
        <v>5</v>
      </c>
      <c r="B49">
        <v>4</v>
      </c>
      <c r="C49">
        <v>5</v>
      </c>
      <c r="D49">
        <v>5</v>
      </c>
      <c r="E49">
        <f>'aggregated ranking values'!E5*100</f>
        <v>2402</v>
      </c>
      <c r="G49">
        <f t="shared" si="25"/>
        <v>4</v>
      </c>
      <c r="H49">
        <f t="shared" si="22"/>
        <v>5</v>
      </c>
      <c r="I49">
        <f t="shared" si="23"/>
        <v>5</v>
      </c>
      <c r="J49">
        <f t="shared" si="24"/>
        <v>2402</v>
      </c>
      <c r="K49" s="22">
        <f>'basic models'!AR44</f>
        <v>1922.9</v>
      </c>
      <c r="U49" s="5" t="s">
        <v>38</v>
      </c>
      <c r="V49" s="6">
        <v>983.7</v>
      </c>
      <c r="W49" s="6">
        <v>0</v>
      </c>
      <c r="X49" s="6">
        <v>0</v>
      </c>
      <c r="Y49" s="6">
        <v>0</v>
      </c>
      <c r="Z49" s="6">
        <v>983.7</v>
      </c>
      <c r="AA49" s="6">
        <v>1000</v>
      </c>
      <c r="AB49" s="6">
        <v>16.3</v>
      </c>
      <c r="AC49" s="6">
        <v>1.63</v>
      </c>
    </row>
    <row r="50" spans="1:29" ht="15" thickBot="1" x14ac:dyDescent="0.35">
      <c r="A50" t="s">
        <v>6</v>
      </c>
      <c r="B50">
        <v>5</v>
      </c>
      <c r="C50">
        <v>6</v>
      </c>
      <c r="D50">
        <v>8</v>
      </c>
      <c r="E50">
        <f>'aggregated ranking values'!E6*100</f>
        <v>1235</v>
      </c>
      <c r="G50">
        <f t="shared" si="25"/>
        <v>5</v>
      </c>
      <c r="H50">
        <f t="shared" si="22"/>
        <v>6</v>
      </c>
      <c r="I50">
        <f t="shared" si="23"/>
        <v>8</v>
      </c>
      <c r="J50">
        <f t="shared" si="24"/>
        <v>1235</v>
      </c>
      <c r="K50" s="22">
        <f>'basic models'!AR45</f>
        <v>1209.7</v>
      </c>
    </row>
    <row r="51" spans="1:29" ht="15" thickBot="1" x14ac:dyDescent="0.35">
      <c r="A51" t="s">
        <v>7</v>
      </c>
      <c r="B51">
        <v>6</v>
      </c>
      <c r="C51">
        <v>7</v>
      </c>
      <c r="D51">
        <v>6</v>
      </c>
      <c r="E51">
        <f>'aggregated ranking values'!E7*100</f>
        <v>603</v>
      </c>
      <c r="G51">
        <f t="shared" si="25"/>
        <v>6</v>
      </c>
      <c r="H51">
        <f t="shared" si="22"/>
        <v>7</v>
      </c>
      <c r="I51">
        <f t="shared" si="23"/>
        <v>6</v>
      </c>
      <c r="J51">
        <f t="shared" si="24"/>
        <v>603</v>
      </c>
      <c r="K51" s="22">
        <f>'basic models'!AR46</f>
        <v>590.70000000000005</v>
      </c>
      <c r="U51" s="7" t="s">
        <v>74</v>
      </c>
      <c r="V51" s="8">
        <v>1015.7</v>
      </c>
    </row>
    <row r="52" spans="1:29" ht="15" thickBot="1" x14ac:dyDescent="0.35">
      <c r="A52" t="s">
        <v>8</v>
      </c>
      <c r="B52">
        <v>7</v>
      </c>
      <c r="C52">
        <v>8</v>
      </c>
      <c r="D52">
        <v>3</v>
      </c>
      <c r="E52">
        <f>'aggregated ranking values'!E8*100</f>
        <v>736</v>
      </c>
      <c r="G52">
        <f t="shared" si="25"/>
        <v>7</v>
      </c>
      <c r="H52">
        <f t="shared" si="22"/>
        <v>8</v>
      </c>
      <c r="I52">
        <f t="shared" si="23"/>
        <v>3</v>
      </c>
      <c r="J52">
        <f t="shared" si="24"/>
        <v>736</v>
      </c>
      <c r="K52" s="22">
        <f>'basic models'!AR47</f>
        <v>720.9</v>
      </c>
      <c r="U52" s="7" t="s">
        <v>75</v>
      </c>
      <c r="V52" s="8">
        <v>983.7</v>
      </c>
    </row>
    <row r="53" spans="1:29" ht="15" thickBot="1" x14ac:dyDescent="0.35">
      <c r="A53" t="s">
        <v>9</v>
      </c>
      <c r="B53">
        <v>8</v>
      </c>
      <c r="C53">
        <v>3</v>
      </c>
      <c r="D53">
        <v>7</v>
      </c>
      <c r="E53">
        <f>'aggregated ranking values'!E9*100</f>
        <v>1155</v>
      </c>
      <c r="G53">
        <f t="shared" si="25"/>
        <v>8</v>
      </c>
      <c r="H53">
        <f t="shared" si="22"/>
        <v>3</v>
      </c>
      <c r="I53">
        <f t="shared" si="23"/>
        <v>7</v>
      </c>
      <c r="J53">
        <f t="shared" si="24"/>
        <v>1155</v>
      </c>
      <c r="K53" s="22">
        <f>'basic models'!AR48</f>
        <v>1131.4000000000001</v>
      </c>
      <c r="U53" s="7" t="s">
        <v>76</v>
      </c>
      <c r="V53" s="8">
        <v>9000.2999999999993</v>
      </c>
    </row>
    <row r="54" spans="1:29" ht="15" thickBot="1" x14ac:dyDescent="0.35">
      <c r="A54" t="s">
        <v>10</v>
      </c>
      <c r="B54">
        <v>9</v>
      </c>
      <c r="C54">
        <v>9</v>
      </c>
      <c r="D54">
        <v>9</v>
      </c>
      <c r="E54">
        <f>'aggregated ranking values'!E10*100</f>
        <v>204.99999999999997</v>
      </c>
      <c r="G54">
        <f t="shared" si="25"/>
        <v>9</v>
      </c>
      <c r="H54">
        <f t="shared" si="22"/>
        <v>9</v>
      </c>
      <c r="I54">
        <f t="shared" si="23"/>
        <v>9</v>
      </c>
      <c r="J54">
        <f t="shared" si="24"/>
        <v>204.99999999999997</v>
      </c>
      <c r="K54" s="22">
        <f>'basic models'!AR49</f>
        <v>200.8</v>
      </c>
      <c r="U54" s="7" t="s">
        <v>77</v>
      </c>
      <c r="V54" s="8">
        <v>9000</v>
      </c>
    </row>
    <row r="55" spans="1:29" ht="15" thickBot="1" x14ac:dyDescent="0.35">
      <c r="U55" s="7" t="s">
        <v>78</v>
      </c>
      <c r="V55" s="8">
        <v>0.3</v>
      </c>
    </row>
    <row r="56" spans="1:29" ht="15" thickBot="1" x14ac:dyDescent="0.35">
      <c r="U56" s="7" t="s">
        <v>79</v>
      </c>
      <c r="V56" s="8"/>
    </row>
    <row r="57" spans="1:29" ht="15" thickBot="1" x14ac:dyDescent="0.35">
      <c r="U57" s="7" t="s">
        <v>80</v>
      </c>
      <c r="V57" s="8"/>
    </row>
    <row r="58" spans="1:29" ht="15" thickBot="1" x14ac:dyDescent="0.35">
      <c r="U58" s="7" t="s">
        <v>81</v>
      </c>
      <c r="V58" s="8">
        <v>0</v>
      </c>
    </row>
    <row r="60" spans="1:29" x14ac:dyDescent="0.3">
      <c r="U60" s="9" t="s">
        <v>82</v>
      </c>
    </row>
    <row r="62" spans="1:29" x14ac:dyDescent="0.3">
      <c r="U62" s="10" t="s">
        <v>109</v>
      </c>
    </row>
    <row r="63" spans="1:29" x14ac:dyDescent="0.3">
      <c r="U63" s="10" t="s">
        <v>110</v>
      </c>
    </row>
  </sheetData>
  <hyperlinks>
    <hyperlink ref="U60" r:id="rId1" display="https://miau.my-x.hu/myx-free/coco/test/365691220221109131533.html" xr:uid="{5880F3CC-0455-4CA8-910E-0AE614CF68DD}"/>
    <hyperlink ref="A1" r:id="rId2" xr:uid="{28E9A8C6-364B-425B-BBDA-C3713300D367}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BB86-E177-468F-B44C-98D6BF0FE623}">
  <dimension ref="A1:AY63"/>
  <sheetViews>
    <sheetView zoomScale="35" workbookViewId="0"/>
  </sheetViews>
  <sheetFormatPr defaultRowHeight="14.4" x14ac:dyDescent="0.3"/>
  <sheetData>
    <row r="1" spans="1:51" ht="18" x14ac:dyDescent="0.3">
      <c r="A1" s="1"/>
      <c r="N1" s="1"/>
      <c r="AA1" s="1"/>
      <c r="AN1" s="1"/>
    </row>
    <row r="2" spans="1:51" x14ac:dyDescent="0.3">
      <c r="A2" s="2"/>
      <c r="N2" s="2"/>
      <c r="AA2" s="2"/>
      <c r="AN2" s="2"/>
    </row>
    <row r="5" spans="1:51" ht="27" x14ac:dyDescent="0.3">
      <c r="A5" s="3" t="s">
        <v>17</v>
      </c>
      <c r="B5" s="4">
        <v>1001638</v>
      </c>
      <c r="C5" s="3" t="s">
        <v>18</v>
      </c>
      <c r="D5" s="4">
        <v>9</v>
      </c>
      <c r="E5" s="3" t="s">
        <v>19</v>
      </c>
      <c r="F5" s="4">
        <v>3</v>
      </c>
      <c r="G5" s="3" t="s">
        <v>20</v>
      </c>
      <c r="H5" s="4">
        <v>9</v>
      </c>
      <c r="I5" s="3" t="s">
        <v>21</v>
      </c>
      <c r="J5" s="4">
        <v>0</v>
      </c>
      <c r="K5" s="3" t="s">
        <v>22</v>
      </c>
      <c r="L5" s="4" t="s">
        <v>115</v>
      </c>
      <c r="N5" s="3" t="s">
        <v>17</v>
      </c>
      <c r="O5" s="4">
        <v>9663384</v>
      </c>
      <c r="P5" s="3" t="s">
        <v>18</v>
      </c>
      <c r="Q5" s="4">
        <v>9</v>
      </c>
      <c r="R5" s="3" t="s">
        <v>19</v>
      </c>
      <c r="S5" s="4">
        <v>3</v>
      </c>
      <c r="T5" s="3" t="s">
        <v>20</v>
      </c>
      <c r="U5" s="4">
        <v>9</v>
      </c>
      <c r="V5" s="3" t="s">
        <v>21</v>
      </c>
      <c r="W5" s="4">
        <v>0</v>
      </c>
      <c r="X5" s="3" t="s">
        <v>22</v>
      </c>
      <c r="Y5" s="4" t="s">
        <v>126</v>
      </c>
      <c r="AA5" s="3" t="s">
        <v>17</v>
      </c>
      <c r="AB5" s="4">
        <v>2436984</v>
      </c>
      <c r="AC5" s="3" t="s">
        <v>18</v>
      </c>
      <c r="AD5" s="4">
        <v>9</v>
      </c>
      <c r="AE5" s="3" t="s">
        <v>19</v>
      </c>
      <c r="AF5" s="4">
        <v>3</v>
      </c>
      <c r="AG5" s="3" t="s">
        <v>20</v>
      </c>
      <c r="AH5" s="4">
        <v>9</v>
      </c>
      <c r="AI5" s="3" t="s">
        <v>21</v>
      </c>
      <c r="AJ5" s="4">
        <v>0</v>
      </c>
      <c r="AK5" s="3" t="s">
        <v>22</v>
      </c>
      <c r="AL5" s="4" t="s">
        <v>135</v>
      </c>
      <c r="AN5" s="3" t="s">
        <v>17</v>
      </c>
      <c r="AO5" s="4">
        <v>3808167</v>
      </c>
      <c r="AP5" s="3" t="s">
        <v>18</v>
      </c>
      <c r="AQ5" s="4">
        <v>9</v>
      </c>
      <c r="AR5" s="3" t="s">
        <v>19</v>
      </c>
      <c r="AS5" s="4">
        <v>3</v>
      </c>
      <c r="AT5" s="3" t="s">
        <v>20</v>
      </c>
      <c r="AU5" s="4">
        <v>9</v>
      </c>
      <c r="AV5" s="3" t="s">
        <v>21</v>
      </c>
      <c r="AW5" s="4">
        <v>0</v>
      </c>
      <c r="AX5" s="3" t="s">
        <v>22</v>
      </c>
      <c r="AY5" s="4" t="s">
        <v>143</v>
      </c>
    </row>
    <row r="6" spans="1:51" ht="18.600000000000001" thickBot="1" x14ac:dyDescent="0.35">
      <c r="A6" s="1"/>
      <c r="N6" s="1"/>
      <c r="AA6" s="1"/>
      <c r="AN6" s="1"/>
    </row>
    <row r="7" spans="1:51" ht="15" thickBot="1" x14ac:dyDescent="0.35">
      <c r="A7" s="5" t="s">
        <v>24</v>
      </c>
      <c r="B7" s="5" t="s">
        <v>25</v>
      </c>
      <c r="C7" s="5" t="s">
        <v>26</v>
      </c>
      <c r="D7" s="5" t="s">
        <v>27</v>
      </c>
      <c r="E7" s="5" t="s">
        <v>116</v>
      </c>
      <c r="N7" s="5" t="s">
        <v>24</v>
      </c>
      <c r="O7" s="5" t="s">
        <v>25</v>
      </c>
      <c r="P7" s="5" t="s">
        <v>26</v>
      </c>
      <c r="Q7" s="5" t="s">
        <v>27</v>
      </c>
      <c r="R7" s="5" t="s">
        <v>116</v>
      </c>
      <c r="AA7" s="5" t="s">
        <v>24</v>
      </c>
      <c r="AB7" s="5" t="s">
        <v>25</v>
      </c>
      <c r="AC7" s="5" t="s">
        <v>26</v>
      </c>
      <c r="AD7" s="5" t="s">
        <v>27</v>
      </c>
      <c r="AE7" s="5" t="s">
        <v>116</v>
      </c>
      <c r="AN7" s="5" t="s">
        <v>24</v>
      </c>
      <c r="AO7" s="5" t="s">
        <v>25</v>
      </c>
      <c r="AP7" s="5" t="s">
        <v>26</v>
      </c>
      <c r="AQ7" s="5" t="s">
        <v>27</v>
      </c>
      <c r="AR7" s="5" t="s">
        <v>116</v>
      </c>
    </row>
    <row r="8" spans="1:51" ht="15" thickBot="1" x14ac:dyDescent="0.35">
      <c r="A8" s="5" t="s">
        <v>30</v>
      </c>
      <c r="B8" s="26">
        <v>4</v>
      </c>
      <c r="C8" s="26">
        <v>1</v>
      </c>
      <c r="D8" s="26">
        <v>3</v>
      </c>
      <c r="E8" s="26">
        <v>5675</v>
      </c>
      <c r="N8" s="5" t="s">
        <v>30</v>
      </c>
      <c r="O8" s="27">
        <v>1</v>
      </c>
      <c r="P8" s="27">
        <v>1</v>
      </c>
      <c r="Q8" s="27">
        <v>3</v>
      </c>
      <c r="R8" s="27">
        <v>5210</v>
      </c>
      <c r="AA8" s="5" t="s">
        <v>30</v>
      </c>
      <c r="AB8" s="28">
        <v>1</v>
      </c>
      <c r="AC8" s="28">
        <v>4</v>
      </c>
      <c r="AD8" s="28">
        <v>3</v>
      </c>
      <c r="AE8" s="28">
        <v>1471</v>
      </c>
      <c r="AN8" s="5" t="s">
        <v>30</v>
      </c>
      <c r="AO8" s="29">
        <v>1</v>
      </c>
      <c r="AP8" s="29">
        <v>4</v>
      </c>
      <c r="AQ8" s="29">
        <v>1</v>
      </c>
      <c r="AR8" s="29">
        <v>2088</v>
      </c>
    </row>
    <row r="9" spans="1:51" ht="15" thickBot="1" x14ac:dyDescent="0.35">
      <c r="A9" s="5" t="s">
        <v>31</v>
      </c>
      <c r="B9" s="26">
        <v>1</v>
      </c>
      <c r="C9" s="26">
        <v>4</v>
      </c>
      <c r="D9" s="26">
        <v>2</v>
      </c>
      <c r="E9" s="26">
        <v>5175</v>
      </c>
      <c r="N9" s="5" t="s">
        <v>31</v>
      </c>
      <c r="O9" s="27">
        <v>2</v>
      </c>
      <c r="P9" s="27">
        <v>4</v>
      </c>
      <c r="Q9" s="27">
        <v>2</v>
      </c>
      <c r="R9" s="27">
        <v>8130</v>
      </c>
      <c r="AA9" s="5" t="s">
        <v>31</v>
      </c>
      <c r="AB9" s="28">
        <v>2</v>
      </c>
      <c r="AC9" s="28">
        <v>1</v>
      </c>
      <c r="AD9" s="28">
        <v>2</v>
      </c>
      <c r="AE9" s="28">
        <v>916</v>
      </c>
      <c r="AN9" s="5" t="s">
        <v>31</v>
      </c>
      <c r="AO9" s="29">
        <v>2</v>
      </c>
      <c r="AP9" s="29">
        <v>1</v>
      </c>
      <c r="AQ9" s="29">
        <v>4</v>
      </c>
      <c r="AR9" s="29">
        <v>2198</v>
      </c>
    </row>
    <row r="10" spans="1:51" ht="15" thickBot="1" x14ac:dyDescent="0.35">
      <c r="A10" s="5" t="s">
        <v>32</v>
      </c>
      <c r="B10" s="26">
        <v>2</v>
      </c>
      <c r="C10" s="26">
        <v>2</v>
      </c>
      <c r="D10" s="26">
        <v>4</v>
      </c>
      <c r="E10" s="26">
        <v>4923</v>
      </c>
      <c r="N10" s="5" t="s">
        <v>32</v>
      </c>
      <c r="O10" s="27">
        <v>3</v>
      </c>
      <c r="P10" s="27">
        <v>2</v>
      </c>
      <c r="Q10" s="27">
        <v>4</v>
      </c>
      <c r="R10" s="27">
        <v>6810</v>
      </c>
      <c r="AA10" s="5" t="s">
        <v>32</v>
      </c>
      <c r="AB10" s="28">
        <v>3</v>
      </c>
      <c r="AC10" s="28">
        <v>2</v>
      </c>
      <c r="AD10" s="28">
        <v>4</v>
      </c>
      <c r="AE10" s="28">
        <v>1450</v>
      </c>
      <c r="AN10" s="5" t="s">
        <v>32</v>
      </c>
      <c r="AO10" s="29">
        <v>3</v>
      </c>
      <c r="AP10" s="29">
        <v>2</v>
      </c>
      <c r="AQ10" s="29">
        <v>2</v>
      </c>
      <c r="AR10" s="29">
        <v>1524</v>
      </c>
    </row>
    <row r="11" spans="1:51" ht="15" thickBot="1" x14ac:dyDescent="0.35">
      <c r="A11" s="5" t="s">
        <v>33</v>
      </c>
      <c r="B11" s="26">
        <v>5</v>
      </c>
      <c r="C11" s="26">
        <v>5</v>
      </c>
      <c r="D11" s="26">
        <v>1</v>
      </c>
      <c r="E11" s="26">
        <v>4745</v>
      </c>
      <c r="N11" s="5" t="s">
        <v>33</v>
      </c>
      <c r="O11" s="27">
        <v>4</v>
      </c>
      <c r="P11" s="27">
        <v>5</v>
      </c>
      <c r="Q11" s="27">
        <v>1</v>
      </c>
      <c r="R11" s="27">
        <v>5160</v>
      </c>
      <c r="AA11" s="5" t="s">
        <v>33</v>
      </c>
      <c r="AB11" s="28">
        <v>4</v>
      </c>
      <c r="AC11" s="28">
        <v>5</v>
      </c>
      <c r="AD11" s="28">
        <v>1</v>
      </c>
      <c r="AE11" s="28">
        <v>807</v>
      </c>
      <c r="AN11" s="5" t="s">
        <v>33</v>
      </c>
      <c r="AO11" s="29">
        <v>4</v>
      </c>
      <c r="AP11" s="29">
        <v>5</v>
      </c>
      <c r="AQ11" s="29">
        <v>5</v>
      </c>
      <c r="AR11" s="29">
        <v>2402</v>
      </c>
    </row>
    <row r="12" spans="1:51" ht="15" thickBot="1" x14ac:dyDescent="0.35">
      <c r="A12" s="5" t="s">
        <v>34</v>
      </c>
      <c r="B12" s="26">
        <v>6</v>
      </c>
      <c r="C12" s="26">
        <v>8</v>
      </c>
      <c r="D12" s="26">
        <v>5</v>
      </c>
      <c r="E12" s="26">
        <v>4684</v>
      </c>
      <c r="N12" s="5" t="s">
        <v>34</v>
      </c>
      <c r="O12" s="27">
        <v>5</v>
      </c>
      <c r="P12" s="27">
        <v>8</v>
      </c>
      <c r="Q12" s="27">
        <v>5</v>
      </c>
      <c r="R12" s="27">
        <v>4870</v>
      </c>
      <c r="AA12" s="5" t="s">
        <v>34</v>
      </c>
      <c r="AB12" s="28">
        <v>5</v>
      </c>
      <c r="AC12" s="28">
        <v>6</v>
      </c>
      <c r="AD12" s="28">
        <v>5</v>
      </c>
      <c r="AE12" s="28">
        <v>452</v>
      </c>
      <c r="AN12" s="5" t="s">
        <v>34</v>
      </c>
      <c r="AO12" s="29">
        <v>5</v>
      </c>
      <c r="AP12" s="29">
        <v>6</v>
      </c>
      <c r="AQ12" s="29">
        <v>8</v>
      </c>
      <c r="AR12" s="29">
        <v>1235</v>
      </c>
    </row>
    <row r="13" spans="1:51" ht="15" thickBot="1" x14ac:dyDescent="0.35">
      <c r="A13" s="5" t="s">
        <v>35</v>
      </c>
      <c r="B13" s="26">
        <v>7</v>
      </c>
      <c r="C13" s="26">
        <v>6</v>
      </c>
      <c r="D13" s="26">
        <v>8</v>
      </c>
      <c r="E13" s="26">
        <v>4427</v>
      </c>
      <c r="N13" s="5" t="s">
        <v>35</v>
      </c>
      <c r="O13" s="27">
        <v>6</v>
      </c>
      <c r="P13" s="27">
        <v>6</v>
      </c>
      <c r="Q13" s="27">
        <v>8</v>
      </c>
      <c r="R13" s="27">
        <v>4610</v>
      </c>
      <c r="AA13" s="5" t="s">
        <v>35</v>
      </c>
      <c r="AB13" s="28">
        <v>6</v>
      </c>
      <c r="AC13" s="28">
        <v>7</v>
      </c>
      <c r="AD13" s="28">
        <v>8</v>
      </c>
      <c r="AE13" s="28">
        <v>738</v>
      </c>
      <c r="AN13" s="5" t="s">
        <v>35</v>
      </c>
      <c r="AO13" s="29">
        <v>6</v>
      </c>
      <c r="AP13" s="29">
        <v>7</v>
      </c>
      <c r="AQ13" s="29">
        <v>6</v>
      </c>
      <c r="AR13" s="29">
        <v>603</v>
      </c>
    </row>
    <row r="14" spans="1:51" ht="15" thickBot="1" x14ac:dyDescent="0.35">
      <c r="A14" s="5" t="s">
        <v>36</v>
      </c>
      <c r="B14" s="26">
        <v>8</v>
      </c>
      <c r="C14" s="26">
        <v>3</v>
      </c>
      <c r="D14" s="26">
        <v>7</v>
      </c>
      <c r="E14" s="26">
        <v>4046</v>
      </c>
      <c r="N14" s="5" t="s">
        <v>36</v>
      </c>
      <c r="O14" s="27">
        <v>7</v>
      </c>
      <c r="P14" s="27">
        <v>3</v>
      </c>
      <c r="Q14" s="27">
        <v>7</v>
      </c>
      <c r="R14" s="27">
        <v>4290</v>
      </c>
      <c r="AA14" s="5" t="s">
        <v>36</v>
      </c>
      <c r="AB14" s="28">
        <v>7</v>
      </c>
      <c r="AC14" s="28">
        <v>8</v>
      </c>
      <c r="AD14" s="28">
        <v>7</v>
      </c>
      <c r="AE14" s="28">
        <v>1406</v>
      </c>
      <c r="AN14" s="5" t="s">
        <v>36</v>
      </c>
      <c r="AO14" s="29">
        <v>7</v>
      </c>
      <c r="AP14" s="29">
        <v>8</v>
      </c>
      <c r="AQ14" s="29">
        <v>3</v>
      </c>
      <c r="AR14" s="29">
        <v>736</v>
      </c>
    </row>
    <row r="15" spans="1:51" ht="15" thickBot="1" x14ac:dyDescent="0.35">
      <c r="A15" s="5" t="s">
        <v>37</v>
      </c>
      <c r="B15" s="26">
        <v>3</v>
      </c>
      <c r="C15" s="26">
        <v>7</v>
      </c>
      <c r="D15" s="26">
        <v>6</v>
      </c>
      <c r="E15" s="26">
        <v>3326</v>
      </c>
      <c r="N15" s="5" t="s">
        <v>37</v>
      </c>
      <c r="O15" s="27">
        <v>8</v>
      </c>
      <c r="P15" s="27">
        <v>7</v>
      </c>
      <c r="Q15" s="27">
        <v>6</v>
      </c>
      <c r="R15" s="27">
        <v>5610</v>
      </c>
      <c r="AA15" s="5" t="s">
        <v>37</v>
      </c>
      <c r="AB15" s="28">
        <v>8</v>
      </c>
      <c r="AC15" s="28">
        <v>3</v>
      </c>
      <c r="AD15" s="28">
        <v>6</v>
      </c>
      <c r="AE15" s="28">
        <v>462</v>
      </c>
      <c r="AN15" s="5" t="s">
        <v>37</v>
      </c>
      <c r="AO15" s="29">
        <v>8</v>
      </c>
      <c r="AP15" s="29">
        <v>3</v>
      </c>
      <c r="AQ15" s="29">
        <v>7</v>
      </c>
      <c r="AR15" s="29">
        <v>1155</v>
      </c>
    </row>
    <row r="16" spans="1:51" ht="15" thickBot="1" x14ac:dyDescent="0.35">
      <c r="A16" s="5" t="s">
        <v>38</v>
      </c>
      <c r="B16" s="26">
        <v>9</v>
      </c>
      <c r="C16" s="26">
        <v>9</v>
      </c>
      <c r="D16" s="26">
        <v>9</v>
      </c>
      <c r="E16" s="26">
        <v>3052</v>
      </c>
      <c r="N16" s="5" t="s">
        <v>38</v>
      </c>
      <c r="O16" s="27">
        <v>9</v>
      </c>
      <c r="P16" s="27">
        <v>9</v>
      </c>
      <c r="Q16" s="27">
        <v>9</v>
      </c>
      <c r="R16" s="27">
        <v>3006</v>
      </c>
      <c r="AA16" s="5" t="s">
        <v>38</v>
      </c>
      <c r="AB16" s="28">
        <v>9</v>
      </c>
      <c r="AC16" s="28">
        <v>9</v>
      </c>
      <c r="AD16" s="28">
        <v>9</v>
      </c>
      <c r="AE16" s="28">
        <v>354</v>
      </c>
      <c r="AN16" s="5" t="s">
        <v>38</v>
      </c>
      <c r="AO16" s="29">
        <v>9</v>
      </c>
      <c r="AP16" s="29">
        <v>9</v>
      </c>
      <c r="AQ16" s="29">
        <v>9</v>
      </c>
      <c r="AR16" s="29">
        <v>205</v>
      </c>
    </row>
    <row r="17" spans="1:43" ht="18.600000000000001" thickBot="1" x14ac:dyDescent="0.35">
      <c r="A17" s="1"/>
      <c r="N17" s="1"/>
      <c r="AA17" s="1"/>
      <c r="AN17" s="1"/>
    </row>
    <row r="18" spans="1:43" ht="15" thickBot="1" x14ac:dyDescent="0.35">
      <c r="A18" s="5" t="s">
        <v>39</v>
      </c>
      <c r="B18" s="5" t="s">
        <v>25</v>
      </c>
      <c r="C18" s="5" t="s">
        <v>26</v>
      </c>
      <c r="D18" s="5" t="s">
        <v>27</v>
      </c>
      <c r="N18" s="5" t="s">
        <v>39</v>
      </c>
      <c r="O18" s="5" t="s">
        <v>25</v>
      </c>
      <c r="P18" s="5" t="s">
        <v>26</v>
      </c>
      <c r="Q18" s="5" t="s">
        <v>27</v>
      </c>
      <c r="AA18" s="5" t="s">
        <v>39</v>
      </c>
      <c r="AB18" s="5" t="s">
        <v>25</v>
      </c>
      <c r="AC18" s="5" t="s">
        <v>26</v>
      </c>
      <c r="AD18" s="5" t="s">
        <v>27</v>
      </c>
      <c r="AN18" s="5" t="s">
        <v>39</v>
      </c>
      <c r="AO18" s="5" t="s">
        <v>25</v>
      </c>
      <c r="AP18" s="5" t="s">
        <v>26</v>
      </c>
      <c r="AQ18" s="5" t="s">
        <v>27</v>
      </c>
    </row>
    <row r="19" spans="1:43" ht="15" thickBot="1" x14ac:dyDescent="0.35">
      <c r="A19" s="5" t="s">
        <v>40</v>
      </c>
      <c r="B19" s="6" t="s">
        <v>117</v>
      </c>
      <c r="C19" s="6" t="s">
        <v>118</v>
      </c>
      <c r="D19" s="6" t="s">
        <v>119</v>
      </c>
      <c r="N19" s="5" t="s">
        <v>40</v>
      </c>
      <c r="O19" s="6" t="s">
        <v>127</v>
      </c>
      <c r="P19" s="6" t="s">
        <v>128</v>
      </c>
      <c r="Q19" s="6" t="s">
        <v>129</v>
      </c>
      <c r="AA19" s="5" t="s">
        <v>40</v>
      </c>
      <c r="AB19" s="6" t="s">
        <v>136</v>
      </c>
      <c r="AC19" s="6" t="s">
        <v>137</v>
      </c>
      <c r="AD19" s="6" t="s">
        <v>138</v>
      </c>
      <c r="AN19" s="5" t="s">
        <v>40</v>
      </c>
      <c r="AO19" s="6" t="s">
        <v>144</v>
      </c>
      <c r="AP19" s="6" t="s">
        <v>145</v>
      </c>
      <c r="AQ19" s="6" t="s">
        <v>146</v>
      </c>
    </row>
    <row r="20" spans="1:43" ht="15" thickBot="1" x14ac:dyDescent="0.35">
      <c r="A20" s="5" t="s">
        <v>44</v>
      </c>
      <c r="B20" s="6" t="s">
        <v>120</v>
      </c>
      <c r="C20" s="6" t="s">
        <v>121</v>
      </c>
      <c r="D20" s="6" t="s">
        <v>119</v>
      </c>
      <c r="N20" s="5" t="s">
        <v>44</v>
      </c>
      <c r="O20" s="6" t="s">
        <v>127</v>
      </c>
      <c r="P20" s="6" t="s">
        <v>128</v>
      </c>
      <c r="Q20" s="6" t="s">
        <v>129</v>
      </c>
      <c r="AA20" s="5" t="s">
        <v>44</v>
      </c>
      <c r="AB20" s="6" t="s">
        <v>139</v>
      </c>
      <c r="AC20" s="6" t="s">
        <v>137</v>
      </c>
      <c r="AD20" s="6" t="s">
        <v>140</v>
      </c>
      <c r="AN20" s="5" t="s">
        <v>44</v>
      </c>
      <c r="AO20" s="6" t="s">
        <v>147</v>
      </c>
      <c r="AP20" s="6" t="s">
        <v>148</v>
      </c>
      <c r="AQ20" s="6" t="s">
        <v>146</v>
      </c>
    </row>
    <row r="21" spans="1:43" ht="15" thickBot="1" x14ac:dyDescent="0.35">
      <c r="A21" s="5" t="s">
        <v>47</v>
      </c>
      <c r="B21" s="6" t="s">
        <v>120</v>
      </c>
      <c r="C21" s="6" t="s">
        <v>121</v>
      </c>
      <c r="D21" s="6" t="s">
        <v>119</v>
      </c>
      <c r="N21" s="5" t="s">
        <v>47</v>
      </c>
      <c r="O21" s="6" t="s">
        <v>130</v>
      </c>
      <c r="P21" s="6" t="s">
        <v>128</v>
      </c>
      <c r="Q21" s="6" t="s">
        <v>131</v>
      </c>
      <c r="AA21" s="5" t="s">
        <v>47</v>
      </c>
      <c r="AB21" s="6" t="s">
        <v>139</v>
      </c>
      <c r="AC21" s="6" t="s">
        <v>141</v>
      </c>
      <c r="AD21" s="6" t="s">
        <v>140</v>
      </c>
      <c r="AN21" s="5" t="s">
        <v>47</v>
      </c>
      <c r="AO21" s="6" t="s">
        <v>147</v>
      </c>
      <c r="AP21" s="6" t="s">
        <v>148</v>
      </c>
      <c r="AQ21" s="6" t="s">
        <v>146</v>
      </c>
    </row>
    <row r="22" spans="1:43" ht="15" thickBot="1" x14ac:dyDescent="0.35">
      <c r="A22" s="5" t="s">
        <v>50</v>
      </c>
      <c r="B22" s="6" t="s">
        <v>120</v>
      </c>
      <c r="C22" s="6" t="s">
        <v>122</v>
      </c>
      <c r="D22" s="6" t="s">
        <v>119</v>
      </c>
      <c r="N22" s="5" t="s">
        <v>50</v>
      </c>
      <c r="O22" s="6" t="s">
        <v>132</v>
      </c>
      <c r="P22" s="6" t="s">
        <v>128</v>
      </c>
      <c r="Q22" s="6" t="s">
        <v>131</v>
      </c>
      <c r="AA22" s="5" t="s">
        <v>50</v>
      </c>
      <c r="AB22" s="6" t="s">
        <v>139</v>
      </c>
      <c r="AC22" s="6" t="s">
        <v>67</v>
      </c>
      <c r="AD22" s="6" t="s">
        <v>140</v>
      </c>
      <c r="AN22" s="5" t="s">
        <v>50</v>
      </c>
      <c r="AO22" s="6" t="s">
        <v>147</v>
      </c>
      <c r="AP22" s="6" t="s">
        <v>148</v>
      </c>
      <c r="AQ22" s="6" t="s">
        <v>146</v>
      </c>
    </row>
    <row r="23" spans="1:43" ht="15" thickBot="1" x14ac:dyDescent="0.35">
      <c r="A23" s="5" t="s">
        <v>53</v>
      </c>
      <c r="B23" s="6" t="s">
        <v>120</v>
      </c>
      <c r="C23" s="6" t="s">
        <v>122</v>
      </c>
      <c r="D23" s="6" t="s">
        <v>119</v>
      </c>
      <c r="N23" s="5" t="s">
        <v>53</v>
      </c>
      <c r="O23" s="6" t="s">
        <v>132</v>
      </c>
      <c r="P23" s="6" t="s">
        <v>128</v>
      </c>
      <c r="Q23" s="6" t="s">
        <v>131</v>
      </c>
      <c r="AA23" s="5" t="s">
        <v>53</v>
      </c>
      <c r="AB23" s="6" t="s">
        <v>139</v>
      </c>
      <c r="AC23" s="6" t="s">
        <v>67</v>
      </c>
      <c r="AD23" s="6" t="s">
        <v>140</v>
      </c>
      <c r="AN23" s="5" t="s">
        <v>53</v>
      </c>
      <c r="AO23" s="6" t="s">
        <v>149</v>
      </c>
      <c r="AP23" s="6" t="s">
        <v>148</v>
      </c>
      <c r="AQ23" s="6" t="s">
        <v>146</v>
      </c>
    </row>
    <row r="24" spans="1:43" ht="15" thickBot="1" x14ac:dyDescent="0.35">
      <c r="A24" s="5" t="s">
        <v>56</v>
      </c>
      <c r="B24" s="6" t="s">
        <v>120</v>
      </c>
      <c r="C24" s="6" t="s">
        <v>122</v>
      </c>
      <c r="D24" s="6" t="s">
        <v>67</v>
      </c>
      <c r="N24" s="5" t="s">
        <v>56</v>
      </c>
      <c r="O24" s="6" t="s">
        <v>132</v>
      </c>
      <c r="P24" s="6" t="s">
        <v>128</v>
      </c>
      <c r="Q24" s="6" t="s">
        <v>131</v>
      </c>
      <c r="AA24" s="5" t="s">
        <v>56</v>
      </c>
      <c r="AB24" s="6" t="s">
        <v>139</v>
      </c>
      <c r="AC24" s="6" t="s">
        <v>67</v>
      </c>
      <c r="AD24" s="6" t="s">
        <v>140</v>
      </c>
      <c r="AN24" s="5" t="s">
        <v>56</v>
      </c>
      <c r="AO24" s="6" t="s">
        <v>150</v>
      </c>
      <c r="AP24" s="6" t="s">
        <v>151</v>
      </c>
      <c r="AQ24" s="6" t="s">
        <v>67</v>
      </c>
    </row>
    <row r="25" spans="1:43" ht="15" thickBot="1" x14ac:dyDescent="0.35">
      <c r="A25" s="5" t="s">
        <v>59</v>
      </c>
      <c r="B25" s="6" t="s">
        <v>120</v>
      </c>
      <c r="C25" s="6" t="s">
        <v>67</v>
      </c>
      <c r="D25" s="6" t="s">
        <v>67</v>
      </c>
      <c r="N25" s="5" t="s">
        <v>59</v>
      </c>
      <c r="O25" s="6" t="s">
        <v>133</v>
      </c>
      <c r="P25" s="6" t="s">
        <v>128</v>
      </c>
      <c r="Q25" s="6" t="s">
        <v>67</v>
      </c>
      <c r="AA25" s="5" t="s">
        <v>59</v>
      </c>
      <c r="AB25" s="6" t="s">
        <v>139</v>
      </c>
      <c r="AC25" s="6" t="s">
        <v>67</v>
      </c>
      <c r="AD25" s="6" t="s">
        <v>140</v>
      </c>
      <c r="AN25" s="5" t="s">
        <v>59</v>
      </c>
      <c r="AO25" s="6" t="s">
        <v>152</v>
      </c>
      <c r="AP25" s="6" t="s">
        <v>153</v>
      </c>
      <c r="AQ25" s="6" t="s">
        <v>67</v>
      </c>
    </row>
    <row r="26" spans="1:43" ht="15" thickBot="1" x14ac:dyDescent="0.35">
      <c r="A26" s="5" t="s">
        <v>62</v>
      </c>
      <c r="B26" s="6" t="s">
        <v>123</v>
      </c>
      <c r="C26" s="6" t="s">
        <v>67</v>
      </c>
      <c r="D26" s="6" t="s">
        <v>67</v>
      </c>
      <c r="N26" s="5" t="s">
        <v>62</v>
      </c>
      <c r="O26" s="6" t="s">
        <v>133</v>
      </c>
      <c r="P26" s="6" t="s">
        <v>67</v>
      </c>
      <c r="Q26" s="6" t="s">
        <v>67</v>
      </c>
      <c r="AA26" s="5" t="s">
        <v>62</v>
      </c>
      <c r="AB26" s="6" t="s">
        <v>142</v>
      </c>
      <c r="AC26" s="6" t="s">
        <v>67</v>
      </c>
      <c r="AD26" s="6" t="s">
        <v>67</v>
      </c>
      <c r="AN26" s="5" t="s">
        <v>62</v>
      </c>
      <c r="AO26" s="6" t="s">
        <v>154</v>
      </c>
      <c r="AP26" s="6" t="s">
        <v>153</v>
      </c>
      <c r="AQ26" s="6" t="s">
        <v>67</v>
      </c>
    </row>
    <row r="27" spans="1:43" ht="15" thickBot="1" x14ac:dyDescent="0.35">
      <c r="A27" s="5" t="s">
        <v>65</v>
      </c>
      <c r="B27" s="6" t="s">
        <v>124</v>
      </c>
      <c r="C27" s="6" t="s">
        <v>67</v>
      </c>
      <c r="D27" s="6" t="s">
        <v>67</v>
      </c>
      <c r="N27" s="5" t="s">
        <v>65</v>
      </c>
      <c r="O27" s="6" t="s">
        <v>134</v>
      </c>
      <c r="P27" s="6" t="s">
        <v>67</v>
      </c>
      <c r="Q27" s="6" t="s">
        <v>67</v>
      </c>
      <c r="AA27" s="5" t="s">
        <v>65</v>
      </c>
      <c r="AB27" s="6" t="s">
        <v>142</v>
      </c>
      <c r="AC27" s="6" t="s">
        <v>67</v>
      </c>
      <c r="AD27" s="6" t="s">
        <v>67</v>
      </c>
      <c r="AN27" s="5" t="s">
        <v>65</v>
      </c>
      <c r="AO27" s="6" t="s">
        <v>154</v>
      </c>
      <c r="AP27" s="6" t="s">
        <v>155</v>
      </c>
      <c r="AQ27" s="6" t="s">
        <v>67</v>
      </c>
    </row>
    <row r="28" spans="1:43" ht="18.600000000000001" thickBot="1" x14ac:dyDescent="0.35">
      <c r="A28" s="1"/>
      <c r="N28" s="1"/>
      <c r="AA28" s="1"/>
      <c r="AN28" s="1"/>
    </row>
    <row r="29" spans="1:43" ht="15" thickBot="1" x14ac:dyDescent="0.35">
      <c r="A29" s="5" t="s">
        <v>68</v>
      </c>
      <c r="B29" s="5" t="s">
        <v>25</v>
      </c>
      <c r="C29" s="5" t="s">
        <v>26</v>
      </c>
      <c r="D29" s="5" t="s">
        <v>27</v>
      </c>
      <c r="N29" s="5" t="s">
        <v>68</v>
      </c>
      <c r="O29" s="5" t="s">
        <v>25</v>
      </c>
      <c r="P29" s="5" t="s">
        <v>26</v>
      </c>
      <c r="Q29" s="5" t="s">
        <v>27</v>
      </c>
      <c r="AA29" s="5" t="s">
        <v>68</v>
      </c>
      <c r="AB29" s="5" t="s">
        <v>25</v>
      </c>
      <c r="AC29" s="5" t="s">
        <v>26</v>
      </c>
      <c r="AD29" s="5" t="s">
        <v>27</v>
      </c>
      <c r="AN29" s="5" t="s">
        <v>68</v>
      </c>
      <c r="AO29" s="5" t="s">
        <v>25</v>
      </c>
      <c r="AP29" s="5" t="s">
        <v>26</v>
      </c>
      <c r="AQ29" s="5" t="s">
        <v>27</v>
      </c>
    </row>
    <row r="30" spans="1:43" ht="15" thickBot="1" x14ac:dyDescent="0.35">
      <c r="A30" s="5" t="s">
        <v>40</v>
      </c>
      <c r="B30" s="6">
        <v>4098</v>
      </c>
      <c r="C30" s="6">
        <v>1231.5</v>
      </c>
      <c r="D30" s="6">
        <v>686.5</v>
      </c>
      <c r="N30" s="5" t="s">
        <v>40</v>
      </c>
      <c r="O30" s="6">
        <v>5766.7</v>
      </c>
      <c r="P30" s="6">
        <v>376.3</v>
      </c>
      <c r="Q30" s="6">
        <v>788.2</v>
      </c>
      <c r="AA30" s="5" t="s">
        <v>40</v>
      </c>
      <c r="AB30" s="6">
        <v>1347.7</v>
      </c>
      <c r="AC30" s="6">
        <v>241.6</v>
      </c>
      <c r="AD30" s="6">
        <v>220.2</v>
      </c>
      <c r="AN30" s="5" t="s">
        <v>40</v>
      </c>
      <c r="AO30" s="6">
        <v>842.9</v>
      </c>
      <c r="AP30" s="6">
        <v>1361.1</v>
      </c>
      <c r="AQ30" s="6">
        <v>325.2</v>
      </c>
    </row>
    <row r="31" spans="1:43" ht="15" thickBot="1" x14ac:dyDescent="0.35">
      <c r="A31" s="5" t="s">
        <v>44</v>
      </c>
      <c r="B31" s="6">
        <v>3757</v>
      </c>
      <c r="C31" s="6">
        <v>479.5</v>
      </c>
      <c r="D31" s="6">
        <v>686.5</v>
      </c>
      <c r="N31" s="5" t="s">
        <v>44</v>
      </c>
      <c r="O31" s="6">
        <v>5766.7</v>
      </c>
      <c r="P31" s="6">
        <v>376.3</v>
      </c>
      <c r="Q31" s="6">
        <v>788.2</v>
      </c>
      <c r="AA31" s="5" t="s">
        <v>44</v>
      </c>
      <c r="AB31" s="6">
        <v>832.2</v>
      </c>
      <c r="AC31" s="6">
        <v>241.6</v>
      </c>
      <c r="AD31" s="6">
        <v>51.4</v>
      </c>
      <c r="AN31" s="5" t="s">
        <v>44</v>
      </c>
      <c r="AO31" s="6">
        <v>566.70000000000005</v>
      </c>
      <c r="AP31" s="6">
        <v>1031</v>
      </c>
      <c r="AQ31" s="6">
        <v>325.2</v>
      </c>
    </row>
    <row r="32" spans="1:43" ht="15" thickBot="1" x14ac:dyDescent="0.35">
      <c r="A32" s="5" t="s">
        <v>47</v>
      </c>
      <c r="B32" s="6">
        <v>3757</v>
      </c>
      <c r="C32" s="6">
        <v>479.5</v>
      </c>
      <c r="D32" s="6">
        <v>686.5</v>
      </c>
      <c r="N32" s="5" t="s">
        <v>47</v>
      </c>
      <c r="O32" s="6">
        <v>5095.5</v>
      </c>
      <c r="P32" s="6">
        <v>376.3</v>
      </c>
      <c r="Q32" s="6">
        <v>640.70000000000005</v>
      </c>
      <c r="AA32" s="5" t="s">
        <v>47</v>
      </c>
      <c r="AB32" s="6">
        <v>832.2</v>
      </c>
      <c r="AC32" s="6">
        <v>51.4</v>
      </c>
      <c r="AD32" s="6">
        <v>51.4</v>
      </c>
      <c r="AN32" s="5" t="s">
        <v>47</v>
      </c>
      <c r="AO32" s="6">
        <v>566.70000000000005</v>
      </c>
      <c r="AP32" s="6">
        <v>1031</v>
      </c>
      <c r="AQ32" s="6">
        <v>325.2</v>
      </c>
    </row>
    <row r="33" spans="1:47" ht="15" thickBot="1" x14ac:dyDescent="0.35">
      <c r="A33" s="5" t="s">
        <v>50</v>
      </c>
      <c r="B33" s="6">
        <v>3757</v>
      </c>
      <c r="C33" s="6">
        <v>390.5</v>
      </c>
      <c r="D33" s="6">
        <v>686.5</v>
      </c>
      <c r="N33" s="5" t="s">
        <v>50</v>
      </c>
      <c r="O33" s="6">
        <v>4312.3</v>
      </c>
      <c r="P33" s="6">
        <v>376.3</v>
      </c>
      <c r="Q33" s="6">
        <v>640.70000000000005</v>
      </c>
      <c r="AA33" s="5" t="s">
        <v>50</v>
      </c>
      <c r="AB33" s="6">
        <v>832.2</v>
      </c>
      <c r="AC33" s="6">
        <v>0</v>
      </c>
      <c r="AD33" s="6">
        <v>51.4</v>
      </c>
      <c r="AN33" s="5" t="s">
        <v>50</v>
      </c>
      <c r="AO33" s="6">
        <v>566.70000000000005</v>
      </c>
      <c r="AP33" s="6">
        <v>1031</v>
      </c>
      <c r="AQ33" s="6">
        <v>325.2</v>
      </c>
    </row>
    <row r="34" spans="1:47" ht="15" thickBot="1" x14ac:dyDescent="0.35">
      <c r="A34" s="5" t="s">
        <v>53</v>
      </c>
      <c r="B34" s="6">
        <v>3757</v>
      </c>
      <c r="C34" s="6">
        <v>390.5</v>
      </c>
      <c r="D34" s="6">
        <v>686.5</v>
      </c>
      <c r="N34" s="5" t="s">
        <v>53</v>
      </c>
      <c r="O34" s="6">
        <v>4312.3</v>
      </c>
      <c r="P34" s="6">
        <v>376.3</v>
      </c>
      <c r="Q34" s="6">
        <v>640.70000000000005</v>
      </c>
      <c r="AA34" s="5" t="s">
        <v>53</v>
      </c>
      <c r="AB34" s="6">
        <v>832.2</v>
      </c>
      <c r="AC34" s="6">
        <v>0</v>
      </c>
      <c r="AD34" s="6">
        <v>51.4</v>
      </c>
      <c r="AN34" s="5" t="s">
        <v>53</v>
      </c>
      <c r="AO34" s="6">
        <v>490.3</v>
      </c>
      <c r="AP34" s="6">
        <v>1031</v>
      </c>
      <c r="AQ34" s="6">
        <v>325.2</v>
      </c>
    </row>
    <row r="35" spans="1:47" ht="15" thickBot="1" x14ac:dyDescent="0.35">
      <c r="A35" s="5" t="s">
        <v>56</v>
      </c>
      <c r="B35" s="6">
        <v>3757</v>
      </c>
      <c r="C35" s="6">
        <v>390.5</v>
      </c>
      <c r="D35" s="6">
        <v>0</v>
      </c>
      <c r="N35" s="5" t="s">
        <v>56</v>
      </c>
      <c r="O35" s="6">
        <v>4312.3</v>
      </c>
      <c r="P35" s="6">
        <v>376.3</v>
      </c>
      <c r="Q35" s="6">
        <v>640.70000000000005</v>
      </c>
      <c r="AA35" s="5" t="s">
        <v>56</v>
      </c>
      <c r="AB35" s="6">
        <v>832.2</v>
      </c>
      <c r="AC35" s="6">
        <v>0</v>
      </c>
      <c r="AD35" s="6">
        <v>51.4</v>
      </c>
      <c r="AN35" s="5" t="s">
        <v>56</v>
      </c>
      <c r="AO35" s="6">
        <v>334.5</v>
      </c>
      <c r="AP35" s="6">
        <v>719.5</v>
      </c>
      <c r="AQ35" s="6">
        <v>0</v>
      </c>
    </row>
    <row r="36" spans="1:47" ht="15" thickBot="1" x14ac:dyDescent="0.35">
      <c r="A36" s="5" t="s">
        <v>59</v>
      </c>
      <c r="B36" s="6">
        <v>3757</v>
      </c>
      <c r="C36" s="6">
        <v>0</v>
      </c>
      <c r="D36" s="6">
        <v>0</v>
      </c>
      <c r="N36" s="5" t="s">
        <v>59</v>
      </c>
      <c r="O36" s="6">
        <v>4149.6000000000004</v>
      </c>
      <c r="P36" s="6">
        <v>376.3</v>
      </c>
      <c r="Q36" s="6">
        <v>0</v>
      </c>
      <c r="AA36" s="5" t="s">
        <v>59</v>
      </c>
      <c r="AB36" s="6">
        <v>832.2</v>
      </c>
      <c r="AC36" s="6">
        <v>0</v>
      </c>
      <c r="AD36" s="6">
        <v>51.4</v>
      </c>
      <c r="AN36" s="5" t="s">
        <v>59</v>
      </c>
      <c r="AO36" s="6">
        <v>139.6</v>
      </c>
      <c r="AP36" s="6">
        <v>256.2</v>
      </c>
      <c r="AQ36" s="6">
        <v>0</v>
      </c>
    </row>
    <row r="37" spans="1:47" ht="15" thickBot="1" x14ac:dyDescent="0.35">
      <c r="A37" s="5" t="s">
        <v>62</v>
      </c>
      <c r="B37" s="6">
        <v>3566.5</v>
      </c>
      <c r="C37" s="6">
        <v>0</v>
      </c>
      <c r="D37" s="6">
        <v>0</v>
      </c>
      <c r="N37" s="5" t="s">
        <v>62</v>
      </c>
      <c r="O37" s="6">
        <v>4149.6000000000004</v>
      </c>
      <c r="P37" s="6">
        <v>0</v>
      </c>
      <c r="Q37" s="6">
        <v>0</v>
      </c>
      <c r="AA37" s="5" t="s">
        <v>62</v>
      </c>
      <c r="AB37" s="6">
        <v>336.7</v>
      </c>
      <c r="AC37" s="6">
        <v>0</v>
      </c>
      <c r="AD37" s="6">
        <v>0</v>
      </c>
      <c r="AN37" s="5" t="s">
        <v>62</v>
      </c>
      <c r="AO37" s="6">
        <v>100.4</v>
      </c>
      <c r="AP37" s="6">
        <v>256.2</v>
      </c>
      <c r="AQ37" s="6">
        <v>0</v>
      </c>
    </row>
    <row r="38" spans="1:47" ht="15" thickBot="1" x14ac:dyDescent="0.35">
      <c r="A38" s="5" t="s">
        <v>65</v>
      </c>
      <c r="B38" s="6">
        <v>3052</v>
      </c>
      <c r="C38" s="6">
        <v>0</v>
      </c>
      <c r="D38" s="6">
        <v>0</v>
      </c>
      <c r="N38" s="5" t="s">
        <v>65</v>
      </c>
      <c r="O38" s="6">
        <v>3057.3</v>
      </c>
      <c r="P38" s="6">
        <v>0</v>
      </c>
      <c r="Q38" s="6">
        <v>0</v>
      </c>
      <c r="AA38" s="5" t="s">
        <v>65</v>
      </c>
      <c r="AB38" s="6">
        <v>336.7</v>
      </c>
      <c r="AC38" s="6">
        <v>0</v>
      </c>
      <c r="AD38" s="6">
        <v>0</v>
      </c>
      <c r="AN38" s="5" t="s">
        <v>65</v>
      </c>
      <c r="AO38" s="6">
        <v>100.4</v>
      </c>
      <c r="AP38" s="6">
        <v>100.4</v>
      </c>
      <c r="AQ38" s="6">
        <v>0</v>
      </c>
    </row>
    <row r="39" spans="1:47" ht="18.600000000000001" thickBot="1" x14ac:dyDescent="0.35">
      <c r="A39" s="1"/>
      <c r="N39" s="1"/>
      <c r="AA39" s="1"/>
      <c r="AN39" s="1"/>
    </row>
    <row r="40" spans="1:47" ht="15" thickBot="1" x14ac:dyDescent="0.35">
      <c r="A40" s="5" t="s">
        <v>125</v>
      </c>
      <c r="B40" s="5" t="s">
        <v>25</v>
      </c>
      <c r="C40" s="5" t="s">
        <v>26</v>
      </c>
      <c r="D40" s="5" t="s">
        <v>27</v>
      </c>
      <c r="E40" s="5" t="s">
        <v>70</v>
      </c>
      <c r="F40" s="5" t="s">
        <v>71</v>
      </c>
      <c r="G40" s="5" t="s">
        <v>72</v>
      </c>
      <c r="H40" s="5" t="s">
        <v>73</v>
      </c>
      <c r="N40" s="5" t="s">
        <v>125</v>
      </c>
      <c r="O40" s="5" t="s">
        <v>25</v>
      </c>
      <c r="P40" s="5" t="s">
        <v>26</v>
      </c>
      <c r="Q40" s="5" t="s">
        <v>27</v>
      </c>
      <c r="R40" s="5" t="s">
        <v>70</v>
      </c>
      <c r="S40" s="5" t="s">
        <v>71</v>
      </c>
      <c r="T40" s="5" t="s">
        <v>72</v>
      </c>
      <c r="U40" s="5" t="s">
        <v>73</v>
      </c>
      <c r="AA40" s="5" t="s">
        <v>125</v>
      </c>
      <c r="AB40" s="5" t="s">
        <v>25</v>
      </c>
      <c r="AC40" s="5" t="s">
        <v>26</v>
      </c>
      <c r="AD40" s="5" t="s">
        <v>27</v>
      </c>
      <c r="AE40" s="5" t="s">
        <v>70</v>
      </c>
      <c r="AF40" s="5" t="s">
        <v>71</v>
      </c>
      <c r="AG40" s="5" t="s">
        <v>72</v>
      </c>
      <c r="AH40" s="5" t="s">
        <v>73</v>
      </c>
      <c r="AN40" s="5" t="s">
        <v>125</v>
      </c>
      <c r="AO40" s="5" t="s">
        <v>25</v>
      </c>
      <c r="AP40" s="5" t="s">
        <v>26</v>
      </c>
      <c r="AQ40" s="5" t="s">
        <v>27</v>
      </c>
      <c r="AR40" s="5" t="s">
        <v>70</v>
      </c>
      <c r="AS40" s="5" t="s">
        <v>71</v>
      </c>
      <c r="AT40" s="5" t="s">
        <v>72</v>
      </c>
      <c r="AU40" s="5" t="s">
        <v>73</v>
      </c>
    </row>
    <row r="41" spans="1:47" ht="15" thickBot="1" x14ac:dyDescent="0.35">
      <c r="A41" s="5" t="s">
        <v>30</v>
      </c>
      <c r="B41" s="6">
        <v>3757</v>
      </c>
      <c r="C41" s="6">
        <v>1231.5</v>
      </c>
      <c r="D41" s="6">
        <v>686.5</v>
      </c>
      <c r="E41" s="6">
        <v>5675</v>
      </c>
      <c r="F41" s="6">
        <v>5675</v>
      </c>
      <c r="G41" s="6">
        <v>0</v>
      </c>
      <c r="H41" s="6">
        <v>0</v>
      </c>
      <c r="N41" s="5" t="s">
        <v>30</v>
      </c>
      <c r="O41" s="6">
        <v>5766.7</v>
      </c>
      <c r="P41" s="6">
        <v>376.3</v>
      </c>
      <c r="Q41" s="6">
        <v>640.70000000000005</v>
      </c>
      <c r="R41" s="6">
        <v>6783.8</v>
      </c>
      <c r="S41" s="6">
        <v>5210</v>
      </c>
      <c r="T41" s="6">
        <v>-1573.8</v>
      </c>
      <c r="U41" s="6">
        <v>-30.21</v>
      </c>
      <c r="AA41" s="5" t="s">
        <v>30</v>
      </c>
      <c r="AB41" s="6">
        <v>1347.7</v>
      </c>
      <c r="AC41" s="6">
        <v>0</v>
      </c>
      <c r="AD41" s="6">
        <v>51.4</v>
      </c>
      <c r="AE41" s="6">
        <v>1399.1</v>
      </c>
      <c r="AF41" s="6">
        <v>1471</v>
      </c>
      <c r="AG41" s="6">
        <v>71.900000000000006</v>
      </c>
      <c r="AH41" s="6">
        <v>4.8899999999999997</v>
      </c>
      <c r="AN41" s="5" t="s">
        <v>30</v>
      </c>
      <c r="AO41" s="6">
        <v>842.9</v>
      </c>
      <c r="AP41" s="6">
        <v>1031</v>
      </c>
      <c r="AQ41" s="6">
        <v>325.2</v>
      </c>
      <c r="AR41" s="6">
        <v>2199.1</v>
      </c>
      <c r="AS41" s="6">
        <v>2088</v>
      </c>
      <c r="AT41" s="6">
        <v>-111.1</v>
      </c>
      <c r="AU41" s="6">
        <v>-5.32</v>
      </c>
    </row>
    <row r="42" spans="1:47" ht="15" thickBot="1" x14ac:dyDescent="0.35">
      <c r="A42" s="5" t="s">
        <v>31</v>
      </c>
      <c r="B42" s="6">
        <v>4098</v>
      </c>
      <c r="C42" s="6">
        <v>390.5</v>
      </c>
      <c r="D42" s="6">
        <v>686.5</v>
      </c>
      <c r="E42" s="6">
        <v>5175</v>
      </c>
      <c r="F42" s="6">
        <v>5175</v>
      </c>
      <c r="G42" s="6">
        <v>0</v>
      </c>
      <c r="H42" s="6">
        <v>0</v>
      </c>
      <c r="N42" s="5" t="s">
        <v>31</v>
      </c>
      <c r="O42" s="6">
        <v>5766.7</v>
      </c>
      <c r="P42" s="6">
        <v>376.3</v>
      </c>
      <c r="Q42" s="6">
        <v>788.2</v>
      </c>
      <c r="R42" s="6">
        <v>6931.3</v>
      </c>
      <c r="S42" s="6">
        <v>8130</v>
      </c>
      <c r="T42" s="6">
        <v>1198.7</v>
      </c>
      <c r="U42" s="6">
        <v>14.74</v>
      </c>
      <c r="AA42" s="5" t="s">
        <v>31</v>
      </c>
      <c r="AB42" s="6">
        <v>832.2</v>
      </c>
      <c r="AC42" s="6">
        <v>241.6</v>
      </c>
      <c r="AD42" s="6">
        <v>51.4</v>
      </c>
      <c r="AE42" s="6">
        <v>1125.2</v>
      </c>
      <c r="AF42" s="6">
        <v>916</v>
      </c>
      <c r="AG42" s="6">
        <v>-209.2</v>
      </c>
      <c r="AH42" s="6">
        <v>-22.84</v>
      </c>
      <c r="AN42" s="5" t="s">
        <v>31</v>
      </c>
      <c r="AO42" s="6">
        <v>566.70000000000005</v>
      </c>
      <c r="AP42" s="6">
        <v>1361.1</v>
      </c>
      <c r="AQ42" s="6">
        <v>325.2</v>
      </c>
      <c r="AR42" s="6">
        <v>2253</v>
      </c>
      <c r="AS42" s="6">
        <v>2198</v>
      </c>
      <c r="AT42" s="6">
        <v>-55</v>
      </c>
      <c r="AU42" s="6">
        <v>-2.5</v>
      </c>
    </row>
    <row r="43" spans="1:47" ht="15" thickBot="1" x14ac:dyDescent="0.35">
      <c r="A43" s="5" t="s">
        <v>32</v>
      </c>
      <c r="B43" s="6">
        <v>3757</v>
      </c>
      <c r="C43" s="6">
        <v>479.5</v>
      </c>
      <c r="D43" s="6">
        <v>686.5</v>
      </c>
      <c r="E43" s="6">
        <v>4923</v>
      </c>
      <c r="F43" s="6">
        <v>4923</v>
      </c>
      <c r="G43" s="6">
        <v>0</v>
      </c>
      <c r="H43" s="6">
        <v>0</v>
      </c>
      <c r="N43" s="5" t="s">
        <v>32</v>
      </c>
      <c r="O43" s="6">
        <v>5095.5</v>
      </c>
      <c r="P43" s="6">
        <v>376.3</v>
      </c>
      <c r="Q43" s="6">
        <v>640.70000000000005</v>
      </c>
      <c r="R43" s="6">
        <v>6112.5</v>
      </c>
      <c r="S43" s="6">
        <v>6810</v>
      </c>
      <c r="T43" s="6">
        <v>697.5</v>
      </c>
      <c r="U43" s="6">
        <v>10.24</v>
      </c>
      <c r="AA43" s="5" t="s">
        <v>32</v>
      </c>
      <c r="AB43" s="6">
        <v>832.2</v>
      </c>
      <c r="AC43" s="6">
        <v>241.6</v>
      </c>
      <c r="AD43" s="6">
        <v>51.4</v>
      </c>
      <c r="AE43" s="6">
        <v>1125.2</v>
      </c>
      <c r="AF43" s="6">
        <v>1450</v>
      </c>
      <c r="AG43" s="6">
        <v>324.8</v>
      </c>
      <c r="AH43" s="6">
        <v>22.4</v>
      </c>
      <c r="AN43" s="5" t="s">
        <v>32</v>
      </c>
      <c r="AO43" s="6">
        <v>566.70000000000005</v>
      </c>
      <c r="AP43" s="6">
        <v>1031</v>
      </c>
      <c r="AQ43" s="6">
        <v>325.2</v>
      </c>
      <c r="AR43" s="6">
        <v>1922.9</v>
      </c>
      <c r="AS43" s="6">
        <v>1524</v>
      </c>
      <c r="AT43" s="6">
        <v>-398.9</v>
      </c>
      <c r="AU43" s="6">
        <v>-26.17</v>
      </c>
    </row>
    <row r="44" spans="1:47" ht="15" thickBot="1" x14ac:dyDescent="0.35">
      <c r="A44" s="5" t="s">
        <v>33</v>
      </c>
      <c r="B44" s="6">
        <v>3757</v>
      </c>
      <c r="C44" s="6">
        <v>390.5</v>
      </c>
      <c r="D44" s="6">
        <v>686.5</v>
      </c>
      <c r="E44" s="6">
        <v>4834</v>
      </c>
      <c r="F44" s="6">
        <v>4745</v>
      </c>
      <c r="G44" s="6">
        <v>-89</v>
      </c>
      <c r="H44" s="6">
        <v>-1.88</v>
      </c>
      <c r="N44" s="5" t="s">
        <v>33</v>
      </c>
      <c r="O44" s="6">
        <v>4312.3</v>
      </c>
      <c r="P44" s="6">
        <v>376.3</v>
      </c>
      <c r="Q44" s="6">
        <v>788.2</v>
      </c>
      <c r="R44" s="6">
        <v>5476.9</v>
      </c>
      <c r="S44" s="6">
        <v>5160</v>
      </c>
      <c r="T44" s="6">
        <v>-316.89999999999998</v>
      </c>
      <c r="U44" s="6">
        <v>-6.14</v>
      </c>
      <c r="AA44" s="5" t="s">
        <v>33</v>
      </c>
      <c r="AB44" s="6">
        <v>832.2</v>
      </c>
      <c r="AC44" s="6">
        <v>0</v>
      </c>
      <c r="AD44" s="6">
        <v>220.2</v>
      </c>
      <c r="AE44" s="6">
        <v>1052.4000000000001</v>
      </c>
      <c r="AF44" s="6">
        <v>807</v>
      </c>
      <c r="AG44" s="6">
        <v>-245.4</v>
      </c>
      <c r="AH44" s="6">
        <v>-30.41</v>
      </c>
      <c r="AN44" s="5" t="s">
        <v>33</v>
      </c>
      <c r="AO44" s="6">
        <v>566.70000000000005</v>
      </c>
      <c r="AP44" s="6">
        <v>1031</v>
      </c>
      <c r="AQ44" s="6">
        <v>325.2</v>
      </c>
      <c r="AR44" s="6">
        <v>1922.9</v>
      </c>
      <c r="AS44" s="6">
        <v>2402</v>
      </c>
      <c r="AT44" s="6">
        <v>479.1</v>
      </c>
      <c r="AU44" s="6">
        <v>19.95</v>
      </c>
    </row>
    <row r="45" spans="1:47" ht="15" thickBot="1" x14ac:dyDescent="0.35">
      <c r="A45" s="5" t="s">
        <v>34</v>
      </c>
      <c r="B45" s="6">
        <v>3757</v>
      </c>
      <c r="C45" s="6">
        <v>0</v>
      </c>
      <c r="D45" s="6">
        <v>686.5</v>
      </c>
      <c r="E45" s="6">
        <v>4443.5</v>
      </c>
      <c r="F45" s="6">
        <v>4684</v>
      </c>
      <c r="G45" s="6">
        <v>240.5</v>
      </c>
      <c r="H45" s="6">
        <v>5.13</v>
      </c>
      <c r="N45" s="5" t="s">
        <v>34</v>
      </c>
      <c r="O45" s="6">
        <v>4312.3</v>
      </c>
      <c r="P45" s="6">
        <v>0</v>
      </c>
      <c r="Q45" s="6">
        <v>640.70000000000005</v>
      </c>
      <c r="R45" s="6">
        <v>4953.1000000000004</v>
      </c>
      <c r="S45" s="6">
        <v>4870</v>
      </c>
      <c r="T45" s="6">
        <v>-83.1</v>
      </c>
      <c r="U45" s="6">
        <v>-1.71</v>
      </c>
      <c r="AA45" s="5" t="s">
        <v>34</v>
      </c>
      <c r="AB45" s="6">
        <v>832.2</v>
      </c>
      <c r="AC45" s="6">
        <v>0</v>
      </c>
      <c r="AD45" s="6">
        <v>51.4</v>
      </c>
      <c r="AE45" s="6">
        <v>883.6</v>
      </c>
      <c r="AF45" s="6">
        <v>452</v>
      </c>
      <c r="AG45" s="6">
        <v>-431.6</v>
      </c>
      <c r="AH45" s="6">
        <v>-95.49</v>
      </c>
      <c r="AN45" s="5" t="s">
        <v>34</v>
      </c>
      <c r="AO45" s="6">
        <v>490.3</v>
      </c>
      <c r="AP45" s="6">
        <v>719.5</v>
      </c>
      <c r="AQ45" s="6">
        <v>0</v>
      </c>
      <c r="AR45" s="6">
        <v>1209.7</v>
      </c>
      <c r="AS45" s="6">
        <v>1235</v>
      </c>
      <c r="AT45" s="6">
        <v>25.3</v>
      </c>
      <c r="AU45" s="6">
        <v>2.0499999999999998</v>
      </c>
    </row>
    <row r="46" spans="1:47" ht="15" thickBot="1" x14ac:dyDescent="0.35">
      <c r="A46" s="5" t="s">
        <v>35</v>
      </c>
      <c r="B46" s="6">
        <v>3757</v>
      </c>
      <c r="C46" s="6">
        <v>390.5</v>
      </c>
      <c r="D46" s="6">
        <v>0</v>
      </c>
      <c r="E46" s="6">
        <v>4147.5</v>
      </c>
      <c r="F46" s="6">
        <v>4427</v>
      </c>
      <c r="G46" s="6">
        <v>279.5</v>
      </c>
      <c r="H46" s="6">
        <v>6.31</v>
      </c>
      <c r="N46" s="5" t="s">
        <v>35</v>
      </c>
      <c r="O46" s="6">
        <v>4312.3</v>
      </c>
      <c r="P46" s="6">
        <v>376.3</v>
      </c>
      <c r="Q46" s="6">
        <v>0</v>
      </c>
      <c r="R46" s="6">
        <v>4688.6000000000004</v>
      </c>
      <c r="S46" s="6">
        <v>4610</v>
      </c>
      <c r="T46" s="6">
        <v>-78.599999999999994</v>
      </c>
      <c r="U46" s="6">
        <v>-1.7</v>
      </c>
      <c r="AA46" s="5" t="s">
        <v>35</v>
      </c>
      <c r="AB46" s="6">
        <v>832.2</v>
      </c>
      <c r="AC46" s="6">
        <v>0</v>
      </c>
      <c r="AD46" s="6">
        <v>0</v>
      </c>
      <c r="AE46" s="6">
        <v>832.2</v>
      </c>
      <c r="AF46" s="6">
        <v>738</v>
      </c>
      <c r="AG46" s="6">
        <v>-94.2</v>
      </c>
      <c r="AH46" s="6">
        <v>-12.76</v>
      </c>
      <c r="AN46" s="5" t="s">
        <v>35</v>
      </c>
      <c r="AO46" s="6">
        <v>334.5</v>
      </c>
      <c r="AP46" s="6">
        <v>256.2</v>
      </c>
      <c r="AQ46" s="6">
        <v>0</v>
      </c>
      <c r="AR46" s="6">
        <v>590.70000000000005</v>
      </c>
      <c r="AS46" s="6">
        <v>603</v>
      </c>
      <c r="AT46" s="6">
        <v>12.3</v>
      </c>
      <c r="AU46" s="6">
        <v>2.04</v>
      </c>
    </row>
    <row r="47" spans="1:47" ht="15" thickBot="1" x14ac:dyDescent="0.35">
      <c r="A47" s="5" t="s">
        <v>36</v>
      </c>
      <c r="B47" s="6">
        <v>3566.5</v>
      </c>
      <c r="C47" s="6">
        <v>479.5</v>
      </c>
      <c r="D47" s="6">
        <v>0</v>
      </c>
      <c r="E47" s="6">
        <v>4046</v>
      </c>
      <c r="F47" s="6">
        <v>4046</v>
      </c>
      <c r="G47" s="6">
        <v>0</v>
      </c>
      <c r="H47" s="6">
        <v>0</v>
      </c>
      <c r="N47" s="5" t="s">
        <v>36</v>
      </c>
      <c r="O47" s="6">
        <v>4149.6000000000004</v>
      </c>
      <c r="P47" s="6">
        <v>376.3</v>
      </c>
      <c r="Q47" s="6">
        <v>0</v>
      </c>
      <c r="R47" s="6">
        <v>4525.8999999999996</v>
      </c>
      <c r="S47" s="6">
        <v>4290</v>
      </c>
      <c r="T47" s="6">
        <v>-235.9</v>
      </c>
      <c r="U47" s="6">
        <v>-5.5</v>
      </c>
      <c r="AA47" s="5" t="s">
        <v>36</v>
      </c>
      <c r="AB47" s="6">
        <v>832.2</v>
      </c>
      <c r="AC47" s="6">
        <v>0</v>
      </c>
      <c r="AD47" s="6">
        <v>51.4</v>
      </c>
      <c r="AE47" s="6">
        <v>883.6</v>
      </c>
      <c r="AF47" s="6">
        <v>1406</v>
      </c>
      <c r="AG47" s="6">
        <v>522.4</v>
      </c>
      <c r="AH47" s="6">
        <v>37.159999999999997</v>
      </c>
      <c r="AN47" s="5" t="s">
        <v>36</v>
      </c>
      <c r="AO47" s="6">
        <v>139.6</v>
      </c>
      <c r="AP47" s="6">
        <v>256.2</v>
      </c>
      <c r="AQ47" s="6">
        <v>325.2</v>
      </c>
      <c r="AR47" s="6">
        <v>720.9</v>
      </c>
      <c r="AS47" s="6">
        <v>736</v>
      </c>
      <c r="AT47" s="6">
        <v>15.1</v>
      </c>
      <c r="AU47" s="6">
        <v>2.0499999999999998</v>
      </c>
    </row>
    <row r="48" spans="1:47" ht="15" thickBot="1" x14ac:dyDescent="0.35">
      <c r="A48" s="5" t="s">
        <v>37</v>
      </c>
      <c r="B48" s="6">
        <v>3757</v>
      </c>
      <c r="C48" s="6">
        <v>0</v>
      </c>
      <c r="D48" s="6">
        <v>0</v>
      </c>
      <c r="E48" s="6">
        <v>3757</v>
      </c>
      <c r="F48" s="6">
        <v>3326</v>
      </c>
      <c r="G48" s="6">
        <v>-431</v>
      </c>
      <c r="H48" s="6">
        <v>-12.96</v>
      </c>
      <c r="N48" s="5" t="s">
        <v>37</v>
      </c>
      <c r="O48" s="6">
        <v>4149.6000000000004</v>
      </c>
      <c r="P48" s="6">
        <v>376.3</v>
      </c>
      <c r="Q48" s="6">
        <v>640.70000000000005</v>
      </c>
      <c r="R48" s="6">
        <v>5166.7</v>
      </c>
      <c r="S48" s="6">
        <v>5610</v>
      </c>
      <c r="T48" s="6">
        <v>443.3</v>
      </c>
      <c r="U48" s="6">
        <v>7.9</v>
      </c>
      <c r="AA48" s="5" t="s">
        <v>37</v>
      </c>
      <c r="AB48" s="6">
        <v>336.7</v>
      </c>
      <c r="AC48" s="6">
        <v>51.4</v>
      </c>
      <c r="AD48" s="6">
        <v>51.4</v>
      </c>
      <c r="AE48" s="6">
        <v>439.4</v>
      </c>
      <c r="AF48" s="6">
        <v>462</v>
      </c>
      <c r="AG48" s="6">
        <v>22.6</v>
      </c>
      <c r="AH48" s="6">
        <v>4.8899999999999997</v>
      </c>
      <c r="AN48" s="5" t="s">
        <v>37</v>
      </c>
      <c r="AO48" s="6">
        <v>100.4</v>
      </c>
      <c r="AP48" s="6">
        <v>1031</v>
      </c>
      <c r="AQ48" s="6">
        <v>0</v>
      </c>
      <c r="AR48" s="6">
        <v>1131.4000000000001</v>
      </c>
      <c r="AS48" s="6">
        <v>1155</v>
      </c>
      <c r="AT48" s="6">
        <v>23.6</v>
      </c>
      <c r="AU48" s="6">
        <v>2.04</v>
      </c>
    </row>
    <row r="49" spans="1:47" ht="15" thickBot="1" x14ac:dyDescent="0.35">
      <c r="A49" s="5" t="s">
        <v>38</v>
      </c>
      <c r="B49" s="6">
        <v>3052</v>
      </c>
      <c r="C49" s="6">
        <v>0</v>
      </c>
      <c r="D49" s="6">
        <v>0</v>
      </c>
      <c r="E49" s="6">
        <v>3052</v>
      </c>
      <c r="F49" s="6">
        <v>3052</v>
      </c>
      <c r="G49" s="6">
        <v>0</v>
      </c>
      <c r="H49" s="6">
        <v>0</v>
      </c>
      <c r="N49" s="5" t="s">
        <v>38</v>
      </c>
      <c r="O49" s="6">
        <v>3057.3</v>
      </c>
      <c r="P49" s="6">
        <v>0</v>
      </c>
      <c r="Q49" s="6">
        <v>0</v>
      </c>
      <c r="R49" s="6">
        <v>3057.3</v>
      </c>
      <c r="S49" s="6">
        <v>3006</v>
      </c>
      <c r="T49" s="6">
        <v>-51.3</v>
      </c>
      <c r="U49" s="6">
        <v>-1.71</v>
      </c>
      <c r="AA49" s="5" t="s">
        <v>38</v>
      </c>
      <c r="AB49" s="6">
        <v>336.7</v>
      </c>
      <c r="AC49" s="6">
        <v>0</v>
      </c>
      <c r="AD49" s="6">
        <v>0</v>
      </c>
      <c r="AE49" s="6">
        <v>336.7</v>
      </c>
      <c r="AF49" s="6">
        <v>354</v>
      </c>
      <c r="AG49" s="6">
        <v>17.3</v>
      </c>
      <c r="AH49" s="6">
        <v>4.8899999999999997</v>
      </c>
      <c r="AN49" s="5" t="s">
        <v>38</v>
      </c>
      <c r="AO49" s="6">
        <v>100.4</v>
      </c>
      <c r="AP49" s="6">
        <v>100.4</v>
      </c>
      <c r="AQ49" s="6">
        <v>0</v>
      </c>
      <c r="AR49" s="6">
        <v>200.8</v>
      </c>
      <c r="AS49" s="6">
        <v>205</v>
      </c>
      <c r="AT49" s="6">
        <v>4.2</v>
      </c>
      <c r="AU49" s="6">
        <v>2.0499999999999998</v>
      </c>
    </row>
    <row r="50" spans="1:47" ht="15" thickBot="1" x14ac:dyDescent="0.35"/>
    <row r="51" spans="1:47" ht="15" thickBot="1" x14ac:dyDescent="0.35">
      <c r="A51" s="7" t="s">
        <v>74</v>
      </c>
      <c r="B51" s="8">
        <v>6016</v>
      </c>
      <c r="N51" s="7" t="s">
        <v>74</v>
      </c>
      <c r="O51" s="8">
        <v>6931.2</v>
      </c>
      <c r="AA51" s="7" t="s">
        <v>74</v>
      </c>
      <c r="AB51" s="8">
        <v>1809.5</v>
      </c>
      <c r="AN51" s="7" t="s">
        <v>74</v>
      </c>
      <c r="AO51" s="8">
        <v>2529.1999999999998</v>
      </c>
    </row>
    <row r="52" spans="1:47" ht="15" thickBot="1" x14ac:dyDescent="0.35">
      <c r="A52" s="7" t="s">
        <v>75</v>
      </c>
      <c r="B52" s="8">
        <v>3052</v>
      </c>
      <c r="N52" s="7" t="s">
        <v>75</v>
      </c>
      <c r="O52" s="8">
        <v>3057.3</v>
      </c>
      <c r="AA52" s="7" t="s">
        <v>75</v>
      </c>
      <c r="AB52" s="8">
        <v>336.7</v>
      </c>
      <c r="AN52" s="7" t="s">
        <v>75</v>
      </c>
      <c r="AO52" s="8">
        <v>200.8</v>
      </c>
    </row>
    <row r="53" spans="1:47" ht="15" thickBot="1" x14ac:dyDescent="0.35">
      <c r="A53" s="7" t="s">
        <v>76</v>
      </c>
      <c r="B53" s="8">
        <v>40053</v>
      </c>
      <c r="N53" s="7" t="s">
        <v>76</v>
      </c>
      <c r="O53" s="8">
        <v>47696.1</v>
      </c>
      <c r="AA53" s="7" t="s">
        <v>76</v>
      </c>
      <c r="AB53" s="8">
        <v>8077.4</v>
      </c>
      <c r="AN53" s="7" t="s">
        <v>76</v>
      </c>
      <c r="AO53" s="8">
        <v>12151.4</v>
      </c>
    </row>
    <row r="54" spans="1:47" ht="15" thickBot="1" x14ac:dyDescent="0.35">
      <c r="A54" s="7" t="s">
        <v>77</v>
      </c>
      <c r="B54" s="8">
        <v>40053</v>
      </c>
      <c r="N54" s="7" t="s">
        <v>77</v>
      </c>
      <c r="O54" s="8">
        <v>47696</v>
      </c>
      <c r="AA54" s="7" t="s">
        <v>77</v>
      </c>
      <c r="AB54" s="8">
        <v>8056</v>
      </c>
      <c r="AN54" s="7" t="s">
        <v>77</v>
      </c>
      <c r="AO54" s="8">
        <v>12146</v>
      </c>
    </row>
    <row r="55" spans="1:47" ht="15" thickBot="1" x14ac:dyDescent="0.35">
      <c r="A55" s="7" t="s">
        <v>78</v>
      </c>
      <c r="B55" s="8">
        <v>0</v>
      </c>
      <c r="N55" s="7" t="s">
        <v>78</v>
      </c>
      <c r="O55" s="8">
        <v>0.1</v>
      </c>
      <c r="AA55" s="7" t="s">
        <v>78</v>
      </c>
      <c r="AB55" s="8">
        <v>21.4</v>
      </c>
      <c r="AN55" s="7" t="s">
        <v>78</v>
      </c>
      <c r="AO55" s="8">
        <v>5.4</v>
      </c>
    </row>
    <row r="56" spans="1:47" ht="20.399999999999999" thickBot="1" x14ac:dyDescent="0.35">
      <c r="A56" s="7" t="s">
        <v>79</v>
      </c>
      <c r="B56" s="8"/>
      <c r="N56" s="7" t="s">
        <v>79</v>
      </c>
      <c r="O56" s="8"/>
      <c r="AA56" s="7" t="s">
        <v>79</v>
      </c>
      <c r="AB56" s="8"/>
      <c r="AN56" s="7" t="s">
        <v>79</v>
      </c>
      <c r="AO56" s="8"/>
    </row>
    <row r="57" spans="1:47" ht="20.399999999999999" thickBot="1" x14ac:dyDescent="0.35">
      <c r="A57" s="7" t="s">
        <v>80</v>
      </c>
      <c r="B57" s="8"/>
      <c r="N57" s="7" t="s">
        <v>80</v>
      </c>
      <c r="O57" s="8"/>
      <c r="AA57" s="7" t="s">
        <v>80</v>
      </c>
      <c r="AB57" s="8"/>
      <c r="AN57" s="7" t="s">
        <v>80</v>
      </c>
      <c r="AO57" s="8"/>
    </row>
    <row r="58" spans="1:47" ht="15" thickBot="1" x14ac:dyDescent="0.35">
      <c r="A58" s="7" t="s">
        <v>81</v>
      </c>
      <c r="B58" s="8">
        <v>0</v>
      </c>
      <c r="N58" s="7" t="s">
        <v>81</v>
      </c>
      <c r="O58" s="8">
        <v>0</v>
      </c>
      <c r="AA58" s="7" t="s">
        <v>81</v>
      </c>
      <c r="AB58" s="8">
        <v>0</v>
      </c>
      <c r="AN58" s="7" t="s">
        <v>81</v>
      </c>
      <c r="AO58" s="8">
        <v>0</v>
      </c>
    </row>
    <row r="60" spans="1:47" x14ac:dyDescent="0.3">
      <c r="A60" s="9" t="s">
        <v>82</v>
      </c>
      <c r="N60" s="9" t="s">
        <v>82</v>
      </c>
      <c r="AA60" s="9" t="s">
        <v>82</v>
      </c>
      <c r="AN60" s="9" t="s">
        <v>82</v>
      </c>
    </row>
    <row r="62" spans="1:47" x14ac:dyDescent="0.3">
      <c r="A62" s="10" t="s">
        <v>109</v>
      </c>
      <c r="N62" s="10" t="s">
        <v>109</v>
      </c>
      <c r="AA62" s="10" t="s">
        <v>109</v>
      </c>
      <c r="AN62" s="10" t="s">
        <v>109</v>
      </c>
    </row>
    <row r="63" spans="1:47" x14ac:dyDescent="0.3">
      <c r="A63" s="10" t="s">
        <v>84</v>
      </c>
      <c r="N63" s="10" t="s">
        <v>110</v>
      </c>
      <c r="AA63" s="10" t="s">
        <v>110</v>
      </c>
      <c r="AN63" s="10" t="s">
        <v>110</v>
      </c>
    </row>
  </sheetData>
  <hyperlinks>
    <hyperlink ref="A60" r:id="rId1" display="https://miau.my-x.hu/myx-free/coco/test/100163820221109130846.html" xr:uid="{21EA40EC-2FF7-4D7C-9F2E-3C71932E7262}"/>
    <hyperlink ref="N60" r:id="rId2" display="https://miau.my-x.hu/myx-free/coco/test/966338420221109130919.html" xr:uid="{AF9729D5-026B-4BDD-9D1E-91CC2A97634C}"/>
    <hyperlink ref="AA60" r:id="rId3" display="https://miau.my-x.hu/myx-free/coco/test/243698420221109131013.html" xr:uid="{0AFC87DD-A1B4-411B-9D99-E267D88CDD95}"/>
    <hyperlink ref="AN60" r:id="rId4" display="https://miau.my-x.hu/myx-free/coco/test/380816720221109131049.html" xr:uid="{99A929E7-B4DC-4EE5-B9F5-CABEE5E263B8}"/>
  </hyperlinks>
  <pageMargins left="0.7" right="0.7" top="0.75" bottom="0.75" header="0.3" footer="0.3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B9CBC-7EF7-4E2F-B899-377715D5BD22}">
  <dimension ref="A1:AY62"/>
  <sheetViews>
    <sheetView zoomScale="29" zoomScaleNormal="55" workbookViewId="0"/>
  </sheetViews>
  <sheetFormatPr defaultRowHeight="14.4" x14ac:dyDescent="0.3"/>
  <sheetData>
    <row r="1" spans="1:51" ht="18" x14ac:dyDescent="0.3">
      <c r="A1" s="1"/>
      <c r="N1" s="1"/>
      <c r="AA1" s="1"/>
      <c r="AN1" s="1"/>
    </row>
    <row r="2" spans="1:51" x14ac:dyDescent="0.3">
      <c r="A2" s="2"/>
      <c r="N2" s="2"/>
      <c r="AA2" s="2"/>
      <c r="AN2" s="2"/>
    </row>
    <row r="5" spans="1:51" ht="27" x14ac:dyDescent="0.3">
      <c r="A5" s="3" t="s">
        <v>17</v>
      </c>
      <c r="B5" s="4" t="s">
        <v>173</v>
      </c>
      <c r="C5" s="3" t="s">
        <v>18</v>
      </c>
      <c r="D5" s="4">
        <v>9</v>
      </c>
      <c r="E5" s="3" t="s">
        <v>19</v>
      </c>
      <c r="F5" s="4">
        <v>3</v>
      </c>
      <c r="G5" s="3" t="s">
        <v>20</v>
      </c>
      <c r="H5" s="4">
        <v>9</v>
      </c>
      <c r="I5" s="3" t="s">
        <v>21</v>
      </c>
      <c r="J5" s="4">
        <v>0</v>
      </c>
      <c r="K5" s="3" t="s">
        <v>22</v>
      </c>
      <c r="L5" s="4" t="s">
        <v>174</v>
      </c>
      <c r="N5" s="3" t="s">
        <v>17</v>
      </c>
      <c r="O5" s="4" t="s">
        <v>173</v>
      </c>
      <c r="P5" s="3" t="s">
        <v>18</v>
      </c>
      <c r="Q5" s="4">
        <v>9</v>
      </c>
      <c r="R5" s="3" t="s">
        <v>19</v>
      </c>
      <c r="S5" s="4">
        <v>3</v>
      </c>
      <c r="T5" s="3" t="s">
        <v>20</v>
      </c>
      <c r="U5" s="4">
        <v>9</v>
      </c>
      <c r="V5" s="3" t="s">
        <v>21</v>
      </c>
      <c r="W5" s="4">
        <v>0</v>
      </c>
      <c r="X5" s="3" t="s">
        <v>22</v>
      </c>
      <c r="Y5" s="4" t="s">
        <v>174</v>
      </c>
      <c r="AA5" s="3" t="s">
        <v>17</v>
      </c>
      <c r="AB5" s="4" t="s">
        <v>173</v>
      </c>
      <c r="AC5" s="3" t="s">
        <v>18</v>
      </c>
      <c r="AD5" s="4">
        <v>9</v>
      </c>
      <c r="AE5" s="3" t="s">
        <v>19</v>
      </c>
      <c r="AF5" s="4">
        <v>3</v>
      </c>
      <c r="AG5" s="3" t="s">
        <v>20</v>
      </c>
      <c r="AH5" s="4">
        <v>9</v>
      </c>
      <c r="AI5" s="3" t="s">
        <v>21</v>
      </c>
      <c r="AJ5" s="4">
        <v>0</v>
      </c>
      <c r="AK5" s="3" t="s">
        <v>22</v>
      </c>
      <c r="AL5" s="4" t="s">
        <v>174</v>
      </c>
      <c r="AN5" s="3" t="s">
        <v>17</v>
      </c>
      <c r="AO5" s="4" t="s">
        <v>173</v>
      </c>
      <c r="AP5" s="3" t="s">
        <v>18</v>
      </c>
      <c r="AQ5" s="4">
        <v>9</v>
      </c>
      <c r="AR5" s="3" t="s">
        <v>19</v>
      </c>
      <c r="AS5" s="4">
        <v>3</v>
      </c>
      <c r="AT5" s="3" t="s">
        <v>20</v>
      </c>
      <c r="AU5" s="4">
        <v>9</v>
      </c>
      <c r="AV5" s="3" t="s">
        <v>21</v>
      </c>
      <c r="AW5" s="4">
        <v>0</v>
      </c>
      <c r="AX5" s="3" t="s">
        <v>22</v>
      </c>
      <c r="AY5" s="4" t="s">
        <v>174</v>
      </c>
    </row>
    <row r="6" spans="1:51" ht="18.600000000000001" thickBot="1" x14ac:dyDescent="0.35">
      <c r="A6" s="1"/>
      <c r="N6" s="1"/>
      <c r="AA6" s="1"/>
      <c r="AN6" s="1"/>
    </row>
    <row r="7" spans="1:51" ht="15" thickBot="1" x14ac:dyDescent="0.35">
      <c r="A7" s="5" t="s">
        <v>24</v>
      </c>
      <c r="B7" s="5" t="s">
        <v>25</v>
      </c>
      <c r="C7" s="5" t="s">
        <v>26</v>
      </c>
      <c r="D7" s="5" t="s">
        <v>27</v>
      </c>
      <c r="E7" s="5" t="s">
        <v>116</v>
      </c>
      <c r="N7" s="5" t="s">
        <v>24</v>
      </c>
      <c r="O7" s="5" t="s">
        <v>25</v>
      </c>
      <c r="P7" s="5" t="s">
        <v>26</v>
      </c>
      <c r="Q7" s="5" t="s">
        <v>27</v>
      </c>
      <c r="R7" s="5" t="s">
        <v>116</v>
      </c>
      <c r="AA7" s="5" t="s">
        <v>24</v>
      </c>
      <c r="AB7" s="5" t="s">
        <v>25</v>
      </c>
      <c r="AC7" s="5" t="s">
        <v>26</v>
      </c>
      <c r="AD7" s="5" t="s">
        <v>27</v>
      </c>
      <c r="AE7" s="5" t="s">
        <v>116</v>
      </c>
      <c r="AN7" s="5" t="s">
        <v>24</v>
      </c>
      <c r="AO7" s="5" t="s">
        <v>25</v>
      </c>
      <c r="AP7" s="5" t="s">
        <v>26</v>
      </c>
      <c r="AQ7" s="5" t="s">
        <v>27</v>
      </c>
      <c r="AR7" s="5" t="s">
        <v>116</v>
      </c>
    </row>
    <row r="8" spans="1:51" ht="15" thickBot="1" x14ac:dyDescent="0.35">
      <c r="A8" s="5" t="s">
        <v>30</v>
      </c>
      <c r="B8" s="26">
        <v>4</v>
      </c>
      <c r="C8" s="26">
        <v>1</v>
      </c>
      <c r="D8" s="26">
        <v>3</v>
      </c>
      <c r="E8" s="26">
        <v>5675</v>
      </c>
      <c r="N8" s="5" t="s">
        <v>30</v>
      </c>
      <c r="O8" s="27">
        <v>1</v>
      </c>
      <c r="P8" s="27">
        <v>1</v>
      </c>
      <c r="Q8" s="27">
        <v>3</v>
      </c>
      <c r="R8" s="27">
        <v>5210</v>
      </c>
      <c r="AA8" s="5" t="s">
        <v>30</v>
      </c>
      <c r="AB8" s="28">
        <v>1</v>
      </c>
      <c r="AC8" s="28">
        <v>4</v>
      </c>
      <c r="AD8" s="28">
        <v>3</v>
      </c>
      <c r="AE8" s="28">
        <v>1471</v>
      </c>
      <c r="AN8" s="5" t="s">
        <v>30</v>
      </c>
      <c r="AO8" s="29">
        <v>1</v>
      </c>
      <c r="AP8" s="29">
        <v>4</v>
      </c>
      <c r="AQ8" s="29">
        <v>1</v>
      </c>
      <c r="AR8" s="29">
        <v>2088</v>
      </c>
    </row>
    <row r="9" spans="1:51" ht="15" thickBot="1" x14ac:dyDescent="0.35">
      <c r="A9" s="5" t="s">
        <v>31</v>
      </c>
      <c r="B9" s="26">
        <v>1</v>
      </c>
      <c r="C9" s="26">
        <v>4</v>
      </c>
      <c r="D9" s="26">
        <v>2</v>
      </c>
      <c r="E9" s="26">
        <v>5175</v>
      </c>
      <c r="N9" s="5" t="s">
        <v>31</v>
      </c>
      <c r="O9" s="27">
        <v>2</v>
      </c>
      <c r="P9" s="27">
        <v>4</v>
      </c>
      <c r="Q9" s="27">
        <v>2</v>
      </c>
      <c r="R9" s="27">
        <v>8130</v>
      </c>
      <c r="AA9" s="5" t="s">
        <v>31</v>
      </c>
      <c r="AB9" s="28">
        <v>2</v>
      </c>
      <c r="AC9" s="28">
        <v>1</v>
      </c>
      <c r="AD9" s="28">
        <v>2</v>
      </c>
      <c r="AE9" s="28">
        <v>916</v>
      </c>
      <c r="AN9" s="5" t="s">
        <v>31</v>
      </c>
      <c r="AO9" s="29">
        <v>2</v>
      </c>
      <c r="AP9" s="29">
        <v>1</v>
      </c>
      <c r="AQ9" s="29">
        <v>4</v>
      </c>
      <c r="AR9" s="29">
        <v>2198</v>
      </c>
    </row>
    <row r="10" spans="1:51" ht="15" thickBot="1" x14ac:dyDescent="0.35">
      <c r="A10" s="5" t="s">
        <v>32</v>
      </c>
      <c r="B10" s="26">
        <v>2</v>
      </c>
      <c r="C10" s="26">
        <v>2</v>
      </c>
      <c r="D10" s="26">
        <v>4</v>
      </c>
      <c r="E10" s="26">
        <v>4923</v>
      </c>
      <c r="N10" s="5" t="s">
        <v>32</v>
      </c>
      <c r="O10" s="27">
        <v>3</v>
      </c>
      <c r="P10" s="27">
        <v>2</v>
      </c>
      <c r="Q10" s="27">
        <v>4</v>
      </c>
      <c r="R10" s="27">
        <v>6810</v>
      </c>
      <c r="AA10" s="5" t="s">
        <v>32</v>
      </c>
      <c r="AB10" s="28">
        <v>3</v>
      </c>
      <c r="AC10" s="28">
        <v>2</v>
      </c>
      <c r="AD10" s="28">
        <v>4</v>
      </c>
      <c r="AE10" s="28">
        <v>1450</v>
      </c>
      <c r="AN10" s="5" t="s">
        <v>32</v>
      </c>
      <c r="AO10" s="29">
        <v>3</v>
      </c>
      <c r="AP10" s="29">
        <v>2</v>
      </c>
      <c r="AQ10" s="29">
        <v>2</v>
      </c>
      <c r="AR10" s="29">
        <v>1524</v>
      </c>
    </row>
    <row r="11" spans="1:51" ht="15" thickBot="1" x14ac:dyDescent="0.35">
      <c r="A11" s="5" t="s">
        <v>33</v>
      </c>
      <c r="B11" s="26">
        <v>5</v>
      </c>
      <c r="C11" s="26">
        <v>5</v>
      </c>
      <c r="D11" s="26">
        <v>1</v>
      </c>
      <c r="E11" s="26">
        <v>4745</v>
      </c>
      <c r="N11" s="5" t="s">
        <v>33</v>
      </c>
      <c r="O11" s="27">
        <v>4</v>
      </c>
      <c r="P11" s="27">
        <v>5</v>
      </c>
      <c r="Q11" s="27">
        <v>1</v>
      </c>
      <c r="R11" s="27">
        <v>5160</v>
      </c>
      <c r="AA11" s="5" t="s">
        <v>33</v>
      </c>
      <c r="AB11" s="28">
        <v>4</v>
      </c>
      <c r="AC11" s="28">
        <v>5</v>
      </c>
      <c r="AD11" s="28">
        <v>1</v>
      </c>
      <c r="AE11" s="28">
        <v>807</v>
      </c>
      <c r="AN11" s="5" t="s">
        <v>33</v>
      </c>
      <c r="AO11" s="29">
        <v>4</v>
      </c>
      <c r="AP11" s="29">
        <v>5</v>
      </c>
      <c r="AQ11" s="29">
        <v>5</v>
      </c>
      <c r="AR11" s="29">
        <v>2402</v>
      </c>
    </row>
    <row r="12" spans="1:51" ht="15" thickBot="1" x14ac:dyDescent="0.35">
      <c r="A12" s="5" t="s">
        <v>34</v>
      </c>
      <c r="B12" s="26">
        <v>6</v>
      </c>
      <c r="C12" s="26">
        <v>8</v>
      </c>
      <c r="D12" s="26">
        <v>5</v>
      </c>
      <c r="E12" s="26">
        <v>4684</v>
      </c>
      <c r="N12" s="5" t="s">
        <v>34</v>
      </c>
      <c r="O12" s="27">
        <v>5</v>
      </c>
      <c r="P12" s="27">
        <v>8</v>
      </c>
      <c r="Q12" s="27">
        <v>5</v>
      </c>
      <c r="R12" s="27">
        <v>4870</v>
      </c>
      <c r="AA12" s="5" t="s">
        <v>34</v>
      </c>
      <c r="AB12" s="28">
        <v>5</v>
      </c>
      <c r="AC12" s="28">
        <v>6</v>
      </c>
      <c r="AD12" s="28">
        <v>5</v>
      </c>
      <c r="AE12" s="28">
        <v>452</v>
      </c>
      <c r="AN12" s="5" t="s">
        <v>34</v>
      </c>
      <c r="AO12" s="29">
        <v>5</v>
      </c>
      <c r="AP12" s="29">
        <v>6</v>
      </c>
      <c r="AQ12" s="29">
        <v>8</v>
      </c>
      <c r="AR12" s="29">
        <v>1235</v>
      </c>
    </row>
    <row r="13" spans="1:51" ht="15" thickBot="1" x14ac:dyDescent="0.35">
      <c r="A13" s="5" t="s">
        <v>35</v>
      </c>
      <c r="B13" s="26">
        <v>7</v>
      </c>
      <c r="C13" s="26">
        <v>6</v>
      </c>
      <c r="D13" s="26">
        <v>8</v>
      </c>
      <c r="E13" s="26">
        <v>4427</v>
      </c>
      <c r="N13" s="5" t="s">
        <v>35</v>
      </c>
      <c r="O13" s="27">
        <v>6</v>
      </c>
      <c r="P13" s="27">
        <v>6</v>
      </c>
      <c r="Q13" s="27">
        <v>8</v>
      </c>
      <c r="R13" s="27">
        <v>4610</v>
      </c>
      <c r="AA13" s="5" t="s">
        <v>35</v>
      </c>
      <c r="AB13" s="28">
        <v>6</v>
      </c>
      <c r="AC13" s="28">
        <v>7</v>
      </c>
      <c r="AD13" s="28">
        <v>8</v>
      </c>
      <c r="AE13" s="28">
        <v>738</v>
      </c>
      <c r="AN13" s="5" t="s">
        <v>35</v>
      </c>
      <c r="AO13" s="29">
        <v>6</v>
      </c>
      <c r="AP13" s="29">
        <v>7</v>
      </c>
      <c r="AQ13" s="29">
        <v>6</v>
      </c>
      <c r="AR13" s="29">
        <v>603</v>
      </c>
    </row>
    <row r="14" spans="1:51" ht="15" thickBot="1" x14ac:dyDescent="0.35">
      <c r="A14" s="5" t="s">
        <v>36</v>
      </c>
      <c r="B14" s="26">
        <v>8</v>
      </c>
      <c r="C14" s="26">
        <v>3</v>
      </c>
      <c r="D14" s="26">
        <v>7</v>
      </c>
      <c r="E14" s="26">
        <v>4046</v>
      </c>
      <c r="N14" s="5" t="s">
        <v>36</v>
      </c>
      <c r="O14" s="27">
        <v>7</v>
      </c>
      <c r="P14" s="27">
        <v>3</v>
      </c>
      <c r="Q14" s="27">
        <v>7</v>
      </c>
      <c r="R14" s="27">
        <v>4290</v>
      </c>
      <c r="AA14" s="5" t="s">
        <v>36</v>
      </c>
      <c r="AB14" s="28">
        <v>7</v>
      </c>
      <c r="AC14" s="28">
        <v>8</v>
      </c>
      <c r="AD14" s="28">
        <v>7</v>
      </c>
      <c r="AE14" s="28">
        <v>1406</v>
      </c>
      <c r="AN14" s="5" t="s">
        <v>36</v>
      </c>
      <c r="AO14" s="29">
        <v>7</v>
      </c>
      <c r="AP14" s="29">
        <v>8</v>
      </c>
      <c r="AQ14" s="29">
        <v>3</v>
      </c>
      <c r="AR14" s="29">
        <v>736</v>
      </c>
    </row>
    <row r="15" spans="1:51" ht="15" thickBot="1" x14ac:dyDescent="0.35">
      <c r="A15" s="5" t="s">
        <v>37</v>
      </c>
      <c r="B15" s="26">
        <v>3</v>
      </c>
      <c r="C15" s="26">
        <v>7</v>
      </c>
      <c r="D15" s="26">
        <v>6</v>
      </c>
      <c r="E15" s="26">
        <v>3326</v>
      </c>
      <c r="N15" s="5" t="s">
        <v>37</v>
      </c>
      <c r="O15" s="27">
        <v>8</v>
      </c>
      <c r="P15" s="27">
        <v>7</v>
      </c>
      <c r="Q15" s="27">
        <v>6</v>
      </c>
      <c r="R15" s="27">
        <v>5610</v>
      </c>
      <c r="AA15" s="5" t="s">
        <v>37</v>
      </c>
      <c r="AB15" s="28">
        <v>8</v>
      </c>
      <c r="AC15" s="28">
        <v>3</v>
      </c>
      <c r="AD15" s="28">
        <v>6</v>
      </c>
      <c r="AE15" s="28">
        <v>462</v>
      </c>
      <c r="AN15" s="5" t="s">
        <v>37</v>
      </c>
      <c r="AO15" s="29">
        <v>8</v>
      </c>
      <c r="AP15" s="29">
        <v>3</v>
      </c>
      <c r="AQ15" s="29">
        <v>7</v>
      </c>
      <c r="AR15" s="29">
        <v>1155</v>
      </c>
    </row>
    <row r="16" spans="1:51" ht="15" thickBot="1" x14ac:dyDescent="0.35">
      <c r="A16" s="5" t="s">
        <v>38</v>
      </c>
      <c r="B16" s="26">
        <v>9</v>
      </c>
      <c r="C16" s="26">
        <v>9</v>
      </c>
      <c r="D16" s="26">
        <v>9</v>
      </c>
      <c r="E16" s="26">
        <v>3052</v>
      </c>
      <c r="N16" s="5" t="s">
        <v>38</v>
      </c>
      <c r="O16" s="27">
        <v>9</v>
      </c>
      <c r="P16" s="27">
        <v>9</v>
      </c>
      <c r="Q16" s="27">
        <v>9</v>
      </c>
      <c r="R16" s="27">
        <v>3006</v>
      </c>
      <c r="AA16" s="5" t="s">
        <v>38</v>
      </c>
      <c r="AB16" s="28">
        <v>9</v>
      </c>
      <c r="AC16" s="28">
        <v>9</v>
      </c>
      <c r="AD16" s="28">
        <v>9</v>
      </c>
      <c r="AE16" s="28">
        <v>354</v>
      </c>
      <c r="AN16" s="5" t="s">
        <v>38</v>
      </c>
      <c r="AO16" s="29">
        <v>9</v>
      </c>
      <c r="AP16" s="29">
        <v>9</v>
      </c>
      <c r="AQ16" s="29">
        <v>9</v>
      </c>
      <c r="AR16" s="29">
        <v>205</v>
      </c>
    </row>
    <row r="17" spans="1:43" ht="18.600000000000001" thickBot="1" x14ac:dyDescent="0.35">
      <c r="A17" s="1"/>
      <c r="N17" s="1"/>
      <c r="AA17" s="1"/>
      <c r="AN17" s="1"/>
    </row>
    <row r="18" spans="1:43" ht="15" thickBot="1" x14ac:dyDescent="0.35">
      <c r="A18" s="5" t="s">
        <v>39</v>
      </c>
      <c r="B18" s="5" t="s">
        <v>25</v>
      </c>
      <c r="C18" s="5" t="s">
        <v>26</v>
      </c>
      <c r="D18" s="5" t="s">
        <v>27</v>
      </c>
      <c r="N18" s="5" t="s">
        <v>39</v>
      </c>
      <c r="O18" s="5" t="s">
        <v>25</v>
      </c>
      <c r="P18" s="5" t="s">
        <v>26</v>
      </c>
      <c r="Q18" s="5" t="s">
        <v>27</v>
      </c>
      <c r="AA18" s="5" t="s">
        <v>39</v>
      </c>
      <c r="AB18" s="5" t="s">
        <v>25</v>
      </c>
      <c r="AC18" s="5" t="s">
        <v>26</v>
      </c>
      <c r="AD18" s="5" t="s">
        <v>27</v>
      </c>
      <c r="AN18" s="5" t="s">
        <v>39</v>
      </c>
      <c r="AO18" s="5" t="s">
        <v>25</v>
      </c>
      <c r="AP18" s="5" t="s">
        <v>26</v>
      </c>
      <c r="AQ18" s="5" t="s">
        <v>27</v>
      </c>
    </row>
    <row r="19" spans="1:43" ht="15" thickBot="1" x14ac:dyDescent="0.35">
      <c r="A19" s="5" t="s">
        <v>40</v>
      </c>
      <c r="B19" s="6" t="s">
        <v>175</v>
      </c>
      <c r="C19" s="6" t="s">
        <v>176</v>
      </c>
      <c r="D19" s="6" t="s">
        <v>177</v>
      </c>
      <c r="N19" s="5" t="s">
        <v>40</v>
      </c>
      <c r="O19" s="6" t="s">
        <v>188</v>
      </c>
      <c r="P19" s="6" t="s">
        <v>179</v>
      </c>
      <c r="Q19" s="6" t="s">
        <v>189</v>
      </c>
      <c r="AA19" s="5" t="s">
        <v>40</v>
      </c>
      <c r="AB19" s="6" t="s">
        <v>197</v>
      </c>
      <c r="AC19" s="6" t="s">
        <v>198</v>
      </c>
      <c r="AD19" s="6" t="s">
        <v>199</v>
      </c>
      <c r="AN19" s="5" t="s">
        <v>40</v>
      </c>
      <c r="AO19" s="6" t="s">
        <v>206</v>
      </c>
      <c r="AP19" s="6" t="s">
        <v>207</v>
      </c>
      <c r="AQ19" s="6" t="s">
        <v>179</v>
      </c>
    </row>
    <row r="20" spans="1:43" ht="15" thickBot="1" x14ac:dyDescent="0.35">
      <c r="A20" s="5" t="s">
        <v>44</v>
      </c>
      <c r="B20" s="6" t="s">
        <v>178</v>
      </c>
      <c r="C20" s="6" t="s">
        <v>179</v>
      </c>
      <c r="D20" s="6" t="s">
        <v>179</v>
      </c>
      <c r="N20" s="5" t="s">
        <v>44</v>
      </c>
      <c r="O20" s="6" t="s">
        <v>190</v>
      </c>
      <c r="P20" s="6" t="s">
        <v>191</v>
      </c>
      <c r="Q20" s="6" t="s">
        <v>179</v>
      </c>
      <c r="AA20" s="5" t="s">
        <v>44</v>
      </c>
      <c r="AB20" s="6" t="s">
        <v>179</v>
      </c>
      <c r="AC20" s="6" t="s">
        <v>200</v>
      </c>
      <c r="AD20" s="6" t="s">
        <v>179</v>
      </c>
      <c r="AN20" s="5" t="s">
        <v>44</v>
      </c>
      <c r="AO20" s="6" t="s">
        <v>179</v>
      </c>
      <c r="AP20" s="6" t="s">
        <v>208</v>
      </c>
      <c r="AQ20" s="6" t="s">
        <v>179</v>
      </c>
    </row>
    <row r="21" spans="1:43" ht="15" thickBot="1" x14ac:dyDescent="0.35">
      <c r="A21" s="5" t="s">
        <v>47</v>
      </c>
      <c r="B21" s="6" t="s">
        <v>180</v>
      </c>
      <c r="C21" s="6" t="s">
        <v>181</v>
      </c>
      <c r="D21" s="6" t="s">
        <v>179</v>
      </c>
      <c r="N21" s="5" t="s">
        <v>47</v>
      </c>
      <c r="O21" s="6" t="s">
        <v>179</v>
      </c>
      <c r="P21" s="6" t="s">
        <v>192</v>
      </c>
      <c r="Q21" s="6" t="s">
        <v>179</v>
      </c>
      <c r="AA21" s="5" t="s">
        <v>47</v>
      </c>
      <c r="AB21" s="6" t="s">
        <v>179</v>
      </c>
      <c r="AC21" s="6" t="s">
        <v>201</v>
      </c>
      <c r="AD21" s="6" t="s">
        <v>179</v>
      </c>
      <c r="AN21" s="5" t="s">
        <v>47</v>
      </c>
      <c r="AO21" s="6" t="s">
        <v>179</v>
      </c>
      <c r="AP21" s="6" t="s">
        <v>209</v>
      </c>
      <c r="AQ21" s="6" t="s">
        <v>210</v>
      </c>
    </row>
    <row r="22" spans="1:43" ht="15" thickBot="1" x14ac:dyDescent="0.35">
      <c r="A22" s="5" t="s">
        <v>50</v>
      </c>
      <c r="B22" s="6" t="s">
        <v>179</v>
      </c>
      <c r="C22" s="6" t="s">
        <v>179</v>
      </c>
      <c r="D22" s="6" t="s">
        <v>179</v>
      </c>
      <c r="N22" s="5" t="s">
        <v>50</v>
      </c>
      <c r="O22" s="6" t="s">
        <v>179</v>
      </c>
      <c r="P22" s="6" t="s">
        <v>179</v>
      </c>
      <c r="Q22" s="6" t="s">
        <v>179</v>
      </c>
      <c r="AA22" s="5" t="s">
        <v>50</v>
      </c>
      <c r="AB22" s="6" t="s">
        <v>179</v>
      </c>
      <c r="AC22" s="6" t="s">
        <v>179</v>
      </c>
      <c r="AD22" s="6" t="s">
        <v>179</v>
      </c>
      <c r="AN22" s="5" t="s">
        <v>50</v>
      </c>
      <c r="AO22" s="6" t="s">
        <v>211</v>
      </c>
      <c r="AP22" s="6" t="s">
        <v>179</v>
      </c>
      <c r="AQ22" s="6" t="s">
        <v>179</v>
      </c>
    </row>
    <row r="23" spans="1:43" ht="15" thickBot="1" x14ac:dyDescent="0.35">
      <c r="A23" s="5" t="s">
        <v>53</v>
      </c>
      <c r="B23" s="6" t="s">
        <v>179</v>
      </c>
      <c r="C23" s="6" t="s">
        <v>179</v>
      </c>
      <c r="D23" s="6" t="s">
        <v>182</v>
      </c>
      <c r="N23" s="5" t="s">
        <v>53</v>
      </c>
      <c r="O23" s="6" t="s">
        <v>193</v>
      </c>
      <c r="P23" s="6" t="s">
        <v>179</v>
      </c>
      <c r="Q23" s="6" t="s">
        <v>179</v>
      </c>
      <c r="AA23" s="5" t="s">
        <v>53</v>
      </c>
      <c r="AB23" s="6" t="s">
        <v>202</v>
      </c>
      <c r="AC23" s="6" t="s">
        <v>179</v>
      </c>
      <c r="AD23" s="6" t="s">
        <v>179</v>
      </c>
      <c r="AN23" s="5" t="s">
        <v>53</v>
      </c>
      <c r="AO23" s="6" t="s">
        <v>212</v>
      </c>
      <c r="AP23" s="6" t="s">
        <v>179</v>
      </c>
      <c r="AQ23" s="6" t="s">
        <v>179</v>
      </c>
    </row>
    <row r="24" spans="1:43" ht="15" thickBot="1" x14ac:dyDescent="0.35">
      <c r="A24" s="5" t="s">
        <v>56</v>
      </c>
      <c r="B24" s="6" t="s">
        <v>179</v>
      </c>
      <c r="C24" s="6" t="s">
        <v>183</v>
      </c>
      <c r="D24" s="6" t="s">
        <v>179</v>
      </c>
      <c r="N24" s="5" t="s">
        <v>56</v>
      </c>
      <c r="O24" s="6" t="s">
        <v>194</v>
      </c>
      <c r="P24" s="6" t="s">
        <v>179</v>
      </c>
      <c r="Q24" s="6" t="s">
        <v>195</v>
      </c>
      <c r="AA24" s="5" t="s">
        <v>56</v>
      </c>
      <c r="AB24" s="6" t="s">
        <v>203</v>
      </c>
      <c r="AC24" s="6" t="s">
        <v>179</v>
      </c>
      <c r="AD24" s="6" t="s">
        <v>179</v>
      </c>
      <c r="AN24" s="5" t="s">
        <v>56</v>
      </c>
      <c r="AO24" s="6" t="s">
        <v>213</v>
      </c>
      <c r="AP24" s="6" t="s">
        <v>179</v>
      </c>
      <c r="AQ24" s="6" t="s">
        <v>179</v>
      </c>
    </row>
    <row r="25" spans="1:43" ht="15" thickBot="1" x14ac:dyDescent="0.35">
      <c r="A25" s="5" t="s">
        <v>59</v>
      </c>
      <c r="B25" s="6" t="s">
        <v>179</v>
      </c>
      <c r="C25" s="6" t="s">
        <v>179</v>
      </c>
      <c r="D25" s="6" t="s">
        <v>179</v>
      </c>
      <c r="N25" s="5" t="s">
        <v>59</v>
      </c>
      <c r="O25" s="6" t="s">
        <v>179</v>
      </c>
      <c r="P25" s="6" t="s">
        <v>179</v>
      </c>
      <c r="Q25" s="6" t="s">
        <v>179</v>
      </c>
      <c r="AA25" s="5" t="s">
        <v>59</v>
      </c>
      <c r="AB25" s="6" t="s">
        <v>204</v>
      </c>
      <c r="AC25" s="6" t="s">
        <v>179</v>
      </c>
      <c r="AD25" s="6" t="s">
        <v>179</v>
      </c>
      <c r="AN25" s="5" t="s">
        <v>59</v>
      </c>
      <c r="AO25" s="6" t="s">
        <v>179</v>
      </c>
      <c r="AP25" s="6" t="s">
        <v>179</v>
      </c>
      <c r="AQ25" s="6" t="s">
        <v>179</v>
      </c>
    </row>
    <row r="26" spans="1:43" ht="15" thickBot="1" x14ac:dyDescent="0.35">
      <c r="A26" s="5" t="s">
        <v>62</v>
      </c>
      <c r="B26" s="6" t="s">
        <v>179</v>
      </c>
      <c r="C26" s="6" t="s">
        <v>179</v>
      </c>
      <c r="D26" s="6" t="s">
        <v>179</v>
      </c>
      <c r="N26" s="5" t="s">
        <v>62</v>
      </c>
      <c r="O26" s="6" t="s">
        <v>179</v>
      </c>
      <c r="P26" s="6" t="s">
        <v>179</v>
      </c>
      <c r="Q26" s="6" t="s">
        <v>179</v>
      </c>
      <c r="AA26" s="5" t="s">
        <v>62</v>
      </c>
      <c r="AB26" s="6" t="s">
        <v>179</v>
      </c>
      <c r="AC26" s="6" t="s">
        <v>179</v>
      </c>
      <c r="AD26" s="6" t="s">
        <v>179</v>
      </c>
      <c r="AN26" s="5" t="s">
        <v>62</v>
      </c>
      <c r="AO26" s="6" t="s">
        <v>179</v>
      </c>
      <c r="AP26" s="6" t="s">
        <v>179</v>
      </c>
      <c r="AQ26" s="6" t="s">
        <v>179</v>
      </c>
    </row>
    <row r="27" spans="1:43" ht="15" thickBot="1" x14ac:dyDescent="0.35">
      <c r="A27" s="5" t="s">
        <v>65</v>
      </c>
      <c r="B27" s="6" t="s">
        <v>184</v>
      </c>
      <c r="C27" s="6" t="s">
        <v>179</v>
      </c>
      <c r="D27" s="6" t="s">
        <v>179</v>
      </c>
      <c r="N27" s="5" t="s">
        <v>65</v>
      </c>
      <c r="O27" s="6" t="s">
        <v>196</v>
      </c>
      <c r="P27" s="6" t="s">
        <v>179</v>
      </c>
      <c r="Q27" s="6" t="s">
        <v>179</v>
      </c>
      <c r="AA27" s="5" t="s">
        <v>65</v>
      </c>
      <c r="AB27" s="6" t="s">
        <v>205</v>
      </c>
      <c r="AC27" s="6" t="s">
        <v>179</v>
      </c>
      <c r="AD27" s="6" t="s">
        <v>179</v>
      </c>
      <c r="AN27" s="5" t="s">
        <v>65</v>
      </c>
      <c r="AO27" s="6" t="s">
        <v>214</v>
      </c>
      <c r="AP27" s="6" t="s">
        <v>179</v>
      </c>
      <c r="AQ27" s="6" t="s">
        <v>179</v>
      </c>
    </row>
    <row r="28" spans="1:43" ht="18.600000000000001" thickBot="1" x14ac:dyDescent="0.35">
      <c r="A28" s="1"/>
      <c r="N28" s="1"/>
      <c r="AA28" s="1"/>
      <c r="AN28" s="1"/>
    </row>
    <row r="29" spans="1:43" ht="15" thickBot="1" x14ac:dyDescent="0.35">
      <c r="A29" s="5" t="s">
        <v>68</v>
      </c>
      <c r="B29" s="5" t="s">
        <v>25</v>
      </c>
      <c r="C29" s="5" t="s">
        <v>26</v>
      </c>
      <c r="D29" s="5" t="s">
        <v>27</v>
      </c>
      <c r="N29" s="5" t="s">
        <v>68</v>
      </c>
      <c r="O29" s="5" t="s">
        <v>25</v>
      </c>
      <c r="P29" s="5" t="s">
        <v>26</v>
      </c>
      <c r="Q29" s="5" t="s">
        <v>27</v>
      </c>
      <c r="AA29" s="5" t="s">
        <v>68</v>
      </c>
      <c r="AB29" s="5" t="s">
        <v>25</v>
      </c>
      <c r="AC29" s="5" t="s">
        <v>26</v>
      </c>
      <c r="AD29" s="5" t="s">
        <v>27</v>
      </c>
      <c r="AN29" s="5" t="s">
        <v>68</v>
      </c>
      <c r="AO29" s="5" t="s">
        <v>25</v>
      </c>
      <c r="AP29" s="5" t="s">
        <v>26</v>
      </c>
      <c r="AQ29" s="5" t="s">
        <v>27</v>
      </c>
    </row>
    <row r="30" spans="1:43" ht="15" thickBot="1" x14ac:dyDescent="0.35">
      <c r="A30" s="5" t="s">
        <v>40</v>
      </c>
      <c r="B30" s="6">
        <v>5175</v>
      </c>
      <c r="C30" s="6">
        <v>5675</v>
      </c>
      <c r="D30" s="6">
        <v>4745</v>
      </c>
      <c r="N30" s="5" t="s">
        <v>40</v>
      </c>
      <c r="O30" s="6">
        <v>5210</v>
      </c>
      <c r="P30" s="6">
        <v>0</v>
      </c>
      <c r="Q30" s="6">
        <v>5160</v>
      </c>
      <c r="AA30" s="5" t="s">
        <v>40</v>
      </c>
      <c r="AB30" s="6">
        <v>1471</v>
      </c>
      <c r="AC30" s="6">
        <v>916</v>
      </c>
      <c r="AD30" s="6">
        <v>807</v>
      </c>
      <c r="AN30" s="5" t="s">
        <v>40</v>
      </c>
      <c r="AO30" s="6">
        <v>2088</v>
      </c>
      <c r="AP30" s="6">
        <v>2198</v>
      </c>
      <c r="AQ30" s="6">
        <v>0</v>
      </c>
    </row>
    <row r="31" spans="1:43" ht="15" thickBot="1" x14ac:dyDescent="0.35">
      <c r="A31" s="5" t="s">
        <v>44</v>
      </c>
      <c r="B31" s="6">
        <v>4923</v>
      </c>
      <c r="C31" s="6">
        <v>0</v>
      </c>
      <c r="D31" s="6">
        <v>0</v>
      </c>
      <c r="N31" s="5" t="s">
        <v>44</v>
      </c>
      <c r="O31" s="6">
        <v>8130</v>
      </c>
      <c r="P31" s="6">
        <v>6810</v>
      </c>
      <c r="Q31" s="6">
        <v>0</v>
      </c>
      <c r="AA31" s="5" t="s">
        <v>44</v>
      </c>
      <c r="AB31" s="6">
        <v>0</v>
      </c>
      <c r="AC31" s="6">
        <v>1450</v>
      </c>
      <c r="AD31" s="6">
        <v>0</v>
      </c>
      <c r="AN31" s="5" t="s">
        <v>44</v>
      </c>
      <c r="AO31" s="6">
        <v>0</v>
      </c>
      <c r="AP31" s="6">
        <v>1524</v>
      </c>
      <c r="AQ31" s="6">
        <v>0</v>
      </c>
    </row>
    <row r="32" spans="1:43" ht="15" thickBot="1" x14ac:dyDescent="0.35">
      <c r="A32" s="5" t="s">
        <v>47</v>
      </c>
      <c r="B32" s="6">
        <v>3326</v>
      </c>
      <c r="C32" s="6">
        <v>4046</v>
      </c>
      <c r="D32" s="6">
        <v>0</v>
      </c>
      <c r="N32" s="5" t="s">
        <v>47</v>
      </c>
      <c r="O32" s="6">
        <v>0</v>
      </c>
      <c r="P32" s="6">
        <v>4290</v>
      </c>
      <c r="Q32" s="6">
        <v>0</v>
      </c>
      <c r="AA32" s="5" t="s">
        <v>47</v>
      </c>
      <c r="AB32" s="6">
        <v>0</v>
      </c>
      <c r="AC32" s="6">
        <v>462</v>
      </c>
      <c r="AD32" s="6">
        <v>0</v>
      </c>
      <c r="AN32" s="5" t="s">
        <v>47</v>
      </c>
      <c r="AO32" s="6">
        <v>0</v>
      </c>
      <c r="AP32" s="6">
        <v>1155</v>
      </c>
      <c r="AQ32" s="6">
        <v>736</v>
      </c>
    </row>
    <row r="33" spans="1:47" ht="15" thickBot="1" x14ac:dyDescent="0.35">
      <c r="A33" s="5" t="s">
        <v>50</v>
      </c>
      <c r="B33" s="6">
        <v>0</v>
      </c>
      <c r="C33" s="6">
        <v>0</v>
      </c>
      <c r="D33" s="6">
        <v>0</v>
      </c>
      <c r="N33" s="5" t="s">
        <v>50</v>
      </c>
      <c r="O33" s="6">
        <v>0</v>
      </c>
      <c r="P33" s="6">
        <v>0</v>
      </c>
      <c r="Q33" s="6">
        <v>0</v>
      </c>
      <c r="AA33" s="5" t="s">
        <v>50</v>
      </c>
      <c r="AB33" s="6">
        <v>0</v>
      </c>
      <c r="AC33" s="6">
        <v>0</v>
      </c>
      <c r="AD33" s="6">
        <v>0</v>
      </c>
      <c r="AN33" s="5" t="s">
        <v>50</v>
      </c>
      <c r="AO33" s="6">
        <v>2402</v>
      </c>
      <c r="AP33" s="6">
        <v>0</v>
      </c>
      <c r="AQ33" s="6">
        <v>0</v>
      </c>
    </row>
    <row r="34" spans="1:47" ht="15" thickBot="1" x14ac:dyDescent="0.35">
      <c r="A34" s="5" t="s">
        <v>53</v>
      </c>
      <c r="B34" s="6">
        <v>0</v>
      </c>
      <c r="C34" s="6">
        <v>0</v>
      </c>
      <c r="D34" s="6">
        <v>4684</v>
      </c>
      <c r="N34" s="5" t="s">
        <v>53</v>
      </c>
      <c r="O34" s="6">
        <v>4870</v>
      </c>
      <c r="P34" s="6">
        <v>0</v>
      </c>
      <c r="Q34" s="6">
        <v>0</v>
      </c>
      <c r="AA34" s="5" t="s">
        <v>53</v>
      </c>
      <c r="AB34" s="6">
        <v>452</v>
      </c>
      <c r="AC34" s="6">
        <v>0</v>
      </c>
      <c r="AD34" s="6">
        <v>0</v>
      </c>
      <c r="AN34" s="5" t="s">
        <v>53</v>
      </c>
      <c r="AO34" s="6">
        <v>1235</v>
      </c>
      <c r="AP34" s="6">
        <v>0</v>
      </c>
      <c r="AQ34" s="6">
        <v>0</v>
      </c>
    </row>
    <row r="35" spans="1:47" ht="15" thickBot="1" x14ac:dyDescent="0.35">
      <c r="A35" s="5" t="s">
        <v>56</v>
      </c>
      <c r="B35" s="6">
        <v>0</v>
      </c>
      <c r="C35" s="6">
        <v>4427</v>
      </c>
      <c r="D35" s="6">
        <v>0</v>
      </c>
      <c r="N35" s="5" t="s">
        <v>56</v>
      </c>
      <c r="O35" s="6">
        <v>4610</v>
      </c>
      <c r="P35" s="6">
        <v>0</v>
      </c>
      <c r="Q35" s="6">
        <v>5610</v>
      </c>
      <c r="AA35" s="5" t="s">
        <v>56</v>
      </c>
      <c r="AB35" s="6">
        <v>738</v>
      </c>
      <c r="AC35" s="6">
        <v>0</v>
      </c>
      <c r="AD35" s="6">
        <v>0</v>
      </c>
      <c r="AN35" s="5" t="s">
        <v>56</v>
      </c>
      <c r="AO35" s="6">
        <v>603</v>
      </c>
      <c r="AP35" s="6">
        <v>0</v>
      </c>
      <c r="AQ35" s="6">
        <v>0</v>
      </c>
    </row>
    <row r="36" spans="1:47" ht="15" thickBot="1" x14ac:dyDescent="0.35">
      <c r="A36" s="5" t="s">
        <v>59</v>
      </c>
      <c r="B36" s="6">
        <v>0</v>
      </c>
      <c r="C36" s="6">
        <v>0</v>
      </c>
      <c r="D36" s="6">
        <v>0</v>
      </c>
      <c r="N36" s="5" t="s">
        <v>59</v>
      </c>
      <c r="O36" s="6">
        <v>0</v>
      </c>
      <c r="P36" s="6">
        <v>0</v>
      </c>
      <c r="Q36" s="6">
        <v>0</v>
      </c>
      <c r="AA36" s="5" t="s">
        <v>59</v>
      </c>
      <c r="AB36" s="6">
        <v>1406</v>
      </c>
      <c r="AC36" s="6">
        <v>0</v>
      </c>
      <c r="AD36" s="6">
        <v>0</v>
      </c>
      <c r="AN36" s="5" t="s">
        <v>59</v>
      </c>
      <c r="AO36" s="6">
        <v>0</v>
      </c>
      <c r="AP36" s="6">
        <v>0</v>
      </c>
      <c r="AQ36" s="6">
        <v>0</v>
      </c>
    </row>
    <row r="37" spans="1:47" ht="15" thickBot="1" x14ac:dyDescent="0.35">
      <c r="A37" s="5" t="s">
        <v>62</v>
      </c>
      <c r="B37" s="6">
        <v>0</v>
      </c>
      <c r="C37" s="6">
        <v>0</v>
      </c>
      <c r="D37" s="6">
        <v>0</v>
      </c>
      <c r="N37" s="5" t="s">
        <v>62</v>
      </c>
      <c r="O37" s="6">
        <v>0</v>
      </c>
      <c r="P37" s="6">
        <v>0</v>
      </c>
      <c r="Q37" s="6">
        <v>0</v>
      </c>
      <c r="AA37" s="5" t="s">
        <v>62</v>
      </c>
      <c r="AB37" s="6">
        <v>0</v>
      </c>
      <c r="AC37" s="6">
        <v>0</v>
      </c>
      <c r="AD37" s="6">
        <v>0</v>
      </c>
      <c r="AN37" s="5" t="s">
        <v>62</v>
      </c>
      <c r="AO37" s="6">
        <v>0</v>
      </c>
      <c r="AP37" s="6">
        <v>0</v>
      </c>
      <c r="AQ37" s="6">
        <v>0</v>
      </c>
    </row>
    <row r="38" spans="1:47" ht="15" thickBot="1" x14ac:dyDescent="0.35">
      <c r="A38" s="5" t="s">
        <v>65</v>
      </c>
      <c r="B38" s="6">
        <v>3052</v>
      </c>
      <c r="C38" s="6">
        <v>0</v>
      </c>
      <c r="D38" s="6">
        <v>0</v>
      </c>
      <c r="N38" s="5" t="s">
        <v>65</v>
      </c>
      <c r="O38" s="6">
        <v>3006</v>
      </c>
      <c r="P38" s="6">
        <v>0</v>
      </c>
      <c r="Q38" s="6">
        <v>0</v>
      </c>
      <c r="AA38" s="5" t="s">
        <v>65</v>
      </c>
      <c r="AB38" s="6">
        <v>354</v>
      </c>
      <c r="AC38" s="6">
        <v>0</v>
      </c>
      <c r="AD38" s="6">
        <v>0</v>
      </c>
      <c r="AN38" s="5" t="s">
        <v>65</v>
      </c>
      <c r="AO38" s="6">
        <v>205</v>
      </c>
      <c r="AP38" s="6">
        <v>0</v>
      </c>
      <c r="AQ38" s="6">
        <v>0</v>
      </c>
    </row>
    <row r="39" spans="1:47" ht="18.600000000000001" thickBot="1" x14ac:dyDescent="0.35">
      <c r="A39" s="1"/>
      <c r="N39" s="1"/>
      <c r="AA39" s="1"/>
      <c r="AN39" s="1"/>
    </row>
    <row r="40" spans="1:47" ht="15" thickBot="1" x14ac:dyDescent="0.35">
      <c r="A40" s="5" t="s">
        <v>185</v>
      </c>
      <c r="B40" s="5" t="s">
        <v>25</v>
      </c>
      <c r="C40" s="5" t="s">
        <v>26</v>
      </c>
      <c r="D40" s="5" t="s">
        <v>27</v>
      </c>
      <c r="E40" s="5" t="s">
        <v>70</v>
      </c>
      <c r="F40" s="5" t="s">
        <v>71</v>
      </c>
      <c r="G40" s="5" t="s">
        <v>72</v>
      </c>
      <c r="H40" s="5" t="s">
        <v>73</v>
      </c>
      <c r="N40" s="5" t="s">
        <v>185</v>
      </c>
      <c r="O40" s="5" t="s">
        <v>25</v>
      </c>
      <c r="P40" s="5" t="s">
        <v>26</v>
      </c>
      <c r="Q40" s="5" t="s">
        <v>27</v>
      </c>
      <c r="R40" s="5" t="s">
        <v>70</v>
      </c>
      <c r="S40" s="5" t="s">
        <v>71</v>
      </c>
      <c r="T40" s="5" t="s">
        <v>72</v>
      </c>
      <c r="U40" s="5" t="s">
        <v>73</v>
      </c>
      <c r="AA40" s="5" t="s">
        <v>185</v>
      </c>
      <c r="AB40" s="5" t="s">
        <v>25</v>
      </c>
      <c r="AC40" s="5" t="s">
        <v>26</v>
      </c>
      <c r="AD40" s="5" t="s">
        <v>27</v>
      </c>
      <c r="AE40" s="5" t="s">
        <v>70</v>
      </c>
      <c r="AF40" s="5" t="s">
        <v>71</v>
      </c>
      <c r="AG40" s="5" t="s">
        <v>72</v>
      </c>
      <c r="AH40" s="5" t="s">
        <v>73</v>
      </c>
      <c r="AN40" s="5" t="s">
        <v>185</v>
      </c>
      <c r="AO40" s="5" t="s">
        <v>25</v>
      </c>
      <c r="AP40" s="5" t="s">
        <v>26</v>
      </c>
      <c r="AQ40" s="5" t="s">
        <v>27</v>
      </c>
      <c r="AR40" s="5" t="s">
        <v>70</v>
      </c>
      <c r="AS40" s="5" t="s">
        <v>71</v>
      </c>
      <c r="AT40" s="5" t="s">
        <v>72</v>
      </c>
      <c r="AU40" s="5" t="s">
        <v>73</v>
      </c>
    </row>
    <row r="41" spans="1:47" ht="15" thickBot="1" x14ac:dyDescent="0.35">
      <c r="A41" s="5" t="s">
        <v>30</v>
      </c>
      <c r="B41" s="6">
        <v>0</v>
      </c>
      <c r="C41" s="6">
        <v>5675</v>
      </c>
      <c r="D41" s="6">
        <v>0</v>
      </c>
      <c r="E41" s="6">
        <v>5675</v>
      </c>
      <c r="F41" s="6">
        <v>5675</v>
      </c>
      <c r="G41" s="6">
        <v>0</v>
      </c>
      <c r="H41" s="6">
        <v>0</v>
      </c>
      <c r="N41" s="5" t="s">
        <v>30</v>
      </c>
      <c r="O41" s="6">
        <v>5210</v>
      </c>
      <c r="P41" s="6">
        <v>0</v>
      </c>
      <c r="Q41" s="6">
        <v>0</v>
      </c>
      <c r="R41" s="6">
        <v>5210</v>
      </c>
      <c r="S41" s="6">
        <v>5210</v>
      </c>
      <c r="T41" s="6">
        <v>0</v>
      </c>
      <c r="U41" s="6">
        <v>0</v>
      </c>
      <c r="AA41" s="5" t="s">
        <v>30</v>
      </c>
      <c r="AB41" s="6">
        <v>1471</v>
      </c>
      <c r="AC41" s="6">
        <v>0</v>
      </c>
      <c r="AD41" s="6">
        <v>0</v>
      </c>
      <c r="AE41" s="6">
        <v>1471</v>
      </c>
      <c r="AF41" s="6">
        <v>1471</v>
      </c>
      <c r="AG41" s="6">
        <v>0</v>
      </c>
      <c r="AH41" s="6">
        <v>0</v>
      </c>
      <c r="AN41" s="5" t="s">
        <v>30</v>
      </c>
      <c r="AO41" s="6">
        <v>2088</v>
      </c>
      <c r="AP41" s="6">
        <v>0</v>
      </c>
      <c r="AQ41" s="6">
        <v>0</v>
      </c>
      <c r="AR41" s="6">
        <v>2088</v>
      </c>
      <c r="AS41" s="6">
        <v>2088</v>
      </c>
      <c r="AT41" s="6">
        <v>0</v>
      </c>
      <c r="AU41" s="6">
        <v>0</v>
      </c>
    </row>
    <row r="42" spans="1:47" ht="15" thickBot="1" x14ac:dyDescent="0.35">
      <c r="A42" s="5" t="s">
        <v>31</v>
      </c>
      <c r="B42" s="6">
        <v>5175</v>
      </c>
      <c r="C42" s="6">
        <v>0</v>
      </c>
      <c r="D42" s="6">
        <v>0</v>
      </c>
      <c r="E42" s="6">
        <v>5175</v>
      </c>
      <c r="F42" s="6">
        <v>5175</v>
      </c>
      <c r="G42" s="6">
        <v>0</v>
      </c>
      <c r="H42" s="6">
        <v>0</v>
      </c>
      <c r="N42" s="5" t="s">
        <v>31</v>
      </c>
      <c r="O42" s="6">
        <v>8130</v>
      </c>
      <c r="P42" s="6">
        <v>0</v>
      </c>
      <c r="Q42" s="6">
        <v>0</v>
      </c>
      <c r="R42" s="6">
        <v>8130</v>
      </c>
      <c r="S42" s="6">
        <v>8130</v>
      </c>
      <c r="T42" s="6">
        <v>0</v>
      </c>
      <c r="U42" s="6">
        <v>0</v>
      </c>
      <c r="AA42" s="5" t="s">
        <v>31</v>
      </c>
      <c r="AB42" s="6">
        <v>0</v>
      </c>
      <c r="AC42" s="6">
        <v>916</v>
      </c>
      <c r="AD42" s="6">
        <v>0</v>
      </c>
      <c r="AE42" s="6">
        <v>916</v>
      </c>
      <c r="AF42" s="6">
        <v>916</v>
      </c>
      <c r="AG42" s="6">
        <v>0</v>
      </c>
      <c r="AH42" s="6">
        <v>0</v>
      </c>
      <c r="AN42" s="5" t="s">
        <v>31</v>
      </c>
      <c r="AO42" s="6">
        <v>0</v>
      </c>
      <c r="AP42" s="6">
        <v>2198</v>
      </c>
      <c r="AQ42" s="6">
        <v>0</v>
      </c>
      <c r="AR42" s="6">
        <v>2198</v>
      </c>
      <c r="AS42" s="6">
        <v>2198</v>
      </c>
      <c r="AT42" s="6">
        <v>0</v>
      </c>
      <c r="AU42" s="6">
        <v>0</v>
      </c>
    </row>
    <row r="43" spans="1:47" ht="15" thickBot="1" x14ac:dyDescent="0.35">
      <c r="A43" s="5" t="s">
        <v>32</v>
      </c>
      <c r="B43" s="6">
        <v>4923</v>
      </c>
      <c r="C43" s="6">
        <v>0</v>
      </c>
      <c r="D43" s="6">
        <v>0</v>
      </c>
      <c r="E43" s="6">
        <v>4923</v>
      </c>
      <c r="F43" s="6">
        <v>4923</v>
      </c>
      <c r="G43" s="6">
        <v>0</v>
      </c>
      <c r="H43" s="6">
        <v>0</v>
      </c>
      <c r="N43" s="5" t="s">
        <v>32</v>
      </c>
      <c r="O43" s="6">
        <v>0</v>
      </c>
      <c r="P43" s="6">
        <v>6810</v>
      </c>
      <c r="Q43" s="6">
        <v>0</v>
      </c>
      <c r="R43" s="6">
        <v>6810</v>
      </c>
      <c r="S43" s="6">
        <v>6810</v>
      </c>
      <c r="T43" s="6">
        <v>0</v>
      </c>
      <c r="U43" s="6">
        <v>0</v>
      </c>
      <c r="AA43" s="5" t="s">
        <v>32</v>
      </c>
      <c r="AB43" s="6">
        <v>0</v>
      </c>
      <c r="AC43" s="6">
        <v>1450</v>
      </c>
      <c r="AD43" s="6">
        <v>0</v>
      </c>
      <c r="AE43" s="6">
        <v>1450</v>
      </c>
      <c r="AF43" s="6">
        <v>1450</v>
      </c>
      <c r="AG43" s="6">
        <v>0</v>
      </c>
      <c r="AH43" s="6">
        <v>0</v>
      </c>
      <c r="AN43" s="5" t="s">
        <v>32</v>
      </c>
      <c r="AO43" s="6">
        <v>0</v>
      </c>
      <c r="AP43" s="6">
        <v>1524</v>
      </c>
      <c r="AQ43" s="6">
        <v>0</v>
      </c>
      <c r="AR43" s="6">
        <v>1524</v>
      </c>
      <c r="AS43" s="6">
        <v>1524</v>
      </c>
      <c r="AT43" s="6">
        <v>0</v>
      </c>
      <c r="AU43" s="6">
        <v>0</v>
      </c>
    </row>
    <row r="44" spans="1:47" ht="15" thickBot="1" x14ac:dyDescent="0.35">
      <c r="A44" s="5" t="s">
        <v>33</v>
      </c>
      <c r="B44" s="6">
        <v>0</v>
      </c>
      <c r="C44" s="6">
        <v>0</v>
      </c>
      <c r="D44" s="6">
        <v>4745</v>
      </c>
      <c r="E44" s="6">
        <v>4745</v>
      </c>
      <c r="F44" s="6">
        <v>4745</v>
      </c>
      <c r="G44" s="6">
        <v>0</v>
      </c>
      <c r="H44" s="6">
        <v>0</v>
      </c>
      <c r="N44" s="5" t="s">
        <v>33</v>
      </c>
      <c r="O44" s="6">
        <v>0</v>
      </c>
      <c r="P44" s="6">
        <v>0</v>
      </c>
      <c r="Q44" s="6">
        <v>5160</v>
      </c>
      <c r="R44" s="6">
        <v>5160</v>
      </c>
      <c r="S44" s="6">
        <v>5160</v>
      </c>
      <c r="T44" s="6">
        <v>0</v>
      </c>
      <c r="U44" s="6">
        <v>0</v>
      </c>
      <c r="AA44" s="5" t="s">
        <v>33</v>
      </c>
      <c r="AB44" s="6">
        <v>0</v>
      </c>
      <c r="AC44" s="6">
        <v>0</v>
      </c>
      <c r="AD44" s="6">
        <v>807</v>
      </c>
      <c r="AE44" s="6">
        <v>807</v>
      </c>
      <c r="AF44" s="6">
        <v>807</v>
      </c>
      <c r="AG44" s="6">
        <v>0</v>
      </c>
      <c r="AH44" s="6">
        <v>0</v>
      </c>
      <c r="AN44" s="5" t="s">
        <v>33</v>
      </c>
      <c r="AO44" s="6">
        <v>2402</v>
      </c>
      <c r="AP44" s="6">
        <v>0</v>
      </c>
      <c r="AQ44" s="6">
        <v>0</v>
      </c>
      <c r="AR44" s="6">
        <v>2402</v>
      </c>
      <c r="AS44" s="6">
        <v>2402</v>
      </c>
      <c r="AT44" s="6">
        <v>0</v>
      </c>
      <c r="AU44" s="6">
        <v>0</v>
      </c>
    </row>
    <row r="45" spans="1:47" ht="15" thickBot="1" x14ac:dyDescent="0.35">
      <c r="A45" s="5" t="s">
        <v>34</v>
      </c>
      <c r="B45" s="6">
        <v>0</v>
      </c>
      <c r="C45" s="6">
        <v>0</v>
      </c>
      <c r="D45" s="6">
        <v>4684</v>
      </c>
      <c r="E45" s="6">
        <v>4684</v>
      </c>
      <c r="F45" s="6">
        <v>4684</v>
      </c>
      <c r="G45" s="6">
        <v>0</v>
      </c>
      <c r="H45" s="6">
        <v>0</v>
      </c>
      <c r="N45" s="5" t="s">
        <v>34</v>
      </c>
      <c r="O45" s="6">
        <v>4870</v>
      </c>
      <c r="P45" s="6">
        <v>0</v>
      </c>
      <c r="Q45" s="6">
        <v>0</v>
      </c>
      <c r="R45" s="6">
        <v>4870</v>
      </c>
      <c r="S45" s="6">
        <v>4870</v>
      </c>
      <c r="T45" s="6">
        <v>0</v>
      </c>
      <c r="U45" s="6">
        <v>0</v>
      </c>
      <c r="AA45" s="5" t="s">
        <v>34</v>
      </c>
      <c r="AB45" s="6">
        <v>452</v>
      </c>
      <c r="AC45" s="6">
        <v>0</v>
      </c>
      <c r="AD45" s="6">
        <v>0</v>
      </c>
      <c r="AE45" s="6">
        <v>452</v>
      </c>
      <c r="AF45" s="6">
        <v>452</v>
      </c>
      <c r="AG45" s="6">
        <v>0</v>
      </c>
      <c r="AH45" s="6">
        <v>0</v>
      </c>
      <c r="AN45" s="5" t="s">
        <v>34</v>
      </c>
      <c r="AO45" s="6">
        <v>1235</v>
      </c>
      <c r="AP45" s="6">
        <v>0</v>
      </c>
      <c r="AQ45" s="6">
        <v>0</v>
      </c>
      <c r="AR45" s="6">
        <v>1235</v>
      </c>
      <c r="AS45" s="6">
        <v>1235</v>
      </c>
      <c r="AT45" s="6">
        <v>0</v>
      </c>
      <c r="AU45" s="6">
        <v>0</v>
      </c>
    </row>
    <row r="46" spans="1:47" ht="15" thickBot="1" x14ac:dyDescent="0.35">
      <c r="A46" s="5" t="s">
        <v>35</v>
      </c>
      <c r="B46" s="6">
        <v>0</v>
      </c>
      <c r="C46" s="6">
        <v>4427</v>
      </c>
      <c r="D46" s="6">
        <v>0</v>
      </c>
      <c r="E46" s="6">
        <v>4427</v>
      </c>
      <c r="F46" s="6">
        <v>4427</v>
      </c>
      <c r="G46" s="6">
        <v>0</v>
      </c>
      <c r="H46" s="6">
        <v>0</v>
      </c>
      <c r="N46" s="5" t="s">
        <v>35</v>
      </c>
      <c r="O46" s="6">
        <v>4610</v>
      </c>
      <c r="P46" s="6">
        <v>0</v>
      </c>
      <c r="Q46" s="6">
        <v>0</v>
      </c>
      <c r="R46" s="6">
        <v>4610</v>
      </c>
      <c r="S46" s="6">
        <v>4610</v>
      </c>
      <c r="T46" s="6">
        <v>0</v>
      </c>
      <c r="U46" s="6">
        <v>0</v>
      </c>
      <c r="AA46" s="5" t="s">
        <v>35</v>
      </c>
      <c r="AB46" s="6">
        <v>738</v>
      </c>
      <c r="AC46" s="6">
        <v>0</v>
      </c>
      <c r="AD46" s="6">
        <v>0</v>
      </c>
      <c r="AE46" s="6">
        <v>738</v>
      </c>
      <c r="AF46" s="6">
        <v>738</v>
      </c>
      <c r="AG46" s="6">
        <v>0</v>
      </c>
      <c r="AH46" s="6">
        <v>0</v>
      </c>
      <c r="AN46" s="5" t="s">
        <v>35</v>
      </c>
      <c r="AO46" s="6">
        <v>603</v>
      </c>
      <c r="AP46" s="6">
        <v>0</v>
      </c>
      <c r="AQ46" s="6">
        <v>0</v>
      </c>
      <c r="AR46" s="6">
        <v>603</v>
      </c>
      <c r="AS46" s="6">
        <v>603</v>
      </c>
      <c r="AT46" s="6">
        <v>0</v>
      </c>
      <c r="AU46" s="6">
        <v>0</v>
      </c>
    </row>
    <row r="47" spans="1:47" ht="15" thickBot="1" x14ac:dyDescent="0.35">
      <c r="A47" s="5" t="s">
        <v>36</v>
      </c>
      <c r="B47" s="6">
        <v>0</v>
      </c>
      <c r="C47" s="6">
        <v>4046</v>
      </c>
      <c r="D47" s="6">
        <v>0</v>
      </c>
      <c r="E47" s="6">
        <v>4046</v>
      </c>
      <c r="F47" s="6">
        <v>4046</v>
      </c>
      <c r="G47" s="6">
        <v>0</v>
      </c>
      <c r="H47" s="6">
        <v>0</v>
      </c>
      <c r="N47" s="5" t="s">
        <v>36</v>
      </c>
      <c r="O47" s="6">
        <v>0</v>
      </c>
      <c r="P47" s="6">
        <v>4290</v>
      </c>
      <c r="Q47" s="6">
        <v>0</v>
      </c>
      <c r="R47" s="6">
        <v>4290</v>
      </c>
      <c r="S47" s="6">
        <v>4290</v>
      </c>
      <c r="T47" s="6">
        <v>0</v>
      </c>
      <c r="U47" s="6">
        <v>0</v>
      </c>
      <c r="AA47" s="5" t="s">
        <v>36</v>
      </c>
      <c r="AB47" s="6">
        <v>1406</v>
      </c>
      <c r="AC47" s="6">
        <v>0</v>
      </c>
      <c r="AD47" s="6">
        <v>0</v>
      </c>
      <c r="AE47" s="6">
        <v>1406</v>
      </c>
      <c r="AF47" s="6">
        <v>1406</v>
      </c>
      <c r="AG47" s="6">
        <v>0</v>
      </c>
      <c r="AH47" s="6">
        <v>0</v>
      </c>
      <c r="AN47" s="5" t="s">
        <v>36</v>
      </c>
      <c r="AO47" s="6">
        <v>0</v>
      </c>
      <c r="AP47" s="6">
        <v>0</v>
      </c>
      <c r="AQ47" s="6">
        <v>736</v>
      </c>
      <c r="AR47" s="6">
        <v>736</v>
      </c>
      <c r="AS47" s="6">
        <v>736</v>
      </c>
      <c r="AT47" s="6">
        <v>0</v>
      </c>
      <c r="AU47" s="6">
        <v>0</v>
      </c>
    </row>
    <row r="48" spans="1:47" ht="15" thickBot="1" x14ac:dyDescent="0.35">
      <c r="A48" s="5" t="s">
        <v>37</v>
      </c>
      <c r="B48" s="6">
        <v>3326</v>
      </c>
      <c r="C48" s="6">
        <v>0</v>
      </c>
      <c r="D48" s="6">
        <v>0</v>
      </c>
      <c r="E48" s="6">
        <v>3326</v>
      </c>
      <c r="F48" s="6">
        <v>3326</v>
      </c>
      <c r="G48" s="6">
        <v>0</v>
      </c>
      <c r="H48" s="6">
        <v>0</v>
      </c>
      <c r="N48" s="5" t="s">
        <v>37</v>
      </c>
      <c r="O48" s="6">
        <v>0</v>
      </c>
      <c r="P48" s="6">
        <v>0</v>
      </c>
      <c r="Q48" s="6">
        <v>5610</v>
      </c>
      <c r="R48" s="6">
        <v>5610</v>
      </c>
      <c r="S48" s="6">
        <v>5610</v>
      </c>
      <c r="T48" s="6">
        <v>0</v>
      </c>
      <c r="U48" s="6">
        <v>0</v>
      </c>
      <c r="AA48" s="5" t="s">
        <v>37</v>
      </c>
      <c r="AB48" s="6">
        <v>0</v>
      </c>
      <c r="AC48" s="6">
        <v>462</v>
      </c>
      <c r="AD48" s="6">
        <v>0</v>
      </c>
      <c r="AE48" s="6">
        <v>462</v>
      </c>
      <c r="AF48" s="6">
        <v>462</v>
      </c>
      <c r="AG48" s="6">
        <v>0</v>
      </c>
      <c r="AH48" s="6">
        <v>0</v>
      </c>
      <c r="AN48" s="5" t="s">
        <v>37</v>
      </c>
      <c r="AO48" s="6">
        <v>0</v>
      </c>
      <c r="AP48" s="6">
        <v>1155</v>
      </c>
      <c r="AQ48" s="6">
        <v>0</v>
      </c>
      <c r="AR48" s="6">
        <v>1155</v>
      </c>
      <c r="AS48" s="6">
        <v>1155</v>
      </c>
      <c r="AT48" s="6">
        <v>0</v>
      </c>
      <c r="AU48" s="6">
        <v>0</v>
      </c>
    </row>
    <row r="49" spans="1:47" ht="15" thickBot="1" x14ac:dyDescent="0.35">
      <c r="A49" s="5" t="s">
        <v>38</v>
      </c>
      <c r="B49" s="6">
        <v>3052</v>
      </c>
      <c r="C49" s="6">
        <v>0</v>
      </c>
      <c r="D49" s="6">
        <v>0</v>
      </c>
      <c r="E49" s="6">
        <v>3052</v>
      </c>
      <c r="F49" s="6">
        <v>3052</v>
      </c>
      <c r="G49" s="6">
        <v>0</v>
      </c>
      <c r="H49" s="6">
        <v>0</v>
      </c>
      <c r="N49" s="5" t="s">
        <v>38</v>
      </c>
      <c r="O49" s="6">
        <v>3006</v>
      </c>
      <c r="P49" s="6">
        <v>0</v>
      </c>
      <c r="Q49" s="6">
        <v>0</v>
      </c>
      <c r="R49" s="6">
        <v>3006</v>
      </c>
      <c r="S49" s="6">
        <v>3006</v>
      </c>
      <c r="T49" s="6">
        <v>0</v>
      </c>
      <c r="U49" s="6">
        <v>0</v>
      </c>
      <c r="AA49" s="5" t="s">
        <v>38</v>
      </c>
      <c r="AB49" s="6">
        <v>354</v>
      </c>
      <c r="AC49" s="6">
        <v>0</v>
      </c>
      <c r="AD49" s="6">
        <v>0</v>
      </c>
      <c r="AE49" s="6">
        <v>354</v>
      </c>
      <c r="AF49" s="6">
        <v>354</v>
      </c>
      <c r="AG49" s="6">
        <v>0</v>
      </c>
      <c r="AH49" s="6">
        <v>0</v>
      </c>
      <c r="AN49" s="5" t="s">
        <v>38</v>
      </c>
      <c r="AO49" s="6">
        <v>205</v>
      </c>
      <c r="AP49" s="6">
        <v>0</v>
      </c>
      <c r="AQ49" s="6">
        <v>0</v>
      </c>
      <c r="AR49" s="6">
        <v>205</v>
      </c>
      <c r="AS49" s="6">
        <v>205</v>
      </c>
      <c r="AT49" s="6">
        <v>0</v>
      </c>
      <c r="AU49" s="6">
        <v>0</v>
      </c>
    </row>
    <row r="50" spans="1:47" ht="15" thickBot="1" x14ac:dyDescent="0.35"/>
    <row r="51" spans="1:47" ht="15" thickBot="1" x14ac:dyDescent="0.35">
      <c r="A51" s="7" t="s">
        <v>74</v>
      </c>
      <c r="B51" s="8">
        <v>15595</v>
      </c>
      <c r="N51" s="7" t="s">
        <v>74</v>
      </c>
      <c r="O51" s="8">
        <v>10370</v>
      </c>
      <c r="AA51" s="7" t="s">
        <v>74</v>
      </c>
      <c r="AB51" s="8">
        <v>3194</v>
      </c>
      <c r="AN51" s="7" t="s">
        <v>74</v>
      </c>
      <c r="AO51" s="8">
        <v>4286</v>
      </c>
    </row>
    <row r="52" spans="1:47" ht="15" thickBot="1" x14ac:dyDescent="0.35">
      <c r="A52" s="7" t="s">
        <v>75</v>
      </c>
      <c r="B52" s="8">
        <v>3052</v>
      </c>
      <c r="N52" s="7" t="s">
        <v>75</v>
      </c>
      <c r="O52" s="8">
        <v>3006</v>
      </c>
      <c r="AA52" s="7" t="s">
        <v>75</v>
      </c>
      <c r="AB52" s="8">
        <v>354</v>
      </c>
      <c r="AN52" s="7" t="s">
        <v>75</v>
      </c>
      <c r="AO52" s="8">
        <v>205</v>
      </c>
    </row>
    <row r="53" spans="1:47" ht="15" thickBot="1" x14ac:dyDescent="0.35">
      <c r="A53" s="7" t="s">
        <v>76</v>
      </c>
      <c r="B53" s="8">
        <v>40053</v>
      </c>
      <c r="N53" s="7" t="s">
        <v>76</v>
      </c>
      <c r="O53" s="8">
        <v>47696</v>
      </c>
      <c r="AA53" s="7" t="s">
        <v>76</v>
      </c>
      <c r="AB53" s="8">
        <v>8056</v>
      </c>
      <c r="AN53" s="7" t="s">
        <v>76</v>
      </c>
      <c r="AO53" s="8">
        <v>12146</v>
      </c>
    </row>
    <row r="54" spans="1:47" ht="15" thickBot="1" x14ac:dyDescent="0.35">
      <c r="A54" s="7" t="s">
        <v>77</v>
      </c>
      <c r="B54" s="8">
        <v>40053</v>
      </c>
      <c r="N54" s="7" t="s">
        <v>77</v>
      </c>
      <c r="O54" s="8">
        <v>47696</v>
      </c>
      <c r="AA54" s="7" t="s">
        <v>77</v>
      </c>
      <c r="AB54" s="8">
        <v>8056</v>
      </c>
      <c r="AN54" s="7" t="s">
        <v>77</v>
      </c>
      <c r="AO54" s="8">
        <v>12146</v>
      </c>
    </row>
    <row r="55" spans="1:47" ht="15" thickBot="1" x14ac:dyDescent="0.35">
      <c r="A55" s="7" t="s">
        <v>78</v>
      </c>
      <c r="B55" s="8">
        <v>0</v>
      </c>
      <c r="N55" s="7" t="s">
        <v>78</v>
      </c>
      <c r="O55" s="8">
        <v>0</v>
      </c>
      <c r="AA55" s="7" t="s">
        <v>78</v>
      </c>
      <c r="AB55" s="8">
        <v>0</v>
      </c>
      <c r="AN55" s="7" t="s">
        <v>78</v>
      </c>
      <c r="AO55" s="8">
        <v>0</v>
      </c>
    </row>
    <row r="56" spans="1:47" ht="20.399999999999999" thickBot="1" x14ac:dyDescent="0.35">
      <c r="A56" s="7" t="s">
        <v>79</v>
      </c>
      <c r="B56" s="8"/>
      <c r="N56" s="7" t="s">
        <v>79</v>
      </c>
      <c r="O56" s="8"/>
      <c r="AA56" s="7" t="s">
        <v>79</v>
      </c>
      <c r="AB56" s="8"/>
      <c r="AN56" s="7" t="s">
        <v>79</v>
      </c>
      <c r="AO56" s="8"/>
    </row>
    <row r="57" spans="1:47" ht="20.399999999999999" thickBot="1" x14ac:dyDescent="0.35">
      <c r="A57" s="7" t="s">
        <v>80</v>
      </c>
      <c r="B57" s="8"/>
      <c r="N57" s="7" t="s">
        <v>80</v>
      </c>
      <c r="O57" s="8"/>
      <c r="AA57" s="7" t="s">
        <v>80</v>
      </c>
      <c r="AB57" s="8"/>
      <c r="AN57" s="7" t="s">
        <v>80</v>
      </c>
      <c r="AO57" s="8"/>
    </row>
    <row r="58" spans="1:47" ht="15" thickBot="1" x14ac:dyDescent="0.35">
      <c r="A58" s="7" t="s">
        <v>81</v>
      </c>
      <c r="B58" s="8">
        <v>0</v>
      </c>
      <c r="N58" s="7" t="s">
        <v>81</v>
      </c>
      <c r="O58" s="8">
        <v>0</v>
      </c>
      <c r="AA58" s="7" t="s">
        <v>81</v>
      </c>
      <c r="AB58" s="8">
        <v>0</v>
      </c>
      <c r="AN58" s="7" t="s">
        <v>81</v>
      </c>
      <c r="AO58" s="8">
        <v>0</v>
      </c>
    </row>
    <row r="61" spans="1:47" ht="18" x14ac:dyDescent="0.35">
      <c r="A61" s="21" t="s">
        <v>186</v>
      </c>
      <c r="N61" s="21" t="s">
        <v>186</v>
      </c>
      <c r="AA61" s="21" t="s">
        <v>186</v>
      </c>
      <c r="AN61" s="21" t="s">
        <v>215</v>
      </c>
    </row>
    <row r="62" spans="1:47" ht="18" x14ac:dyDescent="0.35">
      <c r="A62" s="21" t="s">
        <v>187</v>
      </c>
      <c r="N62" s="21" t="s">
        <v>187</v>
      </c>
      <c r="AA62" s="21" t="s">
        <v>187</v>
      </c>
      <c r="AN62" s="21" t="s">
        <v>187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introduction</vt:lpstr>
      <vt:lpstr>aggregated ranking values</vt:lpstr>
      <vt:lpstr>tie-break</vt:lpstr>
      <vt:lpstr>basic models</vt:lpstr>
      <vt:lpstr>explorative models</vt:lpstr>
    </vt:vector>
  </TitlesOfParts>
  <Company>ExxonMobil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Okusanya, Oluwafemi</dc:creator>
  <cp:lastModifiedBy>Lttd</cp:lastModifiedBy>
  <dcterms:created xsi:type="dcterms:W3CDTF">2022-11-09T09:03:50Z</dcterms:created>
  <dcterms:modified xsi:type="dcterms:W3CDTF">2022-11-14T06:33:46Z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bpWorkbookKeyString_GUID">
    <vt:lpwstr>9604ab0d-63e2-4a16-9c6e-5f28bb3fb237</vt:lpwstr>
  </property>
  <property fmtid="{D5CDD505-2E9C-101B-9397-08002B2CF9AE}" pid="3" name="_AdHocReviewCycleID">
    <vt:i4>2099450389</vt:i4>
  </property>
  <property fmtid="{D5CDD505-2E9C-101B-9397-08002B2CF9AE}" pid="4" name="_NewReviewCycle">
    <vt:lpwstr/>
  </property>
  <property fmtid="{D5CDD505-2E9C-101B-9397-08002B2CF9AE}" pid="5" name="_EmailSubject">
    <vt:lpwstr/>
  </property>
  <property fmtid="{D5CDD505-2E9C-101B-9397-08002B2CF9AE}" pid="6" name="_AuthorEmail">
    <vt:lpwstr>oluwafemi.okusanya@exxonmobil.com</vt:lpwstr>
  </property>
  <property fmtid="{D5CDD505-2E9C-101B-9397-08002B2CF9AE}" pid="7" name="_AuthorEmailDisplayName">
    <vt:lpwstr>Okusanya, Oluwafemi</vt:lpwstr>
  </property>
  <property fmtid="{D5CDD505-2E9C-101B-9397-08002B2CF9AE}" pid="8" name="_ReviewingToolsShownOnce">
    <vt:lpwstr/>
  </property>
</Properties>
</file>