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9947\var\www\miau\data\miau\293\"/>
    </mc:Choice>
  </mc:AlternateContent>
  <xr:revisionPtr revIDLastSave="0" documentId="13_ncr:1_{D2CFEF92-67B0-4B66-952A-8A867BE44D46}" xr6:coauthVersionLast="47" xr6:coauthVersionMax="47" xr10:uidLastSave="{00000000-0000-0000-0000-000000000000}"/>
  <bookViews>
    <workbookView xWindow="-108" yWindow="-108" windowWidth="23256" windowHeight="12720" activeTab="4" xr2:uid="{3CE18874-9682-42A6-9FA8-E588EB73AAB4}"/>
  </bookViews>
  <sheets>
    <sheet name="raw data share price" sheetId="4" r:id="rId1"/>
    <sheet name="enforced patterns solver" sheetId="1" r:id="rId2"/>
    <sheet name="penalties" sheetId="5" r:id="rId3"/>
    <sheet name="penalties (2)" sheetId="6" r:id="rId4"/>
    <sheet name="results" sheetId="3" r:id="rId5"/>
  </sheets>
  <definedNames>
    <definedName name="ExternalData_1" localSheetId="0" hidden="1">'raw data share price'!$A$1:$G$24</definedName>
    <definedName name="solver_adj" localSheetId="1" hidden="1">'enforced patterns solver'!$F$28:$I$32</definedName>
    <definedName name="solver_adj" localSheetId="2" hidden="1">penalties!$F$28:$I$32</definedName>
    <definedName name="solver_adj" localSheetId="3" hidden="1">'penalties (2)'!$F$28:$I$32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1" hidden="1">'enforced patterns solver'!$F$28:$F$32</definedName>
    <definedName name="solver_lhs1" localSheetId="2" hidden="1">penalties!$F$28:$F$32</definedName>
    <definedName name="solver_lhs1" localSheetId="3" hidden="1">'penalties (2)'!$F$28:$F$32</definedName>
    <definedName name="solver_lhs2" localSheetId="1" hidden="1">'enforced patterns solver'!$F$28:$F$32</definedName>
    <definedName name="solver_lhs2" localSheetId="2" hidden="1">penalties!$F$28:$F$32</definedName>
    <definedName name="solver_lhs2" localSheetId="3" hidden="1">'penalties (2)'!$F$28:$F$32</definedName>
    <definedName name="solver_lhs3" localSheetId="1" hidden="1">'enforced patterns solver'!$G$28:$G$32</definedName>
    <definedName name="solver_lhs3" localSheetId="2" hidden="1">penalties!$G$28:$G$32</definedName>
    <definedName name="solver_lhs3" localSheetId="3" hidden="1">'penalties (2)'!$G$28:$G$32</definedName>
    <definedName name="solver_lhs4" localSheetId="1" hidden="1">'enforced patterns solver'!$H$28:$H$32</definedName>
    <definedName name="solver_lhs4" localSheetId="2" hidden="1">penalties!$H$28:$H$32</definedName>
    <definedName name="solver_lhs4" localSheetId="3" hidden="1">'penalties (2)'!$H$28:$H$32</definedName>
    <definedName name="solver_lhs5" localSheetId="1" hidden="1">'enforced patterns solver'!$I$28:$I$32</definedName>
    <definedName name="solver_lhs5" localSheetId="2" hidden="1">penalties!$I$28:$I$32</definedName>
    <definedName name="solver_lhs5" localSheetId="3" hidden="1">'penalties (2)'!$I$28:$I$32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1" hidden="1">5</definedName>
    <definedName name="solver_num" localSheetId="2" hidden="1">5</definedName>
    <definedName name="solver_num" localSheetId="3" hidden="1">5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'enforced patterns solver'!$L$35</definedName>
    <definedName name="solver_opt" localSheetId="2" hidden="1">penalties!$L$35</definedName>
    <definedName name="solver_opt" localSheetId="3" hidden="1">'penalties (2)'!$L$35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2" localSheetId="1" hidden="1">3</definedName>
    <definedName name="solver_rel2" localSheetId="2" hidden="1">3</definedName>
    <definedName name="solver_rel2" localSheetId="3" hidden="1">3</definedName>
    <definedName name="solver_rel3" localSheetId="1" hidden="1">1</definedName>
    <definedName name="solver_rel3" localSheetId="2" hidden="1">1</definedName>
    <definedName name="solver_rel3" localSheetId="3" hidden="1">1</definedName>
    <definedName name="solver_rel4" localSheetId="1" hidden="1">3</definedName>
    <definedName name="solver_rel4" localSheetId="2" hidden="1">3</definedName>
    <definedName name="solver_rel4" localSheetId="3" hidden="1">3</definedName>
    <definedName name="solver_rel5" localSheetId="1" hidden="1">1</definedName>
    <definedName name="solver_rel5" localSheetId="2" hidden="1">1</definedName>
    <definedName name="solver_rel5" localSheetId="3" hidden="1">1</definedName>
    <definedName name="solver_rhs1" localSheetId="1" hidden="1">'enforced patterns solver'!$H$28:$H$32</definedName>
    <definedName name="solver_rhs1" localSheetId="2" hidden="1">penalties!$H$28:$H$32</definedName>
    <definedName name="solver_rhs1" localSheetId="3" hidden="1">'penalties (2)'!$H$28:$H$32</definedName>
    <definedName name="solver_rhs2" localSheetId="1" hidden="1">'enforced patterns solver'!$I$28:$I$32</definedName>
    <definedName name="solver_rhs2" localSheetId="2" hidden="1">penalties!$I$28:$I$32</definedName>
    <definedName name="solver_rhs2" localSheetId="3" hidden="1">'penalties (2)'!$I$28:$I$32</definedName>
    <definedName name="solver_rhs3" localSheetId="1" hidden="1">'enforced patterns solver'!$H$28:$H$32</definedName>
    <definedName name="solver_rhs3" localSheetId="2" hidden="1">penalties!$H$28:$H$32</definedName>
    <definedName name="solver_rhs3" localSheetId="3" hidden="1">'penalties (2)'!$H$28:$H$32</definedName>
    <definedName name="solver_rhs4" localSheetId="1" hidden="1">'enforced patterns solver'!$I$28:$I$32</definedName>
    <definedName name="solver_rhs4" localSheetId="2" hidden="1">penalties!$I$28:$I$32</definedName>
    <definedName name="solver_rhs4" localSheetId="3" hidden="1">'penalties (2)'!$I$28:$I$32</definedName>
    <definedName name="solver_rhs5" localSheetId="1" hidden="1">'enforced patterns solver'!$G$28:$G$32</definedName>
    <definedName name="solver_rhs5" localSheetId="2" hidden="1">penalties!$G$28:$G$32</definedName>
    <definedName name="solver_rhs5" localSheetId="3" hidden="1">'penalties (2)'!$G$28:$G$32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6" l="1"/>
  <c r="P27" i="6"/>
  <c r="O27" i="6"/>
  <c r="Q26" i="6"/>
  <c r="P26" i="6"/>
  <c r="O26" i="6"/>
  <c r="N26" i="6"/>
  <c r="Q25" i="6"/>
  <c r="P25" i="6"/>
  <c r="O25" i="6"/>
  <c r="N25" i="6"/>
  <c r="Q24" i="6"/>
  <c r="P24" i="6"/>
  <c r="O24" i="6"/>
  <c r="N24" i="6"/>
  <c r="Q23" i="6"/>
  <c r="P23" i="6"/>
  <c r="O23" i="6"/>
  <c r="N23" i="6"/>
  <c r="Q22" i="6"/>
  <c r="P22" i="6"/>
  <c r="O22" i="6"/>
  <c r="N22" i="6"/>
  <c r="Q21" i="6"/>
  <c r="P21" i="6"/>
  <c r="O21" i="6"/>
  <c r="N21" i="6"/>
  <c r="Q20" i="6"/>
  <c r="P20" i="6"/>
  <c r="O20" i="6"/>
  <c r="N20" i="6"/>
  <c r="Q19" i="6"/>
  <c r="P19" i="6"/>
  <c r="O19" i="6"/>
  <c r="N19" i="6"/>
  <c r="Q18" i="6"/>
  <c r="P18" i="6"/>
  <c r="O18" i="6"/>
  <c r="N18" i="6"/>
  <c r="Q17" i="6"/>
  <c r="P17" i="6"/>
  <c r="O17" i="6"/>
  <c r="N17" i="6"/>
  <c r="Q16" i="6"/>
  <c r="P16" i="6"/>
  <c r="O16" i="6"/>
  <c r="N16" i="6"/>
  <c r="Q15" i="6"/>
  <c r="P15" i="6"/>
  <c r="O15" i="6"/>
  <c r="N15" i="6"/>
  <c r="Q14" i="6"/>
  <c r="P14" i="6"/>
  <c r="O14" i="6"/>
  <c r="N14" i="6"/>
  <c r="Q13" i="6"/>
  <c r="P13" i="6"/>
  <c r="O13" i="6"/>
  <c r="N13" i="6"/>
  <c r="Q12" i="6"/>
  <c r="P12" i="6"/>
  <c r="O12" i="6"/>
  <c r="N12" i="6"/>
  <c r="Q11" i="6"/>
  <c r="P11" i="6"/>
  <c r="O11" i="6"/>
  <c r="N11" i="6"/>
  <c r="Q10" i="6"/>
  <c r="P10" i="6"/>
  <c r="O10" i="6"/>
  <c r="N10" i="6"/>
  <c r="Q9" i="6"/>
  <c r="P9" i="6"/>
  <c r="O9" i="6"/>
  <c r="N9" i="6"/>
  <c r="Q8" i="6"/>
  <c r="P8" i="6"/>
  <c r="O8" i="6"/>
  <c r="N8" i="6"/>
  <c r="Q7" i="6"/>
  <c r="P7" i="6"/>
  <c r="O7" i="6"/>
  <c r="N7" i="6"/>
  <c r="Q6" i="6"/>
  <c r="P6" i="6"/>
  <c r="O6" i="6"/>
  <c r="N6" i="6"/>
  <c r="Q5" i="6"/>
  <c r="P5" i="6"/>
  <c r="O5" i="6"/>
  <c r="N5" i="6"/>
  <c r="Q4" i="6"/>
  <c r="P4" i="6"/>
  <c r="O4" i="6"/>
  <c r="N4" i="6"/>
  <c r="N27" i="6"/>
  <c r="X32" i="6"/>
  <c r="V32" i="6"/>
  <c r="U31" i="6"/>
  <c r="P65" i="6"/>
  <c r="N64" i="6"/>
  <c r="U28" i="6"/>
  <c r="V31" i="6"/>
  <c r="V29" i="6"/>
  <c r="P64" i="6"/>
  <c r="P66" i="6"/>
  <c r="P67" i="6" s="1"/>
  <c r="P68" i="6" s="1"/>
  <c r="O64" i="6"/>
  <c r="P63" i="6"/>
  <c r="O63" i="6"/>
  <c r="N63" i="6"/>
  <c r="M63" i="6"/>
  <c r="P62" i="6"/>
  <c r="O62" i="6"/>
  <c r="N62" i="6"/>
  <c r="M62" i="6"/>
  <c r="P61" i="6"/>
  <c r="O61" i="6"/>
  <c r="N61" i="6"/>
  <c r="M61" i="6"/>
  <c r="P60" i="6"/>
  <c r="O60" i="6"/>
  <c r="N60" i="6"/>
  <c r="M60" i="6"/>
  <c r="P59" i="6"/>
  <c r="O59" i="6"/>
  <c r="N59" i="6"/>
  <c r="M59" i="6"/>
  <c r="P58" i="6"/>
  <c r="O58" i="6"/>
  <c r="N58" i="6"/>
  <c r="M58" i="6"/>
  <c r="P57" i="6"/>
  <c r="O57" i="6"/>
  <c r="N57" i="6"/>
  <c r="M57" i="6"/>
  <c r="P56" i="6"/>
  <c r="O56" i="6"/>
  <c r="N56" i="6"/>
  <c r="M56" i="6"/>
  <c r="P55" i="6"/>
  <c r="O55" i="6"/>
  <c r="N55" i="6"/>
  <c r="M55" i="6"/>
  <c r="P54" i="6"/>
  <c r="O54" i="6"/>
  <c r="N54" i="6"/>
  <c r="M54" i="6"/>
  <c r="P53" i="6"/>
  <c r="O53" i="6"/>
  <c r="N53" i="6"/>
  <c r="M53" i="6"/>
  <c r="P52" i="6"/>
  <c r="O52" i="6"/>
  <c r="N52" i="6"/>
  <c r="M52" i="6"/>
  <c r="P51" i="6"/>
  <c r="O51" i="6"/>
  <c r="N51" i="6"/>
  <c r="M51" i="6"/>
  <c r="P50" i="6"/>
  <c r="O50" i="6"/>
  <c r="N50" i="6"/>
  <c r="M50" i="6"/>
  <c r="P49" i="6"/>
  <c r="O49" i="6"/>
  <c r="N49" i="6"/>
  <c r="M49" i="6"/>
  <c r="P48" i="6"/>
  <c r="O48" i="6"/>
  <c r="N48" i="6"/>
  <c r="M48" i="6"/>
  <c r="P47" i="6"/>
  <c r="O47" i="6"/>
  <c r="N47" i="6"/>
  <c r="M47" i="6"/>
  <c r="P46" i="6"/>
  <c r="O46" i="6"/>
  <c r="N46" i="6"/>
  <c r="M46" i="6"/>
  <c r="P45" i="6"/>
  <c r="O45" i="6"/>
  <c r="N45" i="6"/>
  <c r="M45" i="6"/>
  <c r="P44" i="6"/>
  <c r="O44" i="6"/>
  <c r="N44" i="6"/>
  <c r="M44" i="6"/>
  <c r="O39" i="6"/>
  <c r="M39" i="6"/>
  <c r="J34" i="6"/>
  <c r="I34" i="6"/>
  <c r="J33" i="6"/>
  <c r="J35" i="6" s="1"/>
  <c r="I33" i="6"/>
  <c r="H33" i="6"/>
  <c r="G33" i="6"/>
  <c r="F33" i="6"/>
  <c r="W32" i="6"/>
  <c r="U32" i="6"/>
  <c r="T32" i="6"/>
  <c r="R32" i="6"/>
  <c r="Y32" i="6" s="1"/>
  <c r="M32" i="6"/>
  <c r="X31" i="6"/>
  <c r="T31" i="6"/>
  <c r="R31" i="6"/>
  <c r="Y31" i="6" s="1"/>
  <c r="M31" i="6"/>
  <c r="X30" i="6"/>
  <c r="W30" i="6"/>
  <c r="V30" i="6"/>
  <c r="U30" i="6"/>
  <c r="T30" i="6"/>
  <c r="R30" i="6"/>
  <c r="Y30" i="6" s="1"/>
  <c r="M30" i="6"/>
  <c r="Y29" i="6"/>
  <c r="X29" i="6"/>
  <c r="T29" i="6"/>
  <c r="R29" i="6"/>
  <c r="M29" i="6"/>
  <c r="W28" i="6"/>
  <c r="R28" i="6"/>
  <c r="Y28" i="6" s="1"/>
  <c r="M28" i="6"/>
  <c r="T28" i="6" s="1"/>
  <c r="X3" i="6"/>
  <c r="W3" i="6"/>
  <c r="R3" i="6"/>
  <c r="Y3" i="6" s="1"/>
  <c r="Q3" i="6"/>
  <c r="P39" i="6" s="1"/>
  <c r="P3" i="6"/>
  <c r="O3" i="6"/>
  <c r="V3" i="6" s="1"/>
  <c r="N3" i="6"/>
  <c r="U3" i="6" s="1"/>
  <c r="M3" i="6"/>
  <c r="T3" i="6" s="1"/>
  <c r="J35" i="1"/>
  <c r="I35" i="1"/>
  <c r="H35" i="1"/>
  <c r="G35" i="1"/>
  <c r="F35" i="1"/>
  <c r="J35" i="5"/>
  <c r="I35" i="5"/>
  <c r="H35" i="5"/>
  <c r="G35" i="5"/>
  <c r="F35" i="5"/>
  <c r="M63" i="5"/>
  <c r="D20" i="3"/>
  <c r="B20" i="3"/>
  <c r="V28" i="5"/>
  <c r="W29" i="5"/>
  <c r="V28" i="1"/>
  <c r="W28" i="1"/>
  <c r="X28" i="1"/>
  <c r="Z28" i="1" s="1"/>
  <c r="V29" i="1"/>
  <c r="Z29" i="1" s="1"/>
  <c r="W29" i="1"/>
  <c r="X29" i="1"/>
  <c r="V30" i="1"/>
  <c r="W30" i="1"/>
  <c r="Z30" i="1" s="1"/>
  <c r="X30" i="1"/>
  <c r="V31" i="1"/>
  <c r="W31" i="1"/>
  <c r="X31" i="1"/>
  <c r="V32" i="1"/>
  <c r="W32" i="1"/>
  <c r="X32" i="1"/>
  <c r="U29" i="1"/>
  <c r="U30" i="1"/>
  <c r="U31" i="1"/>
  <c r="U32" i="1"/>
  <c r="Z32" i="1" s="1"/>
  <c r="U28" i="1"/>
  <c r="W28" i="5"/>
  <c r="U29" i="5"/>
  <c r="U28" i="5"/>
  <c r="Z31" i="1"/>
  <c r="M65" i="5"/>
  <c r="P44" i="5"/>
  <c r="O44" i="5"/>
  <c r="N44" i="5"/>
  <c r="M44" i="5"/>
  <c r="N45" i="5"/>
  <c r="O45" i="5"/>
  <c r="P45" i="5"/>
  <c r="N46" i="5"/>
  <c r="O46" i="5"/>
  <c r="P46" i="5"/>
  <c r="N47" i="5"/>
  <c r="O47" i="5"/>
  <c r="P47" i="5"/>
  <c r="N48" i="5"/>
  <c r="O48" i="5"/>
  <c r="P48" i="5"/>
  <c r="N49" i="5"/>
  <c r="O49" i="5"/>
  <c r="P49" i="5"/>
  <c r="N50" i="5"/>
  <c r="O50" i="5"/>
  <c r="P50" i="5"/>
  <c r="N51" i="5"/>
  <c r="O51" i="5"/>
  <c r="P51" i="5"/>
  <c r="N52" i="5"/>
  <c r="O52" i="5"/>
  <c r="P52" i="5"/>
  <c r="N53" i="5"/>
  <c r="O53" i="5"/>
  <c r="P53" i="5"/>
  <c r="N54" i="5"/>
  <c r="O54" i="5"/>
  <c r="P54" i="5"/>
  <c r="N55" i="5"/>
  <c r="O55" i="5"/>
  <c r="P55" i="5"/>
  <c r="N56" i="5"/>
  <c r="O56" i="5"/>
  <c r="P56" i="5"/>
  <c r="N57" i="5"/>
  <c r="O57" i="5"/>
  <c r="P57" i="5"/>
  <c r="N58" i="5"/>
  <c r="O58" i="5"/>
  <c r="P58" i="5"/>
  <c r="N59" i="5"/>
  <c r="O59" i="5"/>
  <c r="P59" i="5"/>
  <c r="N60" i="5"/>
  <c r="O60" i="5"/>
  <c r="P60" i="5"/>
  <c r="N61" i="5"/>
  <c r="O61" i="5"/>
  <c r="P61" i="5"/>
  <c r="N62" i="5"/>
  <c r="O62" i="5"/>
  <c r="P62" i="5"/>
  <c r="N63" i="5"/>
  <c r="O63" i="5"/>
  <c r="P63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4" i="5"/>
  <c r="M39" i="5"/>
  <c r="N39" i="5"/>
  <c r="O39" i="5"/>
  <c r="P39" i="5"/>
  <c r="J34" i="5"/>
  <c r="J33" i="5"/>
  <c r="I33" i="5"/>
  <c r="H33" i="5"/>
  <c r="G33" i="5"/>
  <c r="F33" i="5"/>
  <c r="Y32" i="5"/>
  <c r="T32" i="5"/>
  <c r="R32" i="5"/>
  <c r="M32" i="5"/>
  <c r="Y31" i="5"/>
  <c r="T31" i="5"/>
  <c r="R31" i="5"/>
  <c r="M31" i="5"/>
  <c r="Y30" i="5"/>
  <c r="T30" i="5"/>
  <c r="R30" i="5"/>
  <c r="M30" i="5"/>
  <c r="Y29" i="5"/>
  <c r="T29" i="5"/>
  <c r="R29" i="5"/>
  <c r="M29" i="5"/>
  <c r="Y28" i="5"/>
  <c r="T28" i="5"/>
  <c r="R28" i="5"/>
  <c r="M28" i="5"/>
  <c r="Y3" i="5"/>
  <c r="X3" i="5"/>
  <c r="U3" i="5"/>
  <c r="T3" i="5"/>
  <c r="R3" i="5"/>
  <c r="Q3" i="5"/>
  <c r="P3" i="5"/>
  <c r="W3" i="5" s="1"/>
  <c r="O3" i="5"/>
  <c r="V3" i="5" s="1"/>
  <c r="N3" i="5"/>
  <c r="M3" i="5"/>
  <c r="J34" i="1"/>
  <c r="I34" i="1"/>
  <c r="H34" i="1"/>
  <c r="G34" i="1"/>
  <c r="F34" i="1"/>
  <c r="J33" i="1"/>
  <c r="I33" i="1"/>
  <c r="H33" i="1"/>
  <c r="G33" i="1"/>
  <c r="F33" i="1"/>
  <c r="Y32" i="1"/>
  <c r="T32" i="1"/>
  <c r="R32" i="1"/>
  <c r="M32" i="1"/>
  <c r="Y31" i="1"/>
  <c r="T31" i="1"/>
  <c r="R31" i="1"/>
  <c r="M31" i="1"/>
  <c r="Y30" i="1"/>
  <c r="T30" i="1"/>
  <c r="R30" i="1"/>
  <c r="M30" i="1"/>
  <c r="Y29" i="1"/>
  <c r="T29" i="1"/>
  <c r="R29" i="1"/>
  <c r="M29" i="1"/>
  <c r="Y28" i="1"/>
  <c r="T28" i="1"/>
  <c r="R28" i="1"/>
  <c r="M28" i="1"/>
  <c r="Y3" i="1"/>
  <c r="X3" i="1"/>
  <c r="U3" i="1"/>
  <c r="T3" i="1"/>
  <c r="R3" i="1"/>
  <c r="Q3" i="1"/>
  <c r="P3" i="1"/>
  <c r="W3" i="1" s="1"/>
  <c r="O3" i="1"/>
  <c r="V3" i="1" s="1"/>
  <c r="N3" i="1"/>
  <c r="M3" i="1"/>
  <c r="V28" i="6" l="1"/>
  <c r="X28" i="6"/>
  <c r="M64" i="6"/>
  <c r="I35" i="6"/>
  <c r="M66" i="6"/>
  <c r="M67" i="6" s="1"/>
  <c r="M68" i="6" s="1"/>
  <c r="F34" i="6"/>
  <c r="F35" i="6" s="1"/>
  <c r="U29" i="6"/>
  <c r="Z30" i="6"/>
  <c r="G34" i="6"/>
  <c r="G35" i="6" s="1"/>
  <c r="O66" i="6"/>
  <c r="O67" i="6" s="1"/>
  <c r="O68" i="6" s="1"/>
  <c r="W31" i="6"/>
  <c r="Z31" i="6" s="1"/>
  <c r="H34" i="6"/>
  <c r="H35" i="6" s="1"/>
  <c r="N66" i="6"/>
  <c r="N67" i="6" s="1"/>
  <c r="N68" i="6" s="1"/>
  <c r="W29" i="6"/>
  <c r="M65" i="6"/>
  <c r="N65" i="6"/>
  <c r="Z32" i="6"/>
  <c r="O65" i="6"/>
  <c r="N39" i="6"/>
  <c r="X29" i="5"/>
  <c r="N64" i="5"/>
  <c r="X28" i="5"/>
  <c r="Z28" i="5" s="1"/>
  <c r="U30" i="5"/>
  <c r="Z34" i="1"/>
  <c r="O65" i="5"/>
  <c r="P64" i="5"/>
  <c r="O64" i="5"/>
  <c r="M66" i="5"/>
  <c r="M67" i="5" s="1"/>
  <c r="Z28" i="6" l="1"/>
  <c r="L35" i="6"/>
  <c r="Z29" i="6"/>
  <c r="X30" i="5"/>
  <c r="O66" i="5"/>
  <c r="W30" i="5"/>
  <c r="X31" i="5"/>
  <c r="X32" i="5"/>
  <c r="N66" i="5"/>
  <c r="V29" i="5"/>
  <c r="Z29" i="5" s="1"/>
  <c r="U31" i="5"/>
  <c r="U32" i="5"/>
  <c r="N65" i="5"/>
  <c r="P65" i="5"/>
  <c r="L35" i="1"/>
  <c r="Z34" i="6" l="1"/>
  <c r="V30" i="5"/>
  <c r="Z30" i="5" s="1"/>
  <c r="W32" i="5"/>
  <c r="W31" i="5"/>
  <c r="O67" i="5"/>
  <c r="O68" i="5" s="1"/>
  <c r="P66" i="5"/>
  <c r="H34" i="5"/>
  <c r="M68" i="5"/>
  <c r="F34" i="5"/>
  <c r="V31" i="5" l="1"/>
  <c r="V32" i="5"/>
  <c r="N67" i="5"/>
  <c r="P67" i="5"/>
  <c r="P68" i="5" s="1"/>
  <c r="I34" i="5"/>
  <c r="Z32" i="5" l="1"/>
  <c r="Z31" i="5"/>
  <c r="G34" i="5"/>
  <c r="L35" i="5" s="1"/>
  <c r="N68" i="5"/>
  <c r="Z34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17D694F-C907-44F6-BAD4-911547A021A3}" keepAlive="1" name="Lekérdezés - NA9n Historical Data" description="A munkafüzetben levő „NA9n Historical Data” lekérdezés kapcsolata" type="5" refreshedVersion="8" background="1" saveData="1">
    <dbPr connection="Provider=Microsoft.Mashup.OleDb.1;Data Source=$Workbook$;Location=&quot;NA9n Historical Data&quot;;Extended Properties=&quot;&quot;" command="SELECT * FROM [NA9n Historical Data]"/>
  </connection>
</connections>
</file>

<file path=xl/sharedStrings.xml><?xml version="1.0" encoding="utf-8"?>
<sst xmlns="http://schemas.openxmlformats.org/spreadsheetml/2006/main" count="261" uniqueCount="152">
  <si>
    <t>actuals</t>
  </si>
  <si>
    <t>differences</t>
  </si>
  <si>
    <t>date</t>
  </si>
  <si>
    <t>price</t>
  </si>
  <si>
    <t>open</t>
  </si>
  <si>
    <t>high</t>
  </si>
  <si>
    <t>low</t>
  </si>
  <si>
    <t>time ID</t>
  </si>
  <si>
    <t>korrel1</t>
  </si>
  <si>
    <t>korrel2</t>
  </si>
  <si>
    <t>error</t>
  </si>
  <si>
    <t>delta</t>
  </si>
  <si>
    <t>&lt;- Start from last known</t>
  </si>
  <si>
    <t>Date</t>
  </si>
  <si>
    <t>Price</t>
  </si>
  <si>
    <t>Open</t>
  </si>
  <si>
    <t>High</t>
  </si>
  <si>
    <t>Low</t>
  </si>
  <si>
    <t>Vol.</t>
  </si>
  <si>
    <t>Change %</t>
  </si>
  <si>
    <t>116.00</t>
  </si>
  <si>
    <t>119.00</t>
  </si>
  <si>
    <t>119.60</t>
  </si>
  <si>
    <t>114.40</t>
  </si>
  <si>
    <t>29.78K</t>
  </si>
  <si>
    <t>-3.65%</t>
  </si>
  <si>
    <t>120.40</t>
  </si>
  <si>
    <t>120.80</t>
  </si>
  <si>
    <t>118.00</t>
  </si>
  <si>
    <t>10.58K</t>
  </si>
  <si>
    <t>0.84%</t>
  </si>
  <si>
    <t>114.60</t>
  </si>
  <si>
    <t>119.40</t>
  </si>
  <si>
    <t>122.40</t>
  </si>
  <si>
    <t>117.00</t>
  </si>
  <si>
    <t>26.04K</t>
  </si>
  <si>
    <t>1.36%</t>
  </si>
  <si>
    <t>117.80</t>
  </si>
  <si>
    <t>116.20</t>
  </si>
  <si>
    <t>115.40</t>
  </si>
  <si>
    <t>13.23K</t>
  </si>
  <si>
    <t>0.68%</t>
  </si>
  <si>
    <t>113.00</t>
  </si>
  <si>
    <t>115.80</t>
  </si>
  <si>
    <t>115.20</t>
  </si>
  <si>
    <t>13.91K</t>
  </si>
  <si>
    <t>1.56%</t>
  </si>
  <si>
    <t>111.80</t>
  </si>
  <si>
    <t>116.40</t>
  </si>
  <si>
    <t>112.80</t>
  </si>
  <si>
    <t>18.93K</t>
  </si>
  <si>
    <t>0.00%</t>
  </si>
  <si>
    <t>110.60</t>
  </si>
  <si>
    <t>117.60</t>
  </si>
  <si>
    <t>22.99K</t>
  </si>
  <si>
    <t>-0.69%</t>
  </si>
  <si>
    <t>111.00</t>
  </si>
  <si>
    <t>116.80</t>
  </si>
  <si>
    <t>115.00</t>
  </si>
  <si>
    <t>23.97K</t>
  </si>
  <si>
    <t>0.52%</t>
  </si>
  <si>
    <t>113.60</t>
  </si>
  <si>
    <t>114.00</t>
  </si>
  <si>
    <t>15.14K</t>
  </si>
  <si>
    <t>0.35%</t>
  </si>
  <si>
    <t>113.80</t>
  </si>
  <si>
    <t>24.66K</t>
  </si>
  <si>
    <t>0.70%</t>
  </si>
  <si>
    <t>110.40</t>
  </si>
  <si>
    <t>114.20</t>
  </si>
  <si>
    <t>112.20</t>
  </si>
  <si>
    <t>112.00</t>
  </si>
  <si>
    <t>34.91K</t>
  </si>
  <si>
    <t>4.39%</t>
  </si>
  <si>
    <t>108.00</t>
  </si>
  <si>
    <t>109.40</t>
  </si>
  <si>
    <t>108.60</t>
  </si>
  <si>
    <t>111.20</t>
  </si>
  <si>
    <t>107.80</t>
  </si>
  <si>
    <t>44.21K</t>
  </si>
  <si>
    <t>1.30%</t>
  </si>
  <si>
    <t>110.80</t>
  </si>
  <si>
    <t>27.26K</t>
  </si>
  <si>
    <t>-2.17%</t>
  </si>
  <si>
    <t>113.40</t>
  </si>
  <si>
    <t>109.80</t>
  </si>
  <si>
    <t>16.67K</t>
  </si>
  <si>
    <t>-2.99%</t>
  </si>
  <si>
    <t>15.06K</t>
  </si>
  <si>
    <t>0.18%</t>
  </si>
  <si>
    <t>111.40</t>
  </si>
  <si>
    <t>30.00K</t>
  </si>
  <si>
    <t>2.34%</t>
  </si>
  <si>
    <t>11.50K</t>
  </si>
  <si>
    <t>0.36%</t>
  </si>
  <si>
    <t>111.60</t>
  </si>
  <si>
    <t>15.19K</t>
  </si>
  <si>
    <t>-1.07%</t>
  </si>
  <si>
    <t>112.60</t>
  </si>
  <si>
    <t>23.40K</t>
  </si>
  <si>
    <t>-1.06%</t>
  </si>
  <si>
    <t>112.40</t>
  </si>
  <si>
    <t>18.75K</t>
  </si>
  <si>
    <t>-2.59%</t>
  </si>
  <si>
    <t>41.82K</t>
  </si>
  <si>
    <t>1.22%</t>
  </si>
  <si>
    <t>57.58K</t>
  </si>
  <si>
    <t>-1.21%</t>
  </si>
  <si>
    <t>118.40</t>
  </si>
  <si>
    <t>81.76K</t>
  </si>
  <si>
    <t>7.21%</t>
  </si>
  <si>
    <t>Enforced patterns solver-&gt;</t>
  </si>
  <si>
    <t>Results of the outcome could easily fit in to the past dataset picture</t>
  </si>
  <si>
    <t>Penalties included--&gt;</t>
  </si>
  <si>
    <t xml:space="preserve">penalties </t>
  </si>
  <si>
    <t>end of past -&gt;</t>
  </si>
  <si>
    <t>penalties</t>
  </si>
  <si>
    <t>Penalties in this current form did not help to make forecasts better (actual vs. Forecast)</t>
  </si>
  <si>
    <t>sum of actual vs. Forecast differences</t>
  </si>
  <si>
    <t>Forecast vs. actual differences</t>
  </si>
  <si>
    <t xml:space="preserve">no penalties </t>
  </si>
  <si>
    <t>with penalties (/3)</t>
  </si>
  <si>
    <t>&gt;</t>
  </si>
  <si>
    <t>Conclusions</t>
  </si>
  <si>
    <t>Experiment</t>
  </si>
  <si>
    <t>Conducted an enforced patternbuilding with built in Excel Solver, where relations between Attributes has been set up in a logicel way</t>
  </si>
  <si>
    <t xml:space="preserve">Solver pattern set up </t>
  </si>
  <si>
    <t>2. Price &gt;= Low</t>
  </si>
  <si>
    <t>1. Price &lt;= High</t>
  </si>
  <si>
    <t>3. Open &lt;= High</t>
  </si>
  <si>
    <t>4. High &gt;= Low</t>
  </si>
  <si>
    <t>5. Low &lt;= Open</t>
  </si>
  <si>
    <t>It is possible to set up patterns according to share price/opening/low/high</t>
  </si>
  <si>
    <t>need to build a logic for penalties in case of stock prices, which takes into consideration different lawyers of correlation distances between open/high/low/price attributes</t>
  </si>
  <si>
    <t>Time no.29 is already closer to the actuals as the forecast without penalties</t>
  </si>
  <si>
    <t>Cím</t>
  </si>
  <si>
    <t>Title</t>
  </si>
  <si>
    <t>MIAÚ</t>
  </si>
  <si>
    <t>Váradi Dániel</t>
  </si>
  <si>
    <t>&lt;--why?</t>
  </si>
  <si>
    <t>penalty</t>
  </si>
  <si>
    <t>&lt;- Start from FGHI22</t>
  </si>
  <si>
    <t>&lt;- Start from FGHI23</t>
  </si>
  <si>
    <t>&lt;- Start from FGHI24</t>
  </si>
  <si>
    <t>&lt;- Start from FGHI25</t>
  </si>
  <si>
    <t>&lt;- Start from FGHI26</t>
  </si>
  <si>
    <t>Attribútumok között kikényszerített konzisztencia NCM-alapon</t>
  </si>
  <si>
    <t>Enforced consistence between attributes based on an NCM-approach</t>
  </si>
  <si>
    <t>Author</t>
  </si>
  <si>
    <t>Journaé</t>
  </si>
  <si>
    <t>URL</t>
  </si>
  <si>
    <t>https://miau.my-x.hu/miau/293/ncm_attribute_relationships.xlsx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</si>
</sst>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"/>
    <numFmt numFmtId="165" formatCode="0.0000000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1" fontId="0" fillId="2" borderId="0" xfId="0" applyNumberFormat="1" applyFill="1"/>
    <xf numFmtId="1" fontId="0" fillId="0" borderId="1" xfId="0" applyNumberFormat="1" applyBorder="1"/>
    <xf numFmtId="1" fontId="0" fillId="2" borderId="1" xfId="0" applyNumberFormat="1" applyFill="1" applyBorder="1"/>
    <xf numFmtId="0" fontId="0" fillId="0" borderId="1" xfId="0" applyBorder="1"/>
    <xf numFmtId="2" fontId="0" fillId="3" borderId="0" xfId="0" applyNumberFormat="1" applyFill="1"/>
    <xf numFmtId="9" fontId="0" fillId="0" borderId="0" xfId="2" applyFon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2" borderId="2" xfId="0" applyNumberFormat="1" applyFill="1" applyBorder="1"/>
    <xf numFmtId="0" fontId="0" fillId="2" borderId="1" xfId="0" applyFill="1" applyBorder="1"/>
    <xf numFmtId="14" fontId="0" fillId="0" borderId="2" xfId="0" applyNumberFormat="1" applyBorder="1"/>
    <xf numFmtId="0" fontId="0" fillId="4" borderId="0" xfId="0" applyFill="1"/>
    <xf numFmtId="0" fontId="0" fillId="5" borderId="0" xfId="0" applyFill="1"/>
    <xf numFmtId="9" fontId="0" fillId="0" borderId="0" xfId="0" applyNumberFormat="1"/>
    <xf numFmtId="0" fontId="0" fillId="6" borderId="0" xfId="0" applyFill="1" applyAlignment="1">
      <alignment vertical="center" wrapText="1"/>
    </xf>
    <xf numFmtId="43" fontId="2" fillId="6" borderId="0" xfId="1" applyFont="1" applyFill="1" applyAlignment="1">
      <alignment vertical="center"/>
    </xf>
    <xf numFmtId="43" fontId="0" fillId="0" borderId="0" xfId="0" applyNumberFormat="1"/>
    <xf numFmtId="0" fontId="0" fillId="0" borderId="0" xfId="0" applyAlignment="1">
      <alignment horizontal="center"/>
    </xf>
  </cellXfs>
  <cellStyles count="3">
    <cellStyle name="Ezres" xfId="1" builtinId="3"/>
    <cellStyle name="Normál" xfId="0" builtinId="0"/>
    <cellStyle name="Százalék" xfId="2" builtinId="5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Price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'enforced patterns solver'!$F$4:$F$32</c:f>
              <c:numCache>
                <c:formatCode>0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 formatCode="General">
                  <c:v>112</c:v>
                </c:pt>
                <c:pt idx="24" formatCode="0.00">
                  <c:v>116.72150553579031</c:v>
                </c:pt>
                <c:pt idx="25" formatCode="0.00">
                  <c:v>118.813272388386</c:v>
                </c:pt>
                <c:pt idx="26" formatCode="0.00">
                  <c:v>119.76615105875767</c:v>
                </c:pt>
                <c:pt idx="27" formatCode="0.00">
                  <c:v>115.14058762907173</c:v>
                </c:pt>
                <c:pt idx="28" formatCode="0.00">
                  <c:v>111.18750951381307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3-4BDF-A80C-E72F1657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59680"/>
        <c:axId val="1647968832"/>
      </c:lineChart>
      <c:catAx>
        <c:axId val="1647959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68832"/>
        <c:crosses val="autoZero"/>
        <c:auto val="1"/>
        <c:lblAlgn val="ctr"/>
        <c:lblOffset val="100"/>
        <c:noMultiLvlLbl val="0"/>
      </c:catAx>
      <c:valAx>
        <c:axId val="164796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5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Price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penalties!$F$4:$F$32</c:f>
              <c:numCache>
                <c:formatCode>0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 formatCode="General">
                  <c:v>112</c:v>
                </c:pt>
                <c:pt idx="24" formatCode="0.00">
                  <c:v>113.59074030898464</c:v>
                </c:pt>
                <c:pt idx="25" formatCode="0.00">
                  <c:v>117.00401393319895</c:v>
                </c:pt>
                <c:pt idx="26" formatCode="0.00">
                  <c:v>121.004381805515</c:v>
                </c:pt>
                <c:pt idx="27" formatCode="0.00">
                  <c:v>121.7544983634028</c:v>
                </c:pt>
                <c:pt idx="28" formatCode="0.00">
                  <c:v>109.99054320471848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1-455B-95E7-B50462F0E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59680"/>
        <c:axId val="1647968832"/>
      </c:lineChart>
      <c:catAx>
        <c:axId val="1647959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68832"/>
        <c:crosses val="autoZero"/>
        <c:auto val="1"/>
        <c:lblAlgn val="ctr"/>
        <c:lblOffset val="100"/>
        <c:noMultiLvlLbl val="0"/>
      </c:catAx>
      <c:valAx>
        <c:axId val="164796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5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Correlation</a:t>
            </a:r>
            <a:r>
              <a:rPr lang="hu-HU" baseline="0"/>
              <a:t> Distances on Price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penalties!$M$44:$M$68</c:f>
              <c:numCache>
                <c:formatCode>General</c:formatCode>
                <c:ptCount val="25"/>
                <c:pt idx="0">
                  <c:v>-0.85100989696224649</c:v>
                </c:pt>
                <c:pt idx="1">
                  <c:v>-0.89551083475992233</c:v>
                </c:pt>
                <c:pt idx="2">
                  <c:v>-0.90321064745950053</c:v>
                </c:pt>
                <c:pt idx="3">
                  <c:v>4.9386479832478423E-2</c:v>
                </c:pt>
                <c:pt idx="4">
                  <c:v>0.75168936427822619</c:v>
                </c:pt>
                <c:pt idx="5">
                  <c:v>0.22629428592141645</c:v>
                </c:pt>
                <c:pt idx="6">
                  <c:v>-0.60255689462158291</c:v>
                </c:pt>
                <c:pt idx="7">
                  <c:v>-0.87210163127965012</c:v>
                </c:pt>
                <c:pt idx="8">
                  <c:v>-1.1571718104160193E-2</c:v>
                </c:pt>
                <c:pt idx="9">
                  <c:v>0.79674122139864378</c:v>
                </c:pt>
                <c:pt idx="10">
                  <c:v>0.93739864316960508</c:v>
                </c:pt>
                <c:pt idx="11">
                  <c:v>0.85811633032103296</c:v>
                </c:pt>
                <c:pt idx="12">
                  <c:v>0.72505236678424823</c:v>
                </c:pt>
                <c:pt idx="13">
                  <c:v>8.2199493652679895E-2</c:v>
                </c:pt>
                <c:pt idx="14">
                  <c:v>0.49487165930539284</c:v>
                </c:pt>
                <c:pt idx="15">
                  <c:v>0.74655170587259712</c:v>
                </c:pt>
                <c:pt idx="16">
                  <c:v>0.97045392570580491</c:v>
                </c:pt>
                <c:pt idx="17">
                  <c:v>0.99371215047125894</c:v>
                </c:pt>
                <c:pt idx="18">
                  <c:v>5.3266561817133282E-2</c:v>
                </c:pt>
                <c:pt idx="19">
                  <c:v>-0.71600880651696075</c:v>
                </c:pt>
                <c:pt idx="20">
                  <c:v>-0.87503340714003075</c:v>
                </c:pt>
                <c:pt idx="21">
                  <c:v>-0.44913204650974653</c:v>
                </c:pt>
                <c:pt idx="22">
                  <c:v>0.68649416684187747</c:v>
                </c:pt>
                <c:pt idx="23">
                  <c:v>0.9815171310638019</c:v>
                </c:pt>
                <c:pt idx="24">
                  <c:v>-7.7923271566371202E-2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7-459D-898B-82A5FA8AA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773024"/>
        <c:axId val="252774272"/>
      </c:lineChart>
      <c:catAx>
        <c:axId val="252773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4272"/>
        <c:crosses val="autoZero"/>
        <c:auto val="1"/>
        <c:lblAlgn val="ctr"/>
        <c:lblOffset val="100"/>
        <c:noMultiLvlLbl val="0"/>
      </c:catAx>
      <c:valAx>
        <c:axId val="2527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Estimations and facts (price)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(2)'!$F$4:$F$32</c:f>
              <c:numCache>
                <c:formatCode>0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 formatCode="General">
                  <c:v>112</c:v>
                </c:pt>
                <c:pt idx="24" formatCode="0.00">
                  <c:v>115.41908802754313</c:v>
                </c:pt>
                <c:pt idx="25" formatCode="0.00">
                  <c:v>113.25650659396906</c:v>
                </c:pt>
                <c:pt idx="26" formatCode="0.00">
                  <c:v>118.04214046923357</c:v>
                </c:pt>
                <c:pt idx="27" formatCode="0.00">
                  <c:v>119.10110549520373</c:v>
                </c:pt>
                <c:pt idx="28" formatCode="0.00">
                  <c:v>113.23400940919844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70-4529-A84F-B28DA379E9A9}"/>
            </c:ext>
          </c:extLst>
        </c:ser>
        <c:ser>
          <c:idx val="1"/>
          <c:order val="1"/>
          <c:tx>
            <c:v>Facts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'penalties (2)'!$N$4:$N$32</c:f>
              <c:numCache>
                <c:formatCode>General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>
                  <c:v>112</c:v>
                </c:pt>
                <c:pt idx="24">
                  <c:v>111.4</c:v>
                </c:pt>
                <c:pt idx="25">
                  <c:v>113.4</c:v>
                </c:pt>
                <c:pt idx="26">
                  <c:v>111.2</c:v>
                </c:pt>
                <c:pt idx="27">
                  <c:v>111.2</c:v>
                </c:pt>
                <c:pt idx="28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0-4529-A84F-B28DA379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59680"/>
        <c:axId val="1647968832"/>
      </c:lineChart>
      <c:catAx>
        <c:axId val="1647959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68832"/>
        <c:crosses val="autoZero"/>
        <c:auto val="1"/>
        <c:lblAlgn val="ctr"/>
        <c:lblOffset val="100"/>
        <c:noMultiLvlLbl val="0"/>
      </c:catAx>
      <c:valAx>
        <c:axId val="164796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Correlation</a:t>
            </a:r>
            <a:r>
              <a:rPr lang="hu-HU" baseline="0"/>
              <a:t> Distances on Price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(2)'!$M$44:$M$68</c:f>
              <c:numCache>
                <c:formatCode>General</c:formatCode>
                <c:ptCount val="25"/>
                <c:pt idx="0">
                  <c:v>-0.85100989696224649</c:v>
                </c:pt>
                <c:pt idx="1">
                  <c:v>-0.89551083475992233</c:v>
                </c:pt>
                <c:pt idx="2">
                  <c:v>-0.90321064745950053</c:v>
                </c:pt>
                <c:pt idx="3">
                  <c:v>4.9386479832478423E-2</c:v>
                </c:pt>
                <c:pt idx="4">
                  <c:v>0.75168936427822619</c:v>
                </c:pt>
                <c:pt idx="5">
                  <c:v>0.22629428592141645</c:v>
                </c:pt>
                <c:pt idx="6">
                  <c:v>-0.60255689462158291</c:v>
                </c:pt>
                <c:pt idx="7">
                  <c:v>-0.87210163127965012</c:v>
                </c:pt>
                <c:pt idx="8">
                  <c:v>-1.1571718104160193E-2</c:v>
                </c:pt>
                <c:pt idx="9">
                  <c:v>0.79674122139864378</c:v>
                </c:pt>
                <c:pt idx="10">
                  <c:v>0.93739864316960508</c:v>
                </c:pt>
                <c:pt idx="11">
                  <c:v>0.85811633032103296</c:v>
                </c:pt>
                <c:pt idx="12">
                  <c:v>0.72505236678424823</c:v>
                </c:pt>
                <c:pt idx="13">
                  <c:v>8.2199493652679895E-2</c:v>
                </c:pt>
                <c:pt idx="14">
                  <c:v>0.49487165930539284</c:v>
                </c:pt>
                <c:pt idx="15">
                  <c:v>0.74655170587259712</c:v>
                </c:pt>
                <c:pt idx="16">
                  <c:v>0.97045392570580491</c:v>
                </c:pt>
                <c:pt idx="17">
                  <c:v>0.99371215047125894</c:v>
                </c:pt>
                <c:pt idx="18">
                  <c:v>5.3266561817133282E-2</c:v>
                </c:pt>
                <c:pt idx="19">
                  <c:v>-0.71600880651696075</c:v>
                </c:pt>
                <c:pt idx="20">
                  <c:v>-0.76972359048370098</c:v>
                </c:pt>
                <c:pt idx="21">
                  <c:v>-0.72971525893195066</c:v>
                </c:pt>
                <c:pt idx="22">
                  <c:v>0.35641632778961513</c:v>
                </c:pt>
                <c:pt idx="23">
                  <c:v>0.87827260118821826</c:v>
                </c:pt>
                <c:pt idx="24">
                  <c:v>8.6399619094893035E-2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15-42D2-A5FB-54A19B61B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773024"/>
        <c:axId val="252774272"/>
      </c:lineChart>
      <c:catAx>
        <c:axId val="252773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4272"/>
        <c:crosses val="autoZero"/>
        <c:auto val="1"/>
        <c:lblAlgn val="ctr"/>
        <c:lblOffset val="100"/>
        <c:noMultiLvlLbl val="0"/>
      </c:catAx>
      <c:valAx>
        <c:axId val="2527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</xdr:colOff>
      <xdr:row>37</xdr:row>
      <xdr:rowOff>143722</xdr:rowOff>
    </xdr:from>
    <xdr:to>
      <xdr:col>10</xdr:col>
      <xdr:colOff>417830</xdr:colOff>
      <xdr:row>52</xdr:row>
      <xdr:rowOff>143722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81B103-35F6-4937-B139-524B979A3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0.80292</cdr:x>
      <cdr:y>0.18094</cdr:y>
    </cdr:from>
    <cdr:to>
      <cdr:x>0.80706</cdr:x>
      <cdr:y>0.89483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4C3511E-0AC6-CD96-68A8-DBE69E8B1DE2}"/>
            </a:ext>
          </a:extLst>
        </cdr:cNvPr>
        <cdr:cNvCxnSpPr/>
      </cdr:nvCxnSpPr>
      <cdr:spPr>
        <a:xfrm xmlns:a="http://schemas.openxmlformats.org/drawingml/2006/main">
          <a:off x="4434205" y="496358"/>
          <a:ext cx="22860" cy="19583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145415</xdr:colOff>
      <xdr:row>37</xdr:row>
      <xdr:rowOff>174202</xdr:rowOff>
    </xdr:from>
    <xdr:to>
      <xdr:col>9</xdr:col>
      <xdr:colOff>806450</xdr:colOff>
      <xdr:row>52</xdr:row>
      <xdr:rowOff>174202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58331DE-6E5C-4718-960B-36EF99D9F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137160</xdr:colOff>
      <xdr:row>53</xdr:row>
      <xdr:rowOff>60960</xdr:rowOff>
    </xdr:from>
    <xdr:to>
      <xdr:col>9</xdr:col>
      <xdr:colOff>777240</xdr:colOff>
      <xdr:row>68</xdr:row>
      <xdr:rowOff>60960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3297162-5163-0725-ABB8-9B567DEB7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0.80292</cdr:x>
      <cdr:y>0.18094</cdr:y>
    </cdr:from>
    <cdr:to>
      <cdr:x>0.80706</cdr:x>
      <cdr:y>0.89483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4C3511E-0AC6-CD96-68A8-DBE69E8B1DE2}"/>
            </a:ext>
          </a:extLst>
        </cdr:cNvPr>
        <cdr:cNvCxnSpPr/>
      </cdr:nvCxnSpPr>
      <cdr:spPr>
        <a:xfrm xmlns:a="http://schemas.openxmlformats.org/drawingml/2006/main">
          <a:off x="4434205" y="496358"/>
          <a:ext cx="22860" cy="19583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145415</xdr:colOff>
      <xdr:row>37</xdr:row>
      <xdr:rowOff>174202</xdr:rowOff>
    </xdr:from>
    <xdr:to>
      <xdr:col>9</xdr:col>
      <xdr:colOff>806450</xdr:colOff>
      <xdr:row>52</xdr:row>
      <xdr:rowOff>174202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133497-EDE7-4248-9A4D-563D4EE7E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137160</xdr:colOff>
      <xdr:row>53</xdr:row>
      <xdr:rowOff>60960</xdr:rowOff>
    </xdr:from>
    <xdr:to>
      <xdr:col>9</xdr:col>
      <xdr:colOff>777240</xdr:colOff>
      <xdr:row>68</xdr:row>
      <xdr:rowOff>60960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99DC139-15C8-4E6D-ABB7-D0194C017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0.80292</cdr:x>
      <cdr:y>0.18094</cdr:y>
    </cdr:from>
    <cdr:to>
      <cdr:x>0.80706</cdr:x>
      <cdr:y>0.89483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4C3511E-0AC6-CD96-68A8-DBE69E8B1DE2}"/>
            </a:ext>
          </a:extLst>
        </cdr:cNvPr>
        <cdr:cNvCxnSpPr/>
      </cdr:nvCxnSpPr>
      <cdr:spPr>
        <a:xfrm xmlns:a="http://schemas.openxmlformats.org/drawingml/2006/main">
          <a:off x="4434205" y="496358"/>
          <a:ext cx="22860" cy="19583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</xdr:col>
      <xdr:colOff>5289351</xdr:colOff>
      <xdr:row>61</xdr:row>
      <xdr:rowOff>97712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52D3858-6148-03B3-4581-7959AEB6A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31224"/>
          <a:ext cx="6895238" cy="646666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3EAB18F-261D-4032-A317-9903E5F5EC1E}" autoFormatId="16" applyNumberFormats="0" applyBorderFormats="0" applyFontFormats="0" applyPatternFormats="0" applyAlignmentFormats="0" applyWidthHeightFormats="0">
  <queryTableRefresh nextId="8">
    <queryTableFields count="7">
      <queryTableField id="1" name="Date" tableColumnId="1"/>
      <queryTableField id="2" name="Price" tableColumnId="2"/>
      <queryTableField id="3" name="Open" tableColumnId="3"/>
      <queryTableField id="4" name="High" tableColumnId="4"/>
      <queryTableField id="5" name="Low" tableColumnId="5"/>
      <queryTableField id="6" name="Vol." tableColumnId="6"/>
      <queryTableField id="7" name="Change %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90A477-87D5-4C6E-A2D8-3F84C38CF5E3}" name="NA9n_Historical_Data" displayName="NA9n_Historical_Data" ref="A1:G24" tableType="queryTable" totalsRowShown="0">
  <autoFilter ref="A1:G24" xr:uid="{6FFA9543-0886-4AAB-B32F-3DCA9A9A964A}"/>
  <tableColumns count="7">
    <tableColumn id="1" xr3:uid="{9ABF3D3E-E562-43E9-8B59-F4561AC6C8C6}" uniqueName="1" name="Date" queryTableFieldId="1" dataDxfId="6"/>
    <tableColumn id="2" xr3:uid="{6D133B0B-168B-44C1-B824-4ADCB5AEE0F2}" uniqueName="2" name="Price" queryTableFieldId="2" dataDxfId="5"/>
    <tableColumn id="3" xr3:uid="{151E8090-6CE6-4720-A8C1-4CFC91F77D3E}" uniqueName="3" name="Open" queryTableFieldId="3" dataDxfId="4"/>
    <tableColumn id="4" xr3:uid="{6DFCE107-A83C-4FDE-A43B-0F248BD9F4F5}" uniqueName="4" name="High" queryTableFieldId="4" dataDxfId="3"/>
    <tableColumn id="5" xr3:uid="{3D753C0E-30A2-44B4-AB45-0FA5C55F2CF9}" uniqueName="5" name="Low" queryTableFieldId="5" dataDxfId="2"/>
    <tableColumn id="6" xr3:uid="{F03E7760-5309-4EE8-BEED-1E61FC0B67AF}" uniqueName="6" name="Vol." queryTableFieldId="6" dataDxfId="1"/>
    <tableColumn id="7" xr3:uid="{A83C63FF-F4D9-4233-98B5-6B20F0C304AE}" uniqueName="7" name="Change %" queryTableFieldId="7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60291-346F-402D-AAB2-27A5711074DA}">
  <dimension ref="A1:J24"/>
  <sheetViews>
    <sheetView zoomScale="55" workbookViewId="0"/>
  </sheetViews>
  <sheetFormatPr defaultRowHeight="14.4" x14ac:dyDescent="0.3"/>
  <cols>
    <col min="1" max="1" width="10.6640625" bestFit="1" customWidth="1"/>
    <col min="2" max="2" width="7.33203125" bestFit="1" customWidth="1"/>
    <col min="3" max="3" width="7.77734375" bestFit="1" customWidth="1"/>
    <col min="4" max="4" width="7" bestFit="1" customWidth="1"/>
    <col min="5" max="5" width="6.6640625" bestFit="1" customWidth="1"/>
    <col min="6" max="6" width="6.5546875" bestFit="1" customWidth="1"/>
    <col min="7" max="7" width="11.44140625" bestFit="1" customWidth="1"/>
    <col min="9" max="9" width="10.6640625" customWidth="1"/>
  </cols>
  <sheetData>
    <row r="1" spans="1:10" x14ac:dyDescent="0.3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I1" t="s">
        <v>13</v>
      </c>
      <c r="J1" t="s">
        <v>14</v>
      </c>
    </row>
    <row r="2" spans="1:10" x14ac:dyDescent="0.3">
      <c r="A2" s="1">
        <v>44910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I2" s="11">
        <v>44880</v>
      </c>
      <c r="J2" s="12" t="s">
        <v>20</v>
      </c>
    </row>
    <row r="3" spans="1:10" x14ac:dyDescent="0.3">
      <c r="A3" s="1">
        <v>44909</v>
      </c>
      <c r="B3" t="s">
        <v>26</v>
      </c>
      <c r="C3" t="s">
        <v>21</v>
      </c>
      <c r="D3" t="s">
        <v>27</v>
      </c>
      <c r="E3" t="s">
        <v>28</v>
      </c>
      <c r="F3" t="s">
        <v>29</v>
      </c>
      <c r="G3" t="s">
        <v>30</v>
      </c>
      <c r="I3" s="13">
        <v>44881</v>
      </c>
      <c r="J3" s="5" t="s">
        <v>31</v>
      </c>
    </row>
    <row r="4" spans="1:10" x14ac:dyDescent="0.3">
      <c r="A4" s="1">
        <v>44908</v>
      </c>
      <c r="B4" t="s">
        <v>32</v>
      </c>
      <c r="C4" t="s">
        <v>28</v>
      </c>
      <c r="D4" t="s">
        <v>33</v>
      </c>
      <c r="E4" t="s">
        <v>34</v>
      </c>
      <c r="F4" t="s">
        <v>35</v>
      </c>
      <c r="G4" t="s">
        <v>36</v>
      </c>
      <c r="I4" s="11">
        <v>44882</v>
      </c>
      <c r="J4" s="12" t="s">
        <v>20</v>
      </c>
    </row>
    <row r="5" spans="1:10" x14ac:dyDescent="0.3">
      <c r="A5" s="1">
        <v>44907</v>
      </c>
      <c r="B5" t="s">
        <v>37</v>
      </c>
      <c r="C5" t="s">
        <v>38</v>
      </c>
      <c r="D5" t="s">
        <v>37</v>
      </c>
      <c r="E5" t="s">
        <v>39</v>
      </c>
      <c r="F5" t="s">
        <v>40</v>
      </c>
      <c r="G5" t="s">
        <v>41</v>
      </c>
      <c r="I5" s="13">
        <v>44883</v>
      </c>
      <c r="J5" s="5" t="s">
        <v>42</v>
      </c>
    </row>
    <row r="6" spans="1:10" x14ac:dyDescent="0.3">
      <c r="A6" s="1">
        <v>44904</v>
      </c>
      <c r="B6" t="s">
        <v>34</v>
      </c>
      <c r="C6" t="s">
        <v>43</v>
      </c>
      <c r="D6" t="s">
        <v>28</v>
      </c>
      <c r="E6" t="s">
        <v>44</v>
      </c>
      <c r="F6" t="s">
        <v>45</v>
      </c>
      <c r="G6" t="s">
        <v>46</v>
      </c>
      <c r="I6" s="11">
        <v>44886</v>
      </c>
      <c r="J6" s="12" t="s">
        <v>47</v>
      </c>
    </row>
    <row r="7" spans="1:10" x14ac:dyDescent="0.3">
      <c r="A7" s="1">
        <v>44903</v>
      </c>
      <c r="B7" t="s">
        <v>44</v>
      </c>
      <c r="C7" t="s">
        <v>43</v>
      </c>
      <c r="D7" t="s">
        <v>48</v>
      </c>
      <c r="E7" t="s">
        <v>49</v>
      </c>
      <c r="F7" t="s">
        <v>50</v>
      </c>
      <c r="G7" t="s">
        <v>51</v>
      </c>
      <c r="I7" s="13">
        <v>44887</v>
      </c>
      <c r="J7" s="5" t="s">
        <v>52</v>
      </c>
    </row>
    <row r="8" spans="1:10" x14ac:dyDescent="0.3">
      <c r="A8" s="1">
        <v>44902</v>
      </c>
      <c r="B8" t="s">
        <v>44</v>
      </c>
      <c r="C8" t="s">
        <v>44</v>
      </c>
      <c r="D8" t="s">
        <v>53</v>
      </c>
      <c r="E8" t="s">
        <v>44</v>
      </c>
      <c r="F8" t="s">
        <v>54</v>
      </c>
      <c r="G8" t="s">
        <v>55</v>
      </c>
      <c r="I8" s="11">
        <v>44888</v>
      </c>
      <c r="J8" s="12" t="s">
        <v>56</v>
      </c>
    </row>
    <row r="9" spans="1:10" x14ac:dyDescent="0.3">
      <c r="A9" s="1">
        <v>44901</v>
      </c>
      <c r="B9" t="s">
        <v>20</v>
      </c>
      <c r="C9" t="s">
        <v>43</v>
      </c>
      <c r="D9" t="s">
        <v>57</v>
      </c>
      <c r="E9" t="s">
        <v>58</v>
      </c>
      <c r="F9" t="s">
        <v>59</v>
      </c>
      <c r="G9" t="s">
        <v>60</v>
      </c>
      <c r="I9" s="13">
        <v>44889</v>
      </c>
      <c r="J9" s="5" t="s">
        <v>61</v>
      </c>
    </row>
    <row r="10" spans="1:10" x14ac:dyDescent="0.3">
      <c r="A10" s="1">
        <v>44900</v>
      </c>
      <c r="B10" t="s">
        <v>39</v>
      </c>
      <c r="C10" t="s">
        <v>39</v>
      </c>
      <c r="D10" t="s">
        <v>57</v>
      </c>
      <c r="E10" t="s">
        <v>62</v>
      </c>
      <c r="F10" t="s">
        <v>63</v>
      </c>
      <c r="G10" t="s">
        <v>64</v>
      </c>
      <c r="I10" s="11">
        <v>44890</v>
      </c>
      <c r="J10" s="12" t="s">
        <v>65</v>
      </c>
    </row>
    <row r="11" spans="1:10" x14ac:dyDescent="0.3">
      <c r="A11" s="1">
        <v>44897</v>
      </c>
      <c r="B11" t="s">
        <v>58</v>
      </c>
      <c r="C11" t="s">
        <v>62</v>
      </c>
      <c r="D11" t="s">
        <v>57</v>
      </c>
      <c r="E11" t="s">
        <v>49</v>
      </c>
      <c r="F11" t="s">
        <v>66</v>
      </c>
      <c r="G11" t="s">
        <v>67</v>
      </c>
      <c r="I11" s="13">
        <v>44893</v>
      </c>
      <c r="J11" s="5" t="s">
        <v>68</v>
      </c>
    </row>
    <row r="12" spans="1:10" x14ac:dyDescent="0.3">
      <c r="A12" s="1">
        <v>44896</v>
      </c>
      <c r="B12" t="s">
        <v>69</v>
      </c>
      <c r="C12" t="s">
        <v>70</v>
      </c>
      <c r="D12" t="s">
        <v>58</v>
      </c>
      <c r="E12" t="s">
        <v>71</v>
      </c>
      <c r="F12" t="s">
        <v>72</v>
      </c>
      <c r="G12" t="s">
        <v>73</v>
      </c>
      <c r="I12" s="11">
        <v>44894</v>
      </c>
      <c r="J12" s="12" t="s">
        <v>74</v>
      </c>
    </row>
    <row r="13" spans="1:10" x14ac:dyDescent="0.3">
      <c r="A13" s="1">
        <v>44895</v>
      </c>
      <c r="B13" t="s">
        <v>75</v>
      </c>
      <c r="C13" t="s">
        <v>76</v>
      </c>
      <c r="D13" t="s">
        <v>77</v>
      </c>
      <c r="E13" t="s">
        <v>78</v>
      </c>
      <c r="F13" t="s">
        <v>79</v>
      </c>
      <c r="G13" t="s">
        <v>80</v>
      </c>
      <c r="I13" s="13">
        <v>44895</v>
      </c>
      <c r="J13" s="5" t="s">
        <v>75</v>
      </c>
    </row>
    <row r="14" spans="1:10" x14ac:dyDescent="0.3">
      <c r="A14" s="1">
        <v>44894</v>
      </c>
      <c r="B14" t="s">
        <v>74</v>
      </c>
      <c r="C14" t="s">
        <v>81</v>
      </c>
      <c r="D14" t="s">
        <v>77</v>
      </c>
      <c r="E14" t="s">
        <v>78</v>
      </c>
      <c r="F14" t="s">
        <v>82</v>
      </c>
      <c r="G14" t="s">
        <v>83</v>
      </c>
      <c r="I14" s="11">
        <v>44896</v>
      </c>
      <c r="J14" s="12" t="s">
        <v>69</v>
      </c>
    </row>
    <row r="15" spans="1:10" x14ac:dyDescent="0.3">
      <c r="A15" s="1">
        <v>44893</v>
      </c>
      <c r="B15" t="s">
        <v>68</v>
      </c>
      <c r="C15" t="s">
        <v>84</v>
      </c>
      <c r="D15" t="s">
        <v>84</v>
      </c>
      <c r="E15" t="s">
        <v>85</v>
      </c>
      <c r="F15" t="s">
        <v>86</v>
      </c>
      <c r="G15" t="s">
        <v>87</v>
      </c>
      <c r="I15" s="13">
        <v>44897</v>
      </c>
      <c r="J15" s="5" t="s">
        <v>58</v>
      </c>
    </row>
    <row r="16" spans="1:10" x14ac:dyDescent="0.3">
      <c r="A16" s="1">
        <v>44890</v>
      </c>
      <c r="B16" t="s">
        <v>65</v>
      </c>
      <c r="C16" t="s">
        <v>65</v>
      </c>
      <c r="D16" t="s">
        <v>69</v>
      </c>
      <c r="E16" t="s">
        <v>70</v>
      </c>
      <c r="F16" t="s">
        <v>88</v>
      </c>
      <c r="G16" t="s">
        <v>89</v>
      </c>
      <c r="I16" s="11">
        <v>44900</v>
      </c>
      <c r="J16" s="12" t="s">
        <v>39</v>
      </c>
    </row>
    <row r="17" spans="1:10" x14ac:dyDescent="0.3">
      <c r="A17" s="1">
        <v>44889</v>
      </c>
      <c r="B17" t="s">
        <v>61</v>
      </c>
      <c r="C17" t="s">
        <v>90</v>
      </c>
      <c r="D17" t="s">
        <v>44</v>
      </c>
      <c r="E17" t="s">
        <v>90</v>
      </c>
      <c r="F17" t="s">
        <v>91</v>
      </c>
      <c r="G17" t="s">
        <v>92</v>
      </c>
      <c r="I17" s="13">
        <v>44901</v>
      </c>
      <c r="J17" s="5" t="s">
        <v>20</v>
      </c>
    </row>
    <row r="18" spans="1:10" x14ac:dyDescent="0.3">
      <c r="A18" s="1">
        <v>44888</v>
      </c>
      <c r="B18" t="s">
        <v>56</v>
      </c>
      <c r="C18" t="s">
        <v>81</v>
      </c>
      <c r="D18" t="s">
        <v>90</v>
      </c>
      <c r="E18" t="s">
        <v>74</v>
      </c>
      <c r="F18" t="s">
        <v>93</v>
      </c>
      <c r="G18" t="s">
        <v>94</v>
      </c>
      <c r="I18" s="11">
        <v>44902</v>
      </c>
      <c r="J18" s="12" t="s">
        <v>44</v>
      </c>
    </row>
    <row r="19" spans="1:10" x14ac:dyDescent="0.3">
      <c r="A19" s="1">
        <v>44887</v>
      </c>
      <c r="B19" t="s">
        <v>52</v>
      </c>
      <c r="C19" t="s">
        <v>56</v>
      </c>
      <c r="D19" t="s">
        <v>95</v>
      </c>
      <c r="E19" t="s">
        <v>75</v>
      </c>
      <c r="F19" t="s">
        <v>96</v>
      </c>
      <c r="G19" t="s">
        <v>97</v>
      </c>
      <c r="I19" s="13">
        <v>44903</v>
      </c>
      <c r="J19" s="5" t="s">
        <v>44</v>
      </c>
    </row>
    <row r="20" spans="1:10" x14ac:dyDescent="0.3">
      <c r="A20" s="1">
        <v>44886</v>
      </c>
      <c r="B20" t="s">
        <v>47</v>
      </c>
      <c r="C20" t="s">
        <v>98</v>
      </c>
      <c r="D20" t="s">
        <v>49</v>
      </c>
      <c r="E20" t="s">
        <v>75</v>
      </c>
      <c r="F20" t="s">
        <v>99</v>
      </c>
      <c r="G20" t="s">
        <v>100</v>
      </c>
      <c r="I20" s="11">
        <v>44904</v>
      </c>
      <c r="J20" s="12" t="s">
        <v>34</v>
      </c>
    </row>
    <row r="21" spans="1:10" x14ac:dyDescent="0.3">
      <c r="A21" s="1">
        <v>44883</v>
      </c>
      <c r="B21" t="s">
        <v>42</v>
      </c>
      <c r="C21" t="s">
        <v>20</v>
      </c>
      <c r="D21" t="s">
        <v>20</v>
      </c>
      <c r="E21" t="s">
        <v>101</v>
      </c>
      <c r="F21" t="s">
        <v>102</v>
      </c>
      <c r="G21" t="s">
        <v>103</v>
      </c>
      <c r="I21" s="13">
        <v>44907</v>
      </c>
      <c r="J21" s="5" t="s">
        <v>37</v>
      </c>
    </row>
    <row r="22" spans="1:10" x14ac:dyDescent="0.3">
      <c r="A22" s="1">
        <v>44882</v>
      </c>
      <c r="B22" t="s">
        <v>20</v>
      </c>
      <c r="C22" t="s">
        <v>44</v>
      </c>
      <c r="D22" t="s">
        <v>38</v>
      </c>
      <c r="E22" t="s">
        <v>42</v>
      </c>
      <c r="F22" t="s">
        <v>104</v>
      </c>
      <c r="G22" t="s">
        <v>105</v>
      </c>
      <c r="I22" s="11">
        <v>44908</v>
      </c>
      <c r="J22" s="12" t="s">
        <v>32</v>
      </c>
    </row>
    <row r="23" spans="1:10" x14ac:dyDescent="0.3">
      <c r="A23" s="1">
        <v>44881</v>
      </c>
      <c r="B23" t="s">
        <v>31</v>
      </c>
      <c r="C23" t="s">
        <v>38</v>
      </c>
      <c r="D23" t="s">
        <v>48</v>
      </c>
      <c r="E23" t="s">
        <v>90</v>
      </c>
      <c r="F23" t="s">
        <v>106</v>
      </c>
      <c r="G23" t="s">
        <v>107</v>
      </c>
      <c r="I23" s="13">
        <v>44909</v>
      </c>
      <c r="J23" s="5" t="s">
        <v>26</v>
      </c>
    </row>
    <row r="24" spans="1:10" x14ac:dyDescent="0.3">
      <c r="A24" s="1">
        <v>44880</v>
      </c>
      <c r="B24" t="s">
        <v>20</v>
      </c>
      <c r="C24" t="s">
        <v>85</v>
      </c>
      <c r="D24" t="s">
        <v>108</v>
      </c>
      <c r="E24" t="s">
        <v>75</v>
      </c>
      <c r="F24" t="s">
        <v>109</v>
      </c>
      <c r="G24" t="s">
        <v>110</v>
      </c>
      <c r="I24" s="11">
        <v>44910</v>
      </c>
      <c r="J24" s="12" t="s">
        <v>20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217A-5E90-489E-BBA0-79AFE7A609E3}">
  <dimension ref="E2:Z36"/>
  <sheetViews>
    <sheetView topLeftCell="A4" zoomScale="49" zoomScaleNormal="100" workbookViewId="0">
      <selection activeCell="Z34" sqref="Z34"/>
    </sheetView>
  </sheetViews>
  <sheetFormatPr defaultRowHeight="14.4" x14ac:dyDescent="0.3"/>
  <cols>
    <col min="2" max="2" width="8.88671875" customWidth="1"/>
    <col min="5" max="5" width="12.109375" bestFit="1" customWidth="1"/>
    <col min="6" max="6" width="16" bestFit="1" customWidth="1"/>
    <col min="7" max="10" width="15.109375" bestFit="1" customWidth="1"/>
    <col min="11" max="11" width="22.6640625" bestFit="1" customWidth="1"/>
    <col min="12" max="12" width="13.88671875" customWidth="1"/>
    <col min="13" max="13" width="12.109375" bestFit="1" customWidth="1"/>
    <col min="14" max="17" width="7.33203125" bestFit="1" customWidth="1"/>
    <col min="18" max="18" width="7.6640625" bestFit="1" customWidth="1"/>
    <col min="20" max="20" width="27.77734375" bestFit="1" customWidth="1"/>
    <col min="21" max="21" width="5.5546875" bestFit="1" customWidth="1"/>
    <col min="22" max="22" width="5.77734375" bestFit="1" customWidth="1"/>
    <col min="23" max="23" width="5.21875" bestFit="1" customWidth="1"/>
    <col min="24" max="24" width="4.6640625" bestFit="1" customWidth="1"/>
    <col min="25" max="25" width="13.33203125" bestFit="1" customWidth="1"/>
    <col min="26" max="26" width="6.6640625" bestFit="1" customWidth="1"/>
  </cols>
  <sheetData>
    <row r="2" spans="5:25" x14ac:dyDescent="0.3">
      <c r="M2" t="s">
        <v>0</v>
      </c>
      <c r="T2" t="s">
        <v>119</v>
      </c>
    </row>
    <row r="3" spans="5:25" x14ac:dyDescent="0.3"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M3" t="str">
        <f>E3</f>
        <v>date</v>
      </c>
      <c r="N3" t="str">
        <f t="shared" ref="N3:R3" si="0">F3</f>
        <v>price</v>
      </c>
      <c r="O3" t="str">
        <f t="shared" si="0"/>
        <v>open</v>
      </c>
      <c r="P3" t="str">
        <f t="shared" si="0"/>
        <v>high</v>
      </c>
      <c r="Q3" t="str">
        <f t="shared" si="0"/>
        <v>low</v>
      </c>
      <c r="R3" t="str">
        <f t="shared" si="0"/>
        <v>time ID</v>
      </c>
      <c r="T3" t="str">
        <f>M3</f>
        <v>date</v>
      </c>
      <c r="U3" t="str">
        <f t="shared" ref="U3:Y3" si="1">N3</f>
        <v>price</v>
      </c>
      <c r="V3" t="str">
        <f t="shared" si="1"/>
        <v>open</v>
      </c>
      <c r="W3" t="str">
        <f t="shared" si="1"/>
        <v>high</v>
      </c>
      <c r="X3" t="str">
        <f t="shared" si="1"/>
        <v>low</v>
      </c>
      <c r="Y3" t="str">
        <f t="shared" si="1"/>
        <v>time ID</v>
      </c>
    </row>
    <row r="4" spans="5:25" x14ac:dyDescent="0.3">
      <c r="E4" s="1">
        <v>44880</v>
      </c>
      <c r="F4" s="2">
        <v>116</v>
      </c>
      <c r="G4" s="2">
        <v>109.8</v>
      </c>
      <c r="H4" s="2">
        <v>118.4</v>
      </c>
      <c r="I4" s="2">
        <v>109.4</v>
      </c>
      <c r="J4">
        <v>1</v>
      </c>
    </row>
    <row r="5" spans="5:25" x14ac:dyDescent="0.3">
      <c r="E5" s="1">
        <v>44881</v>
      </c>
      <c r="F5" s="3">
        <v>114.6</v>
      </c>
      <c r="G5" s="3">
        <v>116.2</v>
      </c>
      <c r="H5" s="3">
        <v>116.4</v>
      </c>
      <c r="I5" s="3">
        <v>111.4</v>
      </c>
      <c r="J5">
        <v>2</v>
      </c>
    </row>
    <row r="6" spans="5:25" x14ac:dyDescent="0.3">
      <c r="E6" s="1">
        <v>44882</v>
      </c>
      <c r="F6" s="4">
        <v>116</v>
      </c>
      <c r="G6" s="4">
        <v>115.2</v>
      </c>
      <c r="H6" s="4">
        <v>116.2</v>
      </c>
      <c r="I6" s="4">
        <v>113</v>
      </c>
      <c r="J6">
        <v>3</v>
      </c>
    </row>
    <row r="7" spans="5:25" x14ac:dyDescent="0.3">
      <c r="E7" s="1">
        <v>44883</v>
      </c>
      <c r="F7" s="3">
        <v>113</v>
      </c>
      <c r="G7" s="3">
        <v>116</v>
      </c>
      <c r="H7" s="3">
        <v>116</v>
      </c>
      <c r="I7" s="3">
        <v>112.4</v>
      </c>
      <c r="J7">
        <v>4</v>
      </c>
    </row>
    <row r="8" spans="5:25" x14ac:dyDescent="0.3">
      <c r="E8" s="1">
        <v>44886</v>
      </c>
      <c r="F8" s="4">
        <v>111.8</v>
      </c>
      <c r="G8" s="4">
        <v>112.6</v>
      </c>
      <c r="H8" s="4">
        <v>112.8</v>
      </c>
      <c r="I8" s="4">
        <v>109.4</v>
      </c>
      <c r="J8">
        <v>5</v>
      </c>
    </row>
    <row r="9" spans="5:25" x14ac:dyDescent="0.3">
      <c r="E9" s="1">
        <v>44887</v>
      </c>
      <c r="F9" s="3">
        <v>110.6</v>
      </c>
      <c r="G9" s="3">
        <v>111</v>
      </c>
      <c r="H9" s="3">
        <v>111.6</v>
      </c>
      <c r="I9" s="3">
        <v>109.4</v>
      </c>
      <c r="J9">
        <v>6</v>
      </c>
    </row>
    <row r="10" spans="5:25" x14ac:dyDescent="0.3">
      <c r="E10" s="1">
        <v>44888</v>
      </c>
      <c r="F10" s="4">
        <v>111</v>
      </c>
      <c r="G10" s="4">
        <v>110.8</v>
      </c>
      <c r="H10" s="4">
        <v>111.4</v>
      </c>
      <c r="I10" s="4">
        <v>108</v>
      </c>
      <c r="J10">
        <v>7</v>
      </c>
    </row>
    <row r="11" spans="5:25" x14ac:dyDescent="0.3">
      <c r="E11" s="1">
        <v>44889</v>
      </c>
      <c r="F11" s="3">
        <v>113.6</v>
      </c>
      <c r="G11" s="3">
        <v>111.4</v>
      </c>
      <c r="H11" s="3">
        <v>115.2</v>
      </c>
      <c r="I11" s="3">
        <v>111.4</v>
      </c>
      <c r="J11">
        <v>8</v>
      </c>
    </row>
    <row r="12" spans="5:25" x14ac:dyDescent="0.3">
      <c r="E12" s="1">
        <v>44890</v>
      </c>
      <c r="F12" s="4">
        <v>113.8</v>
      </c>
      <c r="G12" s="4">
        <v>113.8</v>
      </c>
      <c r="H12" s="4">
        <v>114.2</v>
      </c>
      <c r="I12" s="4">
        <v>112.2</v>
      </c>
      <c r="J12">
        <v>9</v>
      </c>
    </row>
    <row r="13" spans="5:25" x14ac:dyDescent="0.3">
      <c r="E13" s="1">
        <v>44893</v>
      </c>
      <c r="F13" s="3">
        <v>110.4</v>
      </c>
      <c r="G13" s="3">
        <v>113.4</v>
      </c>
      <c r="H13" s="3">
        <v>113.4</v>
      </c>
      <c r="I13" s="3">
        <v>109.8</v>
      </c>
      <c r="J13">
        <v>10</v>
      </c>
    </row>
    <row r="14" spans="5:25" x14ac:dyDescent="0.3">
      <c r="E14" s="1">
        <v>44894</v>
      </c>
      <c r="F14" s="4">
        <v>108</v>
      </c>
      <c r="G14" s="4">
        <v>110.8</v>
      </c>
      <c r="H14" s="4">
        <v>111.2</v>
      </c>
      <c r="I14" s="4">
        <v>107.8</v>
      </c>
      <c r="J14">
        <v>11</v>
      </c>
    </row>
    <row r="15" spans="5:25" x14ac:dyDescent="0.3">
      <c r="E15" s="1">
        <v>44895</v>
      </c>
      <c r="F15" s="3">
        <v>109.4</v>
      </c>
      <c r="G15" s="3">
        <v>108.6</v>
      </c>
      <c r="H15" s="3">
        <v>111.2</v>
      </c>
      <c r="I15" s="3">
        <v>107.8</v>
      </c>
      <c r="J15">
        <v>12</v>
      </c>
    </row>
    <row r="16" spans="5:25" x14ac:dyDescent="0.3">
      <c r="E16" s="1">
        <v>44896</v>
      </c>
      <c r="F16" s="4">
        <v>114.2</v>
      </c>
      <c r="G16" s="4">
        <v>112.2</v>
      </c>
      <c r="H16" s="4">
        <v>115</v>
      </c>
      <c r="I16" s="4">
        <v>112</v>
      </c>
      <c r="J16">
        <v>13</v>
      </c>
    </row>
    <row r="17" spans="5:26" x14ac:dyDescent="0.3">
      <c r="E17" s="1">
        <v>44897</v>
      </c>
      <c r="F17" s="3">
        <v>115</v>
      </c>
      <c r="G17" s="3">
        <v>114</v>
      </c>
      <c r="H17" s="3">
        <v>116.8</v>
      </c>
      <c r="I17" s="3">
        <v>112.8</v>
      </c>
      <c r="J17">
        <v>14</v>
      </c>
    </row>
    <row r="18" spans="5:26" x14ac:dyDescent="0.3">
      <c r="E18" s="1">
        <v>44900</v>
      </c>
      <c r="F18" s="4">
        <v>115.4</v>
      </c>
      <c r="G18" s="4">
        <v>115.4</v>
      </c>
      <c r="H18" s="4">
        <v>116.8</v>
      </c>
      <c r="I18" s="4">
        <v>114</v>
      </c>
      <c r="J18">
        <v>15</v>
      </c>
    </row>
    <row r="19" spans="5:26" x14ac:dyDescent="0.3">
      <c r="E19" s="1">
        <v>44901</v>
      </c>
      <c r="F19" s="3">
        <v>116</v>
      </c>
      <c r="G19" s="3">
        <v>115.8</v>
      </c>
      <c r="H19" s="3">
        <v>116.8</v>
      </c>
      <c r="I19" s="3">
        <v>115</v>
      </c>
      <c r="J19">
        <v>16</v>
      </c>
    </row>
    <row r="20" spans="5:26" x14ac:dyDescent="0.3">
      <c r="E20" s="1">
        <v>44902</v>
      </c>
      <c r="F20" s="4">
        <v>115.2</v>
      </c>
      <c r="G20" s="4">
        <v>115.2</v>
      </c>
      <c r="H20" s="4">
        <v>117.6</v>
      </c>
      <c r="I20" s="4">
        <v>115.2</v>
      </c>
      <c r="J20">
        <v>17</v>
      </c>
    </row>
    <row r="21" spans="5:26" x14ac:dyDescent="0.3">
      <c r="E21" s="1">
        <v>44903</v>
      </c>
      <c r="F21" s="3">
        <v>115.2</v>
      </c>
      <c r="G21" s="3">
        <v>115.8</v>
      </c>
      <c r="H21" s="3">
        <v>116.4</v>
      </c>
      <c r="I21" s="3">
        <v>112.8</v>
      </c>
      <c r="J21">
        <v>18</v>
      </c>
    </row>
    <row r="22" spans="5:26" x14ac:dyDescent="0.3">
      <c r="E22" s="1">
        <v>44904</v>
      </c>
      <c r="F22" s="4">
        <v>117</v>
      </c>
      <c r="G22" s="4">
        <v>115.8</v>
      </c>
      <c r="H22" s="4">
        <v>118</v>
      </c>
      <c r="I22" s="4">
        <v>115.2</v>
      </c>
      <c r="J22">
        <v>19</v>
      </c>
    </row>
    <row r="23" spans="5:26" x14ac:dyDescent="0.3">
      <c r="E23" s="1">
        <v>44907</v>
      </c>
      <c r="F23" s="3">
        <v>117.8</v>
      </c>
      <c r="G23" s="3">
        <v>116.2</v>
      </c>
      <c r="H23" s="3">
        <v>117.8</v>
      </c>
      <c r="I23" s="3">
        <v>115.4</v>
      </c>
      <c r="J23">
        <v>20</v>
      </c>
    </row>
    <row r="24" spans="5:26" x14ac:dyDescent="0.3">
      <c r="E24" s="1">
        <v>44908</v>
      </c>
      <c r="F24" s="4">
        <v>119.4</v>
      </c>
      <c r="G24" s="4">
        <v>118</v>
      </c>
      <c r="H24" s="4">
        <v>122.4</v>
      </c>
      <c r="I24" s="4">
        <v>117</v>
      </c>
      <c r="J24">
        <v>21</v>
      </c>
    </row>
    <row r="25" spans="5:26" x14ac:dyDescent="0.3">
      <c r="E25" s="1">
        <v>44909</v>
      </c>
      <c r="F25" s="3">
        <v>120.4</v>
      </c>
      <c r="G25" s="3">
        <v>119</v>
      </c>
      <c r="H25" s="3">
        <v>120.8</v>
      </c>
      <c r="I25" s="3">
        <v>118</v>
      </c>
      <c r="J25">
        <v>22</v>
      </c>
    </row>
    <row r="26" spans="5:26" x14ac:dyDescent="0.3">
      <c r="E26" s="1">
        <v>44910</v>
      </c>
      <c r="F26" s="4">
        <v>116</v>
      </c>
      <c r="G26" s="4">
        <v>119</v>
      </c>
      <c r="H26" s="4">
        <v>119.6</v>
      </c>
      <c r="I26" s="4">
        <v>114.4</v>
      </c>
      <c r="J26">
        <v>23</v>
      </c>
    </row>
    <row r="27" spans="5:26" x14ac:dyDescent="0.3">
      <c r="E27" s="1">
        <v>44914</v>
      </c>
      <c r="F27" s="5">
        <v>112</v>
      </c>
      <c r="G27" s="5">
        <v>116</v>
      </c>
      <c r="H27" s="5">
        <v>116</v>
      </c>
      <c r="I27" s="5">
        <v>112</v>
      </c>
      <c r="J27">
        <v>24</v>
      </c>
    </row>
    <row r="28" spans="5:26" x14ac:dyDescent="0.3">
      <c r="E28" s="1">
        <v>44915</v>
      </c>
      <c r="F28" s="6">
        <v>116.72150553579031</v>
      </c>
      <c r="G28" s="6">
        <v>115.20012729544642</v>
      </c>
      <c r="H28" s="6">
        <v>116.72150553579037</v>
      </c>
      <c r="I28" s="6">
        <v>115.20012729192686</v>
      </c>
      <c r="J28">
        <v>25</v>
      </c>
      <c r="K28" t="s">
        <v>12</v>
      </c>
      <c r="M28" s="1">
        <f>E28</f>
        <v>44915</v>
      </c>
      <c r="N28">
        <v>111.4</v>
      </c>
      <c r="O28">
        <v>111.8</v>
      </c>
      <c r="P28">
        <v>113.2</v>
      </c>
      <c r="Q28">
        <v>110.8</v>
      </c>
      <c r="R28">
        <f>J28</f>
        <v>25</v>
      </c>
      <c r="T28" s="1">
        <f>M28</f>
        <v>44915</v>
      </c>
      <c r="U28" s="7">
        <f>(F28-N28)/N28</f>
        <v>4.7769349513377989E-2</v>
      </c>
      <c r="V28" s="7">
        <f t="shared" ref="V28:X32" si="2">(G28-O28)/O28</f>
        <v>3.041258761579986E-2</v>
      </c>
      <c r="W28" s="7">
        <f t="shared" si="2"/>
        <v>3.1108706146558019E-2</v>
      </c>
      <c r="X28" s="7">
        <f t="shared" si="2"/>
        <v>3.9712340179845346E-2</v>
      </c>
      <c r="Y28" s="8">
        <f>R28</f>
        <v>25</v>
      </c>
      <c r="Z28" s="16">
        <f>SUM(U28:X28)</f>
        <v>0.14900298345558122</v>
      </c>
    </row>
    <row r="29" spans="5:26" x14ac:dyDescent="0.3">
      <c r="E29" s="1">
        <v>44916</v>
      </c>
      <c r="F29" s="6">
        <v>118.813272388386</v>
      </c>
      <c r="G29" s="6">
        <v>117.11087111897193</v>
      </c>
      <c r="H29" s="6">
        <v>121.98998239273101</v>
      </c>
      <c r="I29" s="6">
        <v>116.83436746112204</v>
      </c>
      <c r="J29">
        <v>26</v>
      </c>
      <c r="K29" t="s">
        <v>12</v>
      </c>
      <c r="M29" s="1">
        <f t="shared" ref="M29:M31" si="3">E29</f>
        <v>44916</v>
      </c>
      <c r="N29">
        <v>113.4</v>
      </c>
      <c r="O29">
        <v>112.4</v>
      </c>
      <c r="P29">
        <v>114.4</v>
      </c>
      <c r="Q29">
        <v>112.4</v>
      </c>
      <c r="R29">
        <f t="shared" ref="R29:R32" si="4">J29</f>
        <v>26</v>
      </c>
      <c r="T29" s="1">
        <f t="shared" ref="T29:T32" si="5">M29</f>
        <v>44916</v>
      </c>
      <c r="U29" s="7">
        <f t="shared" ref="U29:U32" si="6">(F29-N29)/N29</f>
        <v>4.7736088081005212E-2</v>
      </c>
      <c r="V29" s="7">
        <f t="shared" si="2"/>
        <v>4.1911664759536678E-2</v>
      </c>
      <c r="W29" s="7">
        <f t="shared" si="2"/>
        <v>6.6345999936459801E-2</v>
      </c>
      <c r="X29" s="7">
        <f t="shared" si="2"/>
        <v>3.9451667803576833E-2</v>
      </c>
      <c r="Y29" s="8">
        <f t="shared" ref="Y29:Y32" si="7">R29</f>
        <v>26</v>
      </c>
      <c r="Z29" s="16">
        <f t="shared" ref="Z29:Z32" si="8">SUM(U29:X29)</f>
        <v>0.19544542058057851</v>
      </c>
    </row>
    <row r="30" spans="5:26" x14ac:dyDescent="0.3">
      <c r="E30" s="1">
        <v>44917</v>
      </c>
      <c r="F30" s="6">
        <v>119.76615105875767</v>
      </c>
      <c r="G30" s="6">
        <v>118.24676297435036</v>
      </c>
      <c r="H30" s="6">
        <v>120.43790956263828</v>
      </c>
      <c r="I30" s="6">
        <v>117.71334548518035</v>
      </c>
      <c r="J30">
        <v>27</v>
      </c>
      <c r="K30" t="s">
        <v>12</v>
      </c>
      <c r="M30" s="1">
        <f t="shared" si="3"/>
        <v>44917</v>
      </c>
      <c r="N30">
        <v>111.2</v>
      </c>
      <c r="O30">
        <v>114</v>
      </c>
      <c r="P30">
        <v>114</v>
      </c>
      <c r="Q30">
        <v>110.4</v>
      </c>
      <c r="R30">
        <f t="shared" si="4"/>
        <v>27</v>
      </c>
      <c r="T30" s="1">
        <f t="shared" si="5"/>
        <v>44917</v>
      </c>
      <c r="U30" s="7">
        <f t="shared" si="6"/>
        <v>7.7033732542784783E-2</v>
      </c>
      <c r="V30" s="7">
        <f t="shared" si="2"/>
        <v>3.7252306792547027E-2</v>
      </c>
      <c r="W30" s="7">
        <f t="shared" si="2"/>
        <v>5.6472890900335811E-2</v>
      </c>
      <c r="X30" s="7">
        <f t="shared" si="2"/>
        <v>6.6244071423735049E-2</v>
      </c>
      <c r="Y30" s="8">
        <f t="shared" si="7"/>
        <v>27</v>
      </c>
      <c r="Z30" s="16">
        <f t="shared" si="8"/>
        <v>0.23700300165940269</v>
      </c>
    </row>
    <row r="31" spans="5:26" x14ac:dyDescent="0.3">
      <c r="E31" s="1">
        <v>44918</v>
      </c>
      <c r="F31" s="6">
        <v>115.14058762907173</v>
      </c>
      <c r="G31" s="6">
        <v>118.08106836650944</v>
      </c>
      <c r="H31" s="6">
        <v>119.26445848135987</v>
      </c>
      <c r="I31" s="6">
        <v>114.66531744854444</v>
      </c>
      <c r="J31">
        <v>28</v>
      </c>
      <c r="K31" t="s">
        <v>12</v>
      </c>
      <c r="M31" s="1">
        <f t="shared" si="3"/>
        <v>44918</v>
      </c>
      <c r="N31">
        <v>111.2</v>
      </c>
      <c r="O31">
        <v>111.4</v>
      </c>
      <c r="P31">
        <v>111.4</v>
      </c>
      <c r="Q31">
        <v>110</v>
      </c>
      <c r="R31">
        <f t="shared" si="4"/>
        <v>28</v>
      </c>
      <c r="T31" s="1">
        <f t="shared" si="5"/>
        <v>44918</v>
      </c>
      <c r="U31" s="7">
        <f t="shared" si="6"/>
        <v>3.5436939110357273E-2</v>
      </c>
      <c r="V31" s="7">
        <f t="shared" si="2"/>
        <v>5.9973683720910553E-2</v>
      </c>
      <c r="W31" s="7">
        <f t="shared" si="2"/>
        <v>7.0596575236623521E-2</v>
      </c>
      <c r="X31" s="7">
        <f t="shared" si="2"/>
        <v>4.2411976804949479E-2</v>
      </c>
      <c r="Y31" s="8">
        <f t="shared" si="7"/>
        <v>28</v>
      </c>
      <c r="Z31" s="16">
        <f t="shared" si="8"/>
        <v>0.20841917487284084</v>
      </c>
    </row>
    <row r="32" spans="5:26" x14ac:dyDescent="0.3">
      <c r="E32" s="1">
        <v>44922</v>
      </c>
      <c r="F32" s="6">
        <v>111.18750951381307</v>
      </c>
      <c r="G32" s="6">
        <v>113.27313302906833</v>
      </c>
      <c r="H32" s="6">
        <v>113.27313302906833</v>
      </c>
      <c r="I32" s="6">
        <v>111.1875095117085</v>
      </c>
      <c r="J32">
        <v>29</v>
      </c>
      <c r="K32" t="s">
        <v>12</v>
      </c>
      <c r="M32" s="1">
        <f>E32</f>
        <v>44922</v>
      </c>
      <c r="N32">
        <v>110.2</v>
      </c>
      <c r="O32">
        <v>113</v>
      </c>
      <c r="P32">
        <v>113</v>
      </c>
      <c r="Q32">
        <v>110.2</v>
      </c>
      <c r="R32">
        <f t="shared" si="4"/>
        <v>29</v>
      </c>
      <c r="T32" s="1">
        <f t="shared" si="5"/>
        <v>44922</v>
      </c>
      <c r="U32" s="7">
        <f t="shared" si="6"/>
        <v>8.9610663685396191E-3</v>
      </c>
      <c r="V32" s="7">
        <f t="shared" si="2"/>
        <v>2.4171064519321519E-3</v>
      </c>
      <c r="W32" s="7">
        <f t="shared" si="2"/>
        <v>2.4171064519321519E-3</v>
      </c>
      <c r="X32" s="7">
        <f t="shared" si="2"/>
        <v>8.9610663494418819E-3</v>
      </c>
      <c r="Y32" s="8">
        <f t="shared" si="7"/>
        <v>29</v>
      </c>
      <c r="Z32" s="16">
        <f t="shared" si="8"/>
        <v>2.2756345621845805E-2</v>
      </c>
    </row>
    <row r="33" spans="5:26" x14ac:dyDescent="0.3">
      <c r="E33" t="s">
        <v>8</v>
      </c>
      <c r="F33">
        <f>CORREL(F4:F27,$J$4:$J$27)</f>
        <v>0.43206469751350235</v>
      </c>
      <c r="G33">
        <f>CORREL(G4:G27,$J$4:$J$27)</f>
        <v>0.59602993251141179</v>
      </c>
      <c r="H33">
        <f>CORREL(H4:H27,$J$4:$J$27)</f>
        <v>0.51603399432218666</v>
      </c>
      <c r="I33">
        <f>CORREL(I4:I27,$J$4:$J$27)</f>
        <v>0.65251689130934909</v>
      </c>
      <c r="J33">
        <f>CORREL(J4:J27,$J$4:$J$27)</f>
        <v>1</v>
      </c>
      <c r="U33" s="16"/>
      <c r="V33" s="16"/>
      <c r="W33" s="16"/>
      <c r="X33" s="16"/>
    </row>
    <row r="34" spans="5:26" ht="43.2" x14ac:dyDescent="0.3">
      <c r="E34" t="s">
        <v>9</v>
      </c>
      <c r="F34">
        <f>CORREL(F4:F32,J4:J32)</f>
        <v>0.43206515526797462</v>
      </c>
      <c r="G34">
        <f>CORREL(G4:G32,$J$4:$J$32)</f>
        <v>0.59602975147859705</v>
      </c>
      <c r="H34">
        <f>CORREL(H4:H32,$J$4:$J$32)</f>
        <v>0.51603343775811861</v>
      </c>
      <c r="I34">
        <f>CORREL(I4:I32,$J$4:$J$32)</f>
        <v>0.65251523596422256</v>
      </c>
      <c r="J34">
        <f>CORREL(J4:J32,$J$4:$J$32)</f>
        <v>1</v>
      </c>
      <c r="L34" t="s">
        <v>10</v>
      </c>
      <c r="Y34" s="17" t="s">
        <v>118</v>
      </c>
      <c r="Z34" s="18">
        <f>SUM(Z28:Z32)</f>
        <v>0.81262692619024901</v>
      </c>
    </row>
    <row r="35" spans="5:26" x14ac:dyDescent="0.3">
      <c r="E35" t="s">
        <v>11</v>
      </c>
      <c r="F35" s="9">
        <f>(F33-F34)*1</f>
        <v>-4.5775447227169863E-7</v>
      </c>
      <c r="G35" s="9">
        <f t="shared" ref="G35:J35" si="9">(G33-G34)*1</f>
        <v>1.8103281473891286E-7</v>
      </c>
      <c r="H35" s="9">
        <f t="shared" si="9"/>
        <v>5.5656406805493219E-7</v>
      </c>
      <c r="I35" s="9">
        <f t="shared" si="9"/>
        <v>1.655345126527763E-6</v>
      </c>
      <c r="J35" s="9">
        <f t="shared" si="9"/>
        <v>0</v>
      </c>
      <c r="L35" s="10">
        <f>SUMSQ(F35:J35)</f>
        <v>3.2922430866661057E-12</v>
      </c>
    </row>
    <row r="36" spans="5:26" x14ac:dyDescent="0.3">
      <c r="E36" t="s">
        <v>140</v>
      </c>
      <c r="F36">
        <v>1</v>
      </c>
      <c r="G36">
        <v>1</v>
      </c>
      <c r="H36">
        <v>1</v>
      </c>
      <c r="I36">
        <v>1</v>
      </c>
      <c r="J36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F51E-F0DE-48F3-B9BC-A668EC580103}">
  <dimension ref="E2:Z68"/>
  <sheetViews>
    <sheetView topLeftCell="A22" zoomScale="51" zoomScaleNormal="28" workbookViewId="0">
      <selection activeCell="Z34" sqref="Z34"/>
    </sheetView>
  </sheetViews>
  <sheetFormatPr defaultRowHeight="14.4" x14ac:dyDescent="0.3"/>
  <cols>
    <col min="5" max="5" width="12" bestFit="1" customWidth="1"/>
    <col min="6" max="7" width="16.33203125" bestFit="1" customWidth="1"/>
    <col min="8" max="10" width="15.21875" bestFit="1" customWidth="1"/>
    <col min="11" max="11" width="22.77734375" bestFit="1" customWidth="1"/>
    <col min="12" max="12" width="14" bestFit="1" customWidth="1"/>
    <col min="13" max="16" width="15.5546875" bestFit="1" customWidth="1"/>
    <col min="17" max="17" width="7.6640625" bestFit="1" customWidth="1"/>
    <col min="18" max="18" width="7.21875" bestFit="1" customWidth="1"/>
    <col min="20" max="20" width="12" bestFit="1" customWidth="1"/>
    <col min="21" max="21" width="5.6640625" bestFit="1" customWidth="1"/>
    <col min="22" max="22" width="6.109375" bestFit="1" customWidth="1"/>
    <col min="23" max="24" width="5.6640625" bestFit="1" customWidth="1"/>
    <col min="25" max="25" width="18.33203125" bestFit="1" customWidth="1"/>
    <col min="26" max="26" width="7.21875" bestFit="1" customWidth="1"/>
  </cols>
  <sheetData>
    <row r="2" spans="5:25" x14ac:dyDescent="0.3">
      <c r="M2" t="s">
        <v>0</v>
      </c>
      <c r="T2" t="s">
        <v>1</v>
      </c>
    </row>
    <row r="3" spans="5:25" x14ac:dyDescent="0.3"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M3" t="str">
        <f>E3</f>
        <v>date</v>
      </c>
      <c r="N3" t="str">
        <f t="shared" ref="N3:R3" si="0">F3</f>
        <v>price</v>
      </c>
      <c r="O3" t="str">
        <f t="shared" si="0"/>
        <v>open</v>
      </c>
      <c r="P3" t="str">
        <f t="shared" si="0"/>
        <v>high</v>
      </c>
      <c r="Q3" t="str">
        <f t="shared" si="0"/>
        <v>low</v>
      </c>
      <c r="R3" t="str">
        <f t="shared" si="0"/>
        <v>time ID</v>
      </c>
      <c r="T3" t="str">
        <f>M3</f>
        <v>date</v>
      </c>
      <c r="U3" t="str">
        <f t="shared" ref="U3:Y3" si="1">N3</f>
        <v>price</v>
      </c>
      <c r="V3" t="str">
        <f t="shared" si="1"/>
        <v>open</v>
      </c>
      <c r="W3" t="str">
        <f t="shared" si="1"/>
        <v>high</v>
      </c>
      <c r="X3" t="str">
        <f t="shared" si="1"/>
        <v>low</v>
      </c>
      <c r="Y3" t="str">
        <f t="shared" si="1"/>
        <v>time ID</v>
      </c>
    </row>
    <row r="4" spans="5:25" x14ac:dyDescent="0.3">
      <c r="E4" s="1">
        <v>44880</v>
      </c>
      <c r="F4" s="2">
        <v>116</v>
      </c>
      <c r="G4" s="2">
        <v>109.8</v>
      </c>
      <c r="H4" s="2">
        <v>118.4</v>
      </c>
      <c r="I4" s="2">
        <v>109.4</v>
      </c>
      <c r="J4">
        <v>1</v>
      </c>
    </row>
    <row r="5" spans="5:25" x14ac:dyDescent="0.3">
      <c r="E5" s="1">
        <v>44881</v>
      </c>
      <c r="F5" s="3">
        <v>114.6</v>
      </c>
      <c r="G5" s="3">
        <v>116.2</v>
      </c>
      <c r="H5" s="3">
        <v>116.4</v>
      </c>
      <c r="I5" s="3">
        <v>111.4</v>
      </c>
      <c r="J5">
        <v>2</v>
      </c>
    </row>
    <row r="6" spans="5:25" x14ac:dyDescent="0.3">
      <c r="E6" s="1">
        <v>44882</v>
      </c>
      <c r="F6" s="4">
        <v>116</v>
      </c>
      <c r="G6" s="4">
        <v>115.2</v>
      </c>
      <c r="H6" s="4">
        <v>116.2</v>
      </c>
      <c r="I6" s="4">
        <v>113</v>
      </c>
      <c r="J6">
        <v>3</v>
      </c>
    </row>
    <row r="7" spans="5:25" x14ac:dyDescent="0.3">
      <c r="E7" s="1">
        <v>44883</v>
      </c>
      <c r="F7" s="3">
        <v>113</v>
      </c>
      <c r="G7" s="3">
        <v>116</v>
      </c>
      <c r="H7" s="3">
        <v>116</v>
      </c>
      <c r="I7" s="3">
        <v>112.4</v>
      </c>
      <c r="J7">
        <v>4</v>
      </c>
    </row>
    <row r="8" spans="5:25" x14ac:dyDescent="0.3">
      <c r="E8" s="1">
        <v>44886</v>
      </c>
      <c r="F8" s="4">
        <v>111.8</v>
      </c>
      <c r="G8" s="4">
        <v>112.6</v>
      </c>
      <c r="H8" s="4">
        <v>112.8</v>
      </c>
      <c r="I8" s="4">
        <v>109.4</v>
      </c>
      <c r="J8">
        <v>5</v>
      </c>
    </row>
    <row r="9" spans="5:25" x14ac:dyDescent="0.3">
      <c r="E9" s="1">
        <v>44887</v>
      </c>
      <c r="F9" s="3">
        <v>110.6</v>
      </c>
      <c r="G9" s="3">
        <v>111</v>
      </c>
      <c r="H9" s="3">
        <v>111.6</v>
      </c>
      <c r="I9" s="3">
        <v>109.4</v>
      </c>
      <c r="J9">
        <v>6</v>
      </c>
    </row>
    <row r="10" spans="5:25" x14ac:dyDescent="0.3">
      <c r="E10" s="1">
        <v>44888</v>
      </c>
      <c r="F10" s="4">
        <v>111</v>
      </c>
      <c r="G10" s="4">
        <v>110.8</v>
      </c>
      <c r="H10" s="4">
        <v>111.4</v>
      </c>
      <c r="I10" s="4">
        <v>108</v>
      </c>
      <c r="J10">
        <v>7</v>
      </c>
    </row>
    <row r="11" spans="5:25" x14ac:dyDescent="0.3">
      <c r="E11" s="1">
        <v>44889</v>
      </c>
      <c r="F11" s="3">
        <v>113.6</v>
      </c>
      <c r="G11" s="3">
        <v>111.4</v>
      </c>
      <c r="H11" s="3">
        <v>115.2</v>
      </c>
      <c r="I11" s="3">
        <v>111.4</v>
      </c>
      <c r="J11">
        <v>8</v>
      </c>
    </row>
    <row r="12" spans="5:25" x14ac:dyDescent="0.3">
      <c r="E12" s="1">
        <v>44890</v>
      </c>
      <c r="F12" s="4">
        <v>113.8</v>
      </c>
      <c r="G12" s="4">
        <v>113.8</v>
      </c>
      <c r="H12" s="4">
        <v>114.2</v>
      </c>
      <c r="I12" s="4">
        <v>112.2</v>
      </c>
      <c r="J12">
        <v>9</v>
      </c>
    </row>
    <row r="13" spans="5:25" x14ac:dyDescent="0.3">
      <c r="E13" s="1">
        <v>44893</v>
      </c>
      <c r="F13" s="3">
        <v>110.4</v>
      </c>
      <c r="G13" s="3">
        <v>113.4</v>
      </c>
      <c r="H13" s="3">
        <v>113.4</v>
      </c>
      <c r="I13" s="3">
        <v>109.8</v>
      </c>
      <c r="J13">
        <v>10</v>
      </c>
    </row>
    <row r="14" spans="5:25" x14ac:dyDescent="0.3">
      <c r="E14" s="1">
        <v>44894</v>
      </c>
      <c r="F14" s="4">
        <v>108</v>
      </c>
      <c r="G14" s="4">
        <v>110.8</v>
      </c>
      <c r="H14" s="4">
        <v>111.2</v>
      </c>
      <c r="I14" s="4">
        <v>107.8</v>
      </c>
      <c r="J14">
        <v>11</v>
      </c>
    </row>
    <row r="15" spans="5:25" x14ac:dyDescent="0.3">
      <c r="E15" s="1">
        <v>44895</v>
      </c>
      <c r="F15" s="3">
        <v>109.4</v>
      </c>
      <c r="G15" s="3">
        <v>108.6</v>
      </c>
      <c r="H15" s="3">
        <v>111.2</v>
      </c>
      <c r="I15" s="3">
        <v>107.8</v>
      </c>
      <c r="J15">
        <v>12</v>
      </c>
    </row>
    <row r="16" spans="5:25" x14ac:dyDescent="0.3">
      <c r="E16" s="1">
        <v>44896</v>
      </c>
      <c r="F16" s="4">
        <v>114.2</v>
      </c>
      <c r="G16" s="4">
        <v>112.2</v>
      </c>
      <c r="H16" s="4">
        <v>115</v>
      </c>
      <c r="I16" s="4">
        <v>112</v>
      </c>
      <c r="J16">
        <v>13</v>
      </c>
    </row>
    <row r="17" spans="5:26" x14ac:dyDescent="0.3">
      <c r="E17" s="1">
        <v>44897</v>
      </c>
      <c r="F17" s="3">
        <v>115</v>
      </c>
      <c r="G17" s="3">
        <v>114</v>
      </c>
      <c r="H17" s="3">
        <v>116.8</v>
      </c>
      <c r="I17" s="3">
        <v>112.8</v>
      </c>
      <c r="J17">
        <v>14</v>
      </c>
    </row>
    <row r="18" spans="5:26" x14ac:dyDescent="0.3">
      <c r="E18" s="1">
        <v>44900</v>
      </c>
      <c r="F18" s="4">
        <v>115.4</v>
      </c>
      <c r="G18" s="4">
        <v>115.4</v>
      </c>
      <c r="H18" s="4">
        <v>116.8</v>
      </c>
      <c r="I18" s="4">
        <v>114</v>
      </c>
      <c r="J18">
        <v>15</v>
      </c>
    </row>
    <row r="19" spans="5:26" x14ac:dyDescent="0.3">
      <c r="E19" s="1">
        <v>44901</v>
      </c>
      <c r="F19" s="3">
        <v>116</v>
      </c>
      <c r="G19" s="3">
        <v>115.8</v>
      </c>
      <c r="H19" s="3">
        <v>116.8</v>
      </c>
      <c r="I19" s="3">
        <v>115</v>
      </c>
      <c r="J19">
        <v>16</v>
      </c>
    </row>
    <row r="20" spans="5:26" x14ac:dyDescent="0.3">
      <c r="E20" s="1">
        <v>44902</v>
      </c>
      <c r="F20" s="4">
        <v>115.2</v>
      </c>
      <c r="G20" s="4">
        <v>115.2</v>
      </c>
      <c r="H20" s="4">
        <v>117.6</v>
      </c>
      <c r="I20" s="4">
        <v>115.2</v>
      </c>
      <c r="J20">
        <v>17</v>
      </c>
    </row>
    <row r="21" spans="5:26" x14ac:dyDescent="0.3">
      <c r="E21" s="1">
        <v>44903</v>
      </c>
      <c r="F21" s="3">
        <v>115.2</v>
      </c>
      <c r="G21" s="3">
        <v>115.8</v>
      </c>
      <c r="H21" s="3">
        <v>116.4</v>
      </c>
      <c r="I21" s="3">
        <v>112.8</v>
      </c>
      <c r="J21">
        <v>18</v>
      </c>
    </row>
    <row r="22" spans="5:26" x14ac:dyDescent="0.3">
      <c r="E22" s="1">
        <v>44904</v>
      </c>
      <c r="F22" s="4">
        <v>117</v>
      </c>
      <c r="G22" s="4">
        <v>115.8</v>
      </c>
      <c r="H22" s="4">
        <v>118</v>
      </c>
      <c r="I22" s="4">
        <v>115.2</v>
      </c>
      <c r="J22">
        <v>19</v>
      </c>
    </row>
    <row r="23" spans="5:26" x14ac:dyDescent="0.3">
      <c r="E23" s="1">
        <v>44907</v>
      </c>
      <c r="F23" s="3">
        <v>117.8</v>
      </c>
      <c r="G23" s="3">
        <v>116.2</v>
      </c>
      <c r="H23" s="3">
        <v>117.8</v>
      </c>
      <c r="I23" s="3">
        <v>115.4</v>
      </c>
      <c r="J23">
        <v>20</v>
      </c>
    </row>
    <row r="24" spans="5:26" x14ac:dyDescent="0.3">
      <c r="E24" s="1">
        <v>44908</v>
      </c>
      <c r="F24" s="4">
        <v>119.4</v>
      </c>
      <c r="G24" s="4">
        <v>118</v>
      </c>
      <c r="H24" s="4">
        <v>122.4</v>
      </c>
      <c r="I24" s="4">
        <v>117</v>
      </c>
      <c r="J24">
        <v>21</v>
      </c>
    </row>
    <row r="25" spans="5:26" x14ac:dyDescent="0.3">
      <c r="E25" s="1">
        <v>44909</v>
      </c>
      <c r="F25" s="3">
        <v>120.4</v>
      </c>
      <c r="G25" s="3">
        <v>119</v>
      </c>
      <c r="H25" s="3">
        <v>120.8</v>
      </c>
      <c r="I25" s="3">
        <v>118</v>
      </c>
      <c r="J25">
        <v>22</v>
      </c>
    </row>
    <row r="26" spans="5:26" x14ac:dyDescent="0.3">
      <c r="E26" s="1">
        <v>44910</v>
      </c>
      <c r="F26" s="4">
        <v>116</v>
      </c>
      <c r="G26" s="4">
        <v>119</v>
      </c>
      <c r="H26" s="4">
        <v>119.6</v>
      </c>
      <c r="I26" s="4">
        <v>114.4</v>
      </c>
      <c r="J26">
        <v>23</v>
      </c>
    </row>
    <row r="27" spans="5:26" x14ac:dyDescent="0.3">
      <c r="E27" s="1">
        <v>44914</v>
      </c>
      <c r="F27" s="5">
        <v>112</v>
      </c>
      <c r="G27" s="5">
        <v>116</v>
      </c>
      <c r="H27" s="5">
        <v>116</v>
      </c>
      <c r="I27" s="5">
        <v>112</v>
      </c>
      <c r="J27">
        <v>24</v>
      </c>
    </row>
    <row r="28" spans="5:26" x14ac:dyDescent="0.3">
      <c r="E28" s="1">
        <v>44915</v>
      </c>
      <c r="F28" s="6">
        <v>113.59074030898464</v>
      </c>
      <c r="G28" s="6">
        <v>129.9821088128248</v>
      </c>
      <c r="H28" s="6">
        <v>129.98210881282472</v>
      </c>
      <c r="I28" s="6">
        <v>113.59074030898456</v>
      </c>
      <c r="J28">
        <v>25</v>
      </c>
      <c r="K28" t="s">
        <v>12</v>
      </c>
      <c r="M28" s="1">
        <f>E28</f>
        <v>44915</v>
      </c>
      <c r="N28">
        <v>111.4</v>
      </c>
      <c r="O28">
        <v>111.8</v>
      </c>
      <c r="P28">
        <v>113.2</v>
      </c>
      <c r="Q28">
        <v>110.8</v>
      </c>
      <c r="R28">
        <f>J28</f>
        <v>25</v>
      </c>
      <c r="T28" s="1">
        <f>M28</f>
        <v>44915</v>
      </c>
      <c r="U28" s="7">
        <f>(F28-N28)/N28</f>
        <v>1.9665532396630429E-2</v>
      </c>
      <c r="V28" s="7">
        <f t="shared" ref="V28:X32" si="2">(G28-O28)/O28</f>
        <v>0.16263066916659041</v>
      </c>
      <c r="W28" s="7">
        <f t="shared" si="2"/>
        <v>0.14825184463626076</v>
      </c>
      <c r="X28" s="7">
        <f t="shared" si="2"/>
        <v>2.5187186904192846E-2</v>
      </c>
      <c r="Y28" s="8">
        <f>R28</f>
        <v>25</v>
      </c>
      <c r="Z28" s="16">
        <f>SUM(U28:X28)</f>
        <v>0.3557352331036745</v>
      </c>
    </row>
    <row r="29" spans="5:26" x14ac:dyDescent="0.3">
      <c r="E29" s="1">
        <v>44916</v>
      </c>
      <c r="F29" s="6">
        <v>117.00401393319895</v>
      </c>
      <c r="G29" s="6">
        <v>125.71671916184323</v>
      </c>
      <c r="H29" s="6">
        <v>125.71671916184323</v>
      </c>
      <c r="I29" s="6">
        <v>117.00401393319892</v>
      </c>
      <c r="J29">
        <v>26</v>
      </c>
      <c r="K29" t="s">
        <v>12</v>
      </c>
      <c r="M29" s="1">
        <f t="shared" ref="M29:M31" si="3">E29</f>
        <v>44916</v>
      </c>
      <c r="N29">
        <v>113.4</v>
      </c>
      <c r="O29">
        <v>112.4</v>
      </c>
      <c r="P29">
        <v>114.4</v>
      </c>
      <c r="Q29">
        <v>112.4</v>
      </c>
      <c r="R29">
        <f t="shared" ref="R29:R32" si="4">J29</f>
        <v>26</v>
      </c>
      <c r="T29" s="1">
        <f t="shared" ref="T29:T32" si="5">M29</f>
        <v>44916</v>
      </c>
      <c r="U29" s="7">
        <f t="shared" ref="U29:U32" si="6">(F29-N29)/N29</f>
        <v>3.1781427982353984E-2</v>
      </c>
      <c r="V29" s="7">
        <f t="shared" si="2"/>
        <v>0.11847614912671907</v>
      </c>
      <c r="W29" s="7">
        <f t="shared" si="2"/>
        <v>9.8922370295832368E-2</v>
      </c>
      <c r="X29" s="7">
        <f t="shared" si="2"/>
        <v>4.0960978053371115E-2</v>
      </c>
      <c r="Y29" s="8">
        <f t="shared" ref="Y29:Y32" si="7">R29</f>
        <v>26</v>
      </c>
      <c r="Z29" s="16">
        <f t="shared" ref="Z29:Z32" si="8">SUM(U29:X29)</f>
        <v>0.29014092545827652</v>
      </c>
    </row>
    <row r="30" spans="5:26" x14ac:dyDescent="0.3">
      <c r="E30" s="1">
        <v>44917</v>
      </c>
      <c r="F30" s="6">
        <v>121.004381805515</v>
      </c>
      <c r="G30" s="6">
        <v>121.00438180551501</v>
      </c>
      <c r="H30" s="6">
        <v>121.00438180551501</v>
      </c>
      <c r="I30" s="6">
        <v>121.00438180551502</v>
      </c>
      <c r="J30">
        <v>27</v>
      </c>
      <c r="K30" t="s">
        <v>12</v>
      </c>
      <c r="M30" s="1">
        <f t="shared" si="3"/>
        <v>44917</v>
      </c>
      <c r="N30">
        <v>111.2</v>
      </c>
      <c r="O30">
        <v>114</v>
      </c>
      <c r="P30">
        <v>114</v>
      </c>
      <c r="Q30">
        <v>110.4</v>
      </c>
      <c r="R30">
        <f t="shared" si="4"/>
        <v>27</v>
      </c>
      <c r="T30" s="1">
        <f t="shared" si="5"/>
        <v>44917</v>
      </c>
      <c r="U30" s="7">
        <f t="shared" si="6"/>
        <v>8.816890112873195E-2</v>
      </c>
      <c r="V30" s="7">
        <f t="shared" si="2"/>
        <v>6.1441945662412366E-2</v>
      </c>
      <c r="W30" s="7">
        <f t="shared" si="2"/>
        <v>6.1441945662412366E-2</v>
      </c>
      <c r="X30" s="7">
        <f t="shared" si="2"/>
        <v>9.6054183020969366E-2</v>
      </c>
      <c r="Y30" s="8">
        <f t="shared" si="7"/>
        <v>27</v>
      </c>
      <c r="Z30" s="16">
        <f t="shared" si="8"/>
        <v>0.30710697547452603</v>
      </c>
    </row>
    <row r="31" spans="5:26" x14ac:dyDescent="0.3">
      <c r="E31" s="1">
        <v>44918</v>
      </c>
      <c r="F31" s="6">
        <v>121.7544983634028</v>
      </c>
      <c r="G31" s="6">
        <v>121.75449836340277</v>
      </c>
      <c r="H31" s="6">
        <v>121.75449836340279</v>
      </c>
      <c r="I31" s="6">
        <v>121.75449836340287</v>
      </c>
      <c r="J31">
        <v>28</v>
      </c>
      <c r="K31" t="s">
        <v>12</v>
      </c>
      <c r="M31" s="1">
        <f t="shared" si="3"/>
        <v>44918</v>
      </c>
      <c r="N31">
        <v>111.2</v>
      </c>
      <c r="O31">
        <v>111.4</v>
      </c>
      <c r="P31">
        <v>111.4</v>
      </c>
      <c r="Q31">
        <v>110</v>
      </c>
      <c r="R31">
        <f t="shared" si="4"/>
        <v>28</v>
      </c>
      <c r="T31" s="1">
        <f t="shared" si="5"/>
        <v>44918</v>
      </c>
      <c r="U31" s="7">
        <f t="shared" si="6"/>
        <v>9.4914553627723025E-2</v>
      </c>
      <c r="V31" s="7">
        <f t="shared" si="2"/>
        <v>9.2948818342933281E-2</v>
      </c>
      <c r="W31" s="7">
        <f t="shared" si="2"/>
        <v>9.294881834293342E-2</v>
      </c>
      <c r="X31" s="7">
        <f t="shared" si="2"/>
        <v>0.10685907603093522</v>
      </c>
      <c r="Y31" s="8">
        <f t="shared" si="7"/>
        <v>28</v>
      </c>
      <c r="Z31" s="16">
        <f t="shared" si="8"/>
        <v>0.38767126634452498</v>
      </c>
    </row>
    <row r="32" spans="5:26" x14ac:dyDescent="0.3">
      <c r="E32" s="1">
        <v>44922</v>
      </c>
      <c r="F32" s="6">
        <v>109.99054320471848</v>
      </c>
      <c r="G32" s="6">
        <v>109.99054320471849</v>
      </c>
      <c r="H32" s="6">
        <v>109.99054320471849</v>
      </c>
      <c r="I32" s="6">
        <v>109.99054320471851</v>
      </c>
      <c r="J32">
        <v>29</v>
      </c>
      <c r="K32" t="s">
        <v>12</v>
      </c>
      <c r="M32" s="1">
        <f>E32</f>
        <v>44922</v>
      </c>
      <c r="N32">
        <v>110.2</v>
      </c>
      <c r="O32">
        <v>113</v>
      </c>
      <c r="P32">
        <v>113</v>
      </c>
      <c r="Q32">
        <v>110.2</v>
      </c>
      <c r="R32">
        <f t="shared" si="4"/>
        <v>29</v>
      </c>
      <c r="T32" s="1">
        <f t="shared" si="5"/>
        <v>44922</v>
      </c>
      <c r="U32" s="7">
        <f t="shared" si="6"/>
        <v>-1.9006968718831704E-3</v>
      </c>
      <c r="V32" s="7">
        <f t="shared" si="2"/>
        <v>-2.6632361020190339E-2</v>
      </c>
      <c r="W32" s="7">
        <f t="shared" si="2"/>
        <v>-2.6632361020190339E-2</v>
      </c>
      <c r="X32" s="7">
        <f t="shared" si="2"/>
        <v>-1.9006968718829126E-3</v>
      </c>
      <c r="Y32" s="8">
        <f t="shared" si="7"/>
        <v>29</v>
      </c>
      <c r="Z32" s="16">
        <f t="shared" si="8"/>
        <v>-5.7066115784146762E-2</v>
      </c>
    </row>
    <row r="33" spans="5:26" x14ac:dyDescent="0.3">
      <c r="E33" t="s">
        <v>8</v>
      </c>
      <c r="F33">
        <f>CORREL(F4:F27,$J$4:$J$27)</f>
        <v>0.43206469751350235</v>
      </c>
      <c r="G33">
        <f>CORREL(G4:G27,$J$4:$J$27)</f>
        <v>0.59602993251141179</v>
      </c>
      <c r="H33">
        <f>CORREL(H4:H27,$J$4:$J$27)</f>
        <v>0.51603399432218666</v>
      </c>
      <c r="I33">
        <f>CORREL(I4:I27,$J$4:$J$27)</f>
        <v>0.65251689130934909</v>
      </c>
      <c r="J33">
        <f>CORREL(J4:J27,$J$4:$J$27)</f>
        <v>1</v>
      </c>
      <c r="U33" s="16"/>
      <c r="V33" s="16"/>
      <c r="W33" s="16"/>
      <c r="X33" s="16"/>
    </row>
    <row r="34" spans="5:26" ht="43.2" x14ac:dyDescent="0.3">
      <c r="E34" t="s">
        <v>9</v>
      </c>
      <c r="F34">
        <f>CORREL(F4:F32,J4:J32)</f>
        <v>0.43206958593362021</v>
      </c>
      <c r="G34">
        <f>CORREL(G4:G32,$J$4:$J$32)</f>
        <v>0.59603025850712943</v>
      </c>
      <c r="H34">
        <f>CORREL(H4:H32,$J$4:$J$32)</f>
        <v>0.51602779514282937</v>
      </c>
      <c r="I34">
        <f>CORREL(I4:I32,$J$4:$J$32)</f>
        <v>0.65251187338177208</v>
      </c>
      <c r="J34">
        <f>CORREL(J4:J32,$J$4:$J$32)</f>
        <v>1</v>
      </c>
      <c r="L34" t="s">
        <v>10</v>
      </c>
      <c r="Y34" s="17" t="s">
        <v>118</v>
      </c>
      <c r="Z34" s="18">
        <f>SUM(Z28:Z32)</f>
        <v>1.2835882845968551</v>
      </c>
    </row>
    <row r="35" spans="5:26" x14ac:dyDescent="0.3">
      <c r="E35" t="s">
        <v>11</v>
      </c>
      <c r="F35" s="9">
        <f>(F33-F34)*F36</f>
        <v>-1.4665260353596832E-5</v>
      </c>
      <c r="G35" s="9">
        <f t="shared" ref="G35:J35" si="9">(G33-G34)*G36</f>
        <v>-9.7798715292807259E-7</v>
      </c>
      <c r="H35" s="9">
        <f t="shared" si="9"/>
        <v>1.859753807187392E-5</v>
      </c>
      <c r="I35" s="9">
        <f t="shared" si="9"/>
        <v>1.5053782731033749E-5</v>
      </c>
      <c r="J35" s="9">
        <f t="shared" si="9"/>
        <v>0</v>
      </c>
      <c r="L35" s="10">
        <f>SUMSQ(F35:J35)</f>
        <v>7.8851111695804136E-10</v>
      </c>
    </row>
    <row r="36" spans="5:26" x14ac:dyDescent="0.3">
      <c r="E36" t="s">
        <v>116</v>
      </c>
      <c r="F36">
        <v>3</v>
      </c>
      <c r="G36">
        <v>3</v>
      </c>
      <c r="H36">
        <v>3</v>
      </c>
      <c r="I36">
        <v>3</v>
      </c>
      <c r="J36">
        <v>3</v>
      </c>
      <c r="K36" t="s">
        <v>139</v>
      </c>
    </row>
    <row r="39" spans="5:26" x14ac:dyDescent="0.3">
      <c r="L39" s="14" t="s">
        <v>114</v>
      </c>
      <c r="M39" t="str">
        <f>N3</f>
        <v>price</v>
      </c>
      <c r="N39" t="str">
        <f>O3</f>
        <v>open</v>
      </c>
      <c r="O39" t="str">
        <f>P3</f>
        <v>high</v>
      </c>
      <c r="P39" t="str">
        <f>Q3</f>
        <v>low</v>
      </c>
    </row>
    <row r="44" spans="5:26" x14ac:dyDescent="0.3">
      <c r="L44">
        <v>1</v>
      </c>
      <c r="M44">
        <f>IFERROR(CORREL(F4:F8,$J4:$J8),M43)</f>
        <v>-0.85100989696224649</v>
      </c>
      <c r="N44">
        <f>IFERROR(CORREL(G4:G8,$J4:$J8),N43)</f>
        <v>0.31243638881234204</v>
      </c>
      <c r="O44">
        <f>IFERROR(CORREL(H4:H8,$J4:$J8),O43)</f>
        <v>-0.91160718951980091</v>
      </c>
      <c r="P44">
        <f>IFERROR(CORREL(I4:I8,$J4:$J8),P43)</f>
        <v>9.4626395513058181E-2</v>
      </c>
    </row>
    <row r="45" spans="5:26" x14ac:dyDescent="0.3">
      <c r="L45">
        <v>2</v>
      </c>
      <c r="M45">
        <f t="shared" ref="M45:M67" si="10">IFERROR(CORREL(F5:F9,$J5:$J9),M44)</f>
        <v>-0.89551083475992233</v>
      </c>
      <c r="N45">
        <f t="shared" ref="N45:N68" si="11">IFERROR(CORREL(G5:G9,$J5:$J9),N44)</f>
        <v>-0.89623207885206746</v>
      </c>
      <c r="O45">
        <f t="shared" ref="O45:O68" si="12">IFERROR(CORREL(H5:H9,$J5:$J9),O44)</f>
        <v>-0.91923881554251219</v>
      </c>
      <c r="P45">
        <f t="shared" ref="P45:P68" si="13">IFERROR(CORREL(I5:I9,$J5:$J9),P44)</f>
        <v>-0.71916060589924158</v>
      </c>
    </row>
    <row r="46" spans="5:26" x14ac:dyDescent="0.3">
      <c r="L46">
        <v>3</v>
      </c>
      <c r="M46">
        <f t="shared" si="10"/>
        <v>-0.90321064745950053</v>
      </c>
      <c r="N46">
        <f t="shared" si="11"/>
        <v>-0.91456935478309298</v>
      </c>
      <c r="O46">
        <f t="shared" si="12"/>
        <v>-0.94387980744853828</v>
      </c>
      <c r="P46">
        <f t="shared" si="13"/>
        <v>-0.95546917706151402</v>
      </c>
    </row>
    <row r="47" spans="5:26" x14ac:dyDescent="0.3">
      <c r="L47">
        <v>4</v>
      </c>
      <c r="M47">
        <f t="shared" si="10"/>
        <v>4.9386479832478423E-2</v>
      </c>
      <c r="N47">
        <f t="shared" si="11"/>
        <v>-0.80847391905204913</v>
      </c>
      <c r="O47">
        <f t="shared" si="12"/>
        <v>-0.22613350843332158</v>
      </c>
      <c r="P47">
        <f t="shared" si="13"/>
        <v>-0.30572375053788292</v>
      </c>
    </row>
    <row r="48" spans="5:26" x14ac:dyDescent="0.3">
      <c r="L48">
        <v>5</v>
      </c>
      <c r="M48">
        <f t="shared" si="10"/>
        <v>0.75168936427822619</v>
      </c>
      <c r="N48">
        <f t="shared" si="11"/>
        <v>0.35087829498196177</v>
      </c>
      <c r="O48">
        <f t="shared" si="12"/>
        <v>0.61492995361927161</v>
      </c>
      <c r="P48">
        <f t="shared" si="13"/>
        <v>0.70907370231897116</v>
      </c>
    </row>
    <row r="49" spans="11:16" x14ac:dyDescent="0.3">
      <c r="L49">
        <v>6</v>
      </c>
      <c r="M49">
        <f t="shared" si="10"/>
        <v>0.22629428592141645</v>
      </c>
      <c r="N49">
        <f t="shared" si="11"/>
        <v>0.87381589414903171</v>
      </c>
      <c r="O49">
        <f t="shared" si="12"/>
        <v>0.61492995361927161</v>
      </c>
      <c r="P49">
        <f t="shared" si="13"/>
        <v>0.47517870079356411</v>
      </c>
    </row>
    <row r="50" spans="11:16" x14ac:dyDescent="0.3">
      <c r="L50">
        <v>7</v>
      </c>
      <c r="M50">
        <f t="shared" si="10"/>
        <v>-0.60255689462158291</v>
      </c>
      <c r="N50">
        <f t="shared" si="11"/>
        <v>0.21780342093451591</v>
      </c>
      <c r="O50">
        <f t="shared" si="12"/>
        <v>-0.19911336892039933</v>
      </c>
      <c r="P50">
        <f t="shared" si="13"/>
        <v>-0.16037507477489696</v>
      </c>
    </row>
    <row r="51" spans="11:16" x14ac:dyDescent="0.3">
      <c r="L51">
        <v>8</v>
      </c>
      <c r="M51">
        <f t="shared" si="10"/>
        <v>-0.87210163127965012</v>
      </c>
      <c r="N51">
        <f t="shared" si="11"/>
        <v>-0.6453227420767399</v>
      </c>
      <c r="O51">
        <f t="shared" si="12"/>
        <v>-0.96804584773704883</v>
      </c>
      <c r="P51">
        <f t="shared" si="13"/>
        <v>-0.90802522207346703</v>
      </c>
    </row>
    <row r="52" spans="11:16" x14ac:dyDescent="0.3">
      <c r="L52">
        <v>9</v>
      </c>
      <c r="M52">
        <f t="shared" si="10"/>
        <v>-1.1571718104160193E-2</v>
      </c>
      <c r="N52">
        <f t="shared" si="11"/>
        <v>-0.59708143402653124</v>
      </c>
      <c r="O52">
        <f t="shared" si="12"/>
        <v>-5.4590589393513717E-2</v>
      </c>
      <c r="P52">
        <f t="shared" si="13"/>
        <v>-0.17631812981527023</v>
      </c>
    </row>
    <row r="53" spans="11:16" x14ac:dyDescent="0.3">
      <c r="L53">
        <v>10</v>
      </c>
      <c r="M53">
        <f t="shared" si="10"/>
        <v>0.79674122139864378</v>
      </c>
      <c r="N53">
        <f t="shared" si="11"/>
        <v>0.18962448894726219</v>
      </c>
      <c r="O53">
        <f t="shared" si="12"/>
        <v>0.68813761580606436</v>
      </c>
      <c r="P53">
        <f t="shared" si="13"/>
        <v>0.69479451705911721</v>
      </c>
    </row>
    <row r="54" spans="11:16" x14ac:dyDescent="0.3">
      <c r="L54">
        <v>11</v>
      </c>
      <c r="M54">
        <f t="shared" si="10"/>
        <v>0.93739864316960508</v>
      </c>
      <c r="N54">
        <f t="shared" si="11"/>
        <v>0.86635061048151296</v>
      </c>
      <c r="O54">
        <f t="shared" si="12"/>
        <v>0.93680944716548809</v>
      </c>
      <c r="P54">
        <f t="shared" si="13"/>
        <v>0.9485705139690298</v>
      </c>
    </row>
    <row r="55" spans="11:16" x14ac:dyDescent="0.3">
      <c r="L55">
        <v>12</v>
      </c>
      <c r="M55">
        <f t="shared" si="10"/>
        <v>0.85811633032103296</v>
      </c>
      <c r="N55">
        <f t="shared" si="11"/>
        <v>0.9489284041902577</v>
      </c>
      <c r="O55">
        <f t="shared" si="12"/>
        <v>0.84536866112190157</v>
      </c>
      <c r="P55">
        <f t="shared" si="13"/>
        <v>0.93496254801924972</v>
      </c>
    </row>
    <row r="56" spans="11:16" x14ac:dyDescent="0.3">
      <c r="L56">
        <v>13</v>
      </c>
      <c r="M56">
        <f t="shared" si="10"/>
        <v>0.72505236678424823</v>
      </c>
      <c r="N56">
        <f t="shared" si="11"/>
        <v>0.84463875955720935</v>
      </c>
      <c r="O56">
        <f t="shared" si="12"/>
        <v>0.85719461541452302</v>
      </c>
      <c r="P56">
        <f t="shared" si="13"/>
        <v>0.98133624886342274</v>
      </c>
    </row>
    <row r="57" spans="11:16" x14ac:dyDescent="0.3">
      <c r="L57">
        <v>14</v>
      </c>
      <c r="M57">
        <f t="shared" si="10"/>
        <v>8.2199493652679895E-2</v>
      </c>
      <c r="N57">
        <f t="shared" si="11"/>
        <v>0.72620400905924565</v>
      </c>
      <c r="O57">
        <f t="shared" si="12"/>
        <v>5.1279004970228771E-15</v>
      </c>
      <c r="P57">
        <f t="shared" si="13"/>
        <v>0.16464638998453557</v>
      </c>
    </row>
    <row r="58" spans="11:16" x14ac:dyDescent="0.3">
      <c r="L58">
        <v>15</v>
      </c>
      <c r="M58">
        <f t="shared" si="10"/>
        <v>0.49487165930539284</v>
      </c>
      <c r="N58">
        <f t="shared" si="11"/>
        <v>0.44721359549995388</v>
      </c>
      <c r="O58">
        <f t="shared" si="12"/>
        <v>0.4811252243246929</v>
      </c>
      <c r="P58">
        <f t="shared" si="13"/>
        <v>3.0316953129541989E-2</v>
      </c>
    </row>
    <row r="59" spans="11:16" x14ac:dyDescent="0.3">
      <c r="L59">
        <v>16</v>
      </c>
      <c r="M59">
        <f t="shared" si="10"/>
        <v>0.74655170587259712</v>
      </c>
      <c r="N59">
        <f t="shared" si="11"/>
        <v>0.6187184335382323</v>
      </c>
      <c r="O59">
        <f t="shared" si="12"/>
        <v>0.55234477073899724</v>
      </c>
      <c r="P59">
        <f t="shared" si="13"/>
        <v>0.11684124756739857</v>
      </c>
    </row>
    <row r="60" spans="11:16" x14ac:dyDescent="0.3">
      <c r="L60">
        <v>17</v>
      </c>
      <c r="M60">
        <f t="shared" si="10"/>
        <v>0.97045392570580491</v>
      </c>
      <c r="N60">
        <f t="shared" si="11"/>
        <v>0.8885233166386387</v>
      </c>
      <c r="O60">
        <f t="shared" si="12"/>
        <v>0.75633982068712691</v>
      </c>
      <c r="P60">
        <f t="shared" si="13"/>
        <v>0.65324711553968851</v>
      </c>
    </row>
    <row r="61" spans="11:16" x14ac:dyDescent="0.3">
      <c r="L61">
        <v>18</v>
      </c>
      <c r="M61">
        <f t="shared" si="10"/>
        <v>0.99371215047125894</v>
      </c>
      <c r="N61">
        <f t="shared" si="11"/>
        <v>0.9321432172384293</v>
      </c>
      <c r="O61">
        <f t="shared" si="12"/>
        <v>0.85262494239252218</v>
      </c>
      <c r="P61">
        <f t="shared" si="13"/>
        <v>0.97279892146698221</v>
      </c>
    </row>
    <row r="62" spans="11:16" x14ac:dyDescent="0.3">
      <c r="L62">
        <v>19</v>
      </c>
      <c r="M62">
        <f t="shared" si="10"/>
        <v>5.3266561817133282E-2</v>
      </c>
      <c r="N62">
        <f t="shared" si="11"/>
        <v>0.95502301831800973</v>
      </c>
      <c r="O62">
        <f t="shared" si="12"/>
        <v>0.5060929400474613</v>
      </c>
      <c r="P62">
        <f t="shared" si="13"/>
        <v>0.10808442529177943</v>
      </c>
    </row>
    <row r="63" spans="11:16" x14ac:dyDescent="0.3">
      <c r="K63" t="s">
        <v>115</v>
      </c>
      <c r="L63">
        <v>20</v>
      </c>
      <c r="M63" s="15">
        <f>IFERROR(CORREL(F23:F27,$J23:$J27),M62)</f>
        <v>-0.71600880651696075</v>
      </c>
      <c r="N63">
        <f t="shared" si="11"/>
        <v>6.4729777800314872E-2</v>
      </c>
      <c r="O63">
        <f t="shared" si="12"/>
        <v>-0.40406101782088433</v>
      </c>
      <c r="P63">
        <f t="shared" si="13"/>
        <v>-0.63559958502179936</v>
      </c>
    </row>
    <row r="64" spans="11:16" x14ac:dyDescent="0.3">
      <c r="L64">
        <v>21</v>
      </c>
      <c r="M64">
        <f t="shared" si="10"/>
        <v>-0.87503340714003075</v>
      </c>
      <c r="N64">
        <f t="shared" si="11"/>
        <v>0.6030359622485123</v>
      </c>
      <c r="O64">
        <f t="shared" si="12"/>
        <v>0.31717345559744431</v>
      </c>
      <c r="P64">
        <f t="shared" si="13"/>
        <v>-0.82153126051285119</v>
      </c>
    </row>
    <row r="65" spans="12:16" x14ac:dyDescent="0.3">
      <c r="L65">
        <v>22</v>
      </c>
      <c r="M65">
        <f t="shared" si="10"/>
        <v>-0.44913204650974653</v>
      </c>
      <c r="N65">
        <f t="shared" si="11"/>
        <v>0.67326680395632854</v>
      </c>
      <c r="O65">
        <f t="shared" si="12"/>
        <v>0.58394484904314792</v>
      </c>
      <c r="P65">
        <f t="shared" si="13"/>
        <v>-0.17947000552140627</v>
      </c>
    </row>
    <row r="66" spans="12:16" x14ac:dyDescent="0.3">
      <c r="L66">
        <v>23</v>
      </c>
      <c r="M66">
        <f t="shared" si="10"/>
        <v>0.68649416684187747</v>
      </c>
      <c r="N66">
        <f t="shared" si="11"/>
        <v>0.39145564073952072</v>
      </c>
      <c r="O66">
        <f t="shared" si="12"/>
        <v>0.36276292663528487</v>
      </c>
      <c r="P66">
        <f t="shared" si="13"/>
        <v>0.81764827430914466</v>
      </c>
    </row>
    <row r="67" spans="12:16" x14ac:dyDescent="0.3">
      <c r="L67">
        <v>24</v>
      </c>
      <c r="M67">
        <f t="shared" si="10"/>
        <v>0.9815171310638019</v>
      </c>
      <c r="N67">
        <f t="shared" si="11"/>
        <v>7.6111510950656436E-2</v>
      </c>
      <c r="O67">
        <f t="shared" si="12"/>
        <v>7.6111510950660294E-2</v>
      </c>
      <c r="P67">
        <f t="shared" si="13"/>
        <v>0.9815171310638019</v>
      </c>
    </row>
    <row r="68" spans="12:16" x14ac:dyDescent="0.3">
      <c r="L68">
        <v>25</v>
      </c>
      <c r="M68">
        <f>IFERROR(CORREL(F28:F32,$J28:$J32),M67)</f>
        <v>-7.7923271566371202E-2</v>
      </c>
      <c r="N68">
        <f t="shared" si="11"/>
        <v>-0.93200607173671624</v>
      </c>
      <c r="O68">
        <f t="shared" si="12"/>
        <v>-0.93200607173671546</v>
      </c>
      <c r="P68">
        <f t="shared" si="13"/>
        <v>-7.7923271566361293E-2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66D96-5271-4D2F-8D81-42466100EA3B}">
  <dimension ref="E2:Z68"/>
  <sheetViews>
    <sheetView topLeftCell="A23" zoomScale="51" zoomScaleNormal="28" workbookViewId="0">
      <selection activeCell="Z34" sqref="Z34"/>
    </sheetView>
  </sheetViews>
  <sheetFormatPr defaultRowHeight="14.4" x14ac:dyDescent="0.3"/>
  <cols>
    <col min="5" max="5" width="12" bestFit="1" customWidth="1"/>
    <col min="6" max="7" width="16.33203125" bestFit="1" customWidth="1"/>
    <col min="8" max="10" width="15.21875" bestFit="1" customWidth="1"/>
    <col min="11" max="11" width="22.77734375" bestFit="1" customWidth="1"/>
    <col min="12" max="12" width="14" bestFit="1" customWidth="1"/>
    <col min="13" max="16" width="15.5546875" bestFit="1" customWidth="1"/>
    <col min="17" max="17" width="7.6640625" bestFit="1" customWidth="1"/>
    <col min="18" max="18" width="7.21875" bestFit="1" customWidth="1"/>
    <col min="20" max="20" width="12" bestFit="1" customWidth="1"/>
    <col min="21" max="21" width="5.6640625" bestFit="1" customWidth="1"/>
    <col min="22" max="22" width="6.109375" bestFit="1" customWidth="1"/>
    <col min="23" max="24" width="5.6640625" bestFit="1" customWidth="1"/>
    <col min="25" max="25" width="18.33203125" bestFit="1" customWidth="1"/>
    <col min="26" max="26" width="7.21875" bestFit="1" customWidth="1"/>
  </cols>
  <sheetData>
    <row r="2" spans="5:25" x14ac:dyDescent="0.3">
      <c r="M2" t="s">
        <v>0</v>
      </c>
      <c r="T2" t="s">
        <v>1</v>
      </c>
    </row>
    <row r="3" spans="5:25" x14ac:dyDescent="0.3"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M3" t="str">
        <f>E3</f>
        <v>date</v>
      </c>
      <c r="N3" t="str">
        <f t="shared" ref="N3:R18" si="0">F3</f>
        <v>price</v>
      </c>
      <c r="O3" t="str">
        <f t="shared" si="0"/>
        <v>open</v>
      </c>
      <c r="P3" t="str">
        <f t="shared" si="0"/>
        <v>high</v>
      </c>
      <c r="Q3" t="str">
        <f t="shared" si="0"/>
        <v>low</v>
      </c>
      <c r="R3" t="str">
        <f t="shared" si="0"/>
        <v>time ID</v>
      </c>
      <c r="T3" t="str">
        <f>M3</f>
        <v>date</v>
      </c>
      <c r="U3" t="str">
        <f t="shared" ref="U3:Y3" si="1">N3</f>
        <v>price</v>
      </c>
      <c r="V3" t="str">
        <f t="shared" si="1"/>
        <v>open</v>
      </c>
      <c r="W3" t="str">
        <f t="shared" si="1"/>
        <v>high</v>
      </c>
      <c r="X3" t="str">
        <f t="shared" si="1"/>
        <v>low</v>
      </c>
      <c r="Y3" t="str">
        <f t="shared" si="1"/>
        <v>time ID</v>
      </c>
    </row>
    <row r="4" spans="5:25" x14ac:dyDescent="0.3">
      <c r="E4" s="1">
        <v>44880</v>
      </c>
      <c r="F4" s="2">
        <v>116</v>
      </c>
      <c r="G4" s="2">
        <v>109.8</v>
      </c>
      <c r="H4" s="2">
        <v>118.4</v>
      </c>
      <c r="I4" s="2">
        <v>109.4</v>
      </c>
      <c r="J4">
        <v>1</v>
      </c>
      <c r="N4">
        <f t="shared" si="0"/>
        <v>116</v>
      </c>
      <c r="O4">
        <f t="shared" si="0"/>
        <v>109.8</v>
      </c>
      <c r="P4">
        <f t="shared" si="0"/>
        <v>118.4</v>
      </c>
      <c r="Q4">
        <f t="shared" si="0"/>
        <v>109.4</v>
      </c>
    </row>
    <row r="5" spans="5:25" x14ac:dyDescent="0.3">
      <c r="E5" s="1">
        <v>44881</v>
      </c>
      <c r="F5" s="3">
        <v>114.6</v>
      </c>
      <c r="G5" s="3">
        <v>116.2</v>
      </c>
      <c r="H5" s="3">
        <v>116.4</v>
      </c>
      <c r="I5" s="3">
        <v>111.4</v>
      </c>
      <c r="J5">
        <v>2</v>
      </c>
      <c r="N5">
        <f t="shared" si="0"/>
        <v>114.6</v>
      </c>
      <c r="O5">
        <f t="shared" si="0"/>
        <v>116.2</v>
      </c>
      <c r="P5">
        <f t="shared" si="0"/>
        <v>116.4</v>
      </c>
      <c r="Q5">
        <f t="shared" si="0"/>
        <v>111.4</v>
      </c>
    </row>
    <row r="6" spans="5:25" x14ac:dyDescent="0.3">
      <c r="E6" s="1">
        <v>44882</v>
      </c>
      <c r="F6" s="4">
        <v>116</v>
      </c>
      <c r="G6" s="4">
        <v>115.2</v>
      </c>
      <c r="H6" s="4">
        <v>116.2</v>
      </c>
      <c r="I6" s="4">
        <v>113</v>
      </c>
      <c r="J6">
        <v>3</v>
      </c>
      <c r="N6">
        <f t="shared" si="0"/>
        <v>116</v>
      </c>
      <c r="O6">
        <f t="shared" si="0"/>
        <v>115.2</v>
      </c>
      <c r="P6">
        <f t="shared" si="0"/>
        <v>116.2</v>
      </c>
      <c r="Q6">
        <f t="shared" si="0"/>
        <v>113</v>
      </c>
    </row>
    <row r="7" spans="5:25" x14ac:dyDescent="0.3">
      <c r="E7" s="1">
        <v>44883</v>
      </c>
      <c r="F7" s="3">
        <v>113</v>
      </c>
      <c r="G7" s="3">
        <v>116</v>
      </c>
      <c r="H7" s="3">
        <v>116</v>
      </c>
      <c r="I7" s="3">
        <v>112.4</v>
      </c>
      <c r="J7">
        <v>4</v>
      </c>
      <c r="N7">
        <f t="shared" si="0"/>
        <v>113</v>
      </c>
      <c r="O7">
        <f t="shared" si="0"/>
        <v>116</v>
      </c>
      <c r="P7">
        <f t="shared" si="0"/>
        <v>116</v>
      </c>
      <c r="Q7">
        <f t="shared" si="0"/>
        <v>112.4</v>
      </c>
    </row>
    <row r="8" spans="5:25" x14ac:dyDescent="0.3">
      <c r="E8" s="1">
        <v>44886</v>
      </c>
      <c r="F8" s="4">
        <v>111.8</v>
      </c>
      <c r="G8" s="4">
        <v>112.6</v>
      </c>
      <c r="H8" s="4">
        <v>112.8</v>
      </c>
      <c r="I8" s="4">
        <v>109.4</v>
      </c>
      <c r="J8">
        <v>5</v>
      </c>
      <c r="N8">
        <f t="shared" si="0"/>
        <v>111.8</v>
      </c>
      <c r="O8">
        <f t="shared" si="0"/>
        <v>112.6</v>
      </c>
      <c r="P8">
        <f t="shared" si="0"/>
        <v>112.8</v>
      </c>
      <c r="Q8">
        <f t="shared" si="0"/>
        <v>109.4</v>
      </c>
    </row>
    <row r="9" spans="5:25" x14ac:dyDescent="0.3">
      <c r="E9" s="1">
        <v>44887</v>
      </c>
      <c r="F9" s="3">
        <v>110.6</v>
      </c>
      <c r="G9" s="3">
        <v>111</v>
      </c>
      <c r="H9" s="3">
        <v>111.6</v>
      </c>
      <c r="I9" s="3">
        <v>109.4</v>
      </c>
      <c r="J9">
        <v>6</v>
      </c>
      <c r="N9">
        <f t="shared" si="0"/>
        <v>110.6</v>
      </c>
      <c r="O9">
        <f t="shared" si="0"/>
        <v>111</v>
      </c>
      <c r="P9">
        <f t="shared" si="0"/>
        <v>111.6</v>
      </c>
      <c r="Q9">
        <f t="shared" si="0"/>
        <v>109.4</v>
      </c>
    </row>
    <row r="10" spans="5:25" x14ac:dyDescent="0.3">
      <c r="E10" s="1">
        <v>44888</v>
      </c>
      <c r="F10" s="4">
        <v>111</v>
      </c>
      <c r="G10" s="4">
        <v>110.8</v>
      </c>
      <c r="H10" s="4">
        <v>111.4</v>
      </c>
      <c r="I10" s="4">
        <v>108</v>
      </c>
      <c r="J10">
        <v>7</v>
      </c>
      <c r="N10">
        <f t="shared" si="0"/>
        <v>111</v>
      </c>
      <c r="O10">
        <f t="shared" si="0"/>
        <v>110.8</v>
      </c>
      <c r="P10">
        <f t="shared" si="0"/>
        <v>111.4</v>
      </c>
      <c r="Q10">
        <f t="shared" si="0"/>
        <v>108</v>
      </c>
    </row>
    <row r="11" spans="5:25" x14ac:dyDescent="0.3">
      <c r="E11" s="1">
        <v>44889</v>
      </c>
      <c r="F11" s="3">
        <v>113.6</v>
      </c>
      <c r="G11" s="3">
        <v>111.4</v>
      </c>
      <c r="H11" s="3">
        <v>115.2</v>
      </c>
      <c r="I11" s="3">
        <v>111.4</v>
      </c>
      <c r="J11">
        <v>8</v>
      </c>
      <c r="N11">
        <f t="shared" si="0"/>
        <v>113.6</v>
      </c>
      <c r="O11">
        <f t="shared" si="0"/>
        <v>111.4</v>
      </c>
      <c r="P11">
        <f t="shared" si="0"/>
        <v>115.2</v>
      </c>
      <c r="Q11">
        <f t="shared" si="0"/>
        <v>111.4</v>
      </c>
    </row>
    <row r="12" spans="5:25" x14ac:dyDescent="0.3">
      <c r="E12" s="1">
        <v>44890</v>
      </c>
      <c r="F12" s="4">
        <v>113.8</v>
      </c>
      <c r="G12" s="4">
        <v>113.8</v>
      </c>
      <c r="H12" s="4">
        <v>114.2</v>
      </c>
      <c r="I12" s="4">
        <v>112.2</v>
      </c>
      <c r="J12">
        <v>9</v>
      </c>
      <c r="N12">
        <f t="shared" si="0"/>
        <v>113.8</v>
      </c>
      <c r="O12">
        <f t="shared" si="0"/>
        <v>113.8</v>
      </c>
      <c r="P12">
        <f t="shared" si="0"/>
        <v>114.2</v>
      </c>
      <c r="Q12">
        <f t="shared" si="0"/>
        <v>112.2</v>
      </c>
    </row>
    <row r="13" spans="5:25" x14ac:dyDescent="0.3">
      <c r="E13" s="1">
        <v>44893</v>
      </c>
      <c r="F13" s="3">
        <v>110.4</v>
      </c>
      <c r="G13" s="3">
        <v>113.4</v>
      </c>
      <c r="H13" s="3">
        <v>113.4</v>
      </c>
      <c r="I13" s="3">
        <v>109.8</v>
      </c>
      <c r="J13">
        <v>10</v>
      </c>
      <c r="N13">
        <f t="shared" si="0"/>
        <v>110.4</v>
      </c>
      <c r="O13">
        <f t="shared" si="0"/>
        <v>113.4</v>
      </c>
      <c r="P13">
        <f t="shared" si="0"/>
        <v>113.4</v>
      </c>
      <c r="Q13">
        <f t="shared" si="0"/>
        <v>109.8</v>
      </c>
    </row>
    <row r="14" spans="5:25" x14ac:dyDescent="0.3">
      <c r="E14" s="1">
        <v>44894</v>
      </c>
      <c r="F14" s="4">
        <v>108</v>
      </c>
      <c r="G14" s="4">
        <v>110.8</v>
      </c>
      <c r="H14" s="4">
        <v>111.2</v>
      </c>
      <c r="I14" s="4">
        <v>107.8</v>
      </c>
      <c r="J14">
        <v>11</v>
      </c>
      <c r="N14">
        <f t="shared" si="0"/>
        <v>108</v>
      </c>
      <c r="O14">
        <f t="shared" si="0"/>
        <v>110.8</v>
      </c>
      <c r="P14">
        <f t="shared" si="0"/>
        <v>111.2</v>
      </c>
      <c r="Q14">
        <f t="shared" si="0"/>
        <v>107.8</v>
      </c>
    </row>
    <row r="15" spans="5:25" x14ac:dyDescent="0.3">
      <c r="E15" s="1">
        <v>44895</v>
      </c>
      <c r="F15" s="3">
        <v>109.4</v>
      </c>
      <c r="G15" s="3">
        <v>108.6</v>
      </c>
      <c r="H15" s="3">
        <v>111.2</v>
      </c>
      <c r="I15" s="3">
        <v>107.8</v>
      </c>
      <c r="J15">
        <v>12</v>
      </c>
      <c r="N15">
        <f t="shared" si="0"/>
        <v>109.4</v>
      </c>
      <c r="O15">
        <f t="shared" si="0"/>
        <v>108.6</v>
      </c>
      <c r="P15">
        <f t="shared" si="0"/>
        <v>111.2</v>
      </c>
      <c r="Q15">
        <f t="shared" si="0"/>
        <v>107.8</v>
      </c>
    </row>
    <row r="16" spans="5:25" x14ac:dyDescent="0.3">
      <c r="E16" s="1">
        <v>44896</v>
      </c>
      <c r="F16" s="4">
        <v>114.2</v>
      </c>
      <c r="G16" s="4">
        <v>112.2</v>
      </c>
      <c r="H16" s="4">
        <v>115</v>
      </c>
      <c r="I16" s="4">
        <v>112</v>
      </c>
      <c r="J16">
        <v>13</v>
      </c>
      <c r="N16">
        <f t="shared" si="0"/>
        <v>114.2</v>
      </c>
      <c r="O16">
        <f t="shared" si="0"/>
        <v>112.2</v>
      </c>
      <c r="P16">
        <f t="shared" si="0"/>
        <v>115</v>
      </c>
      <c r="Q16">
        <f t="shared" si="0"/>
        <v>112</v>
      </c>
    </row>
    <row r="17" spans="5:26" x14ac:dyDescent="0.3">
      <c r="E17" s="1">
        <v>44897</v>
      </c>
      <c r="F17" s="3">
        <v>115</v>
      </c>
      <c r="G17" s="3">
        <v>114</v>
      </c>
      <c r="H17" s="3">
        <v>116.8</v>
      </c>
      <c r="I17" s="3">
        <v>112.8</v>
      </c>
      <c r="J17">
        <v>14</v>
      </c>
      <c r="N17">
        <f t="shared" si="0"/>
        <v>115</v>
      </c>
      <c r="O17">
        <f t="shared" si="0"/>
        <v>114</v>
      </c>
      <c r="P17">
        <f t="shared" si="0"/>
        <v>116.8</v>
      </c>
      <c r="Q17">
        <f t="shared" si="0"/>
        <v>112.8</v>
      </c>
    </row>
    <row r="18" spans="5:26" x14ac:dyDescent="0.3">
      <c r="E18" s="1">
        <v>44900</v>
      </c>
      <c r="F18" s="4">
        <v>115.4</v>
      </c>
      <c r="G18" s="4">
        <v>115.4</v>
      </c>
      <c r="H18" s="4">
        <v>116.8</v>
      </c>
      <c r="I18" s="4">
        <v>114</v>
      </c>
      <c r="J18">
        <v>15</v>
      </c>
      <c r="N18">
        <f t="shared" si="0"/>
        <v>115.4</v>
      </c>
      <c r="O18">
        <f t="shared" si="0"/>
        <v>115.4</v>
      </c>
      <c r="P18">
        <f t="shared" si="0"/>
        <v>116.8</v>
      </c>
      <c r="Q18">
        <f t="shared" si="0"/>
        <v>114</v>
      </c>
    </row>
    <row r="19" spans="5:26" x14ac:dyDescent="0.3">
      <c r="E19" s="1">
        <v>44901</v>
      </c>
      <c r="F19" s="3">
        <v>116</v>
      </c>
      <c r="G19" s="3">
        <v>115.8</v>
      </c>
      <c r="H19" s="3">
        <v>116.8</v>
      </c>
      <c r="I19" s="3">
        <v>115</v>
      </c>
      <c r="J19">
        <v>16</v>
      </c>
      <c r="N19">
        <f t="shared" ref="N19:N26" si="2">F19</f>
        <v>116</v>
      </c>
      <c r="O19">
        <f t="shared" ref="O19:O27" si="3">G19</f>
        <v>115.8</v>
      </c>
      <c r="P19">
        <f t="shared" ref="P19:P27" si="4">H19</f>
        <v>116.8</v>
      </c>
      <c r="Q19">
        <f t="shared" ref="Q19:Q27" si="5">I19</f>
        <v>115</v>
      </c>
    </row>
    <row r="20" spans="5:26" x14ac:dyDescent="0.3">
      <c r="E20" s="1">
        <v>44902</v>
      </c>
      <c r="F20" s="4">
        <v>115.2</v>
      </c>
      <c r="G20" s="4">
        <v>115.2</v>
      </c>
      <c r="H20" s="4">
        <v>117.6</v>
      </c>
      <c r="I20" s="4">
        <v>115.2</v>
      </c>
      <c r="J20">
        <v>17</v>
      </c>
      <c r="N20">
        <f t="shared" si="2"/>
        <v>115.2</v>
      </c>
      <c r="O20">
        <f t="shared" si="3"/>
        <v>115.2</v>
      </c>
      <c r="P20">
        <f t="shared" si="4"/>
        <v>117.6</v>
      </c>
      <c r="Q20">
        <f t="shared" si="5"/>
        <v>115.2</v>
      </c>
    </row>
    <row r="21" spans="5:26" x14ac:dyDescent="0.3">
      <c r="E21" s="1">
        <v>44903</v>
      </c>
      <c r="F21" s="3">
        <v>115.2</v>
      </c>
      <c r="G21" s="3">
        <v>115.8</v>
      </c>
      <c r="H21" s="3">
        <v>116.4</v>
      </c>
      <c r="I21" s="3">
        <v>112.8</v>
      </c>
      <c r="J21">
        <v>18</v>
      </c>
      <c r="N21">
        <f t="shared" si="2"/>
        <v>115.2</v>
      </c>
      <c r="O21">
        <f t="shared" si="3"/>
        <v>115.8</v>
      </c>
      <c r="P21">
        <f t="shared" si="4"/>
        <v>116.4</v>
      </c>
      <c r="Q21">
        <f t="shared" si="5"/>
        <v>112.8</v>
      </c>
    </row>
    <row r="22" spans="5:26" x14ac:dyDescent="0.3">
      <c r="E22" s="1">
        <v>44904</v>
      </c>
      <c r="F22" s="4">
        <v>117</v>
      </c>
      <c r="G22" s="4">
        <v>115.8</v>
      </c>
      <c r="H22" s="4">
        <v>118</v>
      </c>
      <c r="I22" s="4">
        <v>115.2</v>
      </c>
      <c r="J22">
        <v>19</v>
      </c>
      <c r="N22">
        <f t="shared" si="2"/>
        <v>117</v>
      </c>
      <c r="O22">
        <f t="shared" si="3"/>
        <v>115.8</v>
      </c>
      <c r="P22">
        <f t="shared" si="4"/>
        <v>118</v>
      </c>
      <c r="Q22">
        <f t="shared" si="5"/>
        <v>115.2</v>
      </c>
    </row>
    <row r="23" spans="5:26" x14ac:dyDescent="0.3">
      <c r="E23" s="1">
        <v>44907</v>
      </c>
      <c r="F23" s="3">
        <v>117.8</v>
      </c>
      <c r="G23" s="3">
        <v>116.2</v>
      </c>
      <c r="H23" s="3">
        <v>117.8</v>
      </c>
      <c r="I23" s="3">
        <v>115.4</v>
      </c>
      <c r="J23">
        <v>20</v>
      </c>
      <c r="N23">
        <f t="shared" si="2"/>
        <v>117.8</v>
      </c>
      <c r="O23">
        <f t="shared" si="3"/>
        <v>116.2</v>
      </c>
      <c r="P23">
        <f t="shared" si="4"/>
        <v>117.8</v>
      </c>
      <c r="Q23">
        <f t="shared" si="5"/>
        <v>115.4</v>
      </c>
    </row>
    <row r="24" spans="5:26" x14ac:dyDescent="0.3">
      <c r="E24" s="1">
        <v>44908</v>
      </c>
      <c r="F24" s="4">
        <v>119.4</v>
      </c>
      <c r="G24" s="4">
        <v>118</v>
      </c>
      <c r="H24" s="4">
        <v>122.4</v>
      </c>
      <c r="I24" s="4">
        <v>117</v>
      </c>
      <c r="J24">
        <v>21</v>
      </c>
      <c r="N24">
        <f t="shared" si="2"/>
        <v>119.4</v>
      </c>
      <c r="O24">
        <f t="shared" si="3"/>
        <v>118</v>
      </c>
      <c r="P24">
        <f t="shared" si="4"/>
        <v>122.4</v>
      </c>
      <c r="Q24">
        <f t="shared" si="5"/>
        <v>117</v>
      </c>
    </row>
    <row r="25" spans="5:26" x14ac:dyDescent="0.3">
      <c r="E25" s="1">
        <v>44909</v>
      </c>
      <c r="F25" s="3">
        <v>120.4</v>
      </c>
      <c r="G25" s="3">
        <v>119</v>
      </c>
      <c r="H25" s="3">
        <v>120.8</v>
      </c>
      <c r="I25" s="3">
        <v>118</v>
      </c>
      <c r="J25">
        <v>22</v>
      </c>
      <c r="N25">
        <f t="shared" si="2"/>
        <v>120.4</v>
      </c>
      <c r="O25">
        <f t="shared" si="3"/>
        <v>119</v>
      </c>
      <c r="P25">
        <f t="shared" si="4"/>
        <v>120.8</v>
      </c>
      <c r="Q25">
        <f t="shared" si="5"/>
        <v>118</v>
      </c>
    </row>
    <row r="26" spans="5:26" x14ac:dyDescent="0.3">
      <c r="E26" s="1">
        <v>44910</v>
      </c>
      <c r="F26" s="4">
        <v>116</v>
      </c>
      <c r="G26" s="4">
        <v>119</v>
      </c>
      <c r="H26" s="4">
        <v>119.6</v>
      </c>
      <c r="I26" s="4">
        <v>114.4</v>
      </c>
      <c r="J26">
        <v>23</v>
      </c>
      <c r="N26">
        <f t="shared" si="2"/>
        <v>116</v>
      </c>
      <c r="O26">
        <f t="shared" si="3"/>
        <v>119</v>
      </c>
      <c r="P26">
        <f t="shared" si="4"/>
        <v>119.6</v>
      </c>
      <c r="Q26">
        <f t="shared" si="5"/>
        <v>114.4</v>
      </c>
    </row>
    <row r="27" spans="5:26" x14ac:dyDescent="0.3">
      <c r="E27" s="1">
        <v>44914</v>
      </c>
      <c r="F27" s="5">
        <v>112</v>
      </c>
      <c r="G27" s="5">
        <v>116</v>
      </c>
      <c r="H27" s="5">
        <v>116</v>
      </c>
      <c r="I27" s="5">
        <v>112</v>
      </c>
      <c r="J27">
        <v>24</v>
      </c>
      <c r="N27">
        <f>F27</f>
        <v>112</v>
      </c>
      <c r="O27">
        <f t="shared" si="3"/>
        <v>116</v>
      </c>
      <c r="P27">
        <f t="shared" si="4"/>
        <v>116</v>
      </c>
      <c r="Q27">
        <f t="shared" si="5"/>
        <v>112</v>
      </c>
    </row>
    <row r="28" spans="5:26" x14ac:dyDescent="0.3">
      <c r="E28" s="1">
        <v>44915</v>
      </c>
      <c r="F28" s="6">
        <v>115.41908802754313</v>
      </c>
      <c r="G28" s="6">
        <v>114.07644659197993</v>
      </c>
      <c r="H28" s="6">
        <v>116.69391890414086</v>
      </c>
      <c r="I28" s="6">
        <v>114.07644659197996</v>
      </c>
      <c r="J28">
        <v>25</v>
      </c>
      <c r="K28" t="s">
        <v>141</v>
      </c>
      <c r="M28" s="1">
        <f>E28</f>
        <v>44915</v>
      </c>
      <c r="N28">
        <v>111.4</v>
      </c>
      <c r="O28">
        <v>111.8</v>
      </c>
      <c r="P28">
        <v>113.2</v>
      </c>
      <c r="Q28">
        <v>110.8</v>
      </c>
      <c r="R28">
        <f>J28</f>
        <v>25</v>
      </c>
      <c r="T28" s="1">
        <f>M28</f>
        <v>44915</v>
      </c>
      <c r="U28" s="7">
        <f>(F28-N28)/N28</f>
        <v>3.6077989475252419E-2</v>
      </c>
      <c r="V28" s="7">
        <f t="shared" ref="V28:X32" si="6">(G28-O28)/O28</f>
        <v>2.0361776314668456E-2</v>
      </c>
      <c r="W28" s="7">
        <f t="shared" si="6"/>
        <v>3.0865007987110029E-2</v>
      </c>
      <c r="X28" s="7">
        <f t="shared" si="6"/>
        <v>2.9570817617147672E-2</v>
      </c>
      <c r="Y28" s="8">
        <f>R28</f>
        <v>25</v>
      </c>
      <c r="Z28" s="16">
        <f>SUM(U28:X28)</f>
        <v>0.11687559139417858</v>
      </c>
    </row>
    <row r="29" spans="5:26" x14ac:dyDescent="0.3">
      <c r="E29" s="1">
        <v>44916</v>
      </c>
      <c r="F29" s="6">
        <v>113.25650659396906</v>
      </c>
      <c r="G29" s="6">
        <v>113.25650659379107</v>
      </c>
      <c r="H29" s="6">
        <v>113.25650659396906</v>
      </c>
      <c r="I29" s="6">
        <v>113.25650659390763</v>
      </c>
      <c r="J29">
        <v>26</v>
      </c>
      <c r="K29" t="s">
        <v>142</v>
      </c>
      <c r="M29" s="1">
        <f t="shared" ref="M29:M31" si="7">E29</f>
        <v>44916</v>
      </c>
      <c r="N29">
        <v>113.4</v>
      </c>
      <c r="O29">
        <v>112.4</v>
      </c>
      <c r="P29">
        <v>114.4</v>
      </c>
      <c r="Q29">
        <v>112.4</v>
      </c>
      <c r="R29">
        <f t="shared" ref="R29:R32" si="8">J29</f>
        <v>26</v>
      </c>
      <c r="T29" s="1">
        <f t="shared" ref="T29:T32" si="9">M29</f>
        <v>44916</v>
      </c>
      <c r="U29" s="7">
        <f t="shared" ref="U29:U32" si="10">(F29-N29)/N29</f>
        <v>-1.2653739508901377E-3</v>
      </c>
      <c r="V29" s="7">
        <f t="shared" si="6"/>
        <v>7.6201654251874321E-3</v>
      </c>
      <c r="W29" s="7">
        <f t="shared" si="6"/>
        <v>-9.9955717310396992E-3</v>
      </c>
      <c r="X29" s="7">
        <f t="shared" si="6"/>
        <v>7.6201654262244203E-3</v>
      </c>
      <c r="Y29" s="8">
        <f t="shared" ref="Y29:Y32" si="11">R29</f>
        <v>26</v>
      </c>
      <c r="Z29" s="16">
        <f t="shared" ref="Z29:Z32" si="12">SUM(U29:X29)</f>
        <v>3.9793851694820154E-3</v>
      </c>
    </row>
    <row r="30" spans="5:26" x14ac:dyDescent="0.3">
      <c r="E30" s="1">
        <v>44917</v>
      </c>
      <c r="F30" s="6">
        <v>118.04214046923357</v>
      </c>
      <c r="G30" s="6">
        <v>117.14988214814144</v>
      </c>
      <c r="H30" s="6">
        <v>122.01586201717656</v>
      </c>
      <c r="I30" s="6">
        <v>116.23125310592992</v>
      </c>
      <c r="J30">
        <v>27</v>
      </c>
      <c r="K30" t="s">
        <v>143</v>
      </c>
      <c r="M30" s="1">
        <f t="shared" si="7"/>
        <v>44917</v>
      </c>
      <c r="N30">
        <v>111.2</v>
      </c>
      <c r="O30">
        <v>114</v>
      </c>
      <c r="P30">
        <v>114</v>
      </c>
      <c r="Q30">
        <v>110.4</v>
      </c>
      <c r="R30">
        <f t="shared" si="8"/>
        <v>27</v>
      </c>
      <c r="T30" s="1">
        <f t="shared" si="9"/>
        <v>44917</v>
      </c>
      <c r="U30" s="7">
        <f t="shared" si="10"/>
        <v>6.1530040190949369E-2</v>
      </c>
      <c r="V30" s="7">
        <f t="shared" si="6"/>
        <v>2.7630545159135472E-2</v>
      </c>
      <c r="W30" s="7">
        <f t="shared" si="6"/>
        <v>7.0314579098039995E-2</v>
      </c>
      <c r="X30" s="7">
        <f t="shared" si="6"/>
        <v>5.2819321611684032E-2</v>
      </c>
      <c r="Y30" s="8">
        <f t="shared" si="11"/>
        <v>27</v>
      </c>
      <c r="Z30" s="16">
        <f t="shared" si="12"/>
        <v>0.21229448605980886</v>
      </c>
    </row>
    <row r="31" spans="5:26" x14ac:dyDescent="0.3">
      <c r="E31" s="1">
        <v>44918</v>
      </c>
      <c r="F31" s="6">
        <v>119.10110549520373</v>
      </c>
      <c r="G31" s="6">
        <v>118.23564545054751</v>
      </c>
      <c r="H31" s="6">
        <v>119.74608783938203</v>
      </c>
      <c r="I31" s="6">
        <v>117.39682348591217</v>
      </c>
      <c r="J31">
        <v>28</v>
      </c>
      <c r="K31" t="s">
        <v>144</v>
      </c>
      <c r="M31" s="1">
        <f t="shared" si="7"/>
        <v>44918</v>
      </c>
      <c r="N31">
        <v>111.2</v>
      </c>
      <c r="O31">
        <v>111.4</v>
      </c>
      <c r="P31">
        <v>111.4</v>
      </c>
      <c r="Q31">
        <v>110</v>
      </c>
      <c r="R31">
        <f t="shared" si="8"/>
        <v>28</v>
      </c>
      <c r="T31" s="1">
        <f t="shared" si="9"/>
        <v>44918</v>
      </c>
      <c r="U31" s="7">
        <f t="shared" si="10"/>
        <v>7.1053106971256497E-2</v>
      </c>
      <c r="V31" s="7">
        <f t="shared" si="6"/>
        <v>6.1361269753568246E-2</v>
      </c>
      <c r="W31" s="7">
        <f t="shared" si="6"/>
        <v>7.4919998558186915E-2</v>
      </c>
      <c r="X31" s="7">
        <f t="shared" si="6"/>
        <v>6.7243849871928774E-2</v>
      </c>
      <c r="Y31" s="8">
        <f t="shared" si="11"/>
        <v>28</v>
      </c>
      <c r="Z31" s="16">
        <f t="shared" si="12"/>
        <v>0.27457822515494046</v>
      </c>
    </row>
    <row r="32" spans="5:26" x14ac:dyDescent="0.3">
      <c r="E32" s="1">
        <v>44922</v>
      </c>
      <c r="F32" s="6">
        <v>113.23400940919844</v>
      </c>
      <c r="G32" s="6">
        <v>117.77144093759043</v>
      </c>
      <c r="H32" s="6">
        <v>117.77144093766459</v>
      </c>
      <c r="I32" s="6">
        <v>112.34622168915639</v>
      </c>
      <c r="J32">
        <v>29</v>
      </c>
      <c r="K32" t="s">
        <v>145</v>
      </c>
      <c r="M32" s="1">
        <f>E32</f>
        <v>44922</v>
      </c>
      <c r="N32">
        <v>110.2</v>
      </c>
      <c r="O32">
        <v>113</v>
      </c>
      <c r="P32">
        <v>113</v>
      </c>
      <c r="Q32">
        <v>110.2</v>
      </c>
      <c r="R32">
        <f t="shared" si="8"/>
        <v>29</v>
      </c>
      <c r="T32" s="1">
        <f t="shared" si="9"/>
        <v>44922</v>
      </c>
      <c r="U32" s="7">
        <f t="shared" si="10"/>
        <v>2.7531845818497575E-2</v>
      </c>
      <c r="V32" s="7">
        <f t="shared" si="6"/>
        <v>4.2225141040623249E-2</v>
      </c>
      <c r="W32" s="7">
        <f t="shared" si="6"/>
        <v>4.2225141041279585E-2</v>
      </c>
      <c r="X32" s="7">
        <f t="shared" si="6"/>
        <v>1.9475695908860172E-2</v>
      </c>
      <c r="Y32" s="8">
        <f t="shared" si="11"/>
        <v>29</v>
      </c>
      <c r="Z32" s="16">
        <f t="shared" si="12"/>
        <v>0.13145782380926058</v>
      </c>
    </row>
    <row r="33" spans="5:26" x14ac:dyDescent="0.3">
      <c r="E33" t="s">
        <v>8</v>
      </c>
      <c r="F33">
        <f>CORREL(F4:F27,$J$4:$J$27)</f>
        <v>0.43206469751350235</v>
      </c>
      <c r="G33">
        <f>CORREL(G4:G27,$J$4:$J$27)</f>
        <v>0.59602993251141179</v>
      </c>
      <c r="H33">
        <f>CORREL(H4:H27,$J$4:$J$27)</f>
        <v>0.51603399432218666</v>
      </c>
      <c r="I33">
        <f>CORREL(I4:I27,$J$4:$J$27)</f>
        <v>0.65251689130934909</v>
      </c>
      <c r="J33">
        <f>CORREL(J4:J27,$J$4:$J$27)</f>
        <v>1</v>
      </c>
      <c r="U33" s="16"/>
      <c r="V33" s="16"/>
      <c r="W33" s="16"/>
      <c r="X33" s="16"/>
    </row>
    <row r="34" spans="5:26" ht="43.2" x14ac:dyDescent="0.3">
      <c r="E34" t="s">
        <v>9</v>
      </c>
      <c r="F34">
        <f>CORREL(F4:F32,J4:J32)</f>
        <v>0.43206054862690962</v>
      </c>
      <c r="G34">
        <f>CORREL(G4:G32,$J$4:$J$32)</f>
        <v>0.59602721908625389</v>
      </c>
      <c r="H34">
        <f>CORREL(H4:H32,$J$4:$J$32)</f>
        <v>0.51603058575617278</v>
      </c>
      <c r="I34">
        <f>CORREL(I4:I32,$J$4:$J$32)</f>
        <v>0.65251279291233122</v>
      </c>
      <c r="J34">
        <f>CORREL(J4:J32,$J$4:$J$32)</f>
        <v>1</v>
      </c>
      <c r="L34" t="s">
        <v>10</v>
      </c>
      <c r="Y34" s="17" t="s">
        <v>118</v>
      </c>
      <c r="Z34" s="18">
        <f>SUM(Z28:Z32)</f>
        <v>0.73918551158767043</v>
      </c>
    </row>
    <row r="35" spans="5:26" x14ac:dyDescent="0.3">
      <c r="E35" t="s">
        <v>11</v>
      </c>
      <c r="F35" s="9">
        <f>(F33-F34)*F36</f>
        <v>4.148886592725276E-6</v>
      </c>
      <c r="G35" s="9">
        <f t="shared" ref="G35:J35" si="13">(G33-G34)*G36</f>
        <v>2.7134251578964097E-6</v>
      </c>
      <c r="H35" s="9">
        <f t="shared" si="13"/>
        <v>3.4085660138849505E-6</v>
      </c>
      <c r="I35" s="9">
        <f t="shared" si="13"/>
        <v>4.0983970178709583E-6</v>
      </c>
      <c r="J35" s="9">
        <f t="shared" si="13"/>
        <v>0</v>
      </c>
      <c r="L35" s="10">
        <f>SUMSQ(F35:J35)</f>
        <v>5.2991116433905811E-11</v>
      </c>
    </row>
    <row r="36" spans="5:26" x14ac:dyDescent="0.3">
      <c r="E36" t="s">
        <v>116</v>
      </c>
      <c r="F36">
        <v>1</v>
      </c>
      <c r="G36">
        <v>1</v>
      </c>
      <c r="H36">
        <v>1</v>
      </c>
      <c r="I36">
        <v>1</v>
      </c>
      <c r="J36">
        <v>1</v>
      </c>
    </row>
    <row r="39" spans="5:26" x14ac:dyDescent="0.3">
      <c r="L39" s="14" t="s">
        <v>114</v>
      </c>
      <c r="M39" t="str">
        <f>N3</f>
        <v>price</v>
      </c>
      <c r="N39" t="str">
        <f>O3</f>
        <v>open</v>
      </c>
      <c r="O39" t="str">
        <f>P3</f>
        <v>high</v>
      </c>
      <c r="P39" t="str">
        <f>Q3</f>
        <v>low</v>
      </c>
    </row>
    <row r="44" spans="5:26" x14ac:dyDescent="0.3">
      <c r="L44">
        <v>1</v>
      </c>
      <c r="M44">
        <f>IFERROR(CORREL(F4:F8,$J4:$J8),M43)</f>
        <v>-0.85100989696224649</v>
      </c>
      <c r="N44">
        <f>IFERROR(CORREL(G4:G8,$J4:$J8),N43)</f>
        <v>0.31243638881234204</v>
      </c>
      <c r="O44">
        <f>IFERROR(CORREL(H4:H8,$J4:$J8),O43)</f>
        <v>-0.91160718951980091</v>
      </c>
      <c r="P44">
        <f>IFERROR(CORREL(I4:I8,$J4:$J8),P43)</f>
        <v>9.4626395513058181E-2</v>
      </c>
    </row>
    <row r="45" spans="5:26" x14ac:dyDescent="0.3">
      <c r="L45">
        <v>2</v>
      </c>
      <c r="M45">
        <f t="shared" ref="M45:P60" si="14">IFERROR(CORREL(F5:F9,$J5:$J9),M44)</f>
        <v>-0.89551083475992233</v>
      </c>
      <c r="N45">
        <f t="shared" si="14"/>
        <v>-0.89623207885206746</v>
      </c>
      <c r="O45">
        <f t="shared" si="14"/>
        <v>-0.91923881554251219</v>
      </c>
      <c r="P45">
        <f t="shared" si="14"/>
        <v>-0.71916060589924158</v>
      </c>
    </row>
    <row r="46" spans="5:26" x14ac:dyDescent="0.3">
      <c r="L46">
        <v>3</v>
      </c>
      <c r="M46">
        <f t="shared" si="14"/>
        <v>-0.90321064745950053</v>
      </c>
      <c r="N46">
        <f t="shared" si="14"/>
        <v>-0.91456935478309298</v>
      </c>
      <c r="O46">
        <f t="shared" si="14"/>
        <v>-0.94387980744853828</v>
      </c>
      <c r="P46">
        <f t="shared" si="14"/>
        <v>-0.95546917706151402</v>
      </c>
    </row>
    <row r="47" spans="5:26" x14ac:dyDescent="0.3">
      <c r="L47">
        <v>4</v>
      </c>
      <c r="M47">
        <f t="shared" si="14"/>
        <v>4.9386479832478423E-2</v>
      </c>
      <c r="N47">
        <f t="shared" si="14"/>
        <v>-0.80847391905204913</v>
      </c>
      <c r="O47">
        <f t="shared" si="14"/>
        <v>-0.22613350843332158</v>
      </c>
      <c r="P47">
        <f t="shared" si="14"/>
        <v>-0.30572375053788292</v>
      </c>
    </row>
    <row r="48" spans="5:26" x14ac:dyDescent="0.3">
      <c r="L48">
        <v>5</v>
      </c>
      <c r="M48">
        <f t="shared" si="14"/>
        <v>0.75168936427822619</v>
      </c>
      <c r="N48">
        <f t="shared" si="14"/>
        <v>0.35087829498196177</v>
      </c>
      <c r="O48">
        <f t="shared" si="14"/>
        <v>0.61492995361927161</v>
      </c>
      <c r="P48">
        <f t="shared" si="14"/>
        <v>0.70907370231897116</v>
      </c>
    </row>
    <row r="49" spans="11:16" x14ac:dyDescent="0.3">
      <c r="L49">
        <v>6</v>
      </c>
      <c r="M49">
        <f t="shared" si="14"/>
        <v>0.22629428592141645</v>
      </c>
      <c r="N49">
        <f t="shared" si="14"/>
        <v>0.87381589414903171</v>
      </c>
      <c r="O49">
        <f t="shared" si="14"/>
        <v>0.61492995361927161</v>
      </c>
      <c r="P49">
        <f t="shared" si="14"/>
        <v>0.47517870079356411</v>
      </c>
    </row>
    <row r="50" spans="11:16" x14ac:dyDescent="0.3">
      <c r="L50">
        <v>7</v>
      </c>
      <c r="M50">
        <f t="shared" si="14"/>
        <v>-0.60255689462158291</v>
      </c>
      <c r="N50">
        <f t="shared" si="14"/>
        <v>0.21780342093451591</v>
      </c>
      <c r="O50">
        <f t="shared" si="14"/>
        <v>-0.19911336892039933</v>
      </c>
      <c r="P50">
        <f t="shared" si="14"/>
        <v>-0.16037507477489696</v>
      </c>
    </row>
    <row r="51" spans="11:16" x14ac:dyDescent="0.3">
      <c r="L51">
        <v>8</v>
      </c>
      <c r="M51">
        <f t="shared" si="14"/>
        <v>-0.87210163127965012</v>
      </c>
      <c r="N51">
        <f t="shared" si="14"/>
        <v>-0.6453227420767399</v>
      </c>
      <c r="O51">
        <f t="shared" si="14"/>
        <v>-0.96804584773704883</v>
      </c>
      <c r="P51">
        <f t="shared" si="14"/>
        <v>-0.90802522207346703</v>
      </c>
    </row>
    <row r="52" spans="11:16" x14ac:dyDescent="0.3">
      <c r="L52">
        <v>9</v>
      </c>
      <c r="M52">
        <f t="shared" si="14"/>
        <v>-1.1571718104160193E-2</v>
      </c>
      <c r="N52">
        <f t="shared" si="14"/>
        <v>-0.59708143402653124</v>
      </c>
      <c r="O52">
        <f t="shared" si="14"/>
        <v>-5.4590589393513717E-2</v>
      </c>
      <c r="P52">
        <f t="shared" si="14"/>
        <v>-0.17631812981527023</v>
      </c>
    </row>
    <row r="53" spans="11:16" x14ac:dyDescent="0.3">
      <c r="L53">
        <v>10</v>
      </c>
      <c r="M53">
        <f t="shared" si="14"/>
        <v>0.79674122139864378</v>
      </c>
      <c r="N53">
        <f t="shared" si="14"/>
        <v>0.18962448894726219</v>
      </c>
      <c r="O53">
        <f t="shared" si="14"/>
        <v>0.68813761580606436</v>
      </c>
      <c r="P53">
        <f t="shared" si="14"/>
        <v>0.69479451705911721</v>
      </c>
    </row>
    <row r="54" spans="11:16" x14ac:dyDescent="0.3">
      <c r="L54">
        <v>11</v>
      </c>
      <c r="M54">
        <f t="shared" si="14"/>
        <v>0.93739864316960508</v>
      </c>
      <c r="N54">
        <f t="shared" si="14"/>
        <v>0.86635061048151296</v>
      </c>
      <c r="O54">
        <f t="shared" si="14"/>
        <v>0.93680944716548809</v>
      </c>
      <c r="P54">
        <f t="shared" si="14"/>
        <v>0.9485705139690298</v>
      </c>
    </row>
    <row r="55" spans="11:16" x14ac:dyDescent="0.3">
      <c r="L55">
        <v>12</v>
      </c>
      <c r="M55">
        <f t="shared" si="14"/>
        <v>0.85811633032103296</v>
      </c>
      <c r="N55">
        <f t="shared" si="14"/>
        <v>0.9489284041902577</v>
      </c>
      <c r="O55">
        <f t="shared" si="14"/>
        <v>0.84536866112190157</v>
      </c>
      <c r="P55">
        <f t="shared" si="14"/>
        <v>0.93496254801924972</v>
      </c>
    </row>
    <row r="56" spans="11:16" x14ac:dyDescent="0.3">
      <c r="L56">
        <v>13</v>
      </c>
      <c r="M56">
        <f t="shared" si="14"/>
        <v>0.72505236678424823</v>
      </c>
      <c r="N56">
        <f t="shared" si="14"/>
        <v>0.84463875955720935</v>
      </c>
      <c r="O56">
        <f t="shared" si="14"/>
        <v>0.85719461541452302</v>
      </c>
      <c r="P56">
        <f t="shared" si="14"/>
        <v>0.98133624886342274</v>
      </c>
    </row>
    <row r="57" spans="11:16" x14ac:dyDescent="0.3">
      <c r="L57">
        <v>14</v>
      </c>
      <c r="M57">
        <f t="shared" si="14"/>
        <v>8.2199493652679895E-2</v>
      </c>
      <c r="N57">
        <f t="shared" si="14"/>
        <v>0.72620400905924565</v>
      </c>
      <c r="O57">
        <f t="shared" si="14"/>
        <v>5.1279004970228771E-15</v>
      </c>
      <c r="P57">
        <f t="shared" si="14"/>
        <v>0.16464638998453557</v>
      </c>
    </row>
    <row r="58" spans="11:16" x14ac:dyDescent="0.3">
      <c r="L58">
        <v>15</v>
      </c>
      <c r="M58">
        <f t="shared" si="14"/>
        <v>0.49487165930539284</v>
      </c>
      <c r="N58">
        <f t="shared" si="14"/>
        <v>0.44721359549995388</v>
      </c>
      <c r="O58">
        <f t="shared" si="14"/>
        <v>0.4811252243246929</v>
      </c>
      <c r="P58">
        <f t="shared" si="14"/>
        <v>3.0316953129541989E-2</v>
      </c>
    </row>
    <row r="59" spans="11:16" x14ac:dyDescent="0.3">
      <c r="L59">
        <v>16</v>
      </c>
      <c r="M59">
        <f t="shared" si="14"/>
        <v>0.74655170587259712</v>
      </c>
      <c r="N59">
        <f t="shared" si="14"/>
        <v>0.6187184335382323</v>
      </c>
      <c r="O59">
        <f t="shared" si="14"/>
        <v>0.55234477073899724</v>
      </c>
      <c r="P59">
        <f t="shared" si="14"/>
        <v>0.11684124756739857</v>
      </c>
    </row>
    <row r="60" spans="11:16" x14ac:dyDescent="0.3">
      <c r="L60">
        <v>17</v>
      </c>
      <c r="M60">
        <f t="shared" si="14"/>
        <v>0.97045392570580491</v>
      </c>
      <c r="N60">
        <f t="shared" si="14"/>
        <v>0.8885233166386387</v>
      </c>
      <c r="O60">
        <f t="shared" si="14"/>
        <v>0.75633982068712691</v>
      </c>
      <c r="P60">
        <f t="shared" si="14"/>
        <v>0.65324711553968851</v>
      </c>
    </row>
    <row r="61" spans="11:16" x14ac:dyDescent="0.3">
      <c r="L61">
        <v>18</v>
      </c>
      <c r="M61">
        <f t="shared" ref="M61:P68" si="15">IFERROR(CORREL(F21:F25,$J21:$J25),M60)</f>
        <v>0.99371215047125894</v>
      </c>
      <c r="N61">
        <f t="shared" si="15"/>
        <v>0.9321432172384293</v>
      </c>
      <c r="O61">
        <f t="shared" si="15"/>
        <v>0.85262494239252218</v>
      </c>
      <c r="P61">
        <f t="shared" si="15"/>
        <v>0.97279892146698221</v>
      </c>
    </row>
    <row r="62" spans="11:16" x14ac:dyDescent="0.3">
      <c r="L62">
        <v>19</v>
      </c>
      <c r="M62">
        <f t="shared" si="15"/>
        <v>5.3266561817133282E-2</v>
      </c>
      <c r="N62">
        <f t="shared" si="15"/>
        <v>0.95502301831800973</v>
      </c>
      <c r="O62">
        <f t="shared" si="15"/>
        <v>0.5060929400474613</v>
      </c>
      <c r="P62">
        <f t="shared" si="15"/>
        <v>0.10808442529177943</v>
      </c>
    </row>
    <row r="63" spans="11:16" x14ac:dyDescent="0.3">
      <c r="K63" t="s">
        <v>115</v>
      </c>
      <c r="L63">
        <v>20</v>
      </c>
      <c r="M63" s="15">
        <f>IFERROR(CORREL(F23:F27,$J23:$J27),M62)</f>
        <v>-0.71600880651696075</v>
      </c>
      <c r="N63">
        <f t="shared" si="15"/>
        <v>6.4729777800314872E-2</v>
      </c>
      <c r="O63">
        <f t="shared" si="15"/>
        <v>-0.40406101782088433</v>
      </c>
      <c r="P63">
        <f t="shared" si="15"/>
        <v>-0.63559958502179936</v>
      </c>
    </row>
    <row r="64" spans="11:16" x14ac:dyDescent="0.3">
      <c r="L64">
        <v>21</v>
      </c>
      <c r="M64">
        <f t="shared" si="15"/>
        <v>-0.76972359048370098</v>
      </c>
      <c r="N64">
        <f t="shared" si="15"/>
        <v>-0.80150366108364324</v>
      </c>
      <c r="O64">
        <f t="shared" si="15"/>
        <v>-0.94504300661496754</v>
      </c>
      <c r="P64">
        <f t="shared" si="15"/>
        <v>-0.77834518621070448</v>
      </c>
    </row>
    <row r="65" spans="12:16" x14ac:dyDescent="0.3">
      <c r="L65">
        <v>22</v>
      </c>
      <c r="M65">
        <f t="shared" si="15"/>
        <v>-0.72971525893195066</v>
      </c>
      <c r="N65">
        <f t="shared" si="15"/>
        <v>-0.96580288338795306</v>
      </c>
      <c r="O65">
        <f t="shared" si="15"/>
        <v>-0.94907356686398525</v>
      </c>
      <c r="P65">
        <f t="shared" si="15"/>
        <v>-0.69167249830499622</v>
      </c>
    </row>
    <row r="66" spans="12:16" x14ac:dyDescent="0.3">
      <c r="L66">
        <v>23</v>
      </c>
      <c r="M66">
        <f t="shared" si="15"/>
        <v>0.35641632778961513</v>
      </c>
      <c r="N66">
        <f t="shared" si="15"/>
        <v>-0.43950415473634358</v>
      </c>
      <c r="O66">
        <f t="shared" si="15"/>
        <v>9.7673548231729967E-2</v>
      </c>
      <c r="P66">
        <f t="shared" si="15"/>
        <v>0.49953091899963115</v>
      </c>
    </row>
    <row r="67" spans="12:16" x14ac:dyDescent="0.3">
      <c r="L67">
        <v>24</v>
      </c>
      <c r="M67">
        <f t="shared" si="15"/>
        <v>0.87827260118821826</v>
      </c>
      <c r="N67">
        <f t="shared" si="15"/>
        <v>0.57496761219422599</v>
      </c>
      <c r="O67">
        <f t="shared" si="15"/>
        <v>0.5952918429599745</v>
      </c>
      <c r="P67">
        <f t="shared" si="15"/>
        <v>0.93151961690822083</v>
      </c>
    </row>
    <row r="68" spans="12:16" x14ac:dyDescent="0.3">
      <c r="L68">
        <v>25</v>
      </c>
      <c r="M68">
        <f>IFERROR(CORREL(F28:F32,$J28:$J32),M67)</f>
        <v>8.6399619094893035E-2</v>
      </c>
      <c r="N68">
        <f t="shared" si="15"/>
        <v>0.86102188462461193</v>
      </c>
      <c r="O68">
        <f t="shared" si="15"/>
        <v>0.41504377195767578</v>
      </c>
      <c r="P68">
        <f t="shared" si="15"/>
        <v>5.121356350553552E-2</v>
      </c>
    </row>
  </sheetData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E899-2588-4A15-836B-22DA3FC4D9DC}">
  <dimension ref="A1:D23"/>
  <sheetViews>
    <sheetView tabSelected="1" zoomScale="40" zoomScaleNormal="40" workbookViewId="0"/>
  </sheetViews>
  <sheetFormatPr defaultRowHeight="14.4" x14ac:dyDescent="0.3"/>
  <cols>
    <col min="1" max="1" width="22.88671875" bestFit="1" customWidth="1"/>
    <col min="2" max="2" width="147.33203125" bestFit="1" customWidth="1"/>
    <col min="4" max="4" width="16.5546875" bestFit="1" customWidth="1"/>
    <col min="12" max="12" width="8.88671875" customWidth="1"/>
  </cols>
  <sheetData>
    <row r="1" spans="1:2" x14ac:dyDescent="0.3">
      <c r="A1" t="s">
        <v>135</v>
      </c>
      <c r="B1" t="s">
        <v>146</v>
      </c>
    </row>
    <row r="2" spans="1:2" x14ac:dyDescent="0.3">
      <c r="A2" t="s">
        <v>136</v>
      </c>
      <c r="B2" t="s">
        <v>147</v>
      </c>
    </row>
    <row r="3" spans="1:2" x14ac:dyDescent="0.3">
      <c r="A3" t="s">
        <v>148</v>
      </c>
      <c r="B3" t="s">
        <v>138</v>
      </c>
    </row>
    <row r="4" spans="1:2" x14ac:dyDescent="0.3">
      <c r="A4" t="s">
        <v>149</v>
      </c>
      <c r="B4" t="s">
        <v>137</v>
      </c>
    </row>
    <row r="5" spans="1:2" x14ac:dyDescent="0.3">
      <c r="A5" t="s">
        <v>150</v>
      </c>
      <c r="B5" t="s">
        <v>151</v>
      </c>
    </row>
    <row r="6" spans="1:2" x14ac:dyDescent="0.3">
      <c r="A6" t="s">
        <v>124</v>
      </c>
    </row>
    <row r="7" spans="1:2" x14ac:dyDescent="0.3">
      <c r="B7" t="s">
        <v>125</v>
      </c>
    </row>
    <row r="8" spans="1:2" x14ac:dyDescent="0.3">
      <c r="B8" t="s">
        <v>126</v>
      </c>
    </row>
    <row r="9" spans="1:2" x14ac:dyDescent="0.3">
      <c r="B9" t="s">
        <v>128</v>
      </c>
    </row>
    <row r="10" spans="1:2" x14ac:dyDescent="0.3">
      <c r="B10" t="s">
        <v>127</v>
      </c>
    </row>
    <row r="11" spans="1:2" x14ac:dyDescent="0.3">
      <c r="B11" t="s">
        <v>129</v>
      </c>
    </row>
    <row r="12" spans="1:2" x14ac:dyDescent="0.3">
      <c r="B12" t="s">
        <v>130</v>
      </c>
    </row>
    <row r="13" spans="1:2" x14ac:dyDescent="0.3">
      <c r="B13" t="s">
        <v>131</v>
      </c>
    </row>
    <row r="15" spans="1:2" x14ac:dyDescent="0.3">
      <c r="A15" t="s">
        <v>123</v>
      </c>
    </row>
    <row r="16" spans="1:2" x14ac:dyDescent="0.3">
      <c r="A16" t="s">
        <v>111</v>
      </c>
      <c r="B16" t="s">
        <v>132</v>
      </c>
    </row>
    <row r="17" spans="1:4" x14ac:dyDescent="0.3">
      <c r="B17" t="s">
        <v>112</v>
      </c>
    </row>
    <row r="18" spans="1:4" x14ac:dyDescent="0.3">
      <c r="A18" t="s">
        <v>113</v>
      </c>
      <c r="B18" t="s">
        <v>117</v>
      </c>
    </row>
    <row r="19" spans="1:4" x14ac:dyDescent="0.3">
      <c r="B19" t="s">
        <v>120</v>
      </c>
      <c r="D19" t="s">
        <v>121</v>
      </c>
    </row>
    <row r="20" spans="1:4" x14ac:dyDescent="0.3">
      <c r="B20" s="19">
        <f>'enforced patterns solver'!Z34</f>
        <v>0.81262692619024901</v>
      </c>
      <c r="C20" s="20" t="s">
        <v>122</v>
      </c>
      <c r="D20" s="19">
        <f>penalties!Z34</f>
        <v>1.2835882845968551</v>
      </c>
    </row>
    <row r="22" spans="1:4" x14ac:dyDescent="0.3">
      <c r="B22" t="s">
        <v>133</v>
      </c>
    </row>
    <row r="23" spans="1:4" x14ac:dyDescent="0.3">
      <c r="B23" t="s">
        <v>134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A E A A B Q S w M E F A A C A A g A b V a c V Q 9 / R K u l A A A A 9 g A A A B I A H A B D b 2 5 m a W c v U G F j a 2 F n Z S 5 4 b W w g o h g A K K A U A A A A A A A A A A A A A A A A A A A A A A A A A A A A h Y + 9 D o I w G E V f h X S n f y b G k I 8 y u D h I Y m I 0 r k 2 p 0 A j F 0 F Z 4 N w c f y V c Q o 6 i b 4 z 3 3 D P f e r z f I h q a O L r p z p r U p Y p i i S F v V F s a W K Q r + G C 9 Q J m A j 1 U m W O h p l 6 5 L B F S m q v D 8 n h P R 9 j / s Z b r u S c E o Z O e T r r a p 0 I 9 F H N v / l 2 F j n p V U a C d i / x g i O G W N 4 T j m m Q C Y I u b F f g Y 9 7 n + 0 P h G W o f e i 0 q E K 8 2 g G Z I p D 3 B / E A U E s D B B Q A A g A I A G 1 W n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V p x V t X r 5 u l k B A A B K A g A A E w A c A E Z v c m 1 1 b G F z L 1 N l Y 3 R p b 2 4 x L m 0 g o h g A K K A U A A A A A A A A A A A A A A A A A A A A A A A A A A A A f Z B B T 8 I w F M f v S / Y d m h K T k T Q L H N Q o 2 Y F s E A 4 G M U w v z E P d H l D t 2 q X t Q E L 4 E H 4 E j x 4 4 + R E W v 5 d V i G h m a A 9 9 7 / f 6 X v 7 / p y E 1 T A o 0 3 r 3 t j u u 4 j p 5 T B R l q 4 G H 3 Q q A B 0 0 Y q l l K O I m o o R g H i Y F w H 2 d O X S l W v 2 q J Q L / x I p m U O w n h 9 x s E P p T A 2 0 R 4 O L 5 N b D U o n G R U Z S y K 5 F F z S T C f / z f d T v c B N M o m A s 5 w Z U A E m m K B Q 8 j I X O j g n q C d S m T E x C 8 5 O W 6 0 2 Q T e l N D A 2 K w 7 B I f S H U s B 9 k + x 0 N n C P f 7 z w 6 q 0 w Y K 9 B U 3 i 0 W Q p P X 3 Z i + m A b R k r m t n s A N L N a v b 0 1 g i b 7 Q p f z s R V J l Q 6 M K n / P j q t t U W q U V + + Z 1 N X W L O h h a q y o 0 F O p 8 p 2 B e F W A 9 o 7 I I e s 1 t m s A a 9 n Y v y i z 8 Y a g N R 7 Z F f 1 Q A 8 / m m 1 4 X I G p w w G b z G r y S y x q 7 k 9 y v w X B O x Q z Q y Z / C p u k 6 T B w x 3 P k E U E s B A i 0 A F A A C A A g A b V a c V Q 9 / R K u l A A A A 9 g A A A B I A A A A A A A A A A A A A A A A A A A A A A E N v b m Z p Z y 9 Q Y W N r Y W d l L n h t b F B L A Q I t A B Q A A g A I A G 1 W n F U P y u m r p A A A A O k A A A A T A A A A A A A A A A A A A A A A A P E A A A B b Q 2 9 u d G V u d F 9 U e X B l c 1 0 u e G 1 s U E s B A i 0 A F A A C A A g A b V a c V b V 6 + b p Z A Q A A S g I A A B M A A A A A A A A A A A A A A A A A 4 g E A A E Z v c m 1 1 b G F z L 1 N l Y 3 R p b 2 4 x L m 1 Q S w U G A A A A A A M A A w D C A A A A i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w w A A A A A A A B 9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O W 4 l M j B I a X N 0 b 3 J p Y 2 F s J T I w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5 B O W 5 f S G l z d G 9 y a W N h b F 9 E Y X R h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Q c m l j Z S Z x d W 9 0 O y w m c X V v d D t P c G V u J n F 1 b 3 Q 7 L C Z x d W 9 0 O 0 h p Z 2 g m c X V v d D s s J n F 1 b 3 Q 7 T G 9 3 J n F 1 b 3 Q 7 L C Z x d W 9 0 O 1 Z v b C 4 m c X V v d D s s J n F 1 b 3 Q 7 Q 2 h h b m d l I C U m c X V v d D t d I i A v P j x F b n R y e S B U e X B l P S J G a W x s Q 2 9 s d W 1 u V H l w Z X M i I F Z h b H V l P S J z Q 1 F Z R 0 J n W U d C Z z 0 9 I i A v P j x F b n R y e S B U e X B l P S J G a W x s T G F z d F V w Z G F 0 Z W Q i I F Z h b H V l P S J k M j A y M i 0 x M i 0 x N V Q x N j o x N z o 1 M y 4 w N j g x M D I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M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E 5 b i B I a X N 0 b 3 J p Y 2 F s I E R h d G E v Q X V 0 b 1 J l b W 9 2 Z W R D b 2 x 1 b W 5 z M S 5 7 R G F 0 Z S w w f S Z x d W 9 0 O y w m c X V v d D t T Z W N 0 a W 9 u M S 9 O Q T l u I E h p c 3 R v c m l j Y W w g R G F 0 Y S 9 B d X R v U m V t b 3 Z l Z E N v b H V t b n M x L n t Q c m l j Z S w x f S Z x d W 9 0 O y w m c X V v d D t T Z W N 0 a W 9 u M S 9 O Q T l u I E h p c 3 R v c m l j Y W w g R G F 0 Y S 9 B d X R v U m V t b 3 Z l Z E N v b H V t b n M x L n t P c G V u L D J 9 J n F 1 b 3 Q 7 L C Z x d W 9 0 O 1 N l Y 3 R p b 2 4 x L 0 5 B O W 4 g S G l z d G 9 y a W N h b C B E Y X R h L 0 F 1 d G 9 S Z W 1 v d m V k Q 2 9 s d W 1 u c z E u e 0 h p Z 2 g s M 3 0 m c X V v d D s s J n F 1 b 3 Q 7 U 2 V j d G l v b j E v T k E 5 b i B I a X N 0 b 3 J p Y 2 F s I E R h d G E v Q X V 0 b 1 J l b W 9 2 Z W R D b 2 x 1 b W 5 z M S 5 7 T G 9 3 L D R 9 J n F 1 b 3 Q 7 L C Z x d W 9 0 O 1 N l Y 3 R p b 2 4 x L 0 5 B O W 4 g S G l z d G 9 y a W N h b C B E Y X R h L 0 F 1 d G 9 S Z W 1 v d m V k Q 2 9 s d W 1 u c z E u e 1 Z v b C 4 s N X 0 m c X V v d D s s J n F 1 b 3 Q 7 U 2 V j d G l v b j E v T k E 5 b i B I a X N 0 b 3 J p Y 2 F s I E R h d G E v Q X V 0 b 1 J l b W 9 2 Z W R D b 2 x 1 b W 5 z M S 5 7 Q 2 h h b m d l I C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T k E 5 b i B I a X N 0 b 3 J p Y 2 F s I E R h d G E v Q X V 0 b 1 J l b W 9 2 Z W R D b 2 x 1 b W 5 z M S 5 7 R G F 0 Z S w w f S Z x d W 9 0 O y w m c X V v d D t T Z W N 0 a W 9 u M S 9 O Q T l u I E h p c 3 R v c m l j Y W w g R G F 0 Y S 9 B d X R v U m V t b 3 Z l Z E N v b H V t b n M x L n t Q c m l j Z S w x f S Z x d W 9 0 O y w m c X V v d D t T Z W N 0 a W 9 u M S 9 O Q T l u I E h p c 3 R v c m l j Y W w g R G F 0 Y S 9 B d X R v U m V t b 3 Z l Z E N v b H V t b n M x L n t P c G V u L D J 9 J n F 1 b 3 Q 7 L C Z x d W 9 0 O 1 N l Y 3 R p b 2 4 x L 0 5 B O W 4 g S G l z d G 9 y a W N h b C B E Y X R h L 0 F 1 d G 9 S Z W 1 v d m V k Q 2 9 s d W 1 u c z E u e 0 h p Z 2 g s M 3 0 m c X V v d D s s J n F 1 b 3 Q 7 U 2 V j d G l v b j E v T k E 5 b i B I a X N 0 b 3 J p Y 2 F s I E R h d G E v Q X V 0 b 1 J l b W 9 2 Z W R D b 2 x 1 b W 5 z M S 5 7 T G 9 3 L D R 9 J n F 1 b 3 Q 7 L C Z x d W 9 0 O 1 N l Y 3 R p b 2 4 x L 0 5 B O W 4 g S G l z d G 9 y a W N h b C B E Y X R h L 0 F 1 d G 9 S Z W 1 v d m V k Q 2 9 s d W 1 u c z E u e 1 Z v b C 4 s N X 0 m c X V v d D s s J n F 1 b 3 Q 7 U 2 V j d G l v b j E v T k E 5 b i B I a X N 0 b 3 J p Y 2 F s I E R h d G E v Q X V 0 b 1 J l b W 9 2 Z W R D b 2 x 1 b W 5 z M S 5 7 Q 2 h h b m d l I C U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B O W 4 l M j B I a X N 0 b 3 J p Y 2 F s J T I w R G F 0 Y S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O W 4 l M j B I a X N 0 b 3 J p Y 2 F s J T I w R G F 0 Y S 9 F b C V D N S U 5 M W w l Q z M l Q T l w d G V 0 Z X R 0 J T I w Z m V q b C V D M y V B O W N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O W 4 l M j B I a X N 0 b 3 J p Y 2 F s J T I w R G F 0 Y S 9 U J U M z J U F E c H V z J T I w b S V D M y V C M 2 R v c y V D M y V B R H R 2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o T m r Y d Q h H T 5 v X Q g K q T v G S A A A A A A I A A A A A A B B m A A A A A Q A A I A A A A E 6 7 U K L B k j m N w 3 I E P K w t R E m B M l 0 J V N B w C Y t 8 N 9 w I N B I V A A A A A A 6 A A A A A A g A A I A A A A I H X 9 u l m r w k v + 0 D 9 6 + Q h T Z L 4 C k I W P Q 3 m d K + 4 O i w A 7 z S x U A A A A F x T f S P I N i r l x D U D v n J 3 v 6 p 3 z d v C 4 u d f s L p N + O w m s n Z n m x 3 z H D l 2 + r E Y J L B Y q / R x M o d 5 i 7 z J C X 1 L Y + n R I T t E + D / G S d 9 B + e i y B l 5 h F O N X 5 j z 9 Q A A A A P M 1 7 W f d n w R A T V J b I 8 f f 2 4 r / 4 1 G T X e 2 e E k + u d B 3 s z U Y u V A Y j G w 4 z e 5 1 L m F 1 u J m P u a W U 5 q X x 0 U L d x g n T A / P c P o h w = < / D a t a M a s h u p > 
</file>

<file path=customXml/itemProps1.xml><?xml version="1.0" encoding="utf-8"?>
<ds:datastoreItem xmlns:ds="http://schemas.openxmlformats.org/officeDocument/2006/customXml" ds:itemID="{1974E119-02FC-4E45-8D3A-5C95C0D041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raw data share price</vt:lpstr>
      <vt:lpstr>enforced patterns solver</vt:lpstr>
      <vt:lpstr>penalties</vt:lpstr>
      <vt:lpstr>penalties (2)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 Daniel</dc:creator>
  <cp:lastModifiedBy>Lttd</cp:lastModifiedBy>
  <dcterms:created xsi:type="dcterms:W3CDTF">2022-12-28T09:40:34Z</dcterms:created>
  <dcterms:modified xsi:type="dcterms:W3CDTF">2023-01-10T10:33:13Z</dcterms:modified>
</cp:coreProperties>
</file>