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14115\var\www\miau\data\miau\294\"/>
    </mc:Choice>
  </mc:AlternateContent>
  <xr:revisionPtr revIDLastSave="0" documentId="13_ncr:1_{17280675-D4C0-4C2A-8EDF-D856389FE1C9}" xr6:coauthVersionLast="47" xr6:coauthVersionMax="47" xr10:uidLastSave="{00000000-0000-0000-0000-000000000000}"/>
  <bookViews>
    <workbookView xWindow="-108" yWindow="-108" windowWidth="23256" windowHeight="12720" tabRatio="795" activeTab="4" xr2:uid="{749E42B7-EEE7-43C1-8552-4C4BC5B01643}"/>
  </bookViews>
  <sheets>
    <sheet name="General data" sheetId="23" r:id="rId1"/>
    <sheet name="Statement_x0009__x0009_" sheetId="24" r:id="rId2"/>
    <sheet name="Coco_data direkt" sheetId="26" r:id="rId3"/>
    <sheet name="Coco_result direkt" sheetId="27" r:id="rId4"/>
    <sheet name=" innovation diffusion index 202" sheetId="30" r:id="rId5"/>
    <sheet name="Coco_data 2 inverz" sheetId="28" r:id="rId6"/>
    <sheet name="Coco_result inverz" sheetId="29" r:id="rId7"/>
  </sheets>
  <definedNames>
    <definedName name="_xlnm._FilterDatabase" localSheetId="0" hidden="1">'General data'!$A$2:$I$322</definedName>
  </definedNames>
  <calcPr calcId="191029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8" i="27" l="1"/>
  <c r="Q139" i="27"/>
  <c r="T4" i="30"/>
  <c r="T5" i="30"/>
  <c r="T6" i="30"/>
  <c r="T7" i="30"/>
  <c r="T8" i="30"/>
  <c r="T9" i="30"/>
  <c r="T10" i="30"/>
  <c r="T11" i="30"/>
  <c r="T12" i="30"/>
  <c r="T13" i="30"/>
  <c r="T14" i="30"/>
  <c r="T15" i="30"/>
  <c r="T16" i="30"/>
  <c r="T17" i="30"/>
  <c r="T18" i="30"/>
  <c r="T19" i="30"/>
  <c r="T20" i="30"/>
  <c r="T21" i="30"/>
  <c r="T22" i="30"/>
  <c r="T23" i="30"/>
  <c r="T24" i="30"/>
  <c r="T25" i="30"/>
  <c r="T26" i="30"/>
  <c r="T27" i="30"/>
  <c r="T28" i="30"/>
  <c r="T29" i="30"/>
  <c r="T30" i="30"/>
  <c r="T31" i="30"/>
  <c r="T32" i="30"/>
  <c r="T33" i="30"/>
  <c r="T34" i="30"/>
  <c r="T3" i="30"/>
  <c r="W3" i="30"/>
  <c r="O139" i="27"/>
  <c r="T139" i="27" l="1"/>
  <c r="T132" i="27"/>
  <c r="T120" i="27"/>
  <c r="T118" i="27"/>
  <c r="T112" i="27"/>
  <c r="T110" i="27"/>
  <c r="T109" i="27"/>
  <c r="S141" i="27"/>
  <c r="S140" i="27"/>
  <c r="S139" i="27"/>
  <c r="S138" i="27"/>
  <c r="S137" i="27"/>
  <c r="S136" i="27"/>
  <c r="S135" i="27"/>
  <c r="S134" i="27"/>
  <c r="S132" i="27"/>
  <c r="S131" i="27"/>
  <c r="S130" i="27"/>
  <c r="S129" i="27"/>
  <c r="S128" i="27"/>
  <c r="S127" i="27"/>
  <c r="S126" i="27"/>
  <c r="S123" i="27"/>
  <c r="S122" i="27"/>
  <c r="S121" i="27"/>
  <c r="S120" i="27"/>
  <c r="S119" i="27"/>
  <c r="S118" i="27"/>
  <c r="S115" i="27"/>
  <c r="S114" i="27"/>
  <c r="S113" i="27"/>
  <c r="S112" i="27"/>
  <c r="S110" i="27"/>
  <c r="R141" i="27"/>
  <c r="R140" i="27"/>
  <c r="R139" i="27"/>
  <c r="R138" i="27"/>
  <c r="R137" i="27"/>
  <c r="R136" i="27"/>
  <c r="R135" i="27"/>
  <c r="R134" i="27"/>
  <c r="R133" i="27"/>
  <c r="R132" i="27"/>
  <c r="R131" i="27"/>
  <c r="R130" i="27"/>
  <c r="R129" i="27"/>
  <c r="R128" i="27"/>
  <c r="R127" i="27"/>
  <c r="R126" i="27"/>
  <c r="R125" i="27"/>
  <c r="R124" i="27"/>
  <c r="R123" i="27"/>
  <c r="R122" i="27"/>
  <c r="R121" i="27"/>
  <c r="R120" i="27"/>
  <c r="R119" i="27"/>
  <c r="R118" i="27"/>
  <c r="R117" i="27"/>
  <c r="R116" i="27"/>
  <c r="R115" i="27"/>
  <c r="R114" i="27"/>
  <c r="R113" i="27"/>
  <c r="R112" i="27"/>
  <c r="R111" i="27"/>
  <c r="R110" i="27"/>
  <c r="Q141" i="27"/>
  <c r="Q140" i="27"/>
  <c r="Q138" i="27"/>
  <c r="Q137" i="27"/>
  <c r="Q136" i="27"/>
  <c r="Q135" i="27"/>
  <c r="Q134" i="27"/>
  <c r="Q133" i="27"/>
  <c r="Q132" i="27"/>
  <c r="Q131" i="27"/>
  <c r="Q130" i="27"/>
  <c r="Q129" i="27"/>
  <c r="Q128" i="27"/>
  <c r="Q127" i="27"/>
  <c r="Q126" i="27"/>
  <c r="Q125" i="27"/>
  <c r="Q124" i="27"/>
  <c r="Q123" i="27"/>
  <c r="Q122" i="27"/>
  <c r="Q121" i="27"/>
  <c r="Q120" i="27"/>
  <c r="Q119" i="27"/>
  <c r="Q118" i="27"/>
  <c r="Q117" i="27"/>
  <c r="Q116" i="27"/>
  <c r="Q115" i="27"/>
  <c r="Q114" i="27"/>
  <c r="Q113" i="27"/>
  <c r="Q112" i="27"/>
  <c r="Q111" i="27"/>
  <c r="Q110" i="27"/>
  <c r="O4" i="30"/>
  <c r="O5" i="30"/>
  <c r="O6" i="30"/>
  <c r="O7" i="30"/>
  <c r="O8" i="30"/>
  <c r="O9" i="30"/>
  <c r="O10" i="30"/>
  <c r="O11" i="30"/>
  <c r="O12" i="30"/>
  <c r="O13" i="30"/>
  <c r="O14" i="30"/>
  <c r="O15" i="30"/>
  <c r="O16" i="30"/>
  <c r="O17" i="30"/>
  <c r="O18" i="30"/>
  <c r="O19" i="30"/>
  <c r="O20" i="30"/>
  <c r="O21" i="30"/>
  <c r="O22" i="30"/>
  <c r="O23" i="30"/>
  <c r="O24" i="30"/>
  <c r="O25" i="30"/>
  <c r="O26" i="30"/>
  <c r="O27" i="30"/>
  <c r="O28" i="30"/>
  <c r="O29" i="30"/>
  <c r="O30" i="30"/>
  <c r="O31" i="30"/>
  <c r="O32" i="30"/>
  <c r="O33" i="30"/>
  <c r="O34" i="30"/>
  <c r="O3" i="30"/>
  <c r="AE34" i="30"/>
  <c r="AD34" i="30"/>
  <c r="AC34" i="30"/>
  <c r="AB34" i="30"/>
  <c r="AA34" i="30"/>
  <c r="Z34" i="30"/>
  <c r="Y34" i="30"/>
  <c r="X34" i="30"/>
  <c r="W34" i="30"/>
  <c r="AE33" i="30"/>
  <c r="AD33" i="30"/>
  <c r="AC33" i="30"/>
  <c r="AB33" i="30"/>
  <c r="AA33" i="30"/>
  <c r="Z33" i="30"/>
  <c r="Y33" i="30"/>
  <c r="X33" i="30"/>
  <c r="W33" i="30"/>
  <c r="AE32" i="30"/>
  <c r="AD32" i="30"/>
  <c r="AC32" i="30"/>
  <c r="AB32" i="30"/>
  <c r="AA32" i="30"/>
  <c r="Z32" i="30"/>
  <c r="Y32" i="30"/>
  <c r="X32" i="30"/>
  <c r="W32" i="30"/>
  <c r="AE31" i="30"/>
  <c r="AD31" i="30"/>
  <c r="AC31" i="30"/>
  <c r="AB31" i="30"/>
  <c r="AA31" i="30"/>
  <c r="Z31" i="30"/>
  <c r="Y31" i="30"/>
  <c r="X31" i="30"/>
  <c r="W31" i="30"/>
  <c r="AE30" i="30"/>
  <c r="AD30" i="30"/>
  <c r="AC30" i="30"/>
  <c r="AB30" i="30"/>
  <c r="AA30" i="30"/>
  <c r="Z30" i="30"/>
  <c r="Y30" i="30"/>
  <c r="X30" i="30"/>
  <c r="W30" i="30"/>
  <c r="AE29" i="30"/>
  <c r="AD29" i="30"/>
  <c r="AC29" i="30"/>
  <c r="AB29" i="30"/>
  <c r="AA29" i="30"/>
  <c r="Z29" i="30"/>
  <c r="Y29" i="30"/>
  <c r="X29" i="30"/>
  <c r="W29" i="30"/>
  <c r="AE28" i="30"/>
  <c r="AD28" i="30"/>
  <c r="AC28" i="30"/>
  <c r="AB28" i="30"/>
  <c r="AA28" i="30"/>
  <c r="Z28" i="30"/>
  <c r="Y28" i="30"/>
  <c r="X28" i="30"/>
  <c r="W28" i="30"/>
  <c r="AE27" i="30"/>
  <c r="AD27" i="30"/>
  <c r="AC27" i="30"/>
  <c r="AB27" i="30"/>
  <c r="AA27" i="30"/>
  <c r="Z27" i="30"/>
  <c r="Y27" i="30"/>
  <c r="X27" i="30"/>
  <c r="W27" i="30"/>
  <c r="AE26" i="30"/>
  <c r="AD26" i="30"/>
  <c r="AC26" i="30"/>
  <c r="AB26" i="30"/>
  <c r="AA26" i="30"/>
  <c r="Z26" i="30"/>
  <c r="Y26" i="30"/>
  <c r="X26" i="30"/>
  <c r="W26" i="30"/>
  <c r="AE25" i="30"/>
  <c r="AD25" i="30"/>
  <c r="AC25" i="30"/>
  <c r="AB25" i="30"/>
  <c r="AA25" i="30"/>
  <c r="Z25" i="30"/>
  <c r="Y25" i="30"/>
  <c r="X25" i="30"/>
  <c r="W25" i="30"/>
  <c r="AE24" i="30"/>
  <c r="AD24" i="30"/>
  <c r="AC24" i="30"/>
  <c r="AB24" i="30"/>
  <c r="AA24" i="30"/>
  <c r="Z24" i="30"/>
  <c r="Y24" i="30"/>
  <c r="X24" i="30"/>
  <c r="W24" i="30"/>
  <c r="AE23" i="30"/>
  <c r="AD23" i="30"/>
  <c r="AC23" i="30"/>
  <c r="AB23" i="30"/>
  <c r="AA23" i="30"/>
  <c r="Z23" i="30"/>
  <c r="Y23" i="30"/>
  <c r="X23" i="30"/>
  <c r="W23" i="30"/>
  <c r="AE22" i="30"/>
  <c r="AD22" i="30"/>
  <c r="AC22" i="30"/>
  <c r="AB22" i="30"/>
  <c r="AA22" i="30"/>
  <c r="Z22" i="30"/>
  <c r="Y22" i="30"/>
  <c r="X22" i="30"/>
  <c r="W22" i="30"/>
  <c r="AE21" i="30"/>
  <c r="AD21" i="30"/>
  <c r="AC21" i="30"/>
  <c r="AB21" i="30"/>
  <c r="AA21" i="30"/>
  <c r="Z21" i="30"/>
  <c r="Y21" i="30"/>
  <c r="X21" i="30"/>
  <c r="W21" i="30"/>
  <c r="AE20" i="30"/>
  <c r="AD20" i="30"/>
  <c r="AC20" i="30"/>
  <c r="AB20" i="30"/>
  <c r="AA20" i="30"/>
  <c r="Z20" i="30"/>
  <c r="Y20" i="30"/>
  <c r="X20" i="30"/>
  <c r="W20" i="30"/>
  <c r="AE19" i="30"/>
  <c r="AD19" i="30"/>
  <c r="AC19" i="30"/>
  <c r="AB19" i="30"/>
  <c r="AA19" i="30"/>
  <c r="Z19" i="30"/>
  <c r="Y19" i="30"/>
  <c r="X19" i="30"/>
  <c r="W19" i="30"/>
  <c r="AE18" i="30"/>
  <c r="AD18" i="30"/>
  <c r="AC18" i="30"/>
  <c r="AB18" i="30"/>
  <c r="AA18" i="30"/>
  <c r="Z18" i="30"/>
  <c r="Y18" i="30"/>
  <c r="X18" i="30"/>
  <c r="W18" i="30"/>
  <c r="AE17" i="30"/>
  <c r="AD17" i="30"/>
  <c r="AC17" i="30"/>
  <c r="AB17" i="30"/>
  <c r="AA17" i="30"/>
  <c r="Z17" i="30"/>
  <c r="Y17" i="30"/>
  <c r="X17" i="30"/>
  <c r="W17" i="30"/>
  <c r="AE16" i="30"/>
  <c r="AD16" i="30"/>
  <c r="AC16" i="30"/>
  <c r="AB16" i="30"/>
  <c r="AA16" i="30"/>
  <c r="Z16" i="30"/>
  <c r="Y16" i="30"/>
  <c r="X16" i="30"/>
  <c r="W16" i="30"/>
  <c r="AE15" i="30"/>
  <c r="AD15" i="30"/>
  <c r="AC15" i="30"/>
  <c r="AB15" i="30"/>
  <c r="AA15" i="30"/>
  <c r="Z15" i="30"/>
  <c r="Y15" i="30"/>
  <c r="X15" i="30"/>
  <c r="W15" i="30"/>
  <c r="AE14" i="30"/>
  <c r="AD14" i="30"/>
  <c r="AC14" i="30"/>
  <c r="AB14" i="30"/>
  <c r="AA14" i="30"/>
  <c r="Z14" i="30"/>
  <c r="Y14" i="30"/>
  <c r="X14" i="30"/>
  <c r="W14" i="30"/>
  <c r="AE13" i="30"/>
  <c r="AD13" i="30"/>
  <c r="AC13" i="30"/>
  <c r="AB13" i="30"/>
  <c r="AA13" i="30"/>
  <c r="Z13" i="30"/>
  <c r="Y13" i="30"/>
  <c r="X13" i="30"/>
  <c r="W13" i="30"/>
  <c r="AE12" i="30"/>
  <c r="AD12" i="30"/>
  <c r="AC12" i="30"/>
  <c r="AB12" i="30"/>
  <c r="AA12" i="30"/>
  <c r="Z12" i="30"/>
  <c r="Y12" i="30"/>
  <c r="X12" i="30"/>
  <c r="W12" i="30"/>
  <c r="AE11" i="30"/>
  <c r="AD11" i="30"/>
  <c r="AC11" i="30"/>
  <c r="AB11" i="30"/>
  <c r="AA11" i="30"/>
  <c r="Z11" i="30"/>
  <c r="Y11" i="30"/>
  <c r="X11" i="30"/>
  <c r="W11" i="30"/>
  <c r="AE10" i="30"/>
  <c r="AD10" i="30"/>
  <c r="AC10" i="30"/>
  <c r="AB10" i="30"/>
  <c r="AA10" i="30"/>
  <c r="Z10" i="30"/>
  <c r="Y10" i="30"/>
  <c r="X10" i="30"/>
  <c r="W10" i="30"/>
  <c r="AE9" i="30"/>
  <c r="AD9" i="30"/>
  <c r="AC9" i="30"/>
  <c r="AB9" i="30"/>
  <c r="AA9" i="30"/>
  <c r="Z9" i="30"/>
  <c r="Y9" i="30"/>
  <c r="X9" i="30"/>
  <c r="W9" i="30"/>
  <c r="AE8" i="30"/>
  <c r="AD8" i="30"/>
  <c r="AC8" i="30"/>
  <c r="AB8" i="30"/>
  <c r="AA8" i="30"/>
  <c r="Z8" i="30"/>
  <c r="Y8" i="30"/>
  <c r="X8" i="30"/>
  <c r="W8" i="30"/>
  <c r="AE7" i="30"/>
  <c r="AD7" i="30"/>
  <c r="AC7" i="30"/>
  <c r="AB7" i="30"/>
  <c r="AA7" i="30"/>
  <c r="Z7" i="30"/>
  <c r="Y7" i="30"/>
  <c r="X7" i="30"/>
  <c r="W7" i="30"/>
  <c r="AE6" i="30"/>
  <c r="AD6" i="30"/>
  <c r="AC6" i="30"/>
  <c r="AB6" i="30"/>
  <c r="AA6" i="30"/>
  <c r="Z6" i="30"/>
  <c r="Y6" i="30"/>
  <c r="X6" i="30"/>
  <c r="W6" i="30"/>
  <c r="AE5" i="30"/>
  <c r="AD5" i="30"/>
  <c r="AC5" i="30"/>
  <c r="AB5" i="30"/>
  <c r="AA5" i="30"/>
  <c r="Z5" i="30"/>
  <c r="Y5" i="30"/>
  <c r="X5" i="30"/>
  <c r="W5" i="30"/>
  <c r="AE4" i="30"/>
  <c r="AD4" i="30"/>
  <c r="AC4" i="30"/>
  <c r="AB4" i="30"/>
  <c r="AA4" i="30"/>
  <c r="Z4" i="30"/>
  <c r="Y4" i="30"/>
  <c r="X4" i="30"/>
  <c r="W4" i="30"/>
  <c r="AE3" i="30"/>
  <c r="AD3" i="30"/>
  <c r="AC3" i="30"/>
  <c r="AB3" i="30"/>
  <c r="AA3" i="30"/>
  <c r="Z3" i="30"/>
  <c r="Y3" i="30"/>
  <c r="X3" i="30"/>
  <c r="P34" i="30"/>
  <c r="P33" i="30"/>
  <c r="P32" i="30"/>
  <c r="P31" i="30"/>
  <c r="P30" i="30"/>
  <c r="P29" i="30"/>
  <c r="P28" i="30"/>
  <c r="P27" i="30"/>
  <c r="P26" i="30"/>
  <c r="P25" i="30"/>
  <c r="P24" i="30"/>
  <c r="P23" i="30"/>
  <c r="P22" i="30"/>
  <c r="P21" i="30"/>
  <c r="P20" i="30"/>
  <c r="P19" i="30"/>
  <c r="P18" i="30"/>
  <c r="P17" i="30"/>
  <c r="P16" i="30"/>
  <c r="P15" i="30"/>
  <c r="P14" i="30"/>
  <c r="P13" i="30"/>
  <c r="P12" i="30"/>
  <c r="P11" i="30"/>
  <c r="P10" i="30"/>
  <c r="P9" i="30"/>
  <c r="P8" i="30"/>
  <c r="P7" i="30"/>
  <c r="P6" i="30"/>
  <c r="P5" i="30"/>
  <c r="P4" i="30"/>
  <c r="P3" i="30"/>
  <c r="N4" i="30"/>
  <c r="N5" i="30"/>
  <c r="Q5" i="30" s="1"/>
  <c r="N6" i="30"/>
  <c r="N7" i="30"/>
  <c r="N8" i="30"/>
  <c r="N9" i="30"/>
  <c r="N10" i="30"/>
  <c r="N11" i="30"/>
  <c r="N12" i="30"/>
  <c r="N13" i="30"/>
  <c r="N14" i="30"/>
  <c r="N15" i="30"/>
  <c r="N16" i="30"/>
  <c r="Q16" i="30" s="1"/>
  <c r="N17" i="30"/>
  <c r="Q17" i="30" s="1"/>
  <c r="N18" i="30"/>
  <c r="Q18" i="30" s="1"/>
  <c r="N19" i="30"/>
  <c r="Q19" i="30" s="1"/>
  <c r="N20" i="30"/>
  <c r="N21" i="30"/>
  <c r="N22" i="30"/>
  <c r="Q22" i="30" s="1"/>
  <c r="N23" i="30"/>
  <c r="N24" i="30"/>
  <c r="N25" i="30"/>
  <c r="N26" i="30"/>
  <c r="N27" i="30"/>
  <c r="N28" i="30"/>
  <c r="N29" i="30"/>
  <c r="Q29" i="30" s="1"/>
  <c r="N30" i="30"/>
  <c r="N31" i="30"/>
  <c r="N32" i="30"/>
  <c r="N33" i="30"/>
  <c r="N34" i="30"/>
  <c r="N3" i="30"/>
  <c r="K1" i="30"/>
  <c r="J1" i="30"/>
  <c r="I1" i="30"/>
  <c r="H1" i="30"/>
  <c r="G1" i="30"/>
  <c r="F1" i="30"/>
  <c r="E1" i="30"/>
  <c r="D1" i="30"/>
  <c r="C1" i="30"/>
  <c r="L4" i="30"/>
  <c r="L5" i="30"/>
  <c r="L6" i="30"/>
  <c r="L7" i="30"/>
  <c r="L8" i="30"/>
  <c r="L9" i="30"/>
  <c r="L10" i="30"/>
  <c r="L11" i="30"/>
  <c r="L12" i="30"/>
  <c r="L13" i="30"/>
  <c r="L14" i="30"/>
  <c r="L15" i="30"/>
  <c r="L16" i="30"/>
  <c r="L17" i="30"/>
  <c r="L18" i="30"/>
  <c r="L19" i="30"/>
  <c r="L20" i="30"/>
  <c r="L21" i="30"/>
  <c r="L22" i="30"/>
  <c r="L23" i="30"/>
  <c r="L24" i="30"/>
  <c r="L25" i="30"/>
  <c r="L26" i="30"/>
  <c r="L27" i="30"/>
  <c r="L28" i="30"/>
  <c r="L29" i="30"/>
  <c r="L30" i="30"/>
  <c r="L31" i="30"/>
  <c r="L32" i="30"/>
  <c r="L33" i="30"/>
  <c r="L34" i="30"/>
  <c r="L3" i="30"/>
  <c r="L2" i="30"/>
  <c r="O111" i="27"/>
  <c r="O112" i="27"/>
  <c r="O113" i="27"/>
  <c r="O114" i="27"/>
  <c r="O115" i="27"/>
  <c r="O116" i="27"/>
  <c r="O117" i="27"/>
  <c r="O118" i="27"/>
  <c r="O119" i="27"/>
  <c r="O120" i="27"/>
  <c r="O121" i="27"/>
  <c r="O122" i="27"/>
  <c r="O123" i="27"/>
  <c r="O124" i="27"/>
  <c r="O125" i="27"/>
  <c r="O126" i="27"/>
  <c r="O127" i="27"/>
  <c r="O129" i="27"/>
  <c r="O130" i="27"/>
  <c r="O131" i="27"/>
  <c r="O132" i="27"/>
  <c r="O133" i="27"/>
  <c r="O134" i="27"/>
  <c r="O135" i="27"/>
  <c r="O136" i="27"/>
  <c r="O137" i="27"/>
  <c r="O138" i="27"/>
  <c r="O140" i="27"/>
  <c r="O141" i="27"/>
  <c r="O110" i="27"/>
  <c r="L34" i="28"/>
  <c r="M34" i="28" s="1"/>
  <c r="N34" i="28" s="1"/>
  <c r="L70" i="28" s="1"/>
  <c r="K34" i="28"/>
  <c r="J34" i="28"/>
  <c r="I34" i="28"/>
  <c r="H34" i="28"/>
  <c r="H70" i="28" s="1"/>
  <c r="G34" i="28"/>
  <c r="G70" i="28" s="1"/>
  <c r="F34" i="28"/>
  <c r="E34" i="28"/>
  <c r="D34" i="28"/>
  <c r="C34" i="28"/>
  <c r="M33" i="28"/>
  <c r="N33" i="28" s="1"/>
  <c r="L69" i="28" s="1"/>
  <c r="L33" i="28"/>
  <c r="K33" i="28"/>
  <c r="J33" i="28"/>
  <c r="I33" i="28"/>
  <c r="H33" i="28"/>
  <c r="G33" i="28"/>
  <c r="F33" i="28"/>
  <c r="E33" i="28"/>
  <c r="D33" i="28"/>
  <c r="C33" i="28"/>
  <c r="L32" i="28"/>
  <c r="M32" i="28" s="1"/>
  <c r="N32" i="28" s="1"/>
  <c r="L68" i="28" s="1"/>
  <c r="K32" i="28"/>
  <c r="J32" i="28"/>
  <c r="I32" i="28"/>
  <c r="I68" i="28" s="1"/>
  <c r="H32" i="28"/>
  <c r="G32" i="28"/>
  <c r="F32" i="28"/>
  <c r="E32" i="28"/>
  <c r="D32" i="28"/>
  <c r="C32" i="28"/>
  <c r="M31" i="28"/>
  <c r="N31" i="28" s="1"/>
  <c r="L67" i="28" s="1"/>
  <c r="L31" i="28"/>
  <c r="K31" i="28"/>
  <c r="J31" i="28"/>
  <c r="I31" i="28"/>
  <c r="H31" i="28"/>
  <c r="H67" i="28" s="1"/>
  <c r="G31" i="28"/>
  <c r="F31" i="28"/>
  <c r="E31" i="28"/>
  <c r="D31" i="28"/>
  <c r="C31" i="28"/>
  <c r="L30" i="28"/>
  <c r="M30" i="28" s="1"/>
  <c r="N30" i="28" s="1"/>
  <c r="L66" i="28" s="1"/>
  <c r="K30" i="28"/>
  <c r="J30" i="28"/>
  <c r="I30" i="28"/>
  <c r="H30" i="28"/>
  <c r="G30" i="28"/>
  <c r="F30" i="28"/>
  <c r="E30" i="28"/>
  <c r="D30" i="28"/>
  <c r="C30" i="28"/>
  <c r="M29" i="28"/>
  <c r="N29" i="28" s="1"/>
  <c r="L65" i="28" s="1"/>
  <c r="L29" i="28"/>
  <c r="K29" i="28"/>
  <c r="J29" i="28"/>
  <c r="J65" i="28" s="1"/>
  <c r="I29" i="28"/>
  <c r="I65" i="28" s="1"/>
  <c r="H29" i="28"/>
  <c r="G29" i="28"/>
  <c r="F29" i="28"/>
  <c r="E29" i="28"/>
  <c r="D29" i="28"/>
  <c r="C29" i="28"/>
  <c r="L28" i="28"/>
  <c r="M28" i="28" s="1"/>
  <c r="N28" i="28" s="1"/>
  <c r="L64" i="28" s="1"/>
  <c r="K28" i="28"/>
  <c r="J28" i="28"/>
  <c r="I28" i="28"/>
  <c r="H28" i="28"/>
  <c r="G28" i="28"/>
  <c r="F28" i="28"/>
  <c r="E28" i="28"/>
  <c r="D28" i="28"/>
  <c r="C28" i="28"/>
  <c r="L27" i="28"/>
  <c r="M27" i="28" s="1"/>
  <c r="N27" i="28" s="1"/>
  <c r="L63" i="28" s="1"/>
  <c r="K27" i="28"/>
  <c r="J27" i="28"/>
  <c r="I27" i="28"/>
  <c r="H27" i="28"/>
  <c r="G27" i="28"/>
  <c r="F27" i="28"/>
  <c r="E27" i="28"/>
  <c r="D27" i="28"/>
  <c r="C27" i="28"/>
  <c r="L26" i="28"/>
  <c r="M26" i="28" s="1"/>
  <c r="N26" i="28" s="1"/>
  <c r="L62" i="28" s="1"/>
  <c r="K26" i="28"/>
  <c r="J26" i="28"/>
  <c r="I26" i="28"/>
  <c r="H26" i="28"/>
  <c r="H62" i="28" s="1"/>
  <c r="G26" i="28"/>
  <c r="F26" i="28"/>
  <c r="E26" i="28"/>
  <c r="D26" i="28"/>
  <c r="C26" i="28"/>
  <c r="L25" i="28"/>
  <c r="M25" i="28" s="1"/>
  <c r="N25" i="28" s="1"/>
  <c r="L61" i="28" s="1"/>
  <c r="K25" i="28"/>
  <c r="J25" i="28"/>
  <c r="I25" i="28"/>
  <c r="H25" i="28"/>
  <c r="H61" i="28" s="1"/>
  <c r="G25" i="28"/>
  <c r="G61" i="28" s="1"/>
  <c r="F25" i="28"/>
  <c r="E25" i="28"/>
  <c r="D25" i="28"/>
  <c r="C25" i="28"/>
  <c r="L24" i="28"/>
  <c r="M24" i="28" s="1"/>
  <c r="N24" i="28" s="1"/>
  <c r="L60" i="28" s="1"/>
  <c r="K24" i="28"/>
  <c r="K60" i="28" s="1"/>
  <c r="J24" i="28"/>
  <c r="J60" i="28" s="1"/>
  <c r="I24" i="28"/>
  <c r="I60" i="28" s="1"/>
  <c r="H24" i="28"/>
  <c r="H60" i="28" s="1"/>
  <c r="G24" i="28"/>
  <c r="F24" i="28"/>
  <c r="E24" i="28"/>
  <c r="D24" i="28"/>
  <c r="C24" i="28"/>
  <c r="L23" i="28"/>
  <c r="M23" i="28" s="1"/>
  <c r="N23" i="28" s="1"/>
  <c r="L59" i="28" s="1"/>
  <c r="K23" i="28"/>
  <c r="J23" i="28"/>
  <c r="I23" i="28"/>
  <c r="H23" i="28"/>
  <c r="G23" i="28"/>
  <c r="F23" i="28"/>
  <c r="E23" i="28"/>
  <c r="D23" i="28"/>
  <c r="C23" i="28"/>
  <c r="L22" i="28"/>
  <c r="M22" i="28" s="1"/>
  <c r="N22" i="28" s="1"/>
  <c r="L58" i="28" s="1"/>
  <c r="K22" i="28"/>
  <c r="J22" i="28"/>
  <c r="I22" i="28"/>
  <c r="H22" i="28"/>
  <c r="H58" i="28" s="1"/>
  <c r="G22" i="28"/>
  <c r="G58" i="28" s="1"/>
  <c r="F22" i="28"/>
  <c r="F58" i="28" s="1"/>
  <c r="E22" i="28"/>
  <c r="D22" i="28"/>
  <c r="C22" i="28"/>
  <c r="L21" i="28"/>
  <c r="M21" i="28" s="1"/>
  <c r="N21" i="28" s="1"/>
  <c r="L57" i="28" s="1"/>
  <c r="K21" i="28"/>
  <c r="J21" i="28"/>
  <c r="I21" i="28"/>
  <c r="H21" i="28"/>
  <c r="G21" i="28"/>
  <c r="F21" i="28"/>
  <c r="E21" i="28"/>
  <c r="D21" i="28"/>
  <c r="C21" i="28"/>
  <c r="L20" i="28"/>
  <c r="M20" i="28" s="1"/>
  <c r="N20" i="28" s="1"/>
  <c r="L56" i="28" s="1"/>
  <c r="K20" i="28"/>
  <c r="J20" i="28"/>
  <c r="I20" i="28"/>
  <c r="H20" i="28"/>
  <c r="G20" i="28"/>
  <c r="F20" i="28"/>
  <c r="E20" i="28"/>
  <c r="D20" i="28"/>
  <c r="C20" i="28"/>
  <c r="L19" i="28"/>
  <c r="M19" i="28" s="1"/>
  <c r="N19" i="28" s="1"/>
  <c r="L55" i="28" s="1"/>
  <c r="K19" i="28"/>
  <c r="K55" i="28" s="1"/>
  <c r="J19" i="28"/>
  <c r="J55" i="28" s="1"/>
  <c r="I19" i="28"/>
  <c r="H19" i="28"/>
  <c r="G19" i="28"/>
  <c r="F19" i="28"/>
  <c r="E19" i="28"/>
  <c r="D19" i="28"/>
  <c r="C19" i="28"/>
  <c r="L18" i="28"/>
  <c r="M18" i="28" s="1"/>
  <c r="N18" i="28" s="1"/>
  <c r="L54" i="28" s="1"/>
  <c r="K18" i="28"/>
  <c r="J18" i="28"/>
  <c r="I18" i="28"/>
  <c r="H18" i="28"/>
  <c r="G18" i="28"/>
  <c r="F18" i="28"/>
  <c r="E18" i="28"/>
  <c r="D18" i="28"/>
  <c r="C18" i="28"/>
  <c r="L17" i="28"/>
  <c r="M17" i="28" s="1"/>
  <c r="N17" i="28" s="1"/>
  <c r="L53" i="28" s="1"/>
  <c r="K17" i="28"/>
  <c r="J17" i="28"/>
  <c r="J53" i="28" s="1"/>
  <c r="I17" i="28"/>
  <c r="I53" i="28" s="1"/>
  <c r="H17" i="28"/>
  <c r="H53" i="28" s="1"/>
  <c r="G17" i="28"/>
  <c r="G53" i="28" s="1"/>
  <c r="F17" i="28"/>
  <c r="E17" i="28"/>
  <c r="D17" i="28"/>
  <c r="C17" i="28"/>
  <c r="L16" i="28"/>
  <c r="M16" i="28" s="1"/>
  <c r="N16" i="28" s="1"/>
  <c r="L52" i="28" s="1"/>
  <c r="K16" i="28"/>
  <c r="J16" i="28"/>
  <c r="I16" i="28"/>
  <c r="H16" i="28"/>
  <c r="G16" i="28"/>
  <c r="F16" i="28"/>
  <c r="E16" i="28"/>
  <c r="D16" i="28"/>
  <c r="C16" i="28"/>
  <c r="L15" i="28"/>
  <c r="M15" i="28" s="1"/>
  <c r="N15" i="28" s="1"/>
  <c r="L51" i="28" s="1"/>
  <c r="K15" i="28"/>
  <c r="J15" i="28"/>
  <c r="I15" i="28"/>
  <c r="H15" i="28"/>
  <c r="G15" i="28"/>
  <c r="F15" i="28"/>
  <c r="E15" i="28"/>
  <c r="D15" i="28"/>
  <c r="C15" i="28"/>
  <c r="L14" i="28"/>
  <c r="M14" i="28" s="1"/>
  <c r="N14" i="28" s="1"/>
  <c r="L50" i="28" s="1"/>
  <c r="K14" i="28"/>
  <c r="J14" i="28"/>
  <c r="I14" i="28"/>
  <c r="H14" i="28"/>
  <c r="H50" i="28" s="1"/>
  <c r="G14" i="28"/>
  <c r="F14" i="28"/>
  <c r="E14" i="28"/>
  <c r="D14" i="28"/>
  <c r="C14" i="28"/>
  <c r="L13" i="28"/>
  <c r="M13" i="28" s="1"/>
  <c r="N13" i="28" s="1"/>
  <c r="L49" i="28" s="1"/>
  <c r="K13" i="28"/>
  <c r="J13" i="28"/>
  <c r="I13" i="28"/>
  <c r="H13" i="28"/>
  <c r="H49" i="28" s="1"/>
  <c r="G13" i="28"/>
  <c r="G49" i="28" s="1"/>
  <c r="F13" i="28"/>
  <c r="F49" i="28" s="1"/>
  <c r="E13" i="28"/>
  <c r="D13" i="28"/>
  <c r="C13" i="28"/>
  <c r="L12" i="28"/>
  <c r="M12" i="28" s="1"/>
  <c r="N12" i="28" s="1"/>
  <c r="L48" i="28" s="1"/>
  <c r="K12" i="28"/>
  <c r="J12" i="28"/>
  <c r="J48" i="28" s="1"/>
  <c r="I12" i="28"/>
  <c r="I48" i="28" s="1"/>
  <c r="H12" i="28"/>
  <c r="H48" i="28" s="1"/>
  <c r="G12" i="28"/>
  <c r="G48" i="28" s="1"/>
  <c r="F12" i="28"/>
  <c r="F48" i="28" s="1"/>
  <c r="E12" i="28"/>
  <c r="D12" i="28"/>
  <c r="C12" i="28"/>
  <c r="L11" i="28"/>
  <c r="M11" i="28" s="1"/>
  <c r="N11" i="28" s="1"/>
  <c r="L47" i="28" s="1"/>
  <c r="K11" i="28"/>
  <c r="J11" i="28"/>
  <c r="I11" i="28"/>
  <c r="H11" i="28"/>
  <c r="G11" i="28"/>
  <c r="F11" i="28"/>
  <c r="E11" i="28"/>
  <c r="D11" i="28"/>
  <c r="C11" i="28"/>
  <c r="L10" i="28"/>
  <c r="M10" i="28" s="1"/>
  <c r="N10" i="28" s="1"/>
  <c r="L46" i="28" s="1"/>
  <c r="K10" i="28"/>
  <c r="J10" i="28"/>
  <c r="I10" i="28"/>
  <c r="H10" i="28"/>
  <c r="H46" i="28" s="1"/>
  <c r="G10" i="28"/>
  <c r="G46" i="28" s="1"/>
  <c r="F10" i="28"/>
  <c r="F46" i="28" s="1"/>
  <c r="E10" i="28"/>
  <c r="D10" i="28"/>
  <c r="D46" i="28" s="1"/>
  <c r="C10" i="28"/>
  <c r="L9" i="28"/>
  <c r="M9" i="28" s="1"/>
  <c r="N9" i="28" s="1"/>
  <c r="L45" i="28" s="1"/>
  <c r="K9" i="28"/>
  <c r="J9" i="28"/>
  <c r="I9" i="28"/>
  <c r="H9" i="28"/>
  <c r="G9" i="28"/>
  <c r="F9" i="28"/>
  <c r="E9" i="28"/>
  <c r="E45" i="28" s="1"/>
  <c r="D9" i="28"/>
  <c r="C9" i="28"/>
  <c r="L8" i="28"/>
  <c r="M8" i="28" s="1"/>
  <c r="N8" i="28" s="1"/>
  <c r="L44" i="28" s="1"/>
  <c r="K8" i="28"/>
  <c r="J8" i="28"/>
  <c r="I8" i="28"/>
  <c r="I44" i="28" s="1"/>
  <c r="H8" i="28"/>
  <c r="G8" i="28"/>
  <c r="F8" i="28"/>
  <c r="E8" i="28"/>
  <c r="D8" i="28"/>
  <c r="C8" i="28"/>
  <c r="L7" i="28"/>
  <c r="M7" i="28" s="1"/>
  <c r="N7" i="28" s="1"/>
  <c r="L43" i="28" s="1"/>
  <c r="K7" i="28"/>
  <c r="K43" i="28" s="1"/>
  <c r="J7" i="28"/>
  <c r="J43" i="28" s="1"/>
  <c r="I7" i="28"/>
  <c r="I43" i="28" s="1"/>
  <c r="H7" i="28"/>
  <c r="H43" i="28" s="1"/>
  <c r="G7" i="28"/>
  <c r="F7" i="28"/>
  <c r="E7" i="28"/>
  <c r="D7" i="28"/>
  <c r="C7" i="28"/>
  <c r="L6" i="28"/>
  <c r="M6" i="28" s="1"/>
  <c r="N6" i="28" s="1"/>
  <c r="L42" i="28" s="1"/>
  <c r="K6" i="28"/>
  <c r="J6" i="28"/>
  <c r="I6" i="28"/>
  <c r="H6" i="28"/>
  <c r="G6" i="28"/>
  <c r="F6" i="28"/>
  <c r="E6" i="28"/>
  <c r="D6" i="28"/>
  <c r="C6" i="28"/>
  <c r="L5" i="28"/>
  <c r="M5" i="28" s="1"/>
  <c r="N5" i="28" s="1"/>
  <c r="L41" i="28" s="1"/>
  <c r="K5" i="28"/>
  <c r="J5" i="28"/>
  <c r="J41" i="28" s="1"/>
  <c r="I5" i="28"/>
  <c r="I41" i="28" s="1"/>
  <c r="H5" i="28"/>
  <c r="H41" i="28" s="1"/>
  <c r="G5" i="28"/>
  <c r="F5" i="28"/>
  <c r="E5" i="28"/>
  <c r="D5" i="28"/>
  <c r="C5" i="28"/>
  <c r="L4" i="28"/>
  <c r="M4" i="28" s="1"/>
  <c r="N4" i="28" s="1"/>
  <c r="L40" i="28" s="1"/>
  <c r="K4" i="28"/>
  <c r="K40" i="28" s="1"/>
  <c r="J4" i="28"/>
  <c r="I4" i="28"/>
  <c r="H4" i="28"/>
  <c r="G4" i="28"/>
  <c r="G51" i="28" s="1"/>
  <c r="F4" i="28"/>
  <c r="E4" i="28"/>
  <c r="D4" i="28"/>
  <c r="C4" i="28"/>
  <c r="L3" i="28"/>
  <c r="M3" i="28" s="1"/>
  <c r="N3" i="28" s="1"/>
  <c r="K3" i="28"/>
  <c r="K67" i="28" s="1"/>
  <c r="J3" i="28"/>
  <c r="J39" i="28" s="1"/>
  <c r="I3" i="28"/>
  <c r="I56" i="28" s="1"/>
  <c r="H3" i="28"/>
  <c r="H55" i="28" s="1"/>
  <c r="G3" i="28"/>
  <c r="G41" i="28" s="1"/>
  <c r="F3" i="28"/>
  <c r="E3" i="28"/>
  <c r="D3" i="28"/>
  <c r="C3" i="28"/>
  <c r="L42" i="26"/>
  <c r="L46" i="26"/>
  <c r="L50" i="26"/>
  <c r="L64" i="26"/>
  <c r="L70" i="26"/>
  <c r="C33" i="26"/>
  <c r="C34" i="26"/>
  <c r="D92" i="23"/>
  <c r="D33" i="23"/>
  <c r="D34" i="23"/>
  <c r="D28" i="26"/>
  <c r="L3" i="26"/>
  <c r="M3" i="26" s="1"/>
  <c r="C4" i="26"/>
  <c r="D4" i="26"/>
  <c r="E4" i="26"/>
  <c r="F4" i="26"/>
  <c r="G4" i="26"/>
  <c r="H4" i="26"/>
  <c r="I4" i="26"/>
  <c r="J4" i="26"/>
  <c r="K4" i="26"/>
  <c r="L4" i="26"/>
  <c r="M4" i="26" s="1"/>
  <c r="N4" i="26" s="1"/>
  <c r="L40" i="26" s="1"/>
  <c r="C5" i="26"/>
  <c r="D5" i="26"/>
  <c r="E5" i="26"/>
  <c r="F5" i="26"/>
  <c r="G5" i="26"/>
  <c r="H5" i="26"/>
  <c r="I5" i="26"/>
  <c r="J5" i="26"/>
  <c r="K5" i="26"/>
  <c r="L5" i="26"/>
  <c r="M5" i="26" s="1"/>
  <c r="N5" i="26" s="1"/>
  <c r="L41" i="26" s="1"/>
  <c r="C6" i="26"/>
  <c r="D6" i="26"/>
  <c r="E6" i="26"/>
  <c r="F6" i="26"/>
  <c r="G6" i="26"/>
  <c r="H6" i="26"/>
  <c r="I6" i="26"/>
  <c r="J6" i="26"/>
  <c r="K6" i="26"/>
  <c r="L6" i="26"/>
  <c r="M6" i="26" s="1"/>
  <c r="N6" i="26" s="1"/>
  <c r="C7" i="26"/>
  <c r="D7" i="26"/>
  <c r="E7" i="26"/>
  <c r="F7" i="26"/>
  <c r="G7" i="26"/>
  <c r="H7" i="26"/>
  <c r="I7" i="26"/>
  <c r="J7" i="26"/>
  <c r="K7" i="26"/>
  <c r="L7" i="26"/>
  <c r="M7" i="26" s="1"/>
  <c r="N7" i="26" s="1"/>
  <c r="L43" i="26" s="1"/>
  <c r="C8" i="26"/>
  <c r="D8" i="26"/>
  <c r="E8" i="26"/>
  <c r="F8" i="26"/>
  <c r="G8" i="26"/>
  <c r="H8" i="26"/>
  <c r="I8" i="26"/>
  <c r="J8" i="26"/>
  <c r="K8" i="26"/>
  <c r="L8" i="26"/>
  <c r="M8" i="26" s="1"/>
  <c r="N8" i="26" s="1"/>
  <c r="L44" i="26" s="1"/>
  <c r="C9" i="26"/>
  <c r="D9" i="26"/>
  <c r="E9" i="26"/>
  <c r="F9" i="26"/>
  <c r="G9" i="26"/>
  <c r="H9" i="26"/>
  <c r="I9" i="26"/>
  <c r="J9" i="26"/>
  <c r="K9" i="26"/>
  <c r="L9" i="26"/>
  <c r="M9" i="26" s="1"/>
  <c r="N9" i="26" s="1"/>
  <c r="L45" i="26" s="1"/>
  <c r="C10" i="26"/>
  <c r="D10" i="26"/>
  <c r="E10" i="26"/>
  <c r="F10" i="26"/>
  <c r="G10" i="26"/>
  <c r="H10" i="26"/>
  <c r="I10" i="26"/>
  <c r="J10" i="26"/>
  <c r="K10" i="26"/>
  <c r="L10" i="26"/>
  <c r="M10" i="26" s="1"/>
  <c r="N10" i="26" s="1"/>
  <c r="C11" i="26"/>
  <c r="D11" i="26"/>
  <c r="E11" i="26"/>
  <c r="F11" i="26"/>
  <c r="G11" i="26"/>
  <c r="H11" i="26"/>
  <c r="I11" i="26"/>
  <c r="J11" i="26"/>
  <c r="K11" i="26"/>
  <c r="L11" i="26"/>
  <c r="M11" i="26" s="1"/>
  <c r="N11" i="26" s="1"/>
  <c r="L47" i="26" s="1"/>
  <c r="C12" i="26"/>
  <c r="D12" i="26"/>
  <c r="E12" i="26"/>
  <c r="F12" i="26"/>
  <c r="G12" i="26"/>
  <c r="H12" i="26"/>
  <c r="I12" i="26"/>
  <c r="J12" i="26"/>
  <c r="K12" i="26"/>
  <c r="L12" i="26"/>
  <c r="M12" i="26" s="1"/>
  <c r="N12" i="26" s="1"/>
  <c r="L48" i="26" s="1"/>
  <c r="C13" i="26"/>
  <c r="D13" i="26"/>
  <c r="E13" i="26"/>
  <c r="F13" i="26"/>
  <c r="G13" i="26"/>
  <c r="H13" i="26"/>
  <c r="I13" i="26"/>
  <c r="J13" i="26"/>
  <c r="K13" i="26"/>
  <c r="L13" i="26"/>
  <c r="M13" i="26" s="1"/>
  <c r="N13" i="26" s="1"/>
  <c r="L49" i="26" s="1"/>
  <c r="C14" i="26"/>
  <c r="D14" i="26"/>
  <c r="E14" i="26"/>
  <c r="F14" i="26"/>
  <c r="G14" i="26"/>
  <c r="H14" i="26"/>
  <c r="I14" i="26"/>
  <c r="J14" i="26"/>
  <c r="K14" i="26"/>
  <c r="L14" i="26"/>
  <c r="M14" i="26" s="1"/>
  <c r="N14" i="26" s="1"/>
  <c r="C15" i="26"/>
  <c r="D15" i="26"/>
  <c r="E15" i="26"/>
  <c r="F15" i="26"/>
  <c r="G15" i="26"/>
  <c r="H15" i="26"/>
  <c r="I15" i="26"/>
  <c r="J15" i="26"/>
  <c r="K15" i="26"/>
  <c r="L15" i="26"/>
  <c r="M15" i="26" s="1"/>
  <c r="N15" i="26" s="1"/>
  <c r="L51" i="26" s="1"/>
  <c r="C16" i="26"/>
  <c r="D16" i="26"/>
  <c r="E16" i="26"/>
  <c r="F16" i="26"/>
  <c r="G16" i="26"/>
  <c r="H16" i="26"/>
  <c r="I16" i="26"/>
  <c r="J16" i="26"/>
  <c r="K16" i="26"/>
  <c r="L16" i="26"/>
  <c r="M16" i="26" s="1"/>
  <c r="N16" i="26" s="1"/>
  <c r="L52" i="26" s="1"/>
  <c r="C17" i="26"/>
  <c r="D17" i="26"/>
  <c r="E17" i="26"/>
  <c r="F17" i="26"/>
  <c r="G17" i="26"/>
  <c r="H17" i="26"/>
  <c r="I17" i="26"/>
  <c r="J17" i="26"/>
  <c r="K17" i="26"/>
  <c r="L17" i="26"/>
  <c r="M17" i="26" s="1"/>
  <c r="N17" i="26" s="1"/>
  <c r="L53" i="26" s="1"/>
  <c r="C18" i="26"/>
  <c r="D18" i="26"/>
  <c r="E18" i="26"/>
  <c r="F18" i="26"/>
  <c r="G18" i="26"/>
  <c r="H18" i="26"/>
  <c r="I18" i="26"/>
  <c r="J18" i="26"/>
  <c r="K18" i="26"/>
  <c r="L18" i="26"/>
  <c r="M18" i="26" s="1"/>
  <c r="N18" i="26" s="1"/>
  <c r="L54" i="26" s="1"/>
  <c r="C19" i="26"/>
  <c r="D19" i="26"/>
  <c r="E19" i="26"/>
  <c r="F19" i="26"/>
  <c r="G19" i="26"/>
  <c r="H19" i="26"/>
  <c r="I19" i="26"/>
  <c r="J19" i="26"/>
  <c r="K19" i="26"/>
  <c r="L19" i="26"/>
  <c r="M19" i="26" s="1"/>
  <c r="N19" i="26" s="1"/>
  <c r="L55" i="26" s="1"/>
  <c r="C20" i="26"/>
  <c r="D20" i="26"/>
  <c r="E20" i="26"/>
  <c r="F20" i="26"/>
  <c r="G20" i="26"/>
  <c r="H20" i="26"/>
  <c r="I20" i="26"/>
  <c r="J20" i="26"/>
  <c r="K20" i="26"/>
  <c r="L20" i="26"/>
  <c r="M20" i="26" s="1"/>
  <c r="N20" i="26" s="1"/>
  <c r="L56" i="26" s="1"/>
  <c r="C21" i="26"/>
  <c r="D21" i="26"/>
  <c r="E21" i="26"/>
  <c r="F21" i="26"/>
  <c r="G21" i="26"/>
  <c r="H21" i="26"/>
  <c r="I21" i="26"/>
  <c r="J21" i="26"/>
  <c r="K21" i="26"/>
  <c r="L21" i="26"/>
  <c r="M21" i="26" s="1"/>
  <c r="N21" i="26" s="1"/>
  <c r="L57" i="26" s="1"/>
  <c r="C22" i="26"/>
  <c r="D22" i="26"/>
  <c r="E22" i="26"/>
  <c r="F22" i="26"/>
  <c r="G22" i="26"/>
  <c r="H22" i="26"/>
  <c r="I22" i="26"/>
  <c r="J22" i="26"/>
  <c r="K22" i="26"/>
  <c r="L22" i="26"/>
  <c r="M22" i="26" s="1"/>
  <c r="N22" i="26" s="1"/>
  <c r="L58" i="26" s="1"/>
  <c r="C23" i="26"/>
  <c r="D23" i="26"/>
  <c r="E23" i="26"/>
  <c r="F23" i="26"/>
  <c r="G23" i="26"/>
  <c r="H23" i="26"/>
  <c r="I23" i="26"/>
  <c r="J23" i="26"/>
  <c r="K23" i="26"/>
  <c r="L23" i="26"/>
  <c r="M23" i="26" s="1"/>
  <c r="N23" i="26" s="1"/>
  <c r="L59" i="26" s="1"/>
  <c r="C24" i="26"/>
  <c r="D24" i="26"/>
  <c r="E24" i="26"/>
  <c r="F24" i="26"/>
  <c r="G24" i="26"/>
  <c r="H24" i="26"/>
  <c r="I24" i="26"/>
  <c r="J24" i="26"/>
  <c r="K24" i="26"/>
  <c r="L24" i="26"/>
  <c r="M24" i="26" s="1"/>
  <c r="N24" i="26" s="1"/>
  <c r="L60" i="26" s="1"/>
  <c r="C25" i="26"/>
  <c r="D25" i="26"/>
  <c r="E25" i="26"/>
  <c r="F25" i="26"/>
  <c r="G25" i="26"/>
  <c r="H25" i="26"/>
  <c r="I25" i="26"/>
  <c r="J25" i="26"/>
  <c r="K25" i="26"/>
  <c r="L25" i="26"/>
  <c r="M25" i="26" s="1"/>
  <c r="N25" i="26" s="1"/>
  <c r="L61" i="26" s="1"/>
  <c r="C26" i="26"/>
  <c r="D26" i="26"/>
  <c r="E26" i="26"/>
  <c r="F26" i="26"/>
  <c r="G26" i="26"/>
  <c r="H26" i="26"/>
  <c r="I26" i="26"/>
  <c r="J26" i="26"/>
  <c r="K26" i="26"/>
  <c r="L26" i="26"/>
  <c r="M26" i="26" s="1"/>
  <c r="N26" i="26" s="1"/>
  <c r="L62" i="26" s="1"/>
  <c r="C27" i="26"/>
  <c r="D27" i="26"/>
  <c r="E27" i="26"/>
  <c r="F27" i="26"/>
  <c r="G27" i="26"/>
  <c r="H27" i="26"/>
  <c r="I27" i="26"/>
  <c r="J27" i="26"/>
  <c r="K27" i="26"/>
  <c r="L27" i="26"/>
  <c r="M27" i="26" s="1"/>
  <c r="N27" i="26" s="1"/>
  <c r="L63" i="26" s="1"/>
  <c r="C28" i="26"/>
  <c r="E28" i="26"/>
  <c r="F28" i="26"/>
  <c r="G28" i="26"/>
  <c r="H28" i="26"/>
  <c r="I28" i="26"/>
  <c r="J28" i="26"/>
  <c r="K28" i="26"/>
  <c r="L28" i="26"/>
  <c r="M28" i="26" s="1"/>
  <c r="N28" i="26" s="1"/>
  <c r="C29" i="26"/>
  <c r="D29" i="26"/>
  <c r="E29" i="26"/>
  <c r="F29" i="26"/>
  <c r="G29" i="26"/>
  <c r="H29" i="26"/>
  <c r="I29" i="26"/>
  <c r="J29" i="26"/>
  <c r="K29" i="26"/>
  <c r="L29" i="26"/>
  <c r="M29" i="26" s="1"/>
  <c r="N29" i="26" s="1"/>
  <c r="L65" i="26" s="1"/>
  <c r="C30" i="26"/>
  <c r="D30" i="26"/>
  <c r="E30" i="26"/>
  <c r="F30" i="26"/>
  <c r="G30" i="26"/>
  <c r="H30" i="26"/>
  <c r="I30" i="26"/>
  <c r="J30" i="26"/>
  <c r="K30" i="26"/>
  <c r="L30" i="26"/>
  <c r="M30" i="26" s="1"/>
  <c r="N30" i="26" s="1"/>
  <c r="L66" i="26" s="1"/>
  <c r="C31" i="26"/>
  <c r="D31" i="26"/>
  <c r="E31" i="26"/>
  <c r="F31" i="26"/>
  <c r="G31" i="26"/>
  <c r="H31" i="26"/>
  <c r="I31" i="26"/>
  <c r="J31" i="26"/>
  <c r="K31" i="26"/>
  <c r="L31" i="26"/>
  <c r="M31" i="26" s="1"/>
  <c r="N31" i="26" s="1"/>
  <c r="L67" i="26" s="1"/>
  <c r="C32" i="26"/>
  <c r="D32" i="26"/>
  <c r="E32" i="26"/>
  <c r="F32" i="26"/>
  <c r="G32" i="26"/>
  <c r="H32" i="26"/>
  <c r="I32" i="26"/>
  <c r="J32" i="26"/>
  <c r="K32" i="26"/>
  <c r="L32" i="26"/>
  <c r="M32" i="26" s="1"/>
  <c r="N32" i="26" s="1"/>
  <c r="L68" i="26" s="1"/>
  <c r="D33" i="26"/>
  <c r="E33" i="26"/>
  <c r="F33" i="26"/>
  <c r="G33" i="26"/>
  <c r="H33" i="26"/>
  <c r="I33" i="26"/>
  <c r="J33" i="26"/>
  <c r="K33" i="26"/>
  <c r="L33" i="26"/>
  <c r="M33" i="26" s="1"/>
  <c r="N33" i="26" s="1"/>
  <c r="L69" i="26" s="1"/>
  <c r="D34" i="26"/>
  <c r="E34" i="26"/>
  <c r="F34" i="26"/>
  <c r="G34" i="26"/>
  <c r="H34" i="26"/>
  <c r="I34" i="26"/>
  <c r="J34" i="26"/>
  <c r="K34" i="26"/>
  <c r="L34" i="26"/>
  <c r="M34" i="26" s="1"/>
  <c r="N34" i="26" s="1"/>
  <c r="D3" i="26"/>
  <c r="E3" i="26"/>
  <c r="F3" i="26"/>
  <c r="G3" i="26"/>
  <c r="H3" i="26"/>
  <c r="I3" i="26"/>
  <c r="J3" i="26"/>
  <c r="K3" i="26"/>
  <c r="C3" i="26"/>
  <c r="F51" i="28" l="1"/>
  <c r="D49" i="28"/>
  <c r="D62" i="28"/>
  <c r="F64" i="28"/>
  <c r="I42" i="28"/>
  <c r="K44" i="28"/>
  <c r="E49" i="28"/>
  <c r="C60" i="28"/>
  <c r="E62" i="28"/>
  <c r="G64" i="28"/>
  <c r="I66" i="28"/>
  <c r="K68" i="28"/>
  <c r="H51" i="28"/>
  <c r="F62" i="28"/>
  <c r="I55" i="28"/>
  <c r="D60" i="28"/>
  <c r="K42" i="28"/>
  <c r="C45" i="28"/>
  <c r="E47" i="28"/>
  <c r="I51" i="28"/>
  <c r="K53" i="28"/>
  <c r="C58" i="28"/>
  <c r="E60" i="28"/>
  <c r="G62" i="28"/>
  <c r="K66" i="28"/>
  <c r="C69" i="28"/>
  <c r="D69" i="28"/>
  <c r="D45" i="28"/>
  <c r="F47" i="28"/>
  <c r="J51" i="28"/>
  <c r="D58" i="28"/>
  <c r="F60" i="28"/>
  <c r="G47" i="28"/>
  <c r="I49" i="28"/>
  <c r="E58" i="28"/>
  <c r="K64" i="28"/>
  <c r="E69" i="28"/>
  <c r="D67" i="28"/>
  <c r="F69" i="28"/>
  <c r="D43" i="28"/>
  <c r="F45" i="28"/>
  <c r="H47" i="28"/>
  <c r="J49" i="28"/>
  <c r="D56" i="28"/>
  <c r="G45" i="28"/>
  <c r="I47" i="28"/>
  <c r="K49" i="28"/>
  <c r="C54" i="28"/>
  <c r="E56" i="28"/>
  <c r="K62" i="28"/>
  <c r="G69" i="28"/>
  <c r="H69" i="28"/>
  <c r="H45" i="28"/>
  <c r="J47" i="28"/>
  <c r="D54" i="28"/>
  <c r="F56" i="28"/>
  <c r="I45" i="28"/>
  <c r="K47" i="28"/>
  <c r="C52" i="28"/>
  <c r="E54" i="28"/>
  <c r="G56" i="28"/>
  <c r="I69" i="28"/>
  <c r="J69" i="28"/>
  <c r="J45" i="28"/>
  <c r="D52" i="28"/>
  <c r="F54" i="28"/>
  <c r="H56" i="28"/>
  <c r="J58" i="28"/>
  <c r="K45" i="28"/>
  <c r="C50" i="28"/>
  <c r="E52" i="28"/>
  <c r="G54" i="28"/>
  <c r="K58" i="28"/>
  <c r="K69" i="28"/>
  <c r="D50" i="28"/>
  <c r="F52" i="28"/>
  <c r="D61" i="28"/>
  <c r="G63" i="28"/>
  <c r="C48" i="28"/>
  <c r="E50" i="28"/>
  <c r="G52" i="28"/>
  <c r="I54" i="28"/>
  <c r="K56" i="28"/>
  <c r="E61" i="28"/>
  <c r="F61" i="28"/>
  <c r="H63" i="28"/>
  <c r="H39" i="28"/>
  <c r="D48" i="28"/>
  <c r="F50" i="28"/>
  <c r="I58" i="28"/>
  <c r="K41" i="28"/>
  <c r="C46" i="28"/>
  <c r="E48" i="28"/>
  <c r="G50" i="28"/>
  <c r="K54" i="28"/>
  <c r="C57" i="28"/>
  <c r="E59" i="28"/>
  <c r="I63" i="28"/>
  <c r="K65" i="28"/>
  <c r="C70" i="28"/>
  <c r="D57" i="28"/>
  <c r="F59" i="28"/>
  <c r="J63" i="28"/>
  <c r="D70" i="28"/>
  <c r="G65" i="28"/>
  <c r="C44" i="28"/>
  <c r="E46" i="28"/>
  <c r="K52" i="28"/>
  <c r="E57" i="28"/>
  <c r="G59" i="28"/>
  <c r="I61" i="28"/>
  <c r="C68" i="28"/>
  <c r="E70" i="28"/>
  <c r="K48" i="28"/>
  <c r="H65" i="28"/>
  <c r="D44" i="28"/>
  <c r="D55" i="28"/>
  <c r="F57" i="28"/>
  <c r="J61" i="28"/>
  <c r="D68" i="28"/>
  <c r="F70" i="28"/>
  <c r="H59" i="28"/>
  <c r="C42" i="28"/>
  <c r="E44" i="28"/>
  <c r="K50" i="28"/>
  <c r="G57" i="28"/>
  <c r="I59" i="28"/>
  <c r="K61" i="28"/>
  <c r="C66" i="28"/>
  <c r="E68" i="28"/>
  <c r="H57" i="28"/>
  <c r="J59" i="28"/>
  <c r="D66" i="28"/>
  <c r="F68" i="28"/>
  <c r="D42" i="28"/>
  <c r="F44" i="28"/>
  <c r="C56" i="28"/>
  <c r="E42" i="28"/>
  <c r="G44" i="28"/>
  <c r="I57" i="28"/>
  <c r="K59" i="28"/>
  <c r="C64" i="28"/>
  <c r="E66" i="28"/>
  <c r="G68" i="28"/>
  <c r="J57" i="28"/>
  <c r="D64" i="28"/>
  <c r="F66" i="28"/>
  <c r="H68" i="28"/>
  <c r="J70" i="28"/>
  <c r="D63" i="28"/>
  <c r="F42" i="28"/>
  <c r="H44" i="28"/>
  <c r="J46" i="28"/>
  <c r="E63" i="28"/>
  <c r="G42" i="28"/>
  <c r="K46" i="28"/>
  <c r="K57" i="28"/>
  <c r="C62" i="28"/>
  <c r="E64" i="28"/>
  <c r="G66" i="28"/>
  <c r="K70" i="28"/>
  <c r="Q30" i="30"/>
  <c r="Q6" i="30"/>
  <c r="Q25" i="30"/>
  <c r="Q24" i="30"/>
  <c r="Q28" i="30"/>
  <c r="Q23" i="30"/>
  <c r="Q21" i="30"/>
  <c r="Q20" i="30"/>
  <c r="Q27" i="30"/>
  <c r="Q26" i="30"/>
  <c r="Q14" i="30"/>
  <c r="Q13" i="30"/>
  <c r="Q4" i="30"/>
  <c r="Q3" i="30"/>
  <c r="Q12" i="30"/>
  <c r="Q11" i="30"/>
  <c r="Q34" i="30"/>
  <c r="Q10" i="30"/>
  <c r="Q33" i="30"/>
  <c r="Q9" i="30"/>
  <c r="Q32" i="30"/>
  <c r="Q8" i="30"/>
  <c r="Q31" i="30"/>
  <c r="Q7" i="30"/>
  <c r="AF33" i="30"/>
  <c r="R33" i="30"/>
  <c r="AF9" i="30"/>
  <c r="R9" i="30"/>
  <c r="AF32" i="30"/>
  <c r="R32" i="30"/>
  <c r="AF8" i="30"/>
  <c r="R8" i="30"/>
  <c r="AF31" i="30"/>
  <c r="R31" i="30"/>
  <c r="AF7" i="30"/>
  <c r="R7" i="30"/>
  <c r="AF30" i="30"/>
  <c r="R30" i="30"/>
  <c r="AF6" i="30"/>
  <c r="R6" i="30"/>
  <c r="AF29" i="30"/>
  <c r="R29" i="30"/>
  <c r="AF5" i="30"/>
  <c r="R5" i="30"/>
  <c r="AF28" i="30"/>
  <c r="R28" i="30"/>
  <c r="AF4" i="30"/>
  <c r="R4" i="30"/>
  <c r="AF27" i="30"/>
  <c r="R27" i="30"/>
  <c r="AF23" i="30"/>
  <c r="R23" i="30"/>
  <c r="AF22" i="30"/>
  <c r="R22" i="30"/>
  <c r="Q15" i="30"/>
  <c r="AF20" i="30"/>
  <c r="R20" i="30"/>
  <c r="AF26" i="30"/>
  <c r="R26" i="30"/>
  <c r="AF24" i="30"/>
  <c r="R24" i="30"/>
  <c r="AF19" i="30"/>
  <c r="R19" i="30"/>
  <c r="AF18" i="30"/>
  <c r="R18" i="30"/>
  <c r="AF17" i="30"/>
  <c r="R17" i="30"/>
  <c r="AF21" i="30"/>
  <c r="R21" i="30"/>
  <c r="AF16" i="30"/>
  <c r="R16" i="30"/>
  <c r="S16" i="30" s="1"/>
  <c r="AF15" i="30"/>
  <c r="R15" i="30"/>
  <c r="AF14" i="30"/>
  <c r="R14" i="30"/>
  <c r="AF13" i="30"/>
  <c r="R13" i="30"/>
  <c r="AF12" i="30"/>
  <c r="R12" i="30"/>
  <c r="AF25" i="30"/>
  <c r="R25" i="30"/>
  <c r="AF3" i="30"/>
  <c r="R3" i="30"/>
  <c r="AF11" i="30"/>
  <c r="R11" i="30"/>
  <c r="AF34" i="30"/>
  <c r="R34" i="30"/>
  <c r="AF10" i="30"/>
  <c r="R10" i="30"/>
  <c r="C37" i="28"/>
  <c r="D37" i="28"/>
  <c r="E37" i="28"/>
  <c r="F37" i="28"/>
  <c r="M37" i="28"/>
  <c r="N37" i="28"/>
  <c r="L39" i="28"/>
  <c r="J44" i="28"/>
  <c r="J68" i="28"/>
  <c r="C40" i="28"/>
  <c r="K51" i="28"/>
  <c r="D40" i="28"/>
  <c r="H42" i="28"/>
  <c r="H54" i="28"/>
  <c r="H66" i="28"/>
  <c r="C59" i="28"/>
  <c r="D47" i="28"/>
  <c r="E40" i="28"/>
  <c r="F40" i="28"/>
  <c r="J42" i="28"/>
  <c r="J54" i="28"/>
  <c r="J66" i="28"/>
  <c r="J56" i="28"/>
  <c r="G40" i="28"/>
  <c r="K39" i="28"/>
  <c r="D59" i="28"/>
  <c r="H40" i="28"/>
  <c r="H52" i="28"/>
  <c r="H64" i="28"/>
  <c r="C47" i="28"/>
  <c r="K63" i="28"/>
  <c r="G37" i="28"/>
  <c r="I40" i="28"/>
  <c r="C43" i="28"/>
  <c r="I52" i="28"/>
  <c r="C55" i="28"/>
  <c r="I64" i="28"/>
  <c r="C67" i="28"/>
  <c r="E51" i="28"/>
  <c r="H37" i="28"/>
  <c r="J40" i="28"/>
  <c r="J52" i="28"/>
  <c r="J64" i="28"/>
  <c r="E39" i="28"/>
  <c r="I37" i="28"/>
  <c r="E43" i="28"/>
  <c r="E55" i="28"/>
  <c r="E67" i="28"/>
  <c r="J37" i="28"/>
  <c r="F43" i="28"/>
  <c r="F55" i="28"/>
  <c r="F67" i="28"/>
  <c r="K37" i="28"/>
  <c r="C41" i="28"/>
  <c r="G43" i="28"/>
  <c r="I50" i="28"/>
  <c r="C53" i="28"/>
  <c r="G55" i="28"/>
  <c r="I62" i="28"/>
  <c r="C65" i="28"/>
  <c r="G67" i="28"/>
  <c r="L37" i="28"/>
  <c r="D41" i="28"/>
  <c r="J50" i="28"/>
  <c r="D53" i="28"/>
  <c r="J62" i="28"/>
  <c r="D65" i="28"/>
  <c r="E41" i="28"/>
  <c r="E53" i="28"/>
  <c r="G60" i="28"/>
  <c r="E65" i="28"/>
  <c r="I67" i="28"/>
  <c r="F41" i="28"/>
  <c r="F53" i="28"/>
  <c r="F65" i="28"/>
  <c r="J67" i="28"/>
  <c r="C39" i="28"/>
  <c r="C51" i="28"/>
  <c r="C63" i="28"/>
  <c r="D39" i="28"/>
  <c r="D51" i="28"/>
  <c r="G39" i="28"/>
  <c r="C49" i="28"/>
  <c r="C61" i="28"/>
  <c r="I70" i="28"/>
  <c r="F39" i="28"/>
  <c r="F63" i="28"/>
  <c r="I46" i="28"/>
  <c r="I39" i="28"/>
  <c r="H66" i="26"/>
  <c r="C64" i="26"/>
  <c r="I61" i="26"/>
  <c r="E59" i="26"/>
  <c r="K56" i="26"/>
  <c r="C52" i="26"/>
  <c r="I49" i="26"/>
  <c r="K55" i="26"/>
  <c r="H61" i="26"/>
  <c r="D59" i="26"/>
  <c r="J56" i="26"/>
  <c r="F54" i="26"/>
  <c r="H69" i="26"/>
  <c r="D47" i="26"/>
  <c r="J60" i="26"/>
  <c r="G63" i="26"/>
  <c r="F57" i="26"/>
  <c r="H59" i="26"/>
  <c r="C69" i="26"/>
  <c r="I66" i="26"/>
  <c r="J61" i="26"/>
  <c r="F59" i="26"/>
  <c r="H54" i="26"/>
  <c r="D52" i="26"/>
  <c r="J50" i="26"/>
  <c r="F53" i="26"/>
  <c r="H42" i="26"/>
  <c r="D64" i="26"/>
  <c r="G42" i="26"/>
  <c r="K66" i="26"/>
  <c r="E42" i="26"/>
  <c r="E49" i="26"/>
  <c r="H53" i="26"/>
  <c r="K70" i="26"/>
  <c r="G68" i="26"/>
  <c r="C66" i="26"/>
  <c r="H63" i="26"/>
  <c r="D61" i="26"/>
  <c r="F56" i="26"/>
  <c r="H51" i="26"/>
  <c r="D49" i="26"/>
  <c r="J46" i="26"/>
  <c r="F44" i="26"/>
  <c r="H45" i="26"/>
  <c r="G56" i="26"/>
  <c r="G44" i="26"/>
  <c r="J70" i="26"/>
  <c r="F68" i="26"/>
  <c r="C61" i="26"/>
  <c r="K53" i="26"/>
  <c r="G51" i="26"/>
  <c r="C49" i="26"/>
  <c r="I46" i="26"/>
  <c r="E44" i="26"/>
  <c r="K41" i="26"/>
  <c r="I56" i="26"/>
  <c r="C42" i="26"/>
  <c r="I70" i="26"/>
  <c r="E68" i="26"/>
  <c r="K65" i="26"/>
  <c r="F63" i="26"/>
  <c r="J53" i="26"/>
  <c r="F51" i="26"/>
  <c r="H46" i="26"/>
  <c r="D44" i="26"/>
  <c r="J41" i="26"/>
  <c r="J63" i="26"/>
  <c r="K46" i="26"/>
  <c r="H70" i="26"/>
  <c r="D68" i="26"/>
  <c r="J65" i="26"/>
  <c r="E63" i="26"/>
  <c r="I53" i="26"/>
  <c r="E51" i="26"/>
  <c r="K48" i="26"/>
  <c r="G46" i="26"/>
  <c r="C44" i="26"/>
  <c r="I41" i="26"/>
  <c r="E57" i="26"/>
  <c r="D62" i="26"/>
  <c r="C54" i="26"/>
  <c r="G70" i="26"/>
  <c r="C68" i="26"/>
  <c r="I65" i="26"/>
  <c r="D63" i="26"/>
  <c r="F58" i="26"/>
  <c r="D51" i="26"/>
  <c r="J48" i="26"/>
  <c r="F46" i="26"/>
  <c r="H41" i="26"/>
  <c r="E47" i="26"/>
  <c r="I44" i="26"/>
  <c r="I63" i="26"/>
  <c r="F70" i="26"/>
  <c r="H65" i="26"/>
  <c r="C63" i="26"/>
  <c r="I60" i="26"/>
  <c r="C51" i="26"/>
  <c r="I48" i="26"/>
  <c r="E46" i="26"/>
  <c r="K43" i="26"/>
  <c r="G41" i="26"/>
  <c r="K68" i="26"/>
  <c r="C47" i="26"/>
  <c r="E70" i="26"/>
  <c r="K67" i="26"/>
  <c r="G65" i="26"/>
  <c r="H60" i="26"/>
  <c r="H48" i="26"/>
  <c r="D46" i="26"/>
  <c r="J43" i="26"/>
  <c r="F41" i="26"/>
  <c r="G54" i="26"/>
  <c r="C59" i="26"/>
  <c r="J51" i="26"/>
  <c r="D70" i="26"/>
  <c r="J67" i="26"/>
  <c r="F65" i="26"/>
  <c r="K62" i="26"/>
  <c r="G60" i="26"/>
  <c r="C58" i="26"/>
  <c r="G48" i="26"/>
  <c r="C46" i="26"/>
  <c r="I43" i="26"/>
  <c r="E41" i="26"/>
  <c r="C56" i="26"/>
  <c r="E54" i="26"/>
  <c r="C70" i="26"/>
  <c r="I67" i="26"/>
  <c r="E65" i="26"/>
  <c r="J62" i="26"/>
  <c r="F60" i="26"/>
  <c r="F48" i="26"/>
  <c r="H43" i="26"/>
  <c r="D41" i="26"/>
  <c r="K51" i="26"/>
  <c r="H68" i="26"/>
  <c r="H67" i="26"/>
  <c r="D65" i="26"/>
  <c r="I62" i="26"/>
  <c r="E60" i="26"/>
  <c r="K57" i="26"/>
  <c r="K45" i="26"/>
  <c r="G43" i="26"/>
  <c r="C41" i="26"/>
  <c r="F42" i="26"/>
  <c r="E66" i="26"/>
  <c r="K69" i="26"/>
  <c r="G67" i="26"/>
  <c r="C65" i="26"/>
  <c r="H62" i="26"/>
  <c r="D60" i="26"/>
  <c r="J57" i="26"/>
  <c r="F55" i="26"/>
  <c r="J45" i="26"/>
  <c r="F43" i="26"/>
  <c r="G49" i="26"/>
  <c r="I51" i="26"/>
  <c r="J69" i="26"/>
  <c r="F67" i="26"/>
  <c r="G62" i="26"/>
  <c r="C60" i="26"/>
  <c r="I57" i="26"/>
  <c r="E55" i="26"/>
  <c r="I45" i="26"/>
  <c r="E43" i="26"/>
  <c r="K40" i="26"/>
  <c r="I69" i="26"/>
  <c r="E67" i="26"/>
  <c r="K64" i="26"/>
  <c r="F62" i="26"/>
  <c r="H57" i="26"/>
  <c r="D55" i="26"/>
  <c r="D43" i="26"/>
  <c r="J40" i="26"/>
  <c r="I68" i="26"/>
  <c r="D67" i="26"/>
  <c r="J64" i="26"/>
  <c r="E62" i="26"/>
  <c r="K59" i="26"/>
  <c r="G57" i="26"/>
  <c r="C55" i="26"/>
  <c r="I52" i="26"/>
  <c r="C43" i="26"/>
  <c r="I40" i="26"/>
  <c r="H49" i="26"/>
  <c r="D54" i="26"/>
  <c r="C67" i="26"/>
  <c r="H40" i="26"/>
  <c r="H56" i="26"/>
  <c r="H64" i="26"/>
  <c r="G40" i="26"/>
  <c r="F49" i="26"/>
  <c r="G64" i="26"/>
  <c r="F40" i="26"/>
  <c r="G66" i="26"/>
  <c r="F66" i="26"/>
  <c r="H44" i="26"/>
  <c r="I64" i="26"/>
  <c r="D69" i="26"/>
  <c r="J66" i="26"/>
  <c r="F64" i="26"/>
  <c r="K61" i="26"/>
  <c r="G59" i="26"/>
  <c r="C57" i="26"/>
  <c r="I54" i="26"/>
  <c r="E52" i="26"/>
  <c r="K42" i="26"/>
  <c r="G53" i="26"/>
  <c r="C45" i="26"/>
  <c r="I42" i="26"/>
  <c r="E45" i="26"/>
  <c r="E56" i="26"/>
  <c r="I50" i="26"/>
  <c r="K39" i="26"/>
  <c r="G58" i="26"/>
  <c r="J55" i="26"/>
  <c r="D53" i="26"/>
  <c r="G50" i="26"/>
  <c r="J47" i="26"/>
  <c r="D45" i="26"/>
  <c r="E64" i="26"/>
  <c r="J58" i="26"/>
  <c r="C48" i="26"/>
  <c r="J39" i="26"/>
  <c r="I55" i="26"/>
  <c r="C53" i="26"/>
  <c r="F50" i="26"/>
  <c r="I47" i="26"/>
  <c r="K58" i="26"/>
  <c r="M37" i="26"/>
  <c r="I39" i="26"/>
  <c r="K60" i="26"/>
  <c r="E58" i="26"/>
  <c r="H55" i="26"/>
  <c r="K52" i="26"/>
  <c r="E50" i="26"/>
  <c r="H47" i="26"/>
  <c r="K44" i="26"/>
  <c r="D56" i="26"/>
  <c r="C39" i="26"/>
  <c r="D66" i="26"/>
  <c r="J52" i="26"/>
  <c r="F69" i="26"/>
  <c r="G39" i="26"/>
  <c r="C50" i="26"/>
  <c r="F47" i="26"/>
  <c r="E48" i="26"/>
  <c r="G45" i="26"/>
  <c r="E61" i="26"/>
  <c r="J68" i="26"/>
  <c r="G47" i="26"/>
  <c r="F39" i="26"/>
  <c r="H52" i="26"/>
  <c r="K49" i="26"/>
  <c r="D48" i="26"/>
  <c r="C40" i="26"/>
  <c r="K63" i="26"/>
  <c r="D50" i="26"/>
  <c r="E39" i="26"/>
  <c r="G52" i="26"/>
  <c r="J49" i="26"/>
  <c r="G61" i="26"/>
  <c r="D39" i="26"/>
  <c r="F52" i="26"/>
  <c r="N3" i="26"/>
  <c r="E40" i="26"/>
  <c r="D40" i="26"/>
  <c r="I58" i="26"/>
  <c r="H58" i="26"/>
  <c r="K54" i="26"/>
  <c r="J42" i="26"/>
  <c r="H39" i="26"/>
  <c r="J44" i="26"/>
  <c r="J54" i="26"/>
  <c r="K50" i="26"/>
  <c r="H50" i="26"/>
  <c r="D42" i="26"/>
  <c r="E69" i="26"/>
  <c r="J59" i="26"/>
  <c r="D57" i="26"/>
  <c r="I59" i="26"/>
  <c r="G69" i="26"/>
  <c r="F61" i="26"/>
  <c r="F45" i="26"/>
  <c r="K47" i="26"/>
  <c r="G55" i="26"/>
  <c r="C62" i="26"/>
  <c r="E53" i="26"/>
  <c r="D58" i="26"/>
  <c r="C37" i="26"/>
  <c r="K37" i="26"/>
  <c r="J37" i="26"/>
  <c r="I37" i="26"/>
  <c r="H37" i="26"/>
  <c r="G37" i="26"/>
  <c r="F37" i="26"/>
  <c r="E37" i="26"/>
  <c r="D37" i="26"/>
  <c r="L37" i="26"/>
  <c r="N37" i="26" l="1"/>
  <c r="L39" i="26"/>
  <c r="S21" i="30"/>
  <c r="S4" i="30"/>
  <c r="S17" i="30"/>
  <c r="S29" i="30"/>
  <c r="S5" i="30"/>
  <c r="S10" i="30"/>
  <c r="S18" i="30"/>
  <c r="S6" i="30"/>
  <c r="S34" i="30"/>
  <c r="S19" i="30"/>
  <c r="S30" i="30"/>
  <c r="S11" i="30"/>
  <c r="S24" i="30"/>
  <c r="S7" i="30"/>
  <c r="S3" i="30"/>
  <c r="S26" i="30"/>
  <c r="S31" i="30"/>
  <c r="S25" i="30"/>
  <c r="S20" i="30"/>
  <c r="S8" i="30"/>
  <c r="S12" i="30"/>
  <c r="S22" i="30"/>
  <c r="S32" i="30"/>
  <c r="S13" i="30"/>
  <c r="S23" i="30"/>
  <c r="S9" i="30"/>
  <c r="S14" i="30"/>
  <c r="S27" i="30"/>
  <c r="S33" i="30"/>
  <c r="S28" i="30"/>
  <c r="S15" i="30"/>
</calcChain>
</file>

<file path=xl/sharedStrings.xml><?xml version="1.0" encoding="utf-8"?>
<sst xmlns="http://schemas.openxmlformats.org/spreadsheetml/2006/main" count="3692" uniqueCount="641">
  <si>
    <t>https://ec.europa.eu/eurostat/databrowser/view/CLI_ACT_NOEC/default/table</t>
  </si>
  <si>
    <t>https://ec.europa.eu/eurostat/databrowser/view/RD_E_GERDREG__custom_4104492/default/table?lang=de</t>
  </si>
  <si>
    <t>https://de.statista.com/statistik/daten/studie/163017/umfrage/produktion-von-pkw-in-verschiedenen-laendern-europas/</t>
  </si>
  <si>
    <t>€/liter</t>
  </si>
  <si>
    <t>%</t>
  </si>
  <si>
    <t>Zeilenbeschriftungen</t>
  </si>
  <si>
    <t>Gesamtergebnis</t>
  </si>
  <si>
    <t>Summe von Érték</t>
  </si>
  <si>
    <t>Anzahl von Érték</t>
  </si>
  <si>
    <t>Rangsor</t>
  </si>
  <si>
    <t>https://www.fchobservatory.eu/observatory/technology-and-market/net-number-of-fcev-net</t>
  </si>
  <si>
    <t>Azonosító:</t>
  </si>
  <si>
    <t>Objektumok:</t>
  </si>
  <si>
    <t>Attribútumok:</t>
  </si>
  <si>
    <t>Lépcsôk:</t>
  </si>
  <si>
    <t>Eltolás:</t>
  </si>
  <si>
    <t>Leírás: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</si>
  <si>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</si>
  <si>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</si>
  <si>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</si>
  <si>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</si>
  <si>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</si>
  <si>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</si>
  <si>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</si>
  <si>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</si>
  <si>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</si>
  <si>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Y(A10)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</si>
  <si>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</si>
  <si>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</si>
  <si>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</si>
  <si>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</si>
  <si>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</si>
  <si>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</si>
  <si>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</si>
  <si>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</si>
  <si>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</si>
  <si>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Lépcsôk(1)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</si>
  <si>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</si>
  <si>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</si>
  <si>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</si>
  <si>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</si>
  <si>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</si>
  <si>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</si>
  <si>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</si>
  <si>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</si>
  <si>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</si>
  <si>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Lépcsôk(2)</t>
  </si>
  <si>
    <t>COCO:STD</t>
  </si>
  <si>
    <t>Becslés</t>
  </si>
  <si>
    <t>Tény+0</t>
  </si>
  <si>
    <t>Delta</t>
  </si>
  <si>
    <t>Delta/Tény</t>
  </si>
  <si>
    <t>S1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</si>
  <si>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</si>
  <si>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</si>
  <si>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</si>
  <si>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</si>
  <si>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</si>
  <si>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</si>
  <si>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</si>
  <si>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t>(0+0)/(2)=0</t>
  </si>
  <si>
    <t>Belgium</t>
  </si>
  <si>
    <t>Bulgaria</t>
  </si>
  <si>
    <t>Czech Republic</t>
  </si>
  <si>
    <t>Denmark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</si>
  <si>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</si>
  <si>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</si>
  <si>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</si>
  <si>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</si>
  <si>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</si>
  <si>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</si>
  <si>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</si>
  <si>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</si>
  <si>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</si>
  <si>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</si>
  <si>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</si>
  <si>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</si>
  <si>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</si>
  <si>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</si>
  <si>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</si>
  <si>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</si>
  <si>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</si>
  <si>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</si>
  <si>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</si>
  <si>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</si>
  <si>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</si>
  <si>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</si>
  <si>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Iceland</t>
  </si>
  <si>
    <t>Norway</t>
  </si>
  <si>
    <t>Switzerland</t>
  </si>
  <si>
    <t>Turkey</t>
  </si>
  <si>
    <t xml:space="preserve">Gross public expenditure on R&amp;D </t>
  </si>
  <si>
    <t>Germany</t>
  </si>
  <si>
    <t>Serbia</t>
  </si>
  <si>
    <t xml:space="preserve">Number of passenger cars produced per capita </t>
  </si>
  <si>
    <t>number/ 1000 inhabitants</t>
  </si>
  <si>
    <t>Number of vehicles</t>
  </si>
  <si>
    <t xml:space="preserve">Number of hydrogen refuelling stations </t>
  </si>
  <si>
    <t>Electricity tariffs for household consumers</t>
  </si>
  <si>
    <t>Petrol prices</t>
  </si>
  <si>
    <t>Share of zero-emission vehicles in newly registered passenger cars</t>
  </si>
  <si>
    <t>Number of hydrogen cars</t>
  </si>
  <si>
    <t>number</t>
  </si>
  <si>
    <t>million tons</t>
  </si>
  <si>
    <t>Purchasing Power Standard/KWh</t>
  </si>
  <si>
    <t>Absolute number</t>
  </si>
  <si>
    <t>Yearly Hydrogen production capacity in 2020</t>
  </si>
  <si>
    <t>https://www.globalpetrolprices.com/gasoline_prices/</t>
  </si>
  <si>
    <t>https://www.acea.auto/files/Trucks-by-fuel-type-full-year-2021.pdf</t>
  </si>
  <si>
    <t>Percentage of alternative fuels (electirc, hybrid, etc.) regarding all (+diesel and petrol) new registrations</t>
  </si>
  <si>
    <t>(Leer)</t>
  </si>
  <si>
    <t>Basic data</t>
  </si>
  <si>
    <t>Population</t>
  </si>
  <si>
    <t>Euro/inhabitant</t>
  </si>
  <si>
    <t>€/l</t>
  </si>
  <si>
    <t>direction</t>
  </si>
  <si>
    <t>Stairs</t>
  </si>
  <si>
    <t>y</t>
  </si>
  <si>
    <t>https://www.statista.com/statistics/452431/iceland-number-of-registered-passenger-cars/</t>
  </si>
  <si>
    <t xml:space="preserve"> tons per million capita</t>
  </si>
  <si>
    <t>COCO STD: 6275706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</si>
  <si>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</si>
  <si>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</si>
  <si>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</si>
  <si>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</si>
  <si>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</si>
  <si>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</si>
  <si>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</si>
  <si>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</si>
  <si>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</si>
  <si>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</si>
  <si>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</si>
  <si>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</si>
  <si>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</si>
  <si>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</si>
  <si>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</si>
  <si>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</si>
  <si>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</si>
  <si>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</si>
  <si>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</si>
  <si>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</si>
  <si>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</si>
  <si>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</si>
  <si>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</si>
  <si>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</si>
  <si>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</si>
  <si>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</si>
  <si>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</si>
  <si>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</si>
  <si>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</si>
  <si>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</si>
  <si>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</si>
  <si>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</si>
  <si>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</si>
  <si>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</si>
  <si>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</si>
  <si>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</si>
  <si>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</si>
  <si>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</si>
  <si>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</si>
  <si>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</si>
  <si>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</si>
  <si>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</si>
  <si>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</si>
  <si>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</si>
  <si>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</si>
  <si>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</si>
  <si>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S32 összeg:</t>
  </si>
  <si>
    <t>COCO STD: 8424667</t>
  </si>
  <si>
    <t>Validitás</t>
  </si>
  <si>
    <t>(302,3+11012,5)/(2)=5657,4</t>
  </si>
  <si>
    <t>(0+18188,1)/(2)=9094,05</t>
  </si>
  <si>
    <t>(453,4+36492,6)/(2)=18473,05</t>
  </si>
  <si>
    <t>(302,3+1403,4)/(2)=852,85</t>
  </si>
  <si>
    <t>(0+8314,5)/(2)=4157,25</t>
  </si>
  <si>
    <t>(453,4+13544,2)/(2)=6998,8</t>
  </si>
  <si>
    <t>(453,4+0)/(2)=226,7</t>
  </si>
  <si>
    <t>(302,3+975,6)/(2)=638,95</t>
  </si>
  <si>
    <t>(0+4203,4)/(2)=2101,7</t>
  </si>
  <si>
    <t>(0+4005,4)/(2)=2002,7</t>
  </si>
  <si>
    <t>(0+891,8)/(2)=445,9</t>
  </si>
  <si>
    <t>(302,3+0)/(2)=151,15</t>
  </si>
  <si>
    <t>Maximális memória használat: 1,42 Mb</t>
  </si>
  <si>
    <t>A futtatás idôtartama: 0,17 mp (0 p)</t>
  </si>
  <si>
    <t>(31208,8+62597,2)/(2)=46903,05</t>
  </si>
  <si>
    <t>(23201,5+17864)/(2)=20532,8</t>
  </si>
  <si>
    <t>(15457,6+27094,2)/(2)=21275,9</t>
  </si>
  <si>
    <t>(844,5+369,3)/(2)=606,9</t>
  </si>
  <si>
    <t>(4804,8+4768,4)/(2)=4786,6</t>
  </si>
  <si>
    <t>(533,8+385,4)/(2)=459,6</t>
  </si>
  <si>
    <t>(42940,2+0)/(2)=21470,1</t>
  </si>
  <si>
    <t>(0+37313,2)/(2)=18656,6</t>
  </si>
  <si>
    <t>(36,3+0)/(2)=18,15</t>
  </si>
  <si>
    <t>(22694+22562,9)/(2)=22628,45</t>
  </si>
  <si>
    <t>(290,6+6541,2)/(2)=3415,9</t>
  </si>
  <si>
    <t>(475,2+369,3)/(2)=422,25</t>
  </si>
  <si>
    <t>(765,8+1678,9)/(2)=1222,4</t>
  </si>
  <si>
    <t>(72,6+385,4)/(2)=229,05</t>
  </si>
  <si>
    <t>(0+5740,1)/(2)=2870,05</t>
  </si>
  <si>
    <t>(5921,7+495,4)/(2)=3208,55</t>
  </si>
  <si>
    <t>(475,2+0)/(2)=237,6</t>
  </si>
  <si>
    <t>(72,6+0)/(2)=36,3</t>
  </si>
  <si>
    <t>(5832,9+495,4)/(2)=3164,15</t>
  </si>
  <si>
    <t>(36,3+293,6)/(2)=164,95</t>
  </si>
  <si>
    <t>(864,7+495,4)/(2)=680,05</t>
  </si>
  <si>
    <t>(0+623,6)/(2)=311,8</t>
  </si>
  <si>
    <t>(497,4+385,4)/(2)=441,45</t>
  </si>
  <si>
    <t>(438,9+0)/(2)=219,45</t>
  </si>
  <si>
    <t>18,02,2023</t>
  </si>
  <si>
    <t>A futtatás idôtartama: 0,48 mp (0,01 p)</t>
  </si>
  <si>
    <t>Y0</t>
  </si>
  <si>
    <t>COCO Y0: 7965746</t>
  </si>
  <si>
    <t>X(A10)</t>
  </si>
  <si>
    <t>Y(A11)</t>
  </si>
  <si>
    <t>(107+115)/(2)=111</t>
  </si>
  <si>
    <t>(54+31)/(2)=42.5</t>
  </si>
  <si>
    <t>(61+31)/(2)=46</t>
  </si>
  <si>
    <t>(120+62)/(2)=91</t>
  </si>
  <si>
    <t>(98+31)/(2)=64.5</t>
  </si>
  <si>
    <t>(170+75)/(2)=122.5</t>
  </si>
  <si>
    <t>(999739.3+31)/(2)=499885.15</t>
  </si>
  <si>
    <t>(31+31)/(2)=31</t>
  </si>
  <si>
    <t>(121+999821.3)/(2)=499971.15</t>
  </si>
  <si>
    <t>(63+114)/(2)=88.5</t>
  </si>
  <si>
    <t>(30+30)/(2)=30</t>
  </si>
  <si>
    <t>(60+30)/(2)=45</t>
  </si>
  <si>
    <t>(97+61)/(2)=79</t>
  </si>
  <si>
    <t>(95+30)/(2)=62.5</t>
  </si>
  <si>
    <t>(30+32)/(2)=31</t>
  </si>
  <si>
    <t>(999738.3+30)/(2)=499884.15</t>
  </si>
  <si>
    <t>(30+999820.3)/(2)=499925.15</t>
  </si>
  <si>
    <t>(62+113)/(2)=87.5</t>
  </si>
  <si>
    <t>(29+29)/(2)=29</t>
  </si>
  <si>
    <t>(59+29)/(2)=44</t>
  </si>
  <si>
    <t>(96+60)/(2)=78</t>
  </si>
  <si>
    <t>(94+29)/(2)=61.5</t>
  </si>
  <si>
    <t>(29+31)/(2)=30</t>
  </si>
  <si>
    <t>(999737.3+29)/(2)=499883.15</t>
  </si>
  <si>
    <t>(29+999819.3)/(2)=499924.15</t>
  </si>
  <si>
    <t>(61+112)/(2)=86.5</t>
  </si>
  <si>
    <t>(28+28)/(2)=28</t>
  </si>
  <si>
    <t>(95+59)/(2)=77</t>
  </si>
  <si>
    <t>(42+28)/(2)=35</t>
  </si>
  <si>
    <t>(28+30)/(2)=29</t>
  </si>
  <si>
    <t>(999736.3+28)/(2)=499882.15</t>
  </si>
  <si>
    <t>(28+999818.3)/(2)=499923.15</t>
  </si>
  <si>
    <t>(60+111)/(2)=85.5</t>
  </si>
  <si>
    <t>(27+27)/(2)=27</t>
  </si>
  <si>
    <t>(45+58)/(2)=51.5</t>
  </si>
  <si>
    <t>(41+27)/(2)=34</t>
  </si>
  <si>
    <t>(27+29)/(2)=28</t>
  </si>
  <si>
    <t>(999735.3+27)/(2)=499881.15</t>
  </si>
  <si>
    <t>(27+999817.3)/(2)=499922.15</t>
  </si>
  <si>
    <t>(59+110)/(2)=84.5</t>
  </si>
  <si>
    <t>(26+26)/(2)=26</t>
  </si>
  <si>
    <t>(44+57)/(2)=50.5</t>
  </si>
  <si>
    <t>(40+26)/(2)=33</t>
  </si>
  <si>
    <t>(26+28)/(2)=27</t>
  </si>
  <si>
    <t>(999734.3+26)/(2)=499880.15</t>
  </si>
  <si>
    <t>(26+999816.3)/(2)=499921.15</t>
  </si>
  <si>
    <t>(58+109)/(2)=83.5</t>
  </si>
  <si>
    <t>(25+25)/(2)=25</t>
  </si>
  <si>
    <t>(43+56)/(2)=49.5</t>
  </si>
  <si>
    <t>(39+25)/(2)=32</t>
  </si>
  <si>
    <t>(25+27)/(2)=26</t>
  </si>
  <si>
    <t>(999733.3+25)/(2)=499879.15</t>
  </si>
  <si>
    <t>(25+999815.3)/(2)=499920.15</t>
  </si>
  <si>
    <t>(57+108)/(2)=82.5</t>
  </si>
  <si>
    <t>(24+24)/(2)=24</t>
  </si>
  <si>
    <t>(42+55)/(2)=48.5</t>
  </si>
  <si>
    <t>(38+24)/(2)=31</t>
  </si>
  <si>
    <t>(24+26)/(2)=25</t>
  </si>
  <si>
    <t>(999732.3+24)/(2)=499878.15</t>
  </si>
  <si>
    <t>(24+999814.3)/(2)=499919.15</t>
  </si>
  <si>
    <t>(56+107)/(2)=81.5</t>
  </si>
  <si>
    <t>(23+23)/(2)=23</t>
  </si>
  <si>
    <t>(41+54)/(2)=47.5</t>
  </si>
  <si>
    <t>(37+23)/(2)=30</t>
  </si>
  <si>
    <t>(23+25)/(2)=24</t>
  </si>
  <si>
    <t>(999731.3+23)/(2)=499877.15</t>
  </si>
  <si>
    <t>(23+999813.3)/(2)=499918.15</t>
  </si>
  <si>
    <t>(55+106)/(2)=80.5</t>
  </si>
  <si>
    <t>(22+22)/(2)=22</t>
  </si>
  <si>
    <t>(40+53)/(2)=46.5</t>
  </si>
  <si>
    <t>(36+22)/(2)=29</t>
  </si>
  <si>
    <t>(22+24)/(2)=23</t>
  </si>
  <si>
    <t>(999730.3+22)/(2)=499876.15</t>
  </si>
  <si>
    <t>(22+999812.3)/(2)=499917.15</t>
  </si>
  <si>
    <t>(54+105)/(2)=79.5</t>
  </si>
  <si>
    <t>(21+21)/(2)=21</t>
  </si>
  <si>
    <t>(21+52)/(2)=36.5</t>
  </si>
  <si>
    <t>(35+21)/(2)=28</t>
  </si>
  <si>
    <t>(21+23)/(2)=22</t>
  </si>
  <si>
    <t>(999729.3+21)/(2)=499875.15</t>
  </si>
  <si>
    <t>(21+999811.3)/(2)=499916.15</t>
  </si>
  <si>
    <t>(53+104)/(2)=78.5</t>
  </si>
  <si>
    <t>(20+20)/(2)=20</t>
  </si>
  <si>
    <t>(20+51)/(2)=35.5</t>
  </si>
  <si>
    <t>(34+20)/(2)=27</t>
  </si>
  <si>
    <t>(20+22)/(2)=21</t>
  </si>
  <si>
    <t>(999728.3+20)/(2)=499874.15</t>
  </si>
  <si>
    <t>(20+999810.3)/(2)=499915.15</t>
  </si>
  <si>
    <t>(52+103)/(2)=77.5</t>
  </si>
  <si>
    <t>(19+19)/(2)=19</t>
  </si>
  <si>
    <t>(19+50)/(2)=34.5</t>
  </si>
  <si>
    <t>(33+19)/(2)=26</t>
  </si>
  <si>
    <t>(19+21)/(2)=20</t>
  </si>
  <si>
    <t>(999727.3+19)/(2)=499873.15</t>
  </si>
  <si>
    <t>(19+999809.3)/(2)=499914.15</t>
  </si>
  <si>
    <t>(51+102)/(2)=76.5</t>
  </si>
  <si>
    <t>(18+18)/(2)=18</t>
  </si>
  <si>
    <t>(18+49)/(2)=33.5</t>
  </si>
  <si>
    <t>(32+18)/(2)=25</t>
  </si>
  <si>
    <t>(18+20)/(2)=19</t>
  </si>
  <si>
    <t>(999726.3+18)/(2)=499872.15</t>
  </si>
  <si>
    <t>(18+999808.3)/(2)=499913.15</t>
  </si>
  <si>
    <t>(50+101)/(2)=75.5</t>
  </si>
  <si>
    <t>(17+17)/(2)=17</t>
  </si>
  <si>
    <t>(17+29)/(2)=23</t>
  </si>
  <si>
    <t>(31+17)/(2)=24</t>
  </si>
  <si>
    <t>(17+19)/(2)=18</t>
  </si>
  <si>
    <t>(999725.3+17)/(2)=499871.15</t>
  </si>
  <si>
    <t>(17+999807.3)/(2)=499912.15</t>
  </si>
  <si>
    <t>(49+100)/(2)=74.5</t>
  </si>
  <si>
    <t>(16+16)/(2)=16</t>
  </si>
  <si>
    <t>(16+28)/(2)=22</t>
  </si>
  <si>
    <t>(30+16)/(2)=23</t>
  </si>
  <si>
    <t>(16+18)/(2)=17</t>
  </si>
  <si>
    <t>(999724.3+16)/(2)=499870.15</t>
  </si>
  <si>
    <t>(16+999806.3)/(2)=499911.15</t>
  </si>
  <si>
    <t>(48+99)/(2)=73.5</t>
  </si>
  <si>
    <t>(15+15)/(2)=15</t>
  </si>
  <si>
    <t>(15+27)/(2)=21</t>
  </si>
  <si>
    <t>(25+15)/(2)=20</t>
  </si>
  <si>
    <t>(15+17)/(2)=16</t>
  </si>
  <si>
    <t>(999723.3+15)/(2)=499869.15</t>
  </si>
  <si>
    <t>(15+999805.3)/(2)=499910.15</t>
  </si>
  <si>
    <t>(47+98)/(2)=72.5</t>
  </si>
  <si>
    <t>(14+14)/(2)=14</t>
  </si>
  <si>
    <t>(14+26)/(2)=20</t>
  </si>
  <si>
    <t>(24+14)/(2)=19</t>
  </si>
  <si>
    <t>(999722.3+14)/(2)=499868.15</t>
  </si>
  <si>
    <t>(14+999804.3)/(2)=499909.15</t>
  </si>
  <si>
    <t>(46+97)/(2)=71.5</t>
  </si>
  <si>
    <t>(13+13)/(2)=13</t>
  </si>
  <si>
    <t>(23+13)/(2)=18</t>
  </si>
  <si>
    <t>(999721.3+13)/(2)=499867.15</t>
  </si>
  <si>
    <t>(13+999803.3)/(2)=499908.15</t>
  </si>
  <si>
    <t>(45+96)/(2)=70.5</t>
  </si>
  <si>
    <t>(12+12)/(2)=12</t>
  </si>
  <si>
    <t>(999720.3+12)/(2)=499866.15</t>
  </si>
  <si>
    <t>(12+999802.3)/(2)=499907.15</t>
  </si>
  <si>
    <t>(44+95)/(2)=69.5</t>
  </si>
  <si>
    <t>(11+11)/(2)=11</t>
  </si>
  <si>
    <t>(999719.3+11)/(2)=499865.15</t>
  </si>
  <si>
    <t>(11+999801.3)/(2)=499906.15</t>
  </si>
  <si>
    <t>(43+94)/(2)=68.5</t>
  </si>
  <si>
    <t>(10+10)/(2)=10</t>
  </si>
  <si>
    <t>(999718.3+10)/(2)=499864.15</t>
  </si>
  <si>
    <t>(10+999800.3)/(2)=499905.15</t>
  </si>
  <si>
    <t>(42+93)/(2)=67.5</t>
  </si>
  <si>
    <t>(9+9)/(2)=9</t>
  </si>
  <si>
    <t>(999717.3+9)/(2)=499863.15</t>
  </si>
  <si>
    <t>(9+999799.3)/(2)=499904.15</t>
  </si>
  <si>
    <t>(41+92)/(2)=66.5</t>
  </si>
  <si>
    <t>(8+8)/(2)=8</t>
  </si>
  <si>
    <t>(999716.3+8)/(2)=499862.15</t>
  </si>
  <si>
    <t>(8+999798.3)/(2)=499903.15</t>
  </si>
  <si>
    <t>(40+91)/(2)=65.5</t>
  </si>
  <si>
    <t>(7+7)/(2)=7</t>
  </si>
  <si>
    <t>(999715.3+7)/(2)=499861.15</t>
  </si>
  <si>
    <t>(39+90)/(2)=64.5</t>
  </si>
  <si>
    <t>(6+6)/(2)=6</t>
  </si>
  <si>
    <t>(999714.3+6)/(2)=499860.15</t>
  </si>
  <si>
    <t>(38+89)/(2)=63.5</t>
  </si>
  <si>
    <t>(5+5)/(2)=5</t>
  </si>
  <si>
    <t>(999713.3+5)/(2)=499859.15</t>
  </si>
  <si>
    <t>(37+88)/(2)=62.5</t>
  </si>
  <si>
    <t>(4+4)/(2)=4</t>
  </si>
  <si>
    <t>(999712.3+4)/(2)=499858.15</t>
  </si>
  <si>
    <t>(36+87)/(2)=61.5</t>
  </si>
  <si>
    <t>(3+3)/(2)=3</t>
  </si>
  <si>
    <t>(999711.3+3)/(2)=499857.15</t>
  </si>
  <si>
    <t>(2+2)/(2)=2</t>
  </si>
  <si>
    <t>(999710.3+2)/(2)=499856.15</t>
  </si>
  <si>
    <t>(1+1)/(2)=1</t>
  </si>
  <si>
    <t>(999709.3+1)/(2)=499855.15</t>
  </si>
  <si>
    <t>(999708.3+0)/(2)=499854.15</t>
  </si>
  <si>
    <t>COCO:Y0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</si>
  <si>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1.43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</si>
  <si>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0.44 mp (0.01 p)</t>
    </r>
  </si>
  <si>
    <t>validitás</t>
  </si>
  <si>
    <t>ország</t>
  </si>
  <si>
    <t>COCO Y0: 8522153</t>
  </si>
  <si>
    <t>(113+130)/(2)=121.5</t>
  </si>
  <si>
    <t>(31+999438.7)/(2)=499734.85</t>
  </si>
  <si>
    <t>(999773.7+78)/(2)=499925.85</t>
  </si>
  <si>
    <t>(60+120)/(2)=90</t>
  </si>
  <si>
    <t>(31+98)/(2)=64.5</t>
  </si>
  <si>
    <t>(73+236)/(2)=154.5</t>
  </si>
  <si>
    <t>(31+121)/(2)=76</t>
  </si>
  <si>
    <t>(31+74)/(2)=52.5</t>
  </si>
  <si>
    <t>(112+129)/(2)=120.5</t>
  </si>
  <si>
    <t>(30+999437.7)/(2)=499733.85</t>
  </si>
  <si>
    <t>(999772.7+77)/(2)=499924.85</t>
  </si>
  <si>
    <t>(59+119)/(2)=89</t>
  </si>
  <si>
    <t>(30+97)/(2)=63.5</t>
  </si>
  <si>
    <t>(72+235)/(2)=153.5</t>
  </si>
  <si>
    <t>(30+120)/(2)=75</t>
  </si>
  <si>
    <t>(30+73)/(2)=51.5</t>
  </si>
  <si>
    <t>(111+128)/(2)=119.5</t>
  </si>
  <si>
    <t>(29+999436.7)/(2)=499732.85</t>
  </si>
  <si>
    <t>(999771.7+76)/(2)=499923.85</t>
  </si>
  <si>
    <t>(58+118)/(2)=88</t>
  </si>
  <si>
    <t>(29+96)/(2)=62.5</t>
  </si>
  <si>
    <t>(71+234)/(2)=152.5</t>
  </si>
  <si>
    <t>(29+119)/(2)=74</t>
  </si>
  <si>
    <t>(29+72)/(2)=50.5</t>
  </si>
  <si>
    <t>(28+999435.7)/(2)=499731.85</t>
  </si>
  <si>
    <t>(999770.7+75)/(2)=499922.85</t>
  </si>
  <si>
    <t>(57+117)/(2)=87</t>
  </si>
  <si>
    <t>(28+95)/(2)=61.5</t>
  </si>
  <si>
    <t>(70+233)/(2)=151.5</t>
  </si>
  <si>
    <t>(28+118)/(2)=73</t>
  </si>
  <si>
    <t>(28+71)/(2)=49.5</t>
  </si>
  <si>
    <t>(27+999434.7)/(2)=499730.85</t>
  </si>
  <si>
    <t>(999769.7+74)/(2)=499921.85</t>
  </si>
  <si>
    <t>(56+116)/(2)=86</t>
  </si>
  <si>
    <t>(27+94)/(2)=60.5</t>
  </si>
  <si>
    <t>(69+232)/(2)=150.5</t>
  </si>
  <si>
    <t>(27+117)/(2)=72</t>
  </si>
  <si>
    <t>(27+70)/(2)=48.5</t>
  </si>
  <si>
    <t>(26+999433.7)/(2)=499729.85</t>
  </si>
  <si>
    <t>(999768.7+73)/(2)=499920.85</t>
  </si>
  <si>
    <t>(55+115)/(2)=85</t>
  </si>
  <si>
    <t>(26+93)/(2)=59.5</t>
  </si>
  <si>
    <t>(68+231)/(2)=149.5</t>
  </si>
  <si>
    <t>(26+116)/(2)=71</t>
  </si>
  <si>
    <t>(26+69)/(2)=47.5</t>
  </si>
  <si>
    <t>(25+999432.7)/(2)=499728.85</t>
  </si>
  <si>
    <t>(999767.7+72)/(2)=499919.85</t>
  </si>
  <si>
    <t>(54+114)/(2)=84</t>
  </si>
  <si>
    <t>(25+92)/(2)=58.5</t>
  </si>
  <si>
    <t>(67+230)/(2)=148.5</t>
  </si>
  <si>
    <t>(25+115)/(2)=70</t>
  </si>
  <si>
    <t>(25+68)/(2)=46.5</t>
  </si>
  <si>
    <t>(24+999431.7)/(2)=499727.85</t>
  </si>
  <si>
    <t>(999766.7+71)/(2)=499918.85</t>
  </si>
  <si>
    <t>(53+113)/(2)=83</t>
  </si>
  <si>
    <t>(24+91)/(2)=57.5</t>
  </si>
  <si>
    <t>(66+229)/(2)=147.5</t>
  </si>
  <si>
    <t>(24+114)/(2)=69</t>
  </si>
  <si>
    <t>(24+67)/(2)=45.5</t>
  </si>
  <si>
    <t>(23+999430.7)/(2)=499726.85</t>
  </si>
  <si>
    <t>(999765.7+70)/(2)=499917.85</t>
  </si>
  <si>
    <t>(52+112)/(2)=82</t>
  </si>
  <si>
    <t>(23+90)/(2)=56.5</t>
  </si>
  <si>
    <t>(65+228)/(2)=146.5</t>
  </si>
  <si>
    <t>(23+113)/(2)=68</t>
  </si>
  <si>
    <t>(23+66)/(2)=44.5</t>
  </si>
  <si>
    <t>(22+999429.7)/(2)=499725.85</t>
  </si>
  <si>
    <t>(999764.7+69)/(2)=499916.85</t>
  </si>
  <si>
    <t>(51+111)/(2)=81</t>
  </si>
  <si>
    <t>(22+89)/(2)=55.5</t>
  </si>
  <si>
    <t>(64+227)/(2)=145.5</t>
  </si>
  <si>
    <t>(22+112)/(2)=67</t>
  </si>
  <si>
    <t>(22+65)/(2)=43.5</t>
  </si>
  <si>
    <t>(21+999428.7)/(2)=499724.85</t>
  </si>
  <si>
    <t>(999763.7+68)/(2)=499915.85</t>
  </si>
  <si>
    <t>(50+110)/(2)=80</t>
  </si>
  <si>
    <t>(21+88)/(2)=54.5</t>
  </si>
  <si>
    <t>(63+226)/(2)=144.5</t>
  </si>
  <si>
    <t>(21+111)/(2)=66</t>
  </si>
  <si>
    <t>(21+64)/(2)=42.5</t>
  </si>
  <si>
    <t>(20+999427.7)/(2)=499723.85</t>
  </si>
  <si>
    <t>(999762.7+67)/(2)=499914.85</t>
  </si>
  <si>
    <t>(49+109)/(2)=79</t>
  </si>
  <si>
    <t>(20+87)/(2)=53.5</t>
  </si>
  <si>
    <t>(62+225)/(2)=143.5</t>
  </si>
  <si>
    <t>(20+110)/(2)=65</t>
  </si>
  <si>
    <t>(20+63)/(2)=41.5</t>
  </si>
  <si>
    <t>(19+999426.7)/(2)=499722.85</t>
  </si>
  <si>
    <t>(999761.7+66)/(2)=499913.85</t>
  </si>
  <si>
    <t>(48+108)/(2)=78</t>
  </si>
  <si>
    <t>(19+86)/(2)=52.5</t>
  </si>
  <si>
    <t>(61+224)/(2)=142.5</t>
  </si>
  <si>
    <t>(19+109)/(2)=64</t>
  </si>
  <si>
    <t>(19+62)/(2)=40.5</t>
  </si>
  <si>
    <t>(18+999425.7)/(2)=499721.85</t>
  </si>
  <si>
    <t>(999760.7+65)/(2)=499912.85</t>
  </si>
  <si>
    <t>(47+107)/(2)=77</t>
  </si>
  <si>
    <t>(18+75)/(2)=46.5</t>
  </si>
  <si>
    <t>(60+223)/(2)=141.5</t>
  </si>
  <si>
    <t>(18+108)/(2)=63</t>
  </si>
  <si>
    <t>(18+61)/(2)=39.5</t>
  </si>
  <si>
    <t>(17+999424.7)/(2)=499720.85</t>
  </si>
  <si>
    <t>(999759.7+64)/(2)=499911.85</t>
  </si>
  <si>
    <t>(36+106)/(2)=71</t>
  </si>
  <si>
    <t>(17+74)/(2)=45.5</t>
  </si>
  <si>
    <t>(59+222)/(2)=140.5</t>
  </si>
  <si>
    <t>(17+107)/(2)=62</t>
  </si>
  <si>
    <t>(17+60)/(2)=38.5</t>
  </si>
  <si>
    <t>(16+999423.7)/(2)=499719.85</t>
  </si>
  <si>
    <t>(999758.7+63)/(2)=499910.85</t>
  </si>
  <si>
    <t>(35+105)/(2)=70</t>
  </si>
  <si>
    <t>(16+73)/(2)=44.5</t>
  </si>
  <si>
    <t>(58+221)/(2)=139.5</t>
  </si>
  <si>
    <t>(16+106)/(2)=61</t>
  </si>
  <si>
    <t>(16+59)/(2)=37.5</t>
  </si>
  <si>
    <t>(15+999422.7)/(2)=499718.85</t>
  </si>
  <si>
    <t>(999757.7+62)/(2)=499909.85</t>
  </si>
  <si>
    <t>(34+104)/(2)=69</t>
  </si>
  <si>
    <t>(15+68)/(2)=41.5</t>
  </si>
  <si>
    <t>(57+220)/(2)=138.5</t>
  </si>
  <si>
    <t>(15+105)/(2)=60</t>
  </si>
  <si>
    <t>(15+58)/(2)=36.5</t>
  </si>
  <si>
    <t>(14+999421.7)/(2)=499717.85</t>
  </si>
  <si>
    <t>(999756.7+61)/(2)=499908.85</t>
  </si>
  <si>
    <t>(33+103)/(2)=68</t>
  </si>
  <si>
    <t>(14+67)/(2)=40.5</t>
  </si>
  <si>
    <t>(56+219)/(2)=137.5</t>
  </si>
  <si>
    <t>(14+104)/(2)=59</t>
  </si>
  <si>
    <t>(14+57)/(2)=35.5</t>
  </si>
  <si>
    <t>(13+999420.7)/(2)=499716.85</t>
  </si>
  <si>
    <t>(999755.7+60)/(2)=499907.85</t>
  </si>
  <si>
    <t>(13+102)/(2)=57.5</t>
  </si>
  <si>
    <t>(13+66)/(2)=39.5</t>
  </si>
  <si>
    <t>(55+218)/(2)=136.5</t>
  </si>
  <si>
    <t>(13+103)/(2)=58</t>
  </si>
  <si>
    <t>(13+56)/(2)=34.5</t>
  </si>
  <si>
    <t>(12+999419.7)/(2)=499715.85</t>
  </si>
  <si>
    <t>(999754.7+59)/(2)=499906.85</t>
  </si>
  <si>
    <t>(12+101)/(2)=56.5</t>
  </si>
  <si>
    <t>(12+65)/(2)=38.5</t>
  </si>
  <si>
    <t>(54+217)/(2)=135.5</t>
  </si>
  <si>
    <t>(12+102)/(2)=57</t>
  </si>
  <si>
    <t>(12+55)/(2)=33.5</t>
  </si>
  <si>
    <t>(11+999418.7)/(2)=499714.85</t>
  </si>
  <si>
    <t>(999753.7+58)/(2)=499905.85</t>
  </si>
  <si>
    <t>(11+100)/(2)=55.5</t>
  </si>
  <si>
    <t>(11+64)/(2)=37.5</t>
  </si>
  <si>
    <t>(53+216)/(2)=134.5</t>
  </si>
  <si>
    <t>(11+101)/(2)=56</t>
  </si>
  <si>
    <t>(11+54)/(2)=32.5</t>
  </si>
  <si>
    <t>(10+999417.7)/(2)=499713.85</t>
  </si>
  <si>
    <t>(999752.7+57)/(2)=499904.85</t>
  </si>
  <si>
    <t>(10+99)/(2)=54.5</t>
  </si>
  <si>
    <t>(10+63)/(2)=36.5</t>
  </si>
  <si>
    <t>(52+215)/(2)=133.5</t>
  </si>
  <si>
    <t>(10+100)/(2)=55</t>
  </si>
  <si>
    <t>(10+53)/(2)=31.5</t>
  </si>
  <si>
    <t>(9+999416.7)/(2)=499712.85</t>
  </si>
  <si>
    <t>(999751.7+56)/(2)=499903.85</t>
  </si>
  <si>
    <t>(9+80)/(2)=44.5</t>
  </si>
  <si>
    <t>(9+62)/(2)=35.5</t>
  </si>
  <si>
    <t>(51+214)/(2)=132.5</t>
  </si>
  <si>
    <t>(9+99)/(2)=54</t>
  </si>
  <si>
    <t>(9+52)/(2)=30.5</t>
  </si>
  <si>
    <t>(8+999415.7)/(2)=499711.85</t>
  </si>
  <si>
    <t>(999750.7+55)/(2)=499902.85</t>
  </si>
  <si>
    <t>(8+79)/(2)=43.5</t>
  </si>
  <si>
    <t>(8+61)/(2)=34.5</t>
  </si>
  <si>
    <t>(50+213)/(2)=131.5</t>
  </si>
  <si>
    <t>(8+98)/(2)=53</t>
  </si>
  <si>
    <t>(8+51)/(2)=29.5</t>
  </si>
  <si>
    <t>(7+999414.7)/(2)=499710.85</t>
  </si>
  <si>
    <t>(999749.7+54)/(2)=499901.85</t>
  </si>
  <si>
    <t>(7+78)/(2)=42.5</t>
  </si>
  <si>
    <t>(7+60)/(2)=33.5</t>
  </si>
  <si>
    <t>(49+212)/(2)=130.5</t>
  </si>
  <si>
    <t>(7+97)/(2)=52</t>
  </si>
  <si>
    <t>(7+50)/(2)=28.5</t>
  </si>
  <si>
    <t>(6+999413.7)/(2)=499709.85</t>
  </si>
  <si>
    <t>(999748.7+53)/(2)=499900.85</t>
  </si>
  <si>
    <t>(6+77)/(2)=41.5</t>
  </si>
  <si>
    <t>(6+59)/(2)=32.5</t>
  </si>
  <si>
    <t>(48+211)/(2)=129.5</t>
  </si>
  <si>
    <t>(6+96)/(2)=51</t>
  </si>
  <si>
    <t>(6+49)/(2)=27.5</t>
  </si>
  <si>
    <t>(5+999412.7)/(2)=499708.85</t>
  </si>
  <si>
    <t>(999747.7+52)/(2)=499899.85</t>
  </si>
  <si>
    <t>(5+27)/(2)=16</t>
  </si>
  <si>
    <t>(5+58)/(2)=31.5</t>
  </si>
  <si>
    <t>(47+210)/(2)=128.5</t>
  </si>
  <si>
    <t>(5+95)/(2)=50</t>
  </si>
  <si>
    <t>(5+48)/(2)=26.5</t>
  </si>
  <si>
    <t>(4+999411.7)/(2)=499707.85</t>
  </si>
  <si>
    <t>(999746.7+51)/(2)=499898.85</t>
  </si>
  <si>
    <t>(4+26)/(2)=15</t>
  </si>
  <si>
    <t>(4+57)/(2)=30.5</t>
  </si>
  <si>
    <t>(46+209)/(2)=127.5</t>
  </si>
  <si>
    <t>(4+94)/(2)=49</t>
  </si>
  <si>
    <t>(4+47)/(2)=25.5</t>
  </si>
  <si>
    <t>(3+999410.7)/(2)=499706.85</t>
  </si>
  <si>
    <t>(999745.7+50)/(2)=499897.85</t>
  </si>
  <si>
    <t>(3+25)/(2)=14</t>
  </si>
  <si>
    <t>(3+56)/(2)=29.5</t>
  </si>
  <si>
    <t>(45+208)/(2)=126.5</t>
  </si>
  <si>
    <t>(3+93)/(2)=48</t>
  </si>
  <si>
    <t>(3+46)/(2)=24.5</t>
  </si>
  <si>
    <t>(2+999409.7)/(2)=499705.85</t>
  </si>
  <si>
    <t>(999744.7+19)/(2)=499881.85</t>
  </si>
  <si>
    <t>(2+24)/(2)=13</t>
  </si>
  <si>
    <t>(2+4)/(2)=3</t>
  </si>
  <si>
    <t>(44+207)/(2)=125.5</t>
  </si>
  <si>
    <t>(2+92)/(2)=47</t>
  </si>
  <si>
    <t>(2+45)/(2)=23.5</t>
  </si>
  <si>
    <t>(1+999408.7)/(2)=499704.85</t>
  </si>
  <si>
    <t>(999743.7+1)/(2)=499872.35</t>
  </si>
  <si>
    <t>(1+23)/(2)=12</t>
  </si>
  <si>
    <t>(1+3)/(2)=2</t>
  </si>
  <si>
    <t>(43+206)/(2)=124.5</t>
  </si>
  <si>
    <t>(1+91)/(2)=46</t>
  </si>
  <si>
    <t>(1+44)/(2)=22.5</t>
  </si>
  <si>
    <t>(0+999384.7)/(2)=499692.35</t>
  </si>
  <si>
    <t>(999742.7+0)/(2)=499871.35</t>
  </si>
  <si>
    <r>
      <t>A futtatás idôtartama: </t>
    </r>
    <r>
      <rPr>
        <b/>
        <sz val="7"/>
        <color rgb="FF333333"/>
        <rFont val="Verdana"/>
        <family val="2"/>
        <charset val="238"/>
      </rPr>
      <t>0.16 mp (0 p)</t>
    </r>
  </si>
  <si>
    <t>inverz delta</t>
  </si>
  <si>
    <t>korrekció</t>
  </si>
  <si>
    <t>nem validált</t>
  </si>
  <si>
    <t>hidrogén-autópiac</t>
  </si>
  <si>
    <t>no comment</t>
  </si>
  <si>
    <t>piaci torzulás mértéke</t>
  </si>
  <si>
    <t>zöld előnyös, piros hátrányos</t>
  </si>
  <si>
    <t>Object</t>
  </si>
  <si>
    <t>#</t>
  </si>
  <si>
    <t>Attribute</t>
  </si>
  <si>
    <t>Value</t>
  </si>
  <si>
    <t>Unit of measurement</t>
  </si>
  <si>
    <t>Date</t>
  </si>
  <si>
    <t>Soruce</t>
  </si>
  <si>
    <t xml:space="preserve"> </t>
  </si>
  <si>
    <t xml:space="preserve">Question 1: How far developed is the hydrogen innovation in private mobility sector in Central Europe? </t>
  </si>
  <si>
    <t>Estimations</t>
  </si>
  <si>
    <t>Validity</t>
  </si>
  <si>
    <t>Countries</t>
  </si>
  <si>
    <t>Ranking values (optimized)</t>
  </si>
  <si>
    <t>Naive averages</t>
  </si>
  <si>
    <t>Ranking values (naive)</t>
  </si>
  <si>
    <t>Differences</t>
  </si>
  <si>
    <t>inverse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</si>
</sst>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#,##0.000\ &quot;€&quot;"/>
  </numFmts>
  <fonts count="27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1"/>
      <name val="Arial CE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sz val="14"/>
      <color rgb="FF000000"/>
      <name val="Times New Roman"/>
      <family val="1"/>
    </font>
    <font>
      <sz val="7"/>
      <color rgb="FF000000"/>
      <name val="Verdana"/>
      <family val="2"/>
    </font>
    <font>
      <b/>
      <sz val="7"/>
      <color rgb="FF000000"/>
      <name val="Verdana"/>
      <family val="2"/>
    </font>
    <font>
      <b/>
      <sz val="5"/>
      <color rgb="FFFFFFFF"/>
      <name val="Verdana"/>
      <family val="2"/>
    </font>
    <font>
      <sz val="5"/>
      <color rgb="FF333333"/>
      <name val="Verdana"/>
      <family val="2"/>
    </font>
    <font>
      <sz val="8"/>
      <color rgb="FF333333"/>
      <name val="Verdana"/>
      <family val="2"/>
    </font>
    <font>
      <sz val="7"/>
      <color rgb="FF333333"/>
      <name val="Verdana"/>
      <family val="2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6F6F6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666666"/>
      </left>
      <right/>
      <top/>
      <bottom/>
      <diagonal/>
    </border>
    <border>
      <left style="medium">
        <color rgb="FF000000"/>
      </left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54">
    <xf numFmtId="0" fontId="0" fillId="0" borderId="0" xfId="0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2" applyAlignment="1" applyProtection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8" fillId="5" borderId="0" xfId="0" applyFont="1" applyFill="1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10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right" vertical="center" shrinkToFit="1"/>
    </xf>
    <xf numFmtId="3" fontId="9" fillId="6" borderId="0" xfId="0" applyNumberFormat="1" applyFont="1" applyFill="1" applyAlignment="1">
      <alignment horizontal="right" vertical="center" shrinkToFit="1"/>
    </xf>
    <xf numFmtId="1" fontId="0" fillId="0" borderId="0" xfId="0" applyNumberFormat="1"/>
    <xf numFmtId="0" fontId="11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16" fontId="15" fillId="4" borderId="8" xfId="0" applyNumberFormat="1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7" fillId="0" borderId="0" xfId="0" applyFont="1"/>
    <xf numFmtId="0" fontId="0" fillId="0" borderId="0" xfId="0" applyAlignment="1">
      <alignment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left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4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2" fontId="15" fillId="4" borderId="8" xfId="0" applyNumberFormat="1" applyFont="1" applyFill="1" applyBorder="1" applyAlignment="1">
      <alignment horizontal="center" vertical="center" wrapText="1"/>
    </xf>
    <xf numFmtId="2" fontId="14" fillId="3" borderId="7" xfId="0" applyNumberFormat="1" applyFont="1" applyFill="1" applyBorder="1" applyAlignment="1">
      <alignment horizontal="center" vertical="center" wrapText="1"/>
    </xf>
    <xf numFmtId="2" fontId="14" fillId="3" borderId="9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2" fontId="15" fillId="2" borderId="8" xfId="0" applyNumberFormat="1" applyFont="1" applyFill="1" applyBorder="1" applyAlignment="1">
      <alignment horizontal="center" vertical="center" wrapText="1"/>
    </xf>
    <xf numFmtId="2" fontId="15" fillId="7" borderId="8" xfId="0" applyNumberFormat="1" applyFont="1" applyFill="1" applyBorder="1" applyAlignment="1">
      <alignment horizontal="center" vertical="center" wrapText="1"/>
    </xf>
    <xf numFmtId="2" fontId="15" fillId="4" borderId="10" xfId="0" applyNumberFormat="1" applyFont="1" applyFill="1" applyBorder="1" applyAlignment="1">
      <alignment horizontal="center" vertical="center" wrapText="1"/>
    </xf>
    <xf numFmtId="2" fontId="14" fillId="3" borderId="11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26" fillId="0" borderId="0" xfId="0" applyFont="1"/>
    <xf numFmtId="0" fontId="4" fillId="0" borderId="2" xfId="0" applyFont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</cellXfs>
  <cellStyles count="4">
    <cellStyle name="Hivatkozás" xfId="2" builtinId="8"/>
    <cellStyle name="Normal" xfId="3" xr:uid="{F4B9FABD-9A4D-4176-B08F-1BC15BF9E433}"/>
    <cellStyle name="Normál" xfId="0" builtinId="0"/>
    <cellStyle name="Standard 2" xfId="1" xr:uid="{DDF1650C-A515-4655-BD6C-A0F510B6A0BB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312420</xdr:colOff>
      <xdr:row>6</xdr:row>
      <xdr:rowOff>152400</xdr:rowOff>
    </xdr:from>
    <xdr:to>
      <xdr:col>18</xdr:col>
      <xdr:colOff>2100489</xdr:colOff>
      <xdr:row>41</xdr:row>
      <xdr:rowOff>69155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8D3B5B7-FC7A-DD59-9441-212841887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9700" y="1394460"/>
          <a:ext cx="7331075" cy="6629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320040</xdr:colOff>
      <xdr:row>3</xdr:row>
      <xdr:rowOff>22860</xdr:rowOff>
    </xdr:to>
    <xdr:pic>
      <xdr:nvPicPr>
        <xdr:cNvPr id="3" name="Grafik 2" descr="COCO">
          <a:extLst>
            <a:ext uri="{FF2B5EF4-FFF2-40B4-BE49-F238E27FC236}">
              <a16:creationId xmlns:a16="http://schemas.microsoft.com/office/drawing/2014/main" id="{FCF26547-92CB-642D-5480-D5814597D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3</xdr:col>
      <xdr:colOff>76200</xdr:colOff>
      <xdr:row>38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6F4BCB03-DB82-F25D-2BCA-66B2A8323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638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35</xdr:row>
      <xdr:rowOff>0</xdr:rowOff>
    </xdr:from>
    <xdr:to>
      <xdr:col>23</xdr:col>
      <xdr:colOff>76200</xdr:colOff>
      <xdr:row>38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E5F7AADB-8550-7EC9-8C02-8D1707FC9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060" y="78638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320040</xdr:colOff>
      <xdr:row>3</xdr:row>
      <xdr:rowOff>22860</xdr:rowOff>
    </xdr:to>
    <xdr:pic>
      <xdr:nvPicPr>
        <xdr:cNvPr id="2" name="Grafik 1" descr="COCO">
          <a:extLst>
            <a:ext uri="{FF2B5EF4-FFF2-40B4-BE49-F238E27FC236}">
              <a16:creationId xmlns:a16="http://schemas.microsoft.com/office/drawing/2014/main" id="{2CAB034B-6FFA-30D4-8444-FA499DD28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szlo Hammerl" refreshedDate="44929.753987152777" createdVersion="8" refreshedVersion="8" minRefreshableVersion="3" recordCount="321" xr:uid="{C2DB1A48-EF27-4F6E-BB00-EE52F652DBDD}">
  <cacheSource type="worksheet">
    <worksheetSource ref="A2:I1048576" sheet="General data"/>
  </cacheSource>
  <cacheFields count="9">
    <cacheField name="Ssz." numFmtId="0">
      <sharedItems containsString="0" containsBlank="1" containsNumber="1" containsInteger="1" minValue="1" maxValue="328"/>
    </cacheField>
    <cacheField name="Objektum" numFmtId="0">
      <sharedItems containsBlank="1" count="33">
        <s v="Austria"/>
        <s v="Belgium"/>
        <s v="Bulgaria"/>
        <s v="Croatia"/>
        <s v="Cyprus"/>
        <s v="Czech Republic"/>
        <s v="Denmark"/>
        <s v="Estonia"/>
        <s v="Finland"/>
        <s v="France"/>
        <s v="Germany"/>
        <s v="Greece"/>
        <s v="Hungary"/>
        <s v="Iceland"/>
        <s v="Ireland"/>
        <s v="Italy"/>
        <s v="Latvia"/>
        <s v="Lithuania"/>
        <s v="Luxembourg"/>
        <s v="Malta"/>
        <s v="Netherlands"/>
        <s v="Norway"/>
        <s v="Poland"/>
        <s v="Portugal"/>
        <s v="Romania"/>
        <s v="Serbia"/>
        <s v="Slovakia"/>
        <s v="Slovenia"/>
        <s v="Spain"/>
        <s v="Sweden"/>
        <s v="Switzerland"/>
        <s v="Turkey"/>
        <m/>
      </sharedItems>
    </cacheField>
    <cacheField name="Tulajdonság" numFmtId="0">
      <sharedItems containsBlank="1" count="12">
        <s v="Gross public expenditure on R&amp;D "/>
        <s v="Number of passenger cars produced per capita "/>
        <s v="Number of vehicles"/>
        <s v="Number of hydrogen refuelling stations "/>
        <s v="Yearly Hydrogen production capacity in 2020"/>
        <s v="Electricity tariffs for household consumers"/>
        <s v="Percentage of alternative fuels (electirc, hybrid, etc.) regarding all (+diesel and petrol) new registrations"/>
        <s v="Petrol prices"/>
        <s v="Share of zero-emission vehicles in newly registered passenger cars"/>
        <s v="Number of hydrogen cars"/>
        <m/>
        <s v="Percentage of alternative fuels (electirc, hybrid, etc.) regarding all (+diesel and petrol) registrations" u="1"/>
      </sharedItems>
    </cacheField>
    <cacheField name="Érték" numFmtId="0">
      <sharedItems containsString="0" containsBlank="1" containsNumber="1" minValue="0" maxValue="1988.372093023256"/>
    </cacheField>
    <cacheField name="Mértékegység" numFmtId="0">
      <sharedItems containsBlank="1" count="11">
        <s v="Euro/inhabitant"/>
        <s v="number/ 1000 inhabitants"/>
        <s v="number"/>
        <s v="million tons"/>
        <s v="Purchasing Power Standard/KWh"/>
        <s v="%"/>
        <s v="€/liter"/>
        <s v="Absolute number"/>
        <m/>
        <s v="Euro/lakos" u="1"/>
        <s v="Percentage of total trucks" u="1"/>
      </sharedItems>
    </cacheField>
    <cacheField name="Dátum" numFmtId="0">
      <sharedItems containsString="0" containsBlank="1" containsNumber="1" containsInteger="1" minValue="2020" maxValue="2022"/>
    </cacheField>
    <cacheField name="Forrás" numFmtId="0">
      <sharedItems containsBlank="1"/>
    </cacheField>
    <cacheField name="Rögzítés dátuma" numFmtId="0">
      <sharedItems containsNonDate="0" containsString="0" containsBlank="1"/>
    </cacheField>
    <cacheField name="Rögzítette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1">
  <r>
    <n v="1"/>
    <x v="0"/>
    <x v="0"/>
    <n v="1449.9"/>
    <x v="0"/>
    <n v="2021"/>
    <s v="https://ec.europa.eu/eurostat/databrowser/view/RD_E_GERDREG__custom_4104492/default/table?lang=de"/>
    <m/>
    <m/>
  </r>
  <r>
    <n v="2"/>
    <x v="1"/>
    <x v="0"/>
    <n v="1397.9"/>
    <x v="0"/>
    <n v="2021"/>
    <m/>
    <m/>
    <m/>
  </r>
  <r>
    <n v="3"/>
    <x v="2"/>
    <x v="0"/>
    <n v="79.400000000000006"/>
    <x v="0"/>
    <n v="2021"/>
    <m/>
    <m/>
    <m/>
  </r>
  <r>
    <n v="4"/>
    <x v="3"/>
    <x v="0"/>
    <n v="179.6"/>
    <x v="0"/>
    <n v="2021"/>
    <m/>
    <m/>
    <m/>
  </r>
  <r>
    <n v="5"/>
    <x v="4"/>
    <x v="0"/>
    <n v="232.1"/>
    <x v="0"/>
    <n v="2021"/>
    <m/>
    <m/>
    <m/>
  </r>
  <r>
    <n v="6"/>
    <x v="5"/>
    <x v="0"/>
    <n v="444.4"/>
    <x v="0"/>
    <n v="2021"/>
    <m/>
    <m/>
    <m/>
  </r>
  <r>
    <n v="7"/>
    <x v="6"/>
    <x v="0"/>
    <n v="1621.7"/>
    <x v="0"/>
    <n v="2021"/>
    <m/>
    <m/>
    <m/>
  </r>
  <r>
    <n v="8"/>
    <x v="7"/>
    <x v="0"/>
    <n v="414.2"/>
    <x v="0"/>
    <n v="2021"/>
    <m/>
    <m/>
    <m/>
  </r>
  <r>
    <n v="9"/>
    <x v="8"/>
    <x v="0"/>
    <n v="1353.7"/>
    <x v="0"/>
    <n v="2021"/>
    <m/>
    <m/>
    <m/>
  </r>
  <r>
    <n v="10"/>
    <x v="9"/>
    <x v="0"/>
    <n v="817.6"/>
    <x v="0"/>
    <n v="2021"/>
    <m/>
    <m/>
    <m/>
  </r>
  <r>
    <n v="11"/>
    <x v="10"/>
    <x v="0"/>
    <n v="1357.1"/>
    <x v="0"/>
    <n v="2021"/>
    <m/>
    <m/>
    <m/>
  </r>
  <r>
    <n v="12"/>
    <x v="11"/>
    <x v="0"/>
    <n v="246.8"/>
    <x v="0"/>
    <n v="2021"/>
    <m/>
    <m/>
    <m/>
  </r>
  <r>
    <n v="13"/>
    <x v="12"/>
    <x v="0"/>
    <n v="260.10000000000002"/>
    <x v="0"/>
    <n v="2021"/>
    <m/>
    <m/>
    <m/>
  </r>
  <r>
    <n v="14"/>
    <x v="13"/>
    <x v="0"/>
    <n v="1628.6"/>
    <x v="0"/>
    <n v="2021"/>
    <m/>
    <m/>
    <m/>
  </r>
  <r>
    <n v="15"/>
    <x v="14"/>
    <x v="0"/>
    <n v="899.2"/>
    <x v="0"/>
    <n v="2021"/>
    <m/>
    <m/>
    <m/>
  </r>
  <r>
    <n v="16"/>
    <x v="15"/>
    <x v="0"/>
    <n v="447.6"/>
    <x v="0"/>
    <n v="2021"/>
    <m/>
    <m/>
    <m/>
  </r>
  <r>
    <n v="17"/>
    <x v="16"/>
    <x v="0"/>
    <n v="122.6"/>
    <x v="0"/>
    <n v="2021"/>
    <m/>
    <m/>
    <m/>
  </r>
  <r>
    <n v="18"/>
    <x v="17"/>
    <x v="0"/>
    <n v="222.6"/>
    <x v="0"/>
    <n v="2021"/>
    <m/>
    <m/>
    <m/>
  </r>
  <r>
    <n v="19"/>
    <x v="18"/>
    <x v="0"/>
    <n v="1165"/>
    <x v="0"/>
    <n v="2021"/>
    <m/>
    <m/>
    <m/>
  </r>
  <r>
    <n v="20"/>
    <x v="19"/>
    <x v="0"/>
    <n v="184.1"/>
    <x v="0"/>
    <n v="2021"/>
    <m/>
    <m/>
    <m/>
  </r>
  <r>
    <n v="21"/>
    <x v="20"/>
    <x v="0"/>
    <n v="1105.3"/>
    <x v="0"/>
    <n v="2021"/>
    <m/>
    <m/>
    <m/>
  </r>
  <r>
    <n v="22"/>
    <x v="21"/>
    <x v="0"/>
    <n v="1489.6"/>
    <x v="0"/>
    <n v="2021"/>
    <m/>
    <m/>
    <m/>
  </r>
  <r>
    <n v="23"/>
    <x v="22"/>
    <x v="0"/>
    <n v="218.1"/>
    <x v="0"/>
    <n v="2021"/>
    <m/>
    <m/>
    <m/>
  </r>
  <r>
    <n v="24"/>
    <x v="23"/>
    <x v="0"/>
    <n v="346.2"/>
    <x v="0"/>
    <n v="2021"/>
    <m/>
    <m/>
    <m/>
  </r>
  <r>
    <n v="25"/>
    <x v="24"/>
    <x v="0"/>
    <n v="59.4"/>
    <x v="0"/>
    <n v="2021"/>
    <m/>
    <m/>
    <m/>
  </r>
  <r>
    <n v="26"/>
    <x v="25"/>
    <x v="0"/>
    <n v="50"/>
    <x v="0"/>
    <n v="2021"/>
    <m/>
    <m/>
    <m/>
  </r>
  <r>
    <n v="27"/>
    <x v="26"/>
    <x v="0"/>
    <n v="168.2"/>
    <x v="0"/>
    <n v="2021"/>
    <m/>
    <m/>
    <m/>
  </r>
  <r>
    <n v="28"/>
    <x v="27"/>
    <x v="0"/>
    <n v="529.6"/>
    <x v="0"/>
    <n v="2021"/>
    <m/>
    <m/>
    <m/>
  </r>
  <r>
    <n v="29"/>
    <x v="28"/>
    <x v="0"/>
    <n v="363.9"/>
    <x v="0"/>
    <n v="2021"/>
    <m/>
    <m/>
    <m/>
  </r>
  <r>
    <n v="30"/>
    <x v="29"/>
    <x v="0"/>
    <n v="1737.4"/>
    <x v="0"/>
    <n v="2021"/>
    <m/>
    <m/>
    <m/>
  </r>
  <r>
    <n v="31"/>
    <x v="30"/>
    <x v="0"/>
    <n v="1988.372093023256"/>
    <x v="0"/>
    <n v="2021"/>
    <m/>
    <m/>
    <m/>
  </r>
  <r>
    <n v="32"/>
    <x v="31"/>
    <x v="0"/>
    <n v="271.08433734939757"/>
    <x v="0"/>
    <n v="2021"/>
    <m/>
    <m/>
    <m/>
  </r>
  <r>
    <n v="33"/>
    <x v="0"/>
    <x v="1"/>
    <n v="13.888070615103427"/>
    <x v="1"/>
    <n v="2021"/>
    <s v="https://de.statista.com/statistik/daten/studie/163017/umfrage/produktion-von-pkw-in-verschiedenen-laendern-europas/"/>
    <m/>
    <m/>
  </r>
  <r>
    <n v="34"/>
    <x v="1"/>
    <x v="1"/>
    <n v="19.274127651847593"/>
    <x v="1"/>
    <n v="2021"/>
    <m/>
    <m/>
    <m/>
  </r>
  <r>
    <n v="35"/>
    <x v="2"/>
    <x v="1"/>
    <n v="0"/>
    <x v="1"/>
    <n v="2021"/>
    <m/>
    <m/>
    <m/>
  </r>
  <r>
    <n v="36"/>
    <x v="3"/>
    <x v="1"/>
    <n v="0"/>
    <x v="1"/>
    <n v="2021"/>
    <m/>
    <m/>
    <m/>
  </r>
  <r>
    <n v="37"/>
    <x v="4"/>
    <x v="1"/>
    <n v="0"/>
    <x v="1"/>
    <n v="2021"/>
    <m/>
    <m/>
    <m/>
  </r>
  <r>
    <n v="38"/>
    <x v="5"/>
    <x v="1"/>
    <n v="105.0921167624048"/>
    <x v="1"/>
    <n v="2021"/>
    <m/>
    <m/>
    <m/>
  </r>
  <r>
    <n v="39"/>
    <x v="6"/>
    <x v="1"/>
    <n v="0"/>
    <x v="1"/>
    <n v="2021"/>
    <m/>
    <m/>
    <m/>
  </r>
  <r>
    <n v="40"/>
    <x v="7"/>
    <x v="1"/>
    <n v="0"/>
    <x v="1"/>
    <n v="2021"/>
    <m/>
    <m/>
    <m/>
  </r>
  <r>
    <n v="41"/>
    <x v="8"/>
    <x v="1"/>
    <n v="16.793070091944454"/>
    <x v="1"/>
    <n v="2021"/>
    <m/>
    <m/>
    <m/>
  </r>
  <r>
    <n v="42"/>
    <x v="9"/>
    <x v="1"/>
    <n v="13.529953798043829"/>
    <x v="1"/>
    <n v="2021"/>
    <m/>
    <m/>
    <m/>
  </r>
  <r>
    <n v="43"/>
    <x v="10"/>
    <x v="1"/>
    <n v="37.196924295462203"/>
    <x v="1"/>
    <n v="2021"/>
    <m/>
    <m/>
    <m/>
  </r>
  <r>
    <n v="44"/>
    <x v="11"/>
    <x v="1"/>
    <n v="0"/>
    <x v="1"/>
    <n v="2021"/>
    <m/>
    <m/>
    <m/>
  </r>
  <r>
    <n v="45"/>
    <x v="12"/>
    <x v="1"/>
    <n v="40.695798641966519"/>
    <x v="1"/>
    <n v="2021"/>
    <m/>
    <m/>
    <m/>
  </r>
  <r>
    <n v="46"/>
    <x v="13"/>
    <x v="1"/>
    <n v="0"/>
    <x v="1"/>
    <n v="2021"/>
    <m/>
    <m/>
    <m/>
  </r>
  <r>
    <n v="47"/>
    <x v="14"/>
    <x v="1"/>
    <n v="0"/>
    <x v="1"/>
    <n v="2021"/>
    <m/>
    <m/>
    <m/>
  </r>
  <r>
    <n v="48"/>
    <x v="15"/>
    <x v="1"/>
    <n v="7.5009932502386025"/>
    <x v="1"/>
    <n v="2021"/>
    <m/>
    <m/>
    <m/>
  </r>
  <r>
    <n v="49"/>
    <x v="16"/>
    <x v="1"/>
    <n v="0"/>
    <x v="1"/>
    <n v="2021"/>
    <m/>
    <m/>
    <m/>
  </r>
  <r>
    <n v="50"/>
    <x v="17"/>
    <x v="1"/>
    <n v="0"/>
    <x v="1"/>
    <n v="2021"/>
    <m/>
    <m/>
    <m/>
  </r>
  <r>
    <n v="51"/>
    <x v="18"/>
    <x v="1"/>
    <n v="0"/>
    <x v="1"/>
    <n v="2021"/>
    <m/>
    <m/>
    <m/>
  </r>
  <r>
    <n v="52"/>
    <x v="19"/>
    <x v="1"/>
    <n v="0"/>
    <x v="1"/>
    <n v="2021"/>
    <m/>
    <m/>
    <m/>
  </r>
  <r>
    <n v="53"/>
    <x v="20"/>
    <x v="1"/>
    <n v="5.9951092260716363"/>
    <x v="1"/>
    <n v="2021"/>
    <m/>
    <m/>
    <m/>
  </r>
  <r>
    <n v="54"/>
    <x v="21"/>
    <x v="1"/>
    <n v="0"/>
    <x v="1"/>
    <n v="2021"/>
    <m/>
    <m/>
    <m/>
  </r>
  <r>
    <n v="55"/>
    <x v="22"/>
    <x v="1"/>
    <n v="6.9261775437973832"/>
    <x v="1"/>
    <n v="2021"/>
    <m/>
    <m/>
    <m/>
  </r>
  <r>
    <n v="56"/>
    <x v="23"/>
    <x v="1"/>
    <n v="22.142587906811041"/>
    <x v="1"/>
    <n v="2021"/>
    <m/>
    <m/>
    <m/>
  </r>
  <r>
    <n v="57"/>
    <x v="24"/>
    <x v="1"/>
    <n v="22.100684637719588"/>
    <x v="1"/>
    <n v="2021"/>
    <m/>
    <m/>
    <m/>
  </r>
  <r>
    <n v="58"/>
    <x v="25"/>
    <x v="1"/>
    <n v="3.1055868638192288"/>
    <x v="1"/>
    <n v="2021"/>
    <m/>
    <m/>
    <m/>
  </r>
  <r>
    <n v="59"/>
    <x v="26"/>
    <x v="1"/>
    <n v="184.00239055905814"/>
    <x v="1"/>
    <n v="2021"/>
    <m/>
    <m/>
    <m/>
  </r>
  <r>
    <n v="60"/>
    <x v="27"/>
    <x v="1"/>
    <n v="45.4621816835771"/>
    <x v="1"/>
    <n v="2021"/>
    <m/>
    <m/>
    <m/>
  </r>
  <r>
    <n v="61"/>
    <x v="28"/>
    <x v="1"/>
    <n v="35.042709365385413"/>
    <x v="1"/>
    <n v="2021"/>
    <m/>
    <m/>
    <m/>
  </r>
  <r>
    <n v="62"/>
    <x v="29"/>
    <x v="1"/>
    <n v="24.683501069522706"/>
    <x v="1"/>
    <n v="2021"/>
    <m/>
    <m/>
    <m/>
  </r>
  <r>
    <n v="63"/>
    <x v="30"/>
    <x v="1"/>
    <n v="0"/>
    <x v="1"/>
    <n v="2021"/>
    <m/>
    <m/>
    <m/>
  </r>
  <r>
    <n v="64"/>
    <x v="31"/>
    <x v="1"/>
    <n v="9.2445970267478934"/>
    <x v="1"/>
    <n v="2021"/>
    <m/>
    <m/>
    <m/>
  </r>
  <r>
    <n v="66"/>
    <x v="0"/>
    <x v="2"/>
    <n v="570"/>
    <x v="1"/>
    <n v="2020"/>
    <m/>
    <m/>
    <m/>
  </r>
  <r>
    <n v="67"/>
    <x v="1"/>
    <x v="2"/>
    <n v="509"/>
    <x v="1"/>
    <n v="2020"/>
    <m/>
    <m/>
    <m/>
  </r>
  <r>
    <n v="68"/>
    <x v="2"/>
    <x v="2"/>
    <n v="414"/>
    <x v="1"/>
    <n v="2020"/>
    <m/>
    <m/>
    <m/>
  </r>
  <r>
    <n v="69"/>
    <x v="3"/>
    <x v="2"/>
    <n v="433"/>
    <x v="1"/>
    <n v="2020"/>
    <m/>
    <m/>
    <m/>
  </r>
  <r>
    <n v="70"/>
    <x v="4"/>
    <x v="2"/>
    <n v="645"/>
    <x v="1"/>
    <n v="2020"/>
    <m/>
    <m/>
    <m/>
  </r>
  <r>
    <n v="71"/>
    <x v="5"/>
    <x v="2"/>
    <n v="565"/>
    <x v="1"/>
    <n v="2020"/>
    <m/>
    <m/>
    <m/>
  </r>
  <r>
    <n v="72"/>
    <x v="6"/>
    <x v="2"/>
    <n v="466"/>
    <x v="1"/>
    <n v="2020"/>
    <m/>
    <m/>
    <m/>
  </r>
  <r>
    <n v="73"/>
    <x v="7"/>
    <x v="2"/>
    <n v="608"/>
    <x v="1"/>
    <n v="2020"/>
    <m/>
    <m/>
    <m/>
  </r>
  <r>
    <n v="74"/>
    <x v="8"/>
    <x v="2"/>
    <n v="654"/>
    <x v="1"/>
    <n v="2020"/>
    <m/>
    <m/>
    <m/>
  </r>
  <r>
    <n v="75"/>
    <x v="9"/>
    <x v="2"/>
    <n v="566"/>
    <x v="1"/>
    <n v="2020"/>
    <m/>
    <m/>
    <m/>
  </r>
  <r>
    <n v="76"/>
    <x v="10"/>
    <x v="2"/>
    <n v="574"/>
    <x v="1"/>
    <n v="2020"/>
    <m/>
    <m/>
    <m/>
  </r>
  <r>
    <n v="77"/>
    <x v="11"/>
    <x v="2"/>
    <n v="514"/>
    <x v="1"/>
    <n v="2020"/>
    <m/>
    <m/>
    <m/>
  </r>
  <r>
    <n v="78"/>
    <x v="12"/>
    <x v="2"/>
    <n v="403"/>
    <x v="1"/>
    <n v="2020"/>
    <m/>
    <m/>
    <m/>
  </r>
  <r>
    <n v="79"/>
    <x v="13"/>
    <x v="2"/>
    <n v="216"/>
    <x v="1"/>
    <n v="2020"/>
    <s v="https://www.statista.com/statistics/452431/iceland-number-of-registered-passenger-cars/"/>
    <m/>
    <m/>
  </r>
  <r>
    <n v="80"/>
    <x v="14"/>
    <x v="2"/>
    <n v="458"/>
    <x v="1"/>
    <n v="2020"/>
    <m/>
    <m/>
    <m/>
  </r>
  <r>
    <n v="81"/>
    <x v="15"/>
    <x v="2"/>
    <n v="670"/>
    <x v="1"/>
    <n v="2020"/>
    <m/>
    <m/>
    <m/>
  </r>
  <r>
    <n v="82"/>
    <x v="16"/>
    <x v="2"/>
    <n v="390"/>
    <x v="1"/>
    <n v="2020"/>
    <m/>
    <m/>
    <m/>
  </r>
  <r>
    <n v="83"/>
    <x v="17"/>
    <x v="2"/>
    <n v="560"/>
    <x v="1"/>
    <n v="2020"/>
    <m/>
    <m/>
    <m/>
  </r>
  <r>
    <n v="84"/>
    <x v="18"/>
    <x v="2"/>
    <n v="682"/>
    <x v="1"/>
    <n v="2020"/>
    <m/>
    <m/>
    <m/>
  </r>
  <r>
    <n v="85"/>
    <x v="19"/>
    <x v="2"/>
    <n v="597"/>
    <x v="1"/>
    <n v="2020"/>
    <m/>
    <m/>
    <m/>
  </r>
  <r>
    <n v="86"/>
    <x v="20"/>
    <x v="2"/>
    <n v="503"/>
    <x v="1"/>
    <n v="2020"/>
    <m/>
    <m/>
    <m/>
  </r>
  <r>
    <n v="87"/>
    <x v="21"/>
    <x v="2"/>
    <n v="514"/>
    <x v="1"/>
    <n v="2020"/>
    <m/>
    <m/>
    <m/>
  </r>
  <r>
    <n v="88"/>
    <x v="22"/>
    <x v="2"/>
    <n v="664"/>
    <x v="1"/>
    <n v="2020"/>
    <m/>
    <m/>
    <m/>
  </r>
  <r>
    <n v="89"/>
    <x v="23"/>
    <x v="2"/>
    <n v="540"/>
    <x v="1"/>
    <n v="2020"/>
    <m/>
    <m/>
    <m/>
  </r>
  <r>
    <n v="90"/>
    <x v="24"/>
    <x v="2"/>
    <n v="379"/>
    <x v="1"/>
    <n v="2020"/>
    <m/>
    <m/>
    <m/>
  </r>
  <r>
    <n v="91"/>
    <x v="25"/>
    <x v="2"/>
    <n v="285.71428571428572"/>
    <x v="1"/>
    <n v="2020"/>
    <m/>
    <m/>
    <m/>
  </r>
  <r>
    <n v="92"/>
    <x v="26"/>
    <x v="2"/>
    <n v="447"/>
    <x v="1"/>
    <n v="2020"/>
    <m/>
    <m/>
    <m/>
  </r>
  <r>
    <n v="93"/>
    <x v="27"/>
    <x v="2"/>
    <n v="555"/>
    <x v="1"/>
    <n v="2020"/>
    <m/>
    <m/>
    <m/>
  </r>
  <r>
    <n v="94"/>
    <x v="28"/>
    <x v="2"/>
    <n v="521"/>
    <x v="1"/>
    <n v="2020"/>
    <m/>
    <m/>
    <m/>
  </r>
  <r>
    <n v="95"/>
    <x v="29"/>
    <x v="2"/>
    <n v="476"/>
    <x v="1"/>
    <n v="2020"/>
    <m/>
    <m/>
    <m/>
  </r>
  <r>
    <n v="96"/>
    <x v="30"/>
    <x v="2"/>
    <n v="537"/>
    <x v="1"/>
    <n v="2020"/>
    <m/>
    <m/>
    <m/>
  </r>
  <r>
    <n v="97"/>
    <x v="31"/>
    <x v="2"/>
    <n v="157"/>
    <x v="1"/>
    <n v="2020"/>
    <m/>
    <m/>
    <m/>
  </r>
  <r>
    <n v="99"/>
    <x v="0"/>
    <x v="3"/>
    <n v="0.44779474521822382"/>
    <x v="2"/>
    <n v="2021"/>
    <m/>
    <m/>
    <m/>
  </r>
  <r>
    <n v="100"/>
    <x v="1"/>
    <x v="3"/>
    <n v="0.25963310207812929"/>
    <x v="2"/>
    <n v="2021"/>
    <m/>
    <m/>
    <m/>
  </r>
  <r>
    <n v="101"/>
    <x v="2"/>
    <x v="3"/>
    <n v="0"/>
    <x v="2"/>
    <n v="2021"/>
    <m/>
    <m/>
    <m/>
  </r>
  <r>
    <n v="102"/>
    <x v="3"/>
    <x v="3"/>
    <n v="0"/>
    <x v="2"/>
    <n v="2021"/>
    <m/>
    <m/>
    <m/>
  </r>
  <r>
    <n v="103"/>
    <x v="4"/>
    <x v="3"/>
    <n v="0"/>
    <x v="2"/>
    <n v="2021"/>
    <m/>
    <m/>
    <m/>
  </r>
  <r>
    <n v="104"/>
    <x v="5"/>
    <x v="3"/>
    <n v="9.5284957287565045E-2"/>
    <x v="2"/>
    <n v="2021"/>
    <m/>
    <m/>
    <m/>
  </r>
  <r>
    <n v="105"/>
    <x v="6"/>
    <x v="3"/>
    <n v="1.0273893437464952"/>
    <x v="2"/>
    <n v="2021"/>
    <m/>
    <m/>
    <m/>
  </r>
  <r>
    <n v="106"/>
    <x v="7"/>
    <x v="3"/>
    <n v="0"/>
    <x v="2"/>
    <n v="2021"/>
    <m/>
    <m/>
    <m/>
  </r>
  <r>
    <n v="107"/>
    <x v="8"/>
    <x v="3"/>
    <n v="0"/>
    <x v="2"/>
    <n v="2021"/>
    <m/>
    <m/>
    <m/>
  </r>
  <r>
    <n v="108"/>
    <x v="9"/>
    <x v="3"/>
    <n v="0.28082961561727193"/>
    <x v="2"/>
    <n v="2021"/>
    <m/>
    <m/>
    <m/>
  </r>
  <r>
    <n v="109"/>
    <x v="10"/>
    <x v="3"/>
    <n v="1.0702900225002623"/>
    <x v="2"/>
    <n v="2021"/>
    <m/>
    <m/>
    <m/>
  </r>
  <r>
    <n v="110"/>
    <x v="11"/>
    <x v="3"/>
    <n v="0"/>
    <x v="2"/>
    <n v="2021"/>
    <m/>
    <m/>
    <m/>
  </r>
  <r>
    <n v="111"/>
    <x v="12"/>
    <x v="3"/>
    <n v="0"/>
    <x v="2"/>
    <n v="2021"/>
    <m/>
    <m/>
    <m/>
  </r>
  <r>
    <n v="112"/>
    <x v="13"/>
    <x v="3"/>
    <n v="0"/>
    <x v="2"/>
    <n v="2021"/>
    <m/>
    <m/>
    <m/>
  </r>
  <r>
    <n v="113"/>
    <x v="14"/>
    <x v="3"/>
    <n v="0"/>
    <x v="2"/>
    <n v="2021"/>
    <m/>
    <m/>
    <m/>
  </r>
  <r>
    <n v="114"/>
    <x v="15"/>
    <x v="3"/>
    <n v="1.6881565335717864E-2"/>
    <x v="2"/>
    <n v="2021"/>
    <m/>
    <m/>
    <m/>
  </r>
  <r>
    <n v="115"/>
    <x v="16"/>
    <x v="3"/>
    <n v="0"/>
    <x v="2"/>
    <n v="2021"/>
    <m/>
    <m/>
    <m/>
  </r>
  <r>
    <n v="116"/>
    <x v="17"/>
    <x v="3"/>
    <n v="0"/>
    <x v="2"/>
    <n v="2021"/>
    <m/>
    <m/>
    <m/>
  </r>
  <r>
    <n v="117"/>
    <x v="18"/>
    <x v="3"/>
    <n v="0"/>
    <x v="2"/>
    <n v="2021"/>
    <m/>
    <m/>
    <m/>
  </r>
  <r>
    <n v="118"/>
    <x v="19"/>
    <x v="3"/>
    <n v="0"/>
    <x v="2"/>
    <n v="2021"/>
    <m/>
    <m/>
    <m/>
  </r>
  <r>
    <n v="119"/>
    <x v="20"/>
    <x v="3"/>
    <n v="0.40056273341720355"/>
    <x v="2"/>
    <n v="2021"/>
    <m/>
    <m/>
    <m/>
  </r>
  <r>
    <n v="120"/>
    <x v="21"/>
    <x v="3"/>
    <n v="0"/>
    <x v="2"/>
    <n v="2021"/>
    <m/>
    <m/>
    <m/>
  </r>
  <r>
    <n v="121"/>
    <x v="22"/>
    <x v="3"/>
    <n v="0"/>
    <x v="2"/>
    <n v="2021"/>
    <m/>
    <m/>
    <m/>
  </r>
  <r>
    <n v="122"/>
    <x v="23"/>
    <x v="3"/>
    <n v="0"/>
    <x v="2"/>
    <n v="2021"/>
    <m/>
    <m/>
    <m/>
  </r>
  <r>
    <n v="123"/>
    <x v="24"/>
    <x v="3"/>
    <n v="0"/>
    <x v="2"/>
    <n v="2021"/>
    <m/>
    <m/>
    <m/>
  </r>
  <r>
    <n v="124"/>
    <x v="25"/>
    <x v="3"/>
    <n v="0"/>
    <x v="2"/>
    <n v="2021"/>
    <m/>
    <m/>
    <m/>
  </r>
  <r>
    <n v="125"/>
    <x v="26"/>
    <x v="3"/>
    <n v="0"/>
    <x v="2"/>
    <n v="2021"/>
    <m/>
    <m/>
    <m/>
  </r>
  <r>
    <n v="126"/>
    <x v="27"/>
    <x v="3"/>
    <n v="0"/>
    <x v="2"/>
    <n v="2021"/>
    <m/>
    <m/>
    <m/>
  </r>
  <r>
    <n v="127"/>
    <x v="28"/>
    <x v="3"/>
    <n v="6.3292881797695072E-2"/>
    <x v="2"/>
    <n v="2021"/>
    <m/>
    <m/>
    <m/>
  </r>
  <r>
    <n v="128"/>
    <x v="29"/>
    <x v="3"/>
    <n v="0.28903697216429441"/>
    <x v="2"/>
    <n v="2021"/>
    <m/>
    <m/>
    <m/>
  </r>
  <r>
    <n v="129"/>
    <x v="30"/>
    <x v="3"/>
    <n v="0"/>
    <x v="2"/>
    <n v="2021"/>
    <m/>
    <m/>
    <m/>
  </r>
  <r>
    <n v="130"/>
    <x v="31"/>
    <x v="3"/>
    <n v="0"/>
    <x v="2"/>
    <n v="2021"/>
    <m/>
    <m/>
    <m/>
  </r>
  <r>
    <n v="132"/>
    <x v="0"/>
    <x v="4"/>
    <n v="19.031276671774513"/>
    <x v="3"/>
    <n v="2021"/>
    <m/>
    <m/>
    <m/>
  </r>
  <r>
    <n v="133"/>
    <x v="1"/>
    <x v="4"/>
    <n v="49.33028939484457"/>
    <x v="3"/>
    <n v="2021"/>
    <m/>
    <m/>
    <m/>
  </r>
  <r>
    <n v="134"/>
    <x v="2"/>
    <x v="4"/>
    <n v="31.807774629771963"/>
    <x v="3"/>
    <n v="2021"/>
    <m/>
    <m/>
    <m/>
  </r>
  <r>
    <n v="135"/>
    <x v="3"/>
    <x v="4"/>
    <n v="37.16224167596755"/>
    <x v="3"/>
    <n v="2021"/>
    <m/>
    <m/>
    <m/>
  </r>
  <r>
    <n v="136"/>
    <x v="4"/>
    <x v="4"/>
    <n v="0"/>
    <x v="3"/>
    <n v="2021"/>
    <m/>
    <m/>
    <m/>
  </r>
  <r>
    <n v="137"/>
    <x v="5"/>
    <x v="4"/>
    <n v="12.387044447383456"/>
    <x v="3"/>
    <n v="2021"/>
    <m/>
    <m/>
    <m/>
  </r>
  <r>
    <n v="138"/>
    <x v="6"/>
    <x v="4"/>
    <n v="5.1369467187324753"/>
    <x v="3"/>
    <n v="2021"/>
    <m/>
    <m/>
    <m/>
  </r>
  <r>
    <n v="139"/>
    <x v="7"/>
    <x v="4"/>
    <n v="0"/>
    <x v="3"/>
    <n v="2021"/>
    <m/>
    <m/>
    <m/>
  </r>
  <r>
    <n v="140"/>
    <x v="8"/>
    <x v="4"/>
    <n v="34.334497152314874"/>
    <x v="3"/>
    <n v="2021"/>
    <m/>
    <m/>
    <m/>
  </r>
  <r>
    <n v="141"/>
    <x v="9"/>
    <x v="4"/>
    <n v="12.120014989798051"/>
    <x v="3"/>
    <n v="2021"/>
    <m/>
    <m/>
    <m/>
  </r>
  <r>
    <n v="142"/>
    <x v="10"/>
    <x v="4"/>
    <n v="25.133776932871324"/>
    <x v="3"/>
    <n v="2021"/>
    <m/>
    <m/>
    <m/>
  </r>
  <r>
    <n v="143"/>
    <x v="11"/>
    <x v="4"/>
    <n v="36.521531971510953"/>
    <x v="3"/>
    <n v="2021"/>
    <m/>
    <m/>
    <m/>
  </r>
  <r>
    <n v="144"/>
    <x v="12"/>
    <x v="4"/>
    <n v="26.719359985004271"/>
    <x v="3"/>
    <n v="2021"/>
    <m/>
    <m/>
    <m/>
  </r>
  <r>
    <n v="145"/>
    <x v="13"/>
    <x v="4"/>
    <n v="0"/>
    <x v="3"/>
    <n v="2021"/>
    <m/>
    <m/>
    <m/>
  </r>
  <r>
    <n v="146"/>
    <x v="14"/>
    <x v="4"/>
    <n v="1.9974735953965423"/>
    <x v="3"/>
    <n v="2021"/>
    <m/>
    <m/>
    <m/>
  </r>
  <r>
    <n v="147"/>
    <x v="15"/>
    <x v="4"/>
    <n v="14.349330535360187"/>
    <x v="3"/>
    <n v="2021"/>
    <m/>
    <m/>
    <m/>
  </r>
  <r>
    <n v="148"/>
    <x v="16"/>
    <x v="4"/>
    <n v="0"/>
    <x v="3"/>
    <n v="2021"/>
    <m/>
    <m/>
    <m/>
  </r>
  <r>
    <n v="149"/>
    <x v="17"/>
    <x v="4"/>
    <n v="96.577576832827788"/>
    <x v="3"/>
    <n v="2021"/>
    <m/>
    <m/>
    <m/>
  </r>
  <r>
    <n v="150"/>
    <x v="18"/>
    <x v="4"/>
    <n v="0"/>
    <x v="3"/>
    <n v="2021"/>
    <m/>
    <m/>
    <m/>
  </r>
  <r>
    <n v="151"/>
    <x v="19"/>
    <x v="4"/>
    <n v="0"/>
    <x v="3"/>
    <n v="2021"/>
    <m/>
    <m/>
    <m/>
  </r>
  <r>
    <n v="152"/>
    <x v="20"/>
    <x v="4"/>
    <n v="88.696033828095082"/>
    <x v="3"/>
    <n v="2021"/>
    <m/>
    <m/>
    <m/>
  </r>
  <r>
    <n v="153"/>
    <x v="21"/>
    <x v="4"/>
    <n v="53.789677538302421"/>
    <x v="3"/>
    <n v="2021"/>
    <m/>
    <m/>
    <m/>
  </r>
  <r>
    <n v="154"/>
    <x v="22"/>
    <x v="4"/>
    <n v="27.219872430764472"/>
    <x v="3"/>
    <n v="2021"/>
    <m/>
    <m/>
    <m/>
  </r>
  <r>
    <n v="155"/>
    <x v="23"/>
    <x v="4"/>
    <n v="15.536617282233918"/>
    <x v="3"/>
    <n v="2021"/>
    <m/>
    <m/>
    <m/>
  </r>
  <r>
    <n v="156"/>
    <x v="24"/>
    <x v="4"/>
    <n v="12.498918062405222"/>
    <x v="3"/>
    <n v="2021"/>
    <m/>
    <m/>
    <m/>
  </r>
  <r>
    <n v="157"/>
    <x v="25"/>
    <x v="4"/>
    <n v="0"/>
    <x v="3"/>
    <n v="2021"/>
    <m/>
    <m/>
    <m/>
  </r>
  <r>
    <n v="158"/>
    <x v="26"/>
    <x v="4"/>
    <n v="38.463081211499144"/>
    <x v="3"/>
    <n v="2021"/>
    <m/>
    <m/>
    <m/>
  </r>
  <r>
    <n v="159"/>
    <x v="27"/>
    <x v="4"/>
    <n v="0"/>
    <x v="3"/>
    <n v="2021"/>
    <m/>
    <m/>
    <m/>
  </r>
  <r>
    <n v="160"/>
    <x v="28"/>
    <x v="4"/>
    <n v="16.6671255400597"/>
    <x v="3"/>
    <n v="2021"/>
    <m/>
    <m/>
    <m/>
  </r>
  <r>
    <n v="161"/>
    <x v="29"/>
    <x v="4"/>
    <n v="23.12295777314355"/>
    <x v="3"/>
    <n v="2021"/>
    <m/>
    <m/>
    <m/>
  </r>
  <r>
    <n v="162"/>
    <x v="30"/>
    <x v="4"/>
    <n v="2.3067252574882069"/>
    <x v="3"/>
    <n v="2021"/>
    <m/>
    <m/>
    <m/>
  </r>
  <r>
    <n v="163"/>
    <x v="31"/>
    <x v="4"/>
    <n v="0"/>
    <x v="3"/>
    <n v="2021"/>
    <m/>
    <m/>
    <m/>
  </r>
  <r>
    <n v="165"/>
    <x v="0"/>
    <x v="5"/>
    <n v="0.19989999999999999"/>
    <x v="4"/>
    <n v="2021"/>
    <m/>
    <m/>
    <m/>
  </r>
  <r>
    <n v="166"/>
    <x v="1"/>
    <x v="5"/>
    <n v="0.26840000000000003"/>
    <x v="4"/>
    <n v="2021"/>
    <m/>
    <m/>
    <m/>
  </r>
  <r>
    <n v="167"/>
    <x v="2"/>
    <x v="5"/>
    <n v="0.2024"/>
    <x v="4"/>
    <n v="2021"/>
    <m/>
    <m/>
    <m/>
  </r>
  <r>
    <n v="168"/>
    <x v="3"/>
    <x v="5"/>
    <n v="0.2029"/>
    <x v="4"/>
    <n v="2021"/>
    <m/>
    <m/>
    <m/>
  </r>
  <r>
    <n v="169"/>
    <x v="4"/>
    <x v="5"/>
    <n v="0.2515"/>
    <x v="4"/>
    <n v="2021"/>
    <m/>
    <m/>
    <m/>
  </r>
  <r>
    <n v="170"/>
    <x v="5"/>
    <x v="5"/>
    <n v="0.25019999999999998"/>
    <x v="4"/>
    <n v="2021"/>
    <m/>
    <m/>
    <m/>
  </r>
  <r>
    <n v="171"/>
    <x v="6"/>
    <x v="5"/>
    <n v="0.25829999999999997"/>
    <x v="4"/>
    <n v="2021"/>
    <m/>
    <m/>
    <m/>
  </r>
  <r>
    <n v="172"/>
    <x v="7"/>
    <x v="5"/>
    <n v="0.2417"/>
    <x v="4"/>
    <n v="2021"/>
    <m/>
    <m/>
    <m/>
  </r>
  <r>
    <n v="173"/>
    <x v="8"/>
    <x v="5"/>
    <n v="0.14549999999999999"/>
    <x v="4"/>
    <n v="2021"/>
    <m/>
    <m/>
    <m/>
  </r>
  <r>
    <n v="174"/>
    <x v="9"/>
    <x v="5"/>
    <n v="0.18579999999999999"/>
    <x v="4"/>
    <n v="2021"/>
    <m/>
    <m/>
    <m/>
  </r>
  <r>
    <n v="175"/>
    <x v="10"/>
    <x v="5"/>
    <n v="0.29270000000000002"/>
    <x v="4"/>
    <n v="2021"/>
    <m/>
    <m/>
    <m/>
  </r>
  <r>
    <n v="176"/>
    <x v="11"/>
    <x v="5"/>
    <n v="0.23860000000000001"/>
    <x v="4"/>
    <n v="2021"/>
    <m/>
    <m/>
    <m/>
  </r>
  <r>
    <n v="177"/>
    <x v="12"/>
    <x v="5"/>
    <n v="0.1615"/>
    <x v="4"/>
    <n v="2021"/>
    <m/>
    <m/>
    <m/>
  </r>
  <r>
    <n v="178"/>
    <x v="13"/>
    <x v="5"/>
    <n v="9.2100000000000001E-2"/>
    <x v="4"/>
    <n v="2021"/>
    <m/>
    <m/>
    <m/>
  </r>
  <r>
    <n v="179"/>
    <x v="14"/>
    <x v="5"/>
    <n v="0.24809999999999999"/>
    <x v="4"/>
    <n v="2021"/>
    <m/>
    <m/>
    <m/>
  </r>
  <r>
    <n v="180"/>
    <x v="15"/>
    <x v="5"/>
    <n v="0.23760000000000001"/>
    <x v="4"/>
    <n v="2021"/>
    <m/>
    <m/>
    <m/>
  </r>
  <r>
    <n v="181"/>
    <x v="16"/>
    <x v="5"/>
    <n v="0.2555"/>
    <x v="4"/>
    <n v="2021"/>
    <m/>
    <m/>
    <m/>
  </r>
  <r>
    <n v="182"/>
    <x v="17"/>
    <x v="5"/>
    <n v="0.21659999999999999"/>
    <x v="4"/>
    <n v="2021"/>
    <m/>
    <m/>
    <m/>
  </r>
  <r>
    <n v="183"/>
    <x v="18"/>
    <x v="5"/>
    <n v="0.15379999999999999"/>
    <x v="4"/>
    <n v="2021"/>
    <m/>
    <m/>
    <m/>
  </r>
  <r>
    <n v="184"/>
    <x v="19"/>
    <x v="5"/>
    <n v="0.14929999999999999"/>
    <x v="4"/>
    <n v="2021"/>
    <m/>
    <m/>
    <m/>
  </r>
  <r>
    <n v="185"/>
    <x v="20"/>
    <x v="5"/>
    <n v="0.12509999999999999"/>
    <x v="4"/>
    <n v="2021"/>
    <m/>
    <m/>
    <m/>
  </r>
  <r>
    <n v="186"/>
    <x v="21"/>
    <x v="5"/>
    <n v="0.1479"/>
    <x v="4"/>
    <n v="2021"/>
    <m/>
    <m/>
    <m/>
  </r>
  <r>
    <n v="187"/>
    <x v="22"/>
    <x v="5"/>
    <n v="0.2697"/>
    <x v="4"/>
    <n v="2021"/>
    <m/>
    <m/>
    <m/>
  </r>
  <r>
    <n v="188"/>
    <x v="23"/>
    <x v="5"/>
    <n v="0.255"/>
    <x v="4"/>
    <n v="2021"/>
    <m/>
    <m/>
    <m/>
  </r>
  <r>
    <n v="189"/>
    <x v="24"/>
    <x v="5"/>
    <n v="0.30969999999999998"/>
    <x v="4"/>
    <n v="2021"/>
    <m/>
    <m/>
    <m/>
  </r>
  <r>
    <n v="190"/>
    <x v="25"/>
    <x v="5"/>
    <n v="0.15260000000000001"/>
    <x v="4"/>
    <n v="2021"/>
    <m/>
    <m/>
    <m/>
  </r>
  <r>
    <n v="191"/>
    <x v="26"/>
    <x v="5"/>
    <n v="0.20169999999999999"/>
    <x v="4"/>
    <n v="2021"/>
    <m/>
    <m/>
    <m/>
  </r>
  <r>
    <n v="192"/>
    <x v="27"/>
    <x v="5"/>
    <n v="0.20349999999999999"/>
    <x v="4"/>
    <n v="2021"/>
    <m/>
    <m/>
    <m/>
  </r>
  <r>
    <n v="193"/>
    <x v="28"/>
    <x v="5"/>
    <n v="0.2999"/>
    <x v="4"/>
    <n v="2021"/>
    <m/>
    <m/>
    <m/>
  </r>
  <r>
    <n v="194"/>
    <x v="29"/>
    <x v="5"/>
    <n v="0.20219999999999999"/>
    <x v="4"/>
    <n v="2021"/>
    <m/>
    <m/>
    <m/>
  </r>
  <r>
    <n v="195"/>
    <x v="30"/>
    <x v="5"/>
    <n v="0.20499999999999999"/>
    <x v="4"/>
    <n v="2021"/>
    <m/>
    <m/>
    <m/>
  </r>
  <r>
    <n v="196"/>
    <x v="31"/>
    <x v="5"/>
    <n v="0.2747"/>
    <x v="4"/>
    <n v="2021"/>
    <m/>
    <m/>
    <m/>
  </r>
  <r>
    <n v="198"/>
    <x v="0"/>
    <x v="6"/>
    <n v="8.1999999999999993"/>
    <x v="5"/>
    <n v="2021"/>
    <s v="https://www.acea.auto/files/Trucks-by-fuel-type-full-year-2021.pdf"/>
    <m/>
    <m/>
  </r>
  <r>
    <n v="199"/>
    <x v="1"/>
    <x v="6"/>
    <n v="54.1"/>
    <x v="5"/>
    <n v="2021"/>
    <s v="https://www.acea.auto/files/Trucks-by-fuel-type-full-year-2021.pdf"/>
    <m/>
    <m/>
  </r>
  <r>
    <n v="200"/>
    <x v="2"/>
    <x v="6"/>
    <n v="0"/>
    <x v="5"/>
    <n v="2021"/>
    <s v="https://www.acea.auto/files/Trucks-by-fuel-type-full-year-2021.pdf"/>
    <m/>
    <m/>
  </r>
  <r>
    <n v="201"/>
    <x v="3"/>
    <x v="6"/>
    <n v="23.3"/>
    <x v="5"/>
    <n v="2021"/>
    <s v="https://www.acea.auto/files/Trucks-by-fuel-type-full-year-2021.pdf"/>
    <m/>
    <m/>
  </r>
  <r>
    <n v="202"/>
    <x v="4"/>
    <x v="6"/>
    <n v="0"/>
    <x v="5"/>
    <n v="2021"/>
    <s v="https://www.acea.auto/files/Trucks-by-fuel-type-full-year-2021.pdf"/>
    <m/>
    <m/>
  </r>
  <r>
    <n v="203"/>
    <x v="5"/>
    <x v="6"/>
    <n v="8.1"/>
    <x v="5"/>
    <n v="2021"/>
    <s v="https://www.acea.auto/files/Trucks-by-fuel-type-full-year-2021.pdf"/>
    <m/>
    <m/>
  </r>
  <r>
    <n v="204"/>
    <x v="6"/>
    <x v="6"/>
    <n v="34.4"/>
    <x v="5"/>
    <n v="2021"/>
    <s v="https://www.acea.auto/files/Trucks-by-fuel-type-full-year-2021.pdf"/>
    <m/>
    <m/>
  </r>
  <r>
    <n v="205"/>
    <x v="7"/>
    <x v="6"/>
    <n v="52.8"/>
    <x v="5"/>
    <n v="2021"/>
    <s v="https://www.acea.auto/files/Trucks-by-fuel-type-full-year-2021.pdf"/>
    <m/>
    <m/>
  </r>
  <r>
    <n v="206"/>
    <x v="8"/>
    <x v="6"/>
    <n v="51.3"/>
    <x v="5"/>
    <n v="2021"/>
    <s v="https://www.acea.auto/files/Trucks-by-fuel-type-full-year-2021.pdf"/>
    <m/>
    <m/>
  </r>
  <r>
    <n v="207"/>
    <x v="9"/>
    <x v="6"/>
    <n v="36.6"/>
    <x v="5"/>
    <n v="2021"/>
    <s v="https://www.acea.auto/files/Trucks-by-fuel-type-full-year-2021.pdf"/>
    <m/>
    <m/>
  </r>
  <r>
    <n v="208"/>
    <x v="10"/>
    <x v="6"/>
    <n v="32"/>
    <x v="5"/>
    <n v="2021"/>
    <s v="https://www.acea.auto/files/Trucks-by-fuel-type-full-year-2021.pdf"/>
    <m/>
    <m/>
  </r>
  <r>
    <n v="209"/>
    <x v="11"/>
    <x v="6"/>
    <n v="0"/>
    <x v="5"/>
    <n v="2021"/>
    <s v="https://www.acea.auto/files/Trucks-by-fuel-type-full-year-2021.pdf"/>
    <m/>
    <m/>
  </r>
  <r>
    <n v="210"/>
    <x v="12"/>
    <x v="6"/>
    <n v="4.7"/>
    <x v="5"/>
    <n v="2021"/>
    <s v="https://www.acea.auto/files/Trucks-by-fuel-type-full-year-2021.pdf"/>
    <m/>
    <m/>
  </r>
  <r>
    <n v="211"/>
    <x v="13"/>
    <x v="6"/>
    <n v="6.7"/>
    <x v="5"/>
    <n v="2021"/>
    <s v="https://www.acea.auto/files/Trucks-by-fuel-type-full-year-2021.pdf"/>
    <m/>
    <m/>
  </r>
  <r>
    <n v="212"/>
    <x v="14"/>
    <x v="6"/>
    <n v="56.3"/>
    <x v="5"/>
    <n v="2021"/>
    <s v="https://www.acea.auto/files/Trucks-by-fuel-type-full-year-2021.pdf"/>
    <m/>
    <m/>
  </r>
  <r>
    <n v="213"/>
    <x v="15"/>
    <x v="6"/>
    <n v="19.2"/>
    <x v="5"/>
    <n v="2021"/>
    <s v="https://www.acea.auto/files/Trucks-by-fuel-type-full-year-2021.pdf"/>
    <m/>
    <m/>
  </r>
  <r>
    <n v="214"/>
    <x v="16"/>
    <x v="6"/>
    <n v="13"/>
    <x v="5"/>
    <n v="2021"/>
    <s v="https://www.acea.auto/files/Trucks-by-fuel-type-full-year-2021.pdf"/>
    <m/>
    <m/>
  </r>
  <r>
    <n v="215"/>
    <x v="17"/>
    <x v="6"/>
    <n v="0"/>
    <x v="5"/>
    <n v="2021"/>
    <s v="https://www.acea.auto/files/Trucks-by-fuel-type-full-year-2021.pdf"/>
    <m/>
    <m/>
  </r>
  <r>
    <n v="216"/>
    <x v="18"/>
    <x v="6"/>
    <n v="0"/>
    <x v="5"/>
    <n v="2021"/>
    <s v="https://www.acea.auto/files/Trucks-by-fuel-type-full-year-2021.pdf"/>
    <m/>
    <m/>
  </r>
  <r>
    <n v="217"/>
    <x v="19"/>
    <x v="6"/>
    <n v="0"/>
    <x v="5"/>
    <n v="2021"/>
    <s v="https://www.acea.auto/files/Trucks-by-fuel-type-full-year-2021.pdf"/>
    <m/>
    <m/>
  </r>
  <r>
    <n v="218"/>
    <x v="20"/>
    <x v="6"/>
    <n v="65.900000000000006"/>
    <x v="5"/>
    <n v="2021"/>
    <s v="https://www.acea.auto/files/Trucks-by-fuel-type-full-year-2021.pdf"/>
    <m/>
    <m/>
  </r>
  <r>
    <n v="219"/>
    <x v="21"/>
    <x v="6"/>
    <n v="9.9"/>
    <x v="5"/>
    <n v="2021"/>
    <s v="https://www.acea.auto/files/Trucks-by-fuel-type-full-year-2021.pdf"/>
    <m/>
    <m/>
  </r>
  <r>
    <n v="220"/>
    <x v="22"/>
    <x v="6"/>
    <n v="28.8"/>
    <x v="5"/>
    <n v="2021"/>
    <s v="https://www.acea.auto/files/Trucks-by-fuel-type-full-year-2021.pdf"/>
    <m/>
    <m/>
  </r>
  <r>
    <n v="221"/>
    <x v="23"/>
    <x v="6"/>
    <n v="26.8"/>
    <x v="5"/>
    <n v="2021"/>
    <s v="https://www.acea.auto/files/Trucks-by-fuel-type-full-year-2021.pdf"/>
    <m/>
    <m/>
  </r>
  <r>
    <n v="222"/>
    <x v="24"/>
    <x v="6"/>
    <n v="79.7"/>
    <x v="5"/>
    <n v="2021"/>
    <s v="https://www.acea.auto/files/Trucks-by-fuel-type-full-year-2021.pdf"/>
    <m/>
    <m/>
  </r>
  <r>
    <n v="223"/>
    <x v="25"/>
    <x v="6"/>
    <n v="0"/>
    <x v="5"/>
    <n v="2021"/>
    <s v="https://www.acea.auto/files/Trucks-by-fuel-type-full-year-2021.pdf"/>
    <m/>
    <m/>
  </r>
  <r>
    <n v="224"/>
    <x v="26"/>
    <x v="6"/>
    <n v="8.6999999999999993"/>
    <x v="5"/>
    <n v="2021"/>
    <s v="https://www.acea.auto/files/Trucks-by-fuel-type-full-year-2021.pdf"/>
    <m/>
    <m/>
  </r>
  <r>
    <n v="225"/>
    <x v="27"/>
    <x v="6"/>
    <n v="0"/>
    <x v="5"/>
    <n v="2021"/>
    <s v="https://www.acea.auto/files/Trucks-by-fuel-type-full-year-2021.pdf"/>
    <m/>
    <m/>
  </r>
  <r>
    <n v="226"/>
    <x v="28"/>
    <x v="6"/>
    <n v="47.8"/>
    <x v="5"/>
    <n v="2021"/>
    <s v="https://www.acea.auto/files/Trucks-by-fuel-type-full-year-2021.pdf"/>
    <m/>
    <m/>
  </r>
  <r>
    <n v="227"/>
    <x v="29"/>
    <x v="6"/>
    <n v="47.4"/>
    <x v="5"/>
    <n v="2021"/>
    <s v="https://www.acea.auto/files/Trucks-by-fuel-type-full-year-2021.pdf"/>
    <m/>
    <m/>
  </r>
  <r>
    <n v="228"/>
    <x v="30"/>
    <x v="6"/>
    <n v="38.6"/>
    <x v="5"/>
    <n v="2021"/>
    <s v="https://www.acea.auto/files/Trucks-by-fuel-type-full-year-2021.pdf"/>
    <m/>
    <m/>
  </r>
  <r>
    <n v="229"/>
    <x v="31"/>
    <x v="6"/>
    <n v="0"/>
    <x v="5"/>
    <n v="2021"/>
    <s v="https://www.acea.auto/files/Trucks-by-fuel-type-full-year-2021.pdf"/>
    <m/>
    <m/>
  </r>
  <r>
    <n v="231"/>
    <x v="0"/>
    <x v="7"/>
    <n v="1.454"/>
    <x v="6"/>
    <n v="2022"/>
    <s v="https://www.globalpetrolprices.com/gasoline_prices/"/>
    <m/>
    <m/>
  </r>
  <r>
    <n v="232"/>
    <x v="1"/>
    <x v="7"/>
    <n v="1.7350000000000001"/>
    <x v="6"/>
    <n v="2022"/>
    <m/>
    <m/>
    <m/>
  </r>
  <r>
    <n v="233"/>
    <x v="2"/>
    <x v="7"/>
    <n v="1.2849999999999999"/>
    <x v="6"/>
    <n v="2022"/>
    <m/>
    <m/>
    <m/>
  </r>
  <r>
    <n v="234"/>
    <x v="3"/>
    <x v="7"/>
    <n v="1.33"/>
    <x v="6"/>
    <n v="2022"/>
    <m/>
    <m/>
    <m/>
  </r>
  <r>
    <n v="235"/>
    <x v="4"/>
    <x v="7"/>
    <n v="1.4770000000000001"/>
    <x v="6"/>
    <n v="2022"/>
    <m/>
    <m/>
    <m/>
  </r>
  <r>
    <n v="236"/>
    <x v="5"/>
    <x v="7"/>
    <n v="1.5029999999999999"/>
    <x v="6"/>
    <n v="2022"/>
    <m/>
    <m/>
    <m/>
  </r>
  <r>
    <n v="237"/>
    <x v="6"/>
    <x v="7"/>
    <n v="1.8240000000000001"/>
    <x v="6"/>
    <n v="2022"/>
    <m/>
    <m/>
    <m/>
  </r>
  <r>
    <n v="238"/>
    <x v="7"/>
    <x v="7"/>
    <n v="1.6990000000000001"/>
    <x v="6"/>
    <n v="2022"/>
    <m/>
    <m/>
    <m/>
  </r>
  <r>
    <n v="239"/>
    <x v="8"/>
    <x v="7"/>
    <n v="1.8420000000000001"/>
    <x v="6"/>
    <n v="2022"/>
    <m/>
    <m/>
    <m/>
  </r>
  <r>
    <n v="240"/>
    <x v="9"/>
    <x v="7"/>
    <n v="1.6160000000000001"/>
    <x v="6"/>
    <n v="2022"/>
    <m/>
    <m/>
    <m/>
  </r>
  <r>
    <n v="241"/>
    <x v="10"/>
    <x v="7"/>
    <n v="1.6890000000000001"/>
    <x v="6"/>
    <n v="2022"/>
    <m/>
    <m/>
    <m/>
  </r>
  <r>
    <n v="242"/>
    <x v="11"/>
    <x v="7"/>
    <n v="1.827"/>
    <x v="6"/>
    <n v="2022"/>
    <m/>
    <m/>
    <m/>
  </r>
  <r>
    <n v="243"/>
    <x v="12"/>
    <x v="7"/>
    <n v="1.575"/>
    <x v="6"/>
    <n v="2022"/>
    <m/>
    <m/>
    <m/>
  </r>
  <r>
    <n v="244"/>
    <x v="13"/>
    <x v="7"/>
    <n v="2.1030000000000002"/>
    <x v="6"/>
    <n v="2022"/>
    <m/>
    <m/>
    <m/>
  </r>
  <r>
    <n v="245"/>
    <x v="14"/>
    <x v="7"/>
    <n v="1.611"/>
    <x v="6"/>
    <n v="2022"/>
    <m/>
    <m/>
    <m/>
  </r>
  <r>
    <n v="246"/>
    <x v="15"/>
    <x v="7"/>
    <n v="1.609"/>
    <x v="6"/>
    <n v="2022"/>
    <m/>
    <m/>
    <m/>
  </r>
  <r>
    <n v="247"/>
    <x v="16"/>
    <x v="7"/>
    <n v="1.5860000000000001"/>
    <x v="6"/>
    <n v="2022"/>
    <m/>
    <m/>
    <m/>
  </r>
  <r>
    <n v="248"/>
    <x v="17"/>
    <x v="7"/>
    <n v="1.4790000000000001"/>
    <x v="6"/>
    <n v="2022"/>
    <m/>
    <m/>
    <m/>
  </r>
  <r>
    <n v="249"/>
    <x v="18"/>
    <x v="7"/>
    <n v="1.4850000000000001"/>
    <x v="6"/>
    <n v="2022"/>
    <m/>
    <m/>
    <m/>
  </r>
  <r>
    <n v="250"/>
    <x v="19"/>
    <x v="7"/>
    <n v="1.34"/>
    <x v="6"/>
    <n v="2022"/>
    <m/>
    <m/>
    <m/>
  </r>
  <r>
    <n v="251"/>
    <x v="20"/>
    <x v="7"/>
    <n v="1.742"/>
    <x v="6"/>
    <n v="2022"/>
    <m/>
    <m/>
    <m/>
  </r>
  <r>
    <n v="252"/>
    <x v="21"/>
    <x v="7"/>
    <n v="1.9419999999999999"/>
    <x v="6"/>
    <n v="2022"/>
    <m/>
    <m/>
    <m/>
  </r>
  <r>
    <n v="253"/>
    <x v="22"/>
    <x v="7"/>
    <n v="1.395"/>
    <x v="6"/>
    <n v="2022"/>
    <m/>
    <m/>
    <m/>
  </r>
  <r>
    <n v="254"/>
    <x v="23"/>
    <x v="7"/>
    <n v="1.6"/>
    <x v="6"/>
    <n v="2022"/>
    <m/>
    <m/>
    <m/>
  </r>
  <r>
    <n v="255"/>
    <x v="24"/>
    <x v="7"/>
    <n v="1.32"/>
    <x v="6"/>
    <n v="2022"/>
    <m/>
    <m/>
    <m/>
  </r>
  <r>
    <n v="256"/>
    <x v="25"/>
    <x v="7"/>
    <n v="1.492"/>
    <x v="6"/>
    <n v="2022"/>
    <m/>
    <m/>
    <m/>
  </r>
  <r>
    <n v="257"/>
    <x v="26"/>
    <x v="7"/>
    <n v="1.494"/>
    <x v="6"/>
    <n v="2022"/>
    <m/>
    <m/>
    <m/>
  </r>
  <r>
    <n v="258"/>
    <x v="27"/>
    <x v="7"/>
    <n v="1.242"/>
    <x v="6"/>
    <n v="2022"/>
    <m/>
    <m/>
    <m/>
  </r>
  <r>
    <n v="259"/>
    <x v="28"/>
    <x v="7"/>
    <n v="1.5629999999999999"/>
    <x v="6"/>
    <n v="2022"/>
    <m/>
    <m/>
    <m/>
  </r>
  <r>
    <n v="260"/>
    <x v="29"/>
    <x v="7"/>
    <n v="1.7050000000000001"/>
    <x v="6"/>
    <n v="2022"/>
    <m/>
    <m/>
    <m/>
  </r>
  <r>
    <n v="261"/>
    <x v="30"/>
    <x v="7"/>
    <n v="1.8049999999999999"/>
    <x v="6"/>
    <n v="2022"/>
    <m/>
    <m/>
    <m/>
  </r>
  <r>
    <n v="262"/>
    <x v="31"/>
    <x v="7"/>
    <n v="0.93500000000000005"/>
    <x v="6"/>
    <n v="2022"/>
    <m/>
    <m/>
    <m/>
  </r>
  <r>
    <n v="264"/>
    <x v="0"/>
    <x v="8"/>
    <n v="6.2"/>
    <x v="5"/>
    <n v="2021"/>
    <s v="https://ec.europa.eu/eurostat/databrowser/view/CLI_ACT_NOEC/default/table"/>
    <m/>
    <m/>
  </r>
  <r>
    <n v="265"/>
    <x v="1"/>
    <x v="8"/>
    <n v="3.3"/>
    <x v="5"/>
    <n v="2021"/>
    <m/>
    <m/>
    <m/>
  </r>
  <r>
    <n v="266"/>
    <x v="2"/>
    <x v="8"/>
    <n v="1.2"/>
    <x v="5"/>
    <n v="2021"/>
    <m/>
    <m/>
    <m/>
  </r>
  <r>
    <n v="267"/>
    <x v="3"/>
    <x v="8"/>
    <n v="1.5"/>
    <x v="5"/>
    <n v="2021"/>
    <m/>
    <m/>
    <m/>
  </r>
  <r>
    <n v="268"/>
    <x v="4"/>
    <x v="8"/>
    <n v="0.4"/>
    <x v="5"/>
    <n v="2021"/>
    <m/>
    <m/>
    <m/>
  </r>
  <r>
    <n v="269"/>
    <x v="5"/>
    <x v="8"/>
    <n v="1.6"/>
    <x v="5"/>
    <n v="2021"/>
    <m/>
    <m/>
    <m/>
  </r>
  <r>
    <n v="270"/>
    <x v="6"/>
    <x v="8"/>
    <n v="7"/>
    <x v="5"/>
    <n v="2021"/>
    <m/>
    <m/>
    <m/>
  </r>
  <r>
    <n v="271"/>
    <x v="7"/>
    <x v="8"/>
    <n v="1.9"/>
    <x v="5"/>
    <n v="2021"/>
    <m/>
    <m/>
    <m/>
  </r>
  <r>
    <n v="272"/>
    <x v="8"/>
    <x v="8"/>
    <n v="4.3"/>
    <x v="5"/>
    <n v="2021"/>
    <m/>
    <m/>
    <m/>
  </r>
  <r>
    <n v="273"/>
    <x v="9"/>
    <x v="8"/>
    <n v="6.7"/>
    <x v="5"/>
    <n v="2021"/>
    <m/>
    <m/>
    <m/>
  </r>
  <r>
    <n v="274"/>
    <x v="10"/>
    <x v="8"/>
    <n v="6.4"/>
    <x v="5"/>
    <n v="2021"/>
    <m/>
    <m/>
    <m/>
  </r>
  <r>
    <n v="275"/>
    <x v="11"/>
    <x v="8"/>
    <n v="0.8"/>
    <x v="5"/>
    <n v="2021"/>
    <m/>
    <m/>
    <m/>
  </r>
  <r>
    <n v="276"/>
    <x v="12"/>
    <x v="8"/>
    <n v="2.2000000000000002"/>
    <x v="5"/>
    <n v="2021"/>
    <m/>
    <m/>
    <m/>
  </r>
  <r>
    <n v="277"/>
    <x v="13"/>
    <x v="8"/>
    <n v="26.2"/>
    <x v="5"/>
    <n v="2021"/>
    <m/>
    <m/>
    <m/>
  </r>
  <r>
    <n v="278"/>
    <x v="14"/>
    <x v="8"/>
    <n v="4.5"/>
    <x v="5"/>
    <n v="2021"/>
    <m/>
    <m/>
    <m/>
  </r>
  <r>
    <n v="279"/>
    <x v="15"/>
    <x v="8"/>
    <n v="2.2999999999999998"/>
    <x v="5"/>
    <n v="2021"/>
    <m/>
    <m/>
    <m/>
  </r>
  <r>
    <n v="280"/>
    <x v="16"/>
    <x v="8"/>
    <n v="2.1"/>
    <x v="5"/>
    <n v="2021"/>
    <m/>
    <m/>
    <m/>
  </r>
  <r>
    <n v="281"/>
    <x v="17"/>
    <x v="8"/>
    <n v="1.1000000000000001"/>
    <x v="5"/>
    <n v="2021"/>
    <m/>
    <m/>
    <m/>
  </r>
  <r>
    <n v="282"/>
    <x v="18"/>
    <x v="8"/>
    <n v="5.5"/>
    <x v="5"/>
    <n v="2021"/>
    <m/>
    <m/>
    <m/>
  </r>
  <r>
    <n v="283"/>
    <x v="19"/>
    <x v="8"/>
    <n v="1.2"/>
    <x v="5"/>
    <n v="2021"/>
    <m/>
    <m/>
    <m/>
  </r>
  <r>
    <n v="284"/>
    <x v="20"/>
    <x v="8"/>
    <n v="20.2"/>
    <x v="5"/>
    <n v="2021"/>
    <m/>
    <m/>
    <m/>
  </r>
  <r>
    <n v="285"/>
    <x v="21"/>
    <x v="8"/>
    <n v="51.6"/>
    <x v="5"/>
    <n v="2021"/>
    <m/>
    <m/>
    <m/>
  </r>
  <r>
    <n v="286"/>
    <x v="22"/>
    <x v="8"/>
    <n v="0.8"/>
    <x v="5"/>
    <n v="2021"/>
    <m/>
    <m/>
    <m/>
  </r>
  <r>
    <n v="287"/>
    <x v="23"/>
    <x v="8"/>
    <n v="5.2"/>
    <x v="5"/>
    <n v="2021"/>
    <m/>
    <m/>
    <m/>
  </r>
  <r>
    <n v="288"/>
    <x v="24"/>
    <x v="8"/>
    <n v="2.2000000000000002"/>
    <x v="5"/>
    <n v="2021"/>
    <m/>
    <m/>
    <m/>
  </r>
  <r>
    <n v="289"/>
    <x v="25"/>
    <x v="8"/>
    <n v="0"/>
    <x v="5"/>
    <n v="2021"/>
    <m/>
    <m/>
    <m/>
  </r>
  <r>
    <n v="290"/>
    <x v="26"/>
    <x v="8"/>
    <n v="1.1000000000000001"/>
    <x v="5"/>
    <n v="2021"/>
    <m/>
    <m/>
    <m/>
  </r>
  <r>
    <n v="291"/>
    <x v="27"/>
    <x v="8"/>
    <n v="3.1"/>
    <x v="5"/>
    <n v="2021"/>
    <m/>
    <m/>
    <m/>
  </r>
  <r>
    <n v="292"/>
    <x v="28"/>
    <x v="8"/>
    <n v="2.1"/>
    <x v="5"/>
    <n v="2021"/>
    <m/>
    <m/>
    <m/>
  </r>
  <r>
    <n v="293"/>
    <x v="29"/>
    <x v="8"/>
    <n v="9.3000000000000007"/>
    <x v="5"/>
    <n v="2021"/>
    <m/>
    <m/>
    <m/>
  </r>
  <r>
    <n v="294"/>
    <x v="30"/>
    <x v="8"/>
    <n v="7.9"/>
    <x v="5"/>
    <n v="2021"/>
    <m/>
    <m/>
    <m/>
  </r>
  <r>
    <n v="295"/>
    <x v="31"/>
    <x v="8"/>
    <n v="0.1"/>
    <x v="5"/>
    <n v="2021"/>
    <m/>
    <m/>
    <m/>
  </r>
  <r>
    <n v="297"/>
    <x v="0"/>
    <x v="9"/>
    <n v="55"/>
    <x v="7"/>
    <n v="2021"/>
    <s v="https://www.fchobservatory.eu/observatory/technology-and-market/net-number-of-fcev-net"/>
    <m/>
    <m/>
  </r>
  <r>
    <n v="298"/>
    <x v="1"/>
    <x v="9"/>
    <n v="85"/>
    <x v="7"/>
    <n v="2021"/>
    <m/>
    <m/>
    <m/>
  </r>
  <r>
    <n v="299"/>
    <x v="2"/>
    <x v="9"/>
    <n v="0"/>
    <x v="7"/>
    <n v="2021"/>
    <m/>
    <m/>
    <m/>
  </r>
  <r>
    <n v="300"/>
    <x v="3"/>
    <x v="9"/>
    <n v="0"/>
    <x v="7"/>
    <n v="2021"/>
    <m/>
    <m/>
    <m/>
  </r>
  <r>
    <n v="301"/>
    <x v="4"/>
    <x v="9"/>
    <n v="0"/>
    <x v="7"/>
    <n v="2021"/>
    <m/>
    <m/>
    <m/>
  </r>
  <r>
    <n v="302"/>
    <x v="5"/>
    <x v="9"/>
    <n v="9"/>
    <x v="7"/>
    <n v="2021"/>
    <m/>
    <m/>
    <m/>
  </r>
  <r>
    <n v="303"/>
    <x v="6"/>
    <x v="9"/>
    <n v="226"/>
    <x v="7"/>
    <n v="2021"/>
    <m/>
    <m/>
    <m/>
  </r>
  <r>
    <n v="304"/>
    <x v="7"/>
    <x v="9"/>
    <n v="0"/>
    <x v="7"/>
    <n v="2021"/>
    <m/>
    <m/>
    <m/>
  </r>
  <r>
    <n v="305"/>
    <x v="8"/>
    <x v="9"/>
    <n v="1"/>
    <x v="7"/>
    <n v="2021"/>
    <m/>
    <m/>
    <m/>
  </r>
  <r>
    <n v="306"/>
    <x v="9"/>
    <x v="9"/>
    <n v="396"/>
    <x v="7"/>
    <n v="2021"/>
    <m/>
    <m/>
    <m/>
  </r>
  <r>
    <n v="307"/>
    <x v="10"/>
    <x v="9"/>
    <n v="1236"/>
    <x v="7"/>
    <n v="2021"/>
    <m/>
    <m/>
    <m/>
  </r>
  <r>
    <n v="308"/>
    <x v="11"/>
    <x v="9"/>
    <n v="0"/>
    <x v="7"/>
    <n v="2021"/>
    <m/>
    <m/>
    <m/>
  </r>
  <r>
    <n v="309"/>
    <x v="12"/>
    <x v="9"/>
    <n v="0"/>
    <x v="7"/>
    <n v="2021"/>
    <m/>
    <m/>
    <m/>
  </r>
  <r>
    <n v="310"/>
    <x v="13"/>
    <x v="9"/>
    <n v="27"/>
    <x v="7"/>
    <n v="2021"/>
    <m/>
    <m/>
    <m/>
  </r>
  <r>
    <n v="311"/>
    <x v="14"/>
    <x v="9"/>
    <n v="0"/>
    <x v="7"/>
    <n v="2021"/>
    <m/>
    <m/>
    <m/>
  </r>
  <r>
    <n v="312"/>
    <x v="15"/>
    <x v="9"/>
    <n v="45"/>
    <x v="7"/>
    <n v="2021"/>
    <m/>
    <m/>
    <m/>
  </r>
  <r>
    <n v="313"/>
    <x v="16"/>
    <x v="9"/>
    <n v="0"/>
    <x v="7"/>
    <n v="2021"/>
    <m/>
    <m/>
    <m/>
  </r>
  <r>
    <n v="314"/>
    <x v="17"/>
    <x v="9"/>
    <n v="0"/>
    <x v="7"/>
    <n v="2021"/>
    <m/>
    <m/>
    <m/>
  </r>
  <r>
    <n v="315"/>
    <x v="18"/>
    <x v="9"/>
    <n v="3"/>
    <x v="7"/>
    <n v="2021"/>
    <m/>
    <m/>
    <m/>
  </r>
  <r>
    <n v="316"/>
    <x v="19"/>
    <x v="9"/>
    <n v="0"/>
    <x v="7"/>
    <n v="2021"/>
    <m/>
    <m/>
    <m/>
  </r>
  <r>
    <n v="317"/>
    <x v="20"/>
    <x v="9"/>
    <n v="488"/>
    <x v="7"/>
    <n v="2021"/>
    <m/>
    <m/>
    <m/>
  </r>
  <r>
    <n v="318"/>
    <x v="21"/>
    <x v="9"/>
    <n v="231"/>
    <x v="7"/>
    <n v="2021"/>
    <m/>
    <m/>
    <m/>
  </r>
  <r>
    <n v="319"/>
    <x v="22"/>
    <x v="9"/>
    <n v="74"/>
    <x v="7"/>
    <n v="2021"/>
    <m/>
    <m/>
    <m/>
  </r>
  <r>
    <n v="320"/>
    <x v="23"/>
    <x v="9"/>
    <n v="3"/>
    <x v="7"/>
    <n v="2021"/>
    <m/>
    <m/>
    <m/>
  </r>
  <r>
    <n v="321"/>
    <x v="24"/>
    <x v="9"/>
    <n v="0"/>
    <x v="7"/>
    <n v="2021"/>
    <m/>
    <m/>
    <m/>
  </r>
  <r>
    <n v="322"/>
    <x v="25"/>
    <x v="9"/>
    <n v="0"/>
    <x v="7"/>
    <n v="2021"/>
    <m/>
    <m/>
    <m/>
  </r>
  <r>
    <n v="323"/>
    <x v="26"/>
    <x v="9"/>
    <n v="2"/>
    <x v="7"/>
    <n v="2021"/>
    <m/>
    <m/>
    <m/>
  </r>
  <r>
    <n v="324"/>
    <x v="27"/>
    <x v="9"/>
    <n v="0"/>
    <x v="7"/>
    <n v="2021"/>
    <m/>
    <m/>
    <m/>
  </r>
  <r>
    <n v="325"/>
    <x v="28"/>
    <x v="9"/>
    <n v="19"/>
    <x v="7"/>
    <n v="2021"/>
    <m/>
    <m/>
    <m/>
  </r>
  <r>
    <n v="326"/>
    <x v="29"/>
    <x v="9"/>
    <n v="63"/>
    <x v="7"/>
    <n v="2021"/>
    <m/>
    <m/>
    <m/>
  </r>
  <r>
    <n v="327"/>
    <x v="30"/>
    <x v="9"/>
    <n v="200"/>
    <x v="7"/>
    <n v="2021"/>
    <m/>
    <m/>
    <m/>
  </r>
  <r>
    <n v="328"/>
    <x v="31"/>
    <x v="9"/>
    <n v="0"/>
    <x v="7"/>
    <n v="2021"/>
    <m/>
    <m/>
    <m/>
  </r>
  <r>
    <m/>
    <x v="32"/>
    <x v="10"/>
    <m/>
    <x v="8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A336E3-1765-482E-BFDE-30A74A11056B}" name="PivotTable3" cacheId="0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 colHeaderCaption=" ">
  <location ref="A1:M37" firstHeaderRow="1" firstDataRow="3" firstDataCol="1"/>
  <pivotFields count="9">
    <pivotField showAll="0"/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axis="axisCol" showAll="0" defaultSubtotal="0">
      <items count="12">
        <item x="5"/>
        <item x="0"/>
        <item x="3"/>
        <item x="1"/>
        <item x="2"/>
        <item x="6"/>
        <item m="1" x="11"/>
        <item x="7"/>
        <item x="8"/>
        <item x="4"/>
        <item x="9"/>
        <item x="10"/>
      </items>
    </pivotField>
    <pivotField dataField="1" showAll="0"/>
    <pivotField axis="axisCol" showAll="0">
      <items count="12">
        <item x="5"/>
        <item x="6"/>
        <item x="7"/>
        <item m="1" x="9"/>
        <item x="3"/>
        <item x="2"/>
        <item x="1"/>
        <item m="1" x="10"/>
        <item x="4"/>
        <item x="8"/>
        <item x="0"/>
        <item t="default"/>
      </items>
    </pivotField>
    <pivotField showAll="0"/>
    <pivotField showAll="0"/>
    <pivotField showAll="0"/>
    <pivotField showAll="0"/>
  </pivotFields>
  <rowFields count="1">
    <field x="1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2">
    <field x="2"/>
    <field x="4"/>
  </colFields>
  <colItems count="12">
    <i>
      <x/>
      <x v="8"/>
    </i>
    <i>
      <x v="1"/>
      <x v="10"/>
    </i>
    <i>
      <x v="2"/>
      <x v="5"/>
    </i>
    <i>
      <x v="3"/>
      <x v="6"/>
    </i>
    <i>
      <x v="4"/>
      <x v="6"/>
    </i>
    <i>
      <x v="5"/>
      <x/>
    </i>
    <i>
      <x v="7"/>
      <x v="1"/>
    </i>
    <i>
      <x v="8"/>
      <x/>
    </i>
    <i>
      <x v="9"/>
      <x v="4"/>
    </i>
    <i>
      <x v="10"/>
      <x v="2"/>
    </i>
    <i>
      <x v="11"/>
      <x v="9"/>
    </i>
    <i t="grand">
      <x/>
    </i>
  </colItems>
  <dataFields count="1">
    <dataField name="Summe von Érték" fld="3" baseField="1" baseItem="1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7A664A-097C-48C0-BEE0-80C9632EF384}" name="PivotTable4" cacheId="0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 colHeaderCaption=" ">
  <location ref="A41:M77" firstHeaderRow="1" firstDataRow="3" firstDataCol="1"/>
  <pivotFields count="9">
    <pivotField showAll="0"/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axis="axisCol" showAll="0" defaultSubtotal="0">
      <items count="12">
        <item x="5"/>
        <item x="0"/>
        <item x="9"/>
        <item x="3"/>
        <item x="1"/>
        <item x="2"/>
        <item x="6"/>
        <item m="1" x="11"/>
        <item x="7"/>
        <item x="8"/>
        <item x="4"/>
        <item x="10"/>
      </items>
    </pivotField>
    <pivotField dataField="1" showAll="0"/>
    <pivotField axis="axisCol" showAll="0">
      <items count="12">
        <item x="5"/>
        <item x="6"/>
        <item x="7"/>
        <item m="1" x="9"/>
        <item x="3"/>
        <item x="2"/>
        <item x="1"/>
        <item m="1" x="10"/>
        <item x="4"/>
        <item x="8"/>
        <item x="0"/>
        <item t="default"/>
      </items>
    </pivotField>
    <pivotField showAll="0"/>
    <pivotField showAll="0"/>
    <pivotField showAll="0"/>
    <pivotField showAll="0"/>
  </pivotFields>
  <rowFields count="1">
    <field x="1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2">
    <field x="2"/>
    <field x="4"/>
  </colFields>
  <colItems count="12">
    <i>
      <x/>
      <x v="8"/>
    </i>
    <i>
      <x v="1"/>
      <x v="10"/>
    </i>
    <i>
      <x v="2"/>
      <x v="2"/>
    </i>
    <i>
      <x v="3"/>
      <x v="5"/>
    </i>
    <i>
      <x v="4"/>
      <x v="6"/>
    </i>
    <i>
      <x v="5"/>
      <x v="6"/>
    </i>
    <i>
      <x v="6"/>
      <x/>
    </i>
    <i>
      <x v="8"/>
      <x v="1"/>
    </i>
    <i>
      <x v="9"/>
      <x/>
    </i>
    <i>
      <x v="10"/>
      <x v="4"/>
    </i>
    <i>
      <x v="11"/>
      <x v="9"/>
    </i>
    <i t="grand">
      <x/>
    </i>
  </colItems>
  <dataFields count="1">
    <dataField name="Anzahl von Érték" fld="3" subtotal="count" baseField="1" baseItem="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627570620230103180657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852215320230103205504.html" TargetMode="External"/><Relationship Id="rId1" Type="http://schemas.openxmlformats.org/officeDocument/2006/relationships/hyperlink" Target="https://miau.my-x.hu/myx-free/coco/test/796574620230103205311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84246672023010318375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58D23-A730-46E6-AFF3-B83C9411E989}">
  <dimension ref="A1:I322"/>
  <sheetViews>
    <sheetView zoomScale="58" workbookViewId="0">
      <selection sqref="A1:I1"/>
    </sheetView>
  </sheetViews>
  <sheetFormatPr defaultColWidth="10.44140625" defaultRowHeight="14.4" x14ac:dyDescent="0.3"/>
  <cols>
    <col min="1" max="1" width="6.5546875" bestFit="1" customWidth="1"/>
    <col min="2" max="2" width="15" bestFit="1" customWidth="1"/>
    <col min="3" max="3" width="86.109375" style="13" bestFit="1" customWidth="1"/>
    <col min="4" max="4" width="12" style="13" bestFit="1" customWidth="1"/>
    <col min="5" max="5" width="28" bestFit="1" customWidth="1"/>
    <col min="6" max="6" width="9.88671875" bestFit="1" customWidth="1"/>
    <col min="7" max="7" width="107.33203125" bestFit="1" customWidth="1"/>
  </cols>
  <sheetData>
    <row r="1" spans="1:9" ht="16.2" thickBot="1" x14ac:dyDescent="0.35">
      <c r="A1" s="52" t="s">
        <v>632</v>
      </c>
      <c r="B1" s="53"/>
      <c r="C1" s="53"/>
      <c r="D1" s="53"/>
      <c r="E1" s="53"/>
      <c r="F1" s="53"/>
      <c r="G1" s="53"/>
      <c r="H1" s="53"/>
      <c r="I1" s="53"/>
    </row>
    <row r="2" spans="1:9" ht="15" thickBot="1" x14ac:dyDescent="0.35">
      <c r="A2" s="1" t="s">
        <v>625</v>
      </c>
      <c r="B2" s="2" t="s">
        <v>624</v>
      </c>
      <c r="C2" s="2" t="s">
        <v>626</v>
      </c>
      <c r="D2" s="2" t="s">
        <v>627</v>
      </c>
      <c r="E2" s="2" t="s">
        <v>628</v>
      </c>
      <c r="F2" s="2" t="s">
        <v>629</v>
      </c>
      <c r="G2" s="51" t="s">
        <v>630</v>
      </c>
      <c r="H2" s="2"/>
      <c r="I2" s="3"/>
    </row>
    <row r="3" spans="1:9" x14ac:dyDescent="0.3">
      <c r="A3" s="4">
        <v>1</v>
      </c>
      <c r="B3" s="4" t="s">
        <v>79</v>
      </c>
      <c r="C3" s="4" t="s">
        <v>91</v>
      </c>
      <c r="D3" s="13">
        <v>1449.9</v>
      </c>
      <c r="E3" s="4" t="s">
        <v>113</v>
      </c>
      <c r="F3" s="4">
        <v>2021</v>
      </c>
      <c r="G3" s="4" t="s">
        <v>1</v>
      </c>
    </row>
    <row r="4" spans="1:9" x14ac:dyDescent="0.3">
      <c r="A4" s="4">
        <v>2</v>
      </c>
      <c r="B4" s="4" t="s">
        <v>61</v>
      </c>
      <c r="C4" s="4" t="s">
        <v>91</v>
      </c>
      <c r="D4" s="13">
        <v>1397.9</v>
      </c>
      <c r="E4" s="4" t="s">
        <v>113</v>
      </c>
      <c r="F4" s="4">
        <v>2021</v>
      </c>
      <c r="G4" s="4" t="s">
        <v>1</v>
      </c>
    </row>
    <row r="5" spans="1:9" x14ac:dyDescent="0.3">
      <c r="A5" s="4">
        <v>3</v>
      </c>
      <c r="B5" s="4" t="s">
        <v>62</v>
      </c>
      <c r="C5" s="4" t="s">
        <v>91</v>
      </c>
      <c r="D5" s="13">
        <v>79.400000000000006</v>
      </c>
      <c r="E5" s="4" t="s">
        <v>113</v>
      </c>
      <c r="F5" s="4">
        <v>2021</v>
      </c>
      <c r="G5" s="4" t="s">
        <v>1</v>
      </c>
    </row>
    <row r="6" spans="1:9" x14ac:dyDescent="0.3">
      <c r="A6" s="4">
        <v>4</v>
      </c>
      <c r="B6" s="4" t="s">
        <v>70</v>
      </c>
      <c r="C6" s="4" t="s">
        <v>91</v>
      </c>
      <c r="D6" s="13">
        <v>179.6</v>
      </c>
      <c r="E6" s="4" t="s">
        <v>113</v>
      </c>
      <c r="F6" s="4">
        <v>2021</v>
      </c>
      <c r="G6" s="4" t="s">
        <v>1</v>
      </c>
    </row>
    <row r="7" spans="1:9" x14ac:dyDescent="0.3">
      <c r="A7" s="4">
        <v>5</v>
      </c>
      <c r="B7" s="4" t="s">
        <v>72</v>
      </c>
      <c r="C7" s="4" t="s">
        <v>91</v>
      </c>
      <c r="D7" s="13">
        <v>232.1</v>
      </c>
      <c r="E7" s="4" t="s">
        <v>113</v>
      </c>
      <c r="F7" s="4">
        <v>2021</v>
      </c>
      <c r="G7" s="4" t="s">
        <v>1</v>
      </c>
    </row>
    <row r="8" spans="1:9" x14ac:dyDescent="0.3">
      <c r="A8" s="4">
        <v>6</v>
      </c>
      <c r="B8" s="4" t="s">
        <v>63</v>
      </c>
      <c r="C8" s="4" t="s">
        <v>91</v>
      </c>
      <c r="D8" s="13">
        <v>444.4</v>
      </c>
      <c r="E8" s="4" t="s">
        <v>113</v>
      </c>
      <c r="F8" s="4">
        <v>2021</v>
      </c>
      <c r="G8" s="4" t="s">
        <v>1</v>
      </c>
    </row>
    <row r="9" spans="1:9" x14ac:dyDescent="0.3">
      <c r="A9" s="4">
        <v>7</v>
      </c>
      <c r="B9" s="4" t="s">
        <v>64</v>
      </c>
      <c r="C9" s="4" t="s">
        <v>91</v>
      </c>
      <c r="D9" s="13">
        <v>1621.7</v>
      </c>
      <c r="E9" s="4" t="s">
        <v>113</v>
      </c>
      <c r="F9" s="4">
        <v>2021</v>
      </c>
      <c r="G9" s="4" t="s">
        <v>1</v>
      </c>
    </row>
    <row r="10" spans="1:9" x14ac:dyDescent="0.3">
      <c r="A10" s="4">
        <v>8</v>
      </c>
      <c r="B10" s="4" t="s">
        <v>65</v>
      </c>
      <c r="C10" s="4" t="s">
        <v>91</v>
      </c>
      <c r="D10" s="13">
        <v>414.2</v>
      </c>
      <c r="E10" s="4" t="s">
        <v>113</v>
      </c>
      <c r="F10" s="4">
        <v>2021</v>
      </c>
      <c r="G10" s="4" t="s">
        <v>1</v>
      </c>
    </row>
    <row r="11" spans="1:9" x14ac:dyDescent="0.3">
      <c r="A11" s="4">
        <v>9</v>
      </c>
      <c r="B11" s="4" t="s">
        <v>85</v>
      </c>
      <c r="C11" s="4" t="s">
        <v>91</v>
      </c>
      <c r="D11" s="13">
        <v>1353.7</v>
      </c>
      <c r="E11" s="4" t="s">
        <v>113</v>
      </c>
      <c r="F11" s="4">
        <v>2021</v>
      </c>
      <c r="G11" s="4" t="s">
        <v>1</v>
      </c>
    </row>
    <row r="12" spans="1:9" x14ac:dyDescent="0.3">
      <c r="A12" s="4">
        <v>10</v>
      </c>
      <c r="B12" s="4" t="s">
        <v>69</v>
      </c>
      <c r="C12" s="4" t="s">
        <v>91</v>
      </c>
      <c r="D12" s="13">
        <v>817.6</v>
      </c>
      <c r="E12" s="4" t="s">
        <v>113</v>
      </c>
      <c r="F12" s="4">
        <v>2021</v>
      </c>
      <c r="G12" s="4" t="s">
        <v>1</v>
      </c>
    </row>
    <row r="13" spans="1:9" x14ac:dyDescent="0.3">
      <c r="A13" s="4">
        <v>11</v>
      </c>
      <c r="B13" s="4" t="s">
        <v>92</v>
      </c>
      <c r="C13" s="4" t="s">
        <v>91</v>
      </c>
      <c r="D13" s="13">
        <v>1357.1</v>
      </c>
      <c r="E13" s="4" t="s">
        <v>113</v>
      </c>
      <c r="F13" s="4">
        <v>2021</v>
      </c>
      <c r="G13" s="4" t="s">
        <v>1</v>
      </c>
    </row>
    <row r="14" spans="1:9" x14ac:dyDescent="0.3">
      <c r="A14" s="4">
        <v>12</v>
      </c>
      <c r="B14" s="4" t="s">
        <v>67</v>
      </c>
      <c r="C14" s="4" t="s">
        <v>91</v>
      </c>
      <c r="D14" s="13">
        <v>246.8</v>
      </c>
      <c r="E14" s="4" t="s">
        <v>113</v>
      </c>
      <c r="F14" s="4">
        <v>2021</v>
      </c>
      <c r="G14" s="4" t="s">
        <v>1</v>
      </c>
    </row>
    <row r="15" spans="1:9" x14ac:dyDescent="0.3">
      <c r="A15" s="4">
        <v>13</v>
      </c>
      <c r="B15" s="4" t="s">
        <v>76</v>
      </c>
      <c r="C15" s="4" t="s">
        <v>91</v>
      </c>
      <c r="D15" s="13">
        <v>260.10000000000002</v>
      </c>
      <c r="E15" s="4" t="s">
        <v>113</v>
      </c>
      <c r="F15" s="4">
        <v>2021</v>
      </c>
      <c r="G15" s="4" t="s">
        <v>1</v>
      </c>
    </row>
    <row r="16" spans="1:9" x14ac:dyDescent="0.3">
      <c r="A16" s="4">
        <v>14</v>
      </c>
      <c r="B16" s="4" t="s">
        <v>87</v>
      </c>
      <c r="C16" s="4" t="s">
        <v>91</v>
      </c>
      <c r="D16" s="13">
        <v>1628.6</v>
      </c>
      <c r="E16" s="4" t="s">
        <v>113</v>
      </c>
      <c r="F16" s="4">
        <v>2021</v>
      </c>
      <c r="G16" s="4" t="s">
        <v>1</v>
      </c>
    </row>
    <row r="17" spans="1:7" x14ac:dyDescent="0.3">
      <c r="A17" s="4">
        <v>15</v>
      </c>
      <c r="B17" s="4" t="s">
        <v>66</v>
      </c>
      <c r="C17" s="4" t="s">
        <v>91</v>
      </c>
      <c r="D17" s="13">
        <v>899.2</v>
      </c>
      <c r="E17" s="4" t="s">
        <v>113</v>
      </c>
      <c r="F17" s="4">
        <v>2021</v>
      </c>
      <c r="G17" s="4" t="s">
        <v>1</v>
      </c>
    </row>
    <row r="18" spans="1:7" x14ac:dyDescent="0.3">
      <c r="A18" s="4">
        <v>16</v>
      </c>
      <c r="B18" s="4" t="s">
        <v>71</v>
      </c>
      <c r="C18" s="4" t="s">
        <v>91</v>
      </c>
      <c r="D18" s="13">
        <v>447.6</v>
      </c>
      <c r="E18" s="4" t="s">
        <v>113</v>
      </c>
      <c r="F18" s="4">
        <v>2021</v>
      </c>
      <c r="G18" s="4" t="s">
        <v>1</v>
      </c>
    </row>
    <row r="19" spans="1:7" x14ac:dyDescent="0.3">
      <c r="A19" s="4">
        <v>17</v>
      </c>
      <c r="B19" s="4" t="s">
        <v>73</v>
      </c>
      <c r="C19" s="4" t="s">
        <v>91</v>
      </c>
      <c r="D19" s="13">
        <v>122.6</v>
      </c>
      <c r="E19" s="4" t="s">
        <v>113</v>
      </c>
      <c r="F19" s="4">
        <v>2021</v>
      </c>
      <c r="G19" s="4" t="s">
        <v>1</v>
      </c>
    </row>
    <row r="20" spans="1:7" x14ac:dyDescent="0.3">
      <c r="A20" s="4">
        <v>18</v>
      </c>
      <c r="B20" s="4" t="s">
        <v>74</v>
      </c>
      <c r="C20" s="4" t="s">
        <v>91</v>
      </c>
      <c r="D20" s="13">
        <v>222.6</v>
      </c>
      <c r="E20" s="4" t="s">
        <v>113</v>
      </c>
      <c r="F20" s="4">
        <v>2021</v>
      </c>
      <c r="G20" s="4" t="s">
        <v>1</v>
      </c>
    </row>
    <row r="21" spans="1:7" x14ac:dyDescent="0.3">
      <c r="A21" s="4">
        <v>19</v>
      </c>
      <c r="B21" s="4" t="s">
        <v>75</v>
      </c>
      <c r="C21" s="4" t="s">
        <v>91</v>
      </c>
      <c r="D21" s="13">
        <v>1165</v>
      </c>
      <c r="E21" s="4" t="s">
        <v>113</v>
      </c>
      <c r="F21" s="4">
        <v>2021</v>
      </c>
      <c r="G21" s="4" t="s">
        <v>1</v>
      </c>
    </row>
    <row r="22" spans="1:7" x14ac:dyDescent="0.3">
      <c r="A22" s="4">
        <v>20</v>
      </c>
      <c r="B22" s="4" t="s">
        <v>77</v>
      </c>
      <c r="C22" s="4" t="s">
        <v>91</v>
      </c>
      <c r="D22" s="13">
        <v>184.1</v>
      </c>
      <c r="E22" s="4" t="s">
        <v>113</v>
      </c>
      <c r="F22" s="4">
        <v>2021</v>
      </c>
      <c r="G22" s="4" t="s">
        <v>1</v>
      </c>
    </row>
    <row r="23" spans="1:7" x14ac:dyDescent="0.3">
      <c r="A23" s="4">
        <v>21</v>
      </c>
      <c r="B23" s="4" t="s">
        <v>78</v>
      </c>
      <c r="C23" s="4" t="s">
        <v>91</v>
      </c>
      <c r="D23" s="13">
        <v>1105.3</v>
      </c>
      <c r="E23" s="4" t="s">
        <v>113</v>
      </c>
      <c r="F23" s="4">
        <v>2021</v>
      </c>
      <c r="G23" s="4" t="s">
        <v>1</v>
      </c>
    </row>
    <row r="24" spans="1:7" x14ac:dyDescent="0.3">
      <c r="A24" s="4">
        <v>22</v>
      </c>
      <c r="B24" s="4" t="s">
        <v>88</v>
      </c>
      <c r="C24" s="4" t="s">
        <v>91</v>
      </c>
      <c r="D24" s="13">
        <v>1489.6</v>
      </c>
      <c r="E24" s="4" t="s">
        <v>113</v>
      </c>
      <c r="F24" s="4">
        <v>2021</v>
      </c>
      <c r="G24" s="4" t="s">
        <v>1</v>
      </c>
    </row>
    <row r="25" spans="1:7" x14ac:dyDescent="0.3">
      <c r="A25" s="4">
        <v>23</v>
      </c>
      <c r="B25" s="4" t="s">
        <v>80</v>
      </c>
      <c r="C25" s="4" t="s">
        <v>91</v>
      </c>
      <c r="D25" s="13">
        <v>218.1</v>
      </c>
      <c r="E25" s="4" t="s">
        <v>113</v>
      </c>
      <c r="F25" s="4">
        <v>2021</v>
      </c>
      <c r="G25" s="4" t="s">
        <v>1</v>
      </c>
    </row>
    <row r="26" spans="1:7" x14ac:dyDescent="0.3">
      <c r="A26" s="4">
        <v>24</v>
      </c>
      <c r="B26" s="4" t="s">
        <v>81</v>
      </c>
      <c r="C26" s="4" t="s">
        <v>91</v>
      </c>
      <c r="D26" s="13">
        <v>346.2</v>
      </c>
      <c r="E26" s="4" t="s">
        <v>113</v>
      </c>
      <c r="F26" s="4">
        <v>2021</v>
      </c>
      <c r="G26" s="4" t="s">
        <v>1</v>
      </c>
    </row>
    <row r="27" spans="1:7" x14ac:dyDescent="0.3">
      <c r="A27" s="4">
        <v>25</v>
      </c>
      <c r="B27" s="4" t="s">
        <v>82</v>
      </c>
      <c r="C27" s="4" t="s">
        <v>91</v>
      </c>
      <c r="D27" s="13">
        <v>59.4</v>
      </c>
      <c r="E27" s="4" t="s">
        <v>113</v>
      </c>
      <c r="F27" s="4">
        <v>2021</v>
      </c>
      <c r="G27" s="4" t="s">
        <v>1</v>
      </c>
    </row>
    <row r="28" spans="1:7" x14ac:dyDescent="0.3">
      <c r="A28" s="4">
        <v>26</v>
      </c>
      <c r="B28" s="4" t="s">
        <v>93</v>
      </c>
      <c r="C28" s="4" t="s">
        <v>91</v>
      </c>
      <c r="D28" s="13">
        <v>50</v>
      </c>
      <c r="E28" s="4" t="s">
        <v>113</v>
      </c>
      <c r="F28" s="4">
        <v>2021</v>
      </c>
      <c r="G28" s="4" t="s">
        <v>1</v>
      </c>
    </row>
    <row r="29" spans="1:7" x14ac:dyDescent="0.3">
      <c r="A29" s="4">
        <v>27</v>
      </c>
      <c r="B29" s="4" t="s">
        <v>84</v>
      </c>
      <c r="C29" s="4" t="s">
        <v>91</v>
      </c>
      <c r="D29" s="13">
        <v>168.2</v>
      </c>
      <c r="E29" s="4" t="s">
        <v>113</v>
      </c>
      <c r="F29" s="4">
        <v>2021</v>
      </c>
      <c r="G29" s="4" t="s">
        <v>1</v>
      </c>
    </row>
    <row r="30" spans="1:7" x14ac:dyDescent="0.3">
      <c r="A30" s="4">
        <v>28</v>
      </c>
      <c r="B30" s="4" t="s">
        <v>83</v>
      </c>
      <c r="C30" s="4" t="s">
        <v>91</v>
      </c>
      <c r="D30" s="13">
        <v>529.6</v>
      </c>
      <c r="E30" s="4" t="s">
        <v>113</v>
      </c>
      <c r="F30" s="4">
        <v>2021</v>
      </c>
      <c r="G30" s="4" t="s">
        <v>1</v>
      </c>
    </row>
    <row r="31" spans="1:7" x14ac:dyDescent="0.3">
      <c r="A31" s="4">
        <v>29</v>
      </c>
      <c r="B31" s="4" t="s">
        <v>68</v>
      </c>
      <c r="C31" s="4" t="s">
        <v>91</v>
      </c>
      <c r="D31" s="13">
        <v>363.9</v>
      </c>
      <c r="E31" s="4" t="s">
        <v>113</v>
      </c>
      <c r="F31" s="4">
        <v>2021</v>
      </c>
      <c r="G31" s="4" t="s">
        <v>1</v>
      </c>
    </row>
    <row r="32" spans="1:7" x14ac:dyDescent="0.3">
      <c r="A32" s="4">
        <v>30</v>
      </c>
      <c r="B32" s="4" t="s">
        <v>86</v>
      </c>
      <c r="C32" s="4" t="s">
        <v>91</v>
      </c>
      <c r="D32" s="13">
        <v>1737.4</v>
      </c>
      <c r="E32" s="4" t="s">
        <v>113</v>
      </c>
      <c r="F32" s="4">
        <v>2021</v>
      </c>
      <c r="G32" s="4" t="s">
        <v>1</v>
      </c>
    </row>
    <row r="33" spans="1:7" x14ac:dyDescent="0.3">
      <c r="A33" s="4">
        <v>31</v>
      </c>
      <c r="B33" s="4" t="s">
        <v>89</v>
      </c>
      <c r="C33" s="4" t="s">
        <v>91</v>
      </c>
      <c r="D33" s="13">
        <f>19000/8.6*0.9</f>
        <v>1988.372093023256</v>
      </c>
      <c r="E33" s="4" t="s">
        <v>113</v>
      </c>
      <c r="F33" s="4">
        <v>2021</v>
      </c>
      <c r="G33" s="4" t="s">
        <v>1</v>
      </c>
    </row>
    <row r="34" spans="1:7" x14ac:dyDescent="0.3">
      <c r="A34" s="4">
        <v>32</v>
      </c>
      <c r="B34" s="4" t="s">
        <v>90</v>
      </c>
      <c r="C34" s="4" t="s">
        <v>91</v>
      </c>
      <c r="D34" s="13">
        <f>25000/83*0.9</f>
        <v>271.08433734939757</v>
      </c>
      <c r="E34" s="4" t="s">
        <v>113</v>
      </c>
      <c r="F34" s="4">
        <v>2021</v>
      </c>
      <c r="G34" s="4" t="s">
        <v>1</v>
      </c>
    </row>
    <row r="35" spans="1:7" x14ac:dyDescent="0.3">
      <c r="A35" s="4">
        <v>33</v>
      </c>
      <c r="B35" s="4" t="s">
        <v>79</v>
      </c>
      <c r="C35" s="4" t="s">
        <v>94</v>
      </c>
      <c r="D35" s="14">
        <v>13.888070615103427</v>
      </c>
      <c r="E35" s="4" t="s">
        <v>95</v>
      </c>
      <c r="F35" s="4">
        <v>2021</v>
      </c>
      <c r="G35" s="4" t="s">
        <v>2</v>
      </c>
    </row>
    <row r="36" spans="1:7" x14ac:dyDescent="0.3">
      <c r="A36" s="4">
        <v>34</v>
      </c>
      <c r="B36" s="4" t="s">
        <v>61</v>
      </c>
      <c r="C36" s="4" t="s">
        <v>94</v>
      </c>
      <c r="D36" s="14">
        <v>19.274127651847593</v>
      </c>
      <c r="E36" s="4" t="s">
        <v>95</v>
      </c>
      <c r="F36" s="4">
        <v>2021</v>
      </c>
      <c r="G36" s="4" t="s">
        <v>2</v>
      </c>
    </row>
    <row r="37" spans="1:7" x14ac:dyDescent="0.3">
      <c r="A37" s="4">
        <v>35</v>
      </c>
      <c r="B37" s="4" t="s">
        <v>62</v>
      </c>
      <c r="C37" s="4" t="s">
        <v>94</v>
      </c>
      <c r="D37" s="14">
        <v>0</v>
      </c>
      <c r="E37" s="4" t="s">
        <v>95</v>
      </c>
      <c r="F37" s="4">
        <v>2021</v>
      </c>
      <c r="G37" s="4" t="s">
        <v>2</v>
      </c>
    </row>
    <row r="38" spans="1:7" x14ac:dyDescent="0.3">
      <c r="A38" s="4">
        <v>36</v>
      </c>
      <c r="B38" s="4" t="s">
        <v>70</v>
      </c>
      <c r="C38" s="4" t="s">
        <v>94</v>
      </c>
      <c r="D38" s="14">
        <v>0</v>
      </c>
      <c r="E38" s="4" t="s">
        <v>95</v>
      </c>
      <c r="F38" s="4">
        <v>2021</v>
      </c>
      <c r="G38" s="4" t="s">
        <v>2</v>
      </c>
    </row>
    <row r="39" spans="1:7" x14ac:dyDescent="0.3">
      <c r="A39" s="4">
        <v>37</v>
      </c>
      <c r="B39" s="4" t="s">
        <v>72</v>
      </c>
      <c r="C39" s="4" t="s">
        <v>94</v>
      </c>
      <c r="D39" s="14">
        <v>0</v>
      </c>
      <c r="E39" s="4" t="s">
        <v>95</v>
      </c>
      <c r="F39" s="4">
        <v>2021</v>
      </c>
      <c r="G39" s="4" t="s">
        <v>2</v>
      </c>
    </row>
    <row r="40" spans="1:7" x14ac:dyDescent="0.3">
      <c r="A40" s="4">
        <v>38</v>
      </c>
      <c r="B40" s="4" t="s">
        <v>63</v>
      </c>
      <c r="C40" s="4" t="s">
        <v>94</v>
      </c>
      <c r="D40" s="14">
        <v>105.0921167624048</v>
      </c>
      <c r="E40" s="4" t="s">
        <v>95</v>
      </c>
      <c r="F40" s="4">
        <v>2021</v>
      </c>
      <c r="G40" s="4" t="s">
        <v>2</v>
      </c>
    </row>
    <row r="41" spans="1:7" x14ac:dyDescent="0.3">
      <c r="A41" s="4">
        <v>39</v>
      </c>
      <c r="B41" s="4" t="s">
        <v>64</v>
      </c>
      <c r="C41" s="4" t="s">
        <v>94</v>
      </c>
      <c r="D41" s="14">
        <v>0</v>
      </c>
      <c r="E41" s="4" t="s">
        <v>95</v>
      </c>
      <c r="F41" s="4">
        <v>2021</v>
      </c>
      <c r="G41" s="4" t="s">
        <v>2</v>
      </c>
    </row>
    <row r="42" spans="1:7" x14ac:dyDescent="0.3">
      <c r="A42" s="4">
        <v>40</v>
      </c>
      <c r="B42" s="4" t="s">
        <v>65</v>
      </c>
      <c r="C42" s="4" t="s">
        <v>94</v>
      </c>
      <c r="D42" s="14">
        <v>0</v>
      </c>
      <c r="E42" s="4" t="s">
        <v>95</v>
      </c>
      <c r="F42" s="4">
        <v>2021</v>
      </c>
      <c r="G42" s="4" t="s">
        <v>2</v>
      </c>
    </row>
    <row r="43" spans="1:7" x14ac:dyDescent="0.3">
      <c r="A43" s="4">
        <v>41</v>
      </c>
      <c r="B43" s="4" t="s">
        <v>85</v>
      </c>
      <c r="C43" s="4" t="s">
        <v>94</v>
      </c>
      <c r="D43" s="14">
        <v>16.793070091944454</v>
      </c>
      <c r="E43" s="4" t="s">
        <v>95</v>
      </c>
      <c r="F43" s="4">
        <v>2021</v>
      </c>
      <c r="G43" s="4" t="s">
        <v>2</v>
      </c>
    </row>
    <row r="44" spans="1:7" x14ac:dyDescent="0.3">
      <c r="A44" s="4">
        <v>42</v>
      </c>
      <c r="B44" s="4" t="s">
        <v>69</v>
      </c>
      <c r="C44" s="4" t="s">
        <v>94</v>
      </c>
      <c r="D44" s="14">
        <v>13.529953798043829</v>
      </c>
      <c r="E44" s="4" t="s">
        <v>95</v>
      </c>
      <c r="F44" s="4">
        <v>2021</v>
      </c>
      <c r="G44" s="4" t="s">
        <v>2</v>
      </c>
    </row>
    <row r="45" spans="1:7" x14ac:dyDescent="0.3">
      <c r="A45" s="4">
        <v>43</v>
      </c>
      <c r="B45" s="4" t="s">
        <v>92</v>
      </c>
      <c r="C45" s="4" t="s">
        <v>94</v>
      </c>
      <c r="D45" s="14">
        <v>37.196924295462203</v>
      </c>
      <c r="E45" s="4" t="s">
        <v>95</v>
      </c>
      <c r="F45" s="4">
        <v>2021</v>
      </c>
      <c r="G45" s="4" t="s">
        <v>2</v>
      </c>
    </row>
    <row r="46" spans="1:7" x14ac:dyDescent="0.3">
      <c r="A46" s="4">
        <v>44</v>
      </c>
      <c r="B46" s="4" t="s">
        <v>67</v>
      </c>
      <c r="C46" s="4" t="s">
        <v>94</v>
      </c>
      <c r="D46" s="14">
        <v>0</v>
      </c>
      <c r="E46" s="4" t="s">
        <v>95</v>
      </c>
      <c r="F46" s="4">
        <v>2021</v>
      </c>
      <c r="G46" s="4" t="s">
        <v>2</v>
      </c>
    </row>
    <row r="47" spans="1:7" x14ac:dyDescent="0.3">
      <c r="A47" s="4">
        <v>45</v>
      </c>
      <c r="B47" s="4" t="s">
        <v>76</v>
      </c>
      <c r="C47" s="4" t="s">
        <v>94</v>
      </c>
      <c r="D47" s="14">
        <v>40.695798641966519</v>
      </c>
      <c r="E47" s="4" t="s">
        <v>95</v>
      </c>
      <c r="F47" s="4">
        <v>2021</v>
      </c>
      <c r="G47" s="4" t="s">
        <v>2</v>
      </c>
    </row>
    <row r="48" spans="1:7" x14ac:dyDescent="0.3">
      <c r="A48" s="4">
        <v>46</v>
      </c>
      <c r="B48" s="4" t="s">
        <v>87</v>
      </c>
      <c r="C48" s="4" t="s">
        <v>94</v>
      </c>
      <c r="D48" s="14">
        <v>0</v>
      </c>
      <c r="E48" s="4" t="s">
        <v>95</v>
      </c>
      <c r="F48" s="4">
        <v>2021</v>
      </c>
      <c r="G48" s="4" t="s">
        <v>2</v>
      </c>
    </row>
    <row r="49" spans="1:7" x14ac:dyDescent="0.3">
      <c r="A49" s="4">
        <v>47</v>
      </c>
      <c r="B49" s="4" t="s">
        <v>66</v>
      </c>
      <c r="C49" s="4" t="s">
        <v>94</v>
      </c>
      <c r="D49" s="14">
        <v>0</v>
      </c>
      <c r="E49" s="4" t="s">
        <v>95</v>
      </c>
      <c r="F49" s="4">
        <v>2021</v>
      </c>
      <c r="G49" s="4" t="s">
        <v>2</v>
      </c>
    </row>
    <row r="50" spans="1:7" x14ac:dyDescent="0.3">
      <c r="A50" s="4">
        <v>48</v>
      </c>
      <c r="B50" s="4" t="s">
        <v>71</v>
      </c>
      <c r="C50" s="4" t="s">
        <v>94</v>
      </c>
      <c r="D50" s="14">
        <v>7.5009932502386025</v>
      </c>
      <c r="E50" s="4" t="s">
        <v>95</v>
      </c>
      <c r="F50" s="4">
        <v>2021</v>
      </c>
      <c r="G50" s="4" t="s">
        <v>2</v>
      </c>
    </row>
    <row r="51" spans="1:7" x14ac:dyDescent="0.3">
      <c r="A51" s="4">
        <v>49</v>
      </c>
      <c r="B51" s="4" t="s">
        <v>73</v>
      </c>
      <c r="C51" s="4" t="s">
        <v>94</v>
      </c>
      <c r="D51" s="14">
        <v>0</v>
      </c>
      <c r="E51" s="4" t="s">
        <v>95</v>
      </c>
      <c r="F51" s="4">
        <v>2021</v>
      </c>
      <c r="G51" s="4" t="s">
        <v>2</v>
      </c>
    </row>
    <row r="52" spans="1:7" x14ac:dyDescent="0.3">
      <c r="A52" s="4">
        <v>50</v>
      </c>
      <c r="B52" s="4" t="s">
        <v>74</v>
      </c>
      <c r="C52" s="4" t="s">
        <v>94</v>
      </c>
      <c r="D52" s="14">
        <v>0</v>
      </c>
      <c r="E52" s="4" t="s">
        <v>95</v>
      </c>
      <c r="F52" s="4">
        <v>2021</v>
      </c>
      <c r="G52" s="4" t="s">
        <v>2</v>
      </c>
    </row>
    <row r="53" spans="1:7" x14ac:dyDescent="0.3">
      <c r="A53" s="4">
        <v>51</v>
      </c>
      <c r="B53" s="4" t="s">
        <v>75</v>
      </c>
      <c r="C53" s="4" t="s">
        <v>94</v>
      </c>
      <c r="D53" s="14">
        <v>0</v>
      </c>
      <c r="E53" s="4" t="s">
        <v>95</v>
      </c>
      <c r="F53" s="4">
        <v>2021</v>
      </c>
      <c r="G53" s="4" t="s">
        <v>2</v>
      </c>
    </row>
    <row r="54" spans="1:7" x14ac:dyDescent="0.3">
      <c r="A54" s="4">
        <v>52</v>
      </c>
      <c r="B54" s="4" t="s">
        <v>77</v>
      </c>
      <c r="C54" s="4" t="s">
        <v>94</v>
      </c>
      <c r="D54" s="14">
        <v>0</v>
      </c>
      <c r="E54" s="4" t="s">
        <v>95</v>
      </c>
      <c r="F54" s="4">
        <v>2021</v>
      </c>
      <c r="G54" s="4" t="s">
        <v>2</v>
      </c>
    </row>
    <row r="55" spans="1:7" x14ac:dyDescent="0.3">
      <c r="A55" s="4">
        <v>53</v>
      </c>
      <c r="B55" s="4" t="s">
        <v>78</v>
      </c>
      <c r="C55" s="4" t="s">
        <v>94</v>
      </c>
      <c r="D55" s="14">
        <v>5.9951092260716363</v>
      </c>
      <c r="E55" s="4" t="s">
        <v>95</v>
      </c>
      <c r="F55" s="4">
        <v>2021</v>
      </c>
      <c r="G55" s="4" t="s">
        <v>2</v>
      </c>
    </row>
    <row r="56" spans="1:7" x14ac:dyDescent="0.3">
      <c r="A56" s="4">
        <v>54</v>
      </c>
      <c r="B56" s="4" t="s">
        <v>88</v>
      </c>
      <c r="C56" s="4" t="s">
        <v>94</v>
      </c>
      <c r="D56" s="14">
        <v>0</v>
      </c>
      <c r="E56" s="4" t="s">
        <v>95</v>
      </c>
      <c r="F56" s="4">
        <v>2021</v>
      </c>
      <c r="G56" s="4" t="s">
        <v>2</v>
      </c>
    </row>
    <row r="57" spans="1:7" x14ac:dyDescent="0.3">
      <c r="A57" s="4">
        <v>55</v>
      </c>
      <c r="B57" s="4" t="s">
        <v>80</v>
      </c>
      <c r="C57" s="4" t="s">
        <v>94</v>
      </c>
      <c r="D57" s="14">
        <v>6.9261775437973832</v>
      </c>
      <c r="E57" s="4" t="s">
        <v>95</v>
      </c>
      <c r="F57" s="4">
        <v>2021</v>
      </c>
      <c r="G57" s="4" t="s">
        <v>2</v>
      </c>
    </row>
    <row r="58" spans="1:7" x14ac:dyDescent="0.3">
      <c r="A58" s="4">
        <v>56</v>
      </c>
      <c r="B58" s="4" t="s">
        <v>81</v>
      </c>
      <c r="C58" s="4" t="s">
        <v>94</v>
      </c>
      <c r="D58" s="14">
        <v>22.142587906811041</v>
      </c>
      <c r="E58" s="4" t="s">
        <v>95</v>
      </c>
      <c r="F58" s="4">
        <v>2021</v>
      </c>
      <c r="G58" s="4" t="s">
        <v>2</v>
      </c>
    </row>
    <row r="59" spans="1:7" x14ac:dyDescent="0.3">
      <c r="A59" s="4">
        <v>57</v>
      </c>
      <c r="B59" s="4" t="s">
        <v>82</v>
      </c>
      <c r="C59" s="4" t="s">
        <v>94</v>
      </c>
      <c r="D59" s="14">
        <v>22.100684637719588</v>
      </c>
      <c r="E59" s="4" t="s">
        <v>95</v>
      </c>
      <c r="F59" s="4">
        <v>2021</v>
      </c>
      <c r="G59" s="4" t="s">
        <v>2</v>
      </c>
    </row>
    <row r="60" spans="1:7" x14ac:dyDescent="0.3">
      <c r="A60" s="4">
        <v>58</v>
      </c>
      <c r="B60" s="4" t="s">
        <v>93</v>
      </c>
      <c r="C60" s="4" t="s">
        <v>94</v>
      </c>
      <c r="D60" s="14">
        <v>3.1055868638192288</v>
      </c>
      <c r="E60" s="4" t="s">
        <v>95</v>
      </c>
      <c r="F60" s="4">
        <v>2021</v>
      </c>
      <c r="G60" s="4" t="s">
        <v>2</v>
      </c>
    </row>
    <row r="61" spans="1:7" x14ac:dyDescent="0.3">
      <c r="A61" s="4">
        <v>59</v>
      </c>
      <c r="B61" s="4" t="s">
        <v>84</v>
      </c>
      <c r="C61" s="4" t="s">
        <v>94</v>
      </c>
      <c r="D61" s="14">
        <v>184.00239055905814</v>
      </c>
      <c r="E61" s="4" t="s">
        <v>95</v>
      </c>
      <c r="F61" s="4">
        <v>2021</v>
      </c>
      <c r="G61" s="4" t="s">
        <v>2</v>
      </c>
    </row>
    <row r="62" spans="1:7" x14ac:dyDescent="0.3">
      <c r="A62" s="4">
        <v>60</v>
      </c>
      <c r="B62" s="4" t="s">
        <v>83</v>
      </c>
      <c r="C62" s="4" t="s">
        <v>94</v>
      </c>
      <c r="D62" s="14">
        <v>45.4621816835771</v>
      </c>
      <c r="E62" s="4" t="s">
        <v>95</v>
      </c>
      <c r="F62" s="4">
        <v>2021</v>
      </c>
      <c r="G62" s="4" t="s">
        <v>2</v>
      </c>
    </row>
    <row r="63" spans="1:7" x14ac:dyDescent="0.3">
      <c r="A63" s="4">
        <v>61</v>
      </c>
      <c r="B63" s="4" t="s">
        <v>68</v>
      </c>
      <c r="C63" s="4" t="s">
        <v>94</v>
      </c>
      <c r="D63" s="14">
        <v>35.042709365385413</v>
      </c>
      <c r="E63" s="4" t="s">
        <v>95</v>
      </c>
      <c r="F63" s="4">
        <v>2021</v>
      </c>
      <c r="G63" s="4" t="s">
        <v>2</v>
      </c>
    </row>
    <row r="64" spans="1:7" x14ac:dyDescent="0.3">
      <c r="A64" s="4">
        <v>62</v>
      </c>
      <c r="B64" s="4" t="s">
        <v>86</v>
      </c>
      <c r="C64" s="4" t="s">
        <v>94</v>
      </c>
      <c r="D64" s="14">
        <v>24.683501069522706</v>
      </c>
      <c r="E64" s="4" t="s">
        <v>95</v>
      </c>
      <c r="F64" s="4">
        <v>2021</v>
      </c>
      <c r="G64" s="4" t="s">
        <v>2</v>
      </c>
    </row>
    <row r="65" spans="1:7" x14ac:dyDescent="0.3">
      <c r="A65" s="4">
        <v>63</v>
      </c>
      <c r="B65" s="4" t="s">
        <v>89</v>
      </c>
      <c r="C65" s="4" t="s">
        <v>94</v>
      </c>
      <c r="D65" s="14">
        <v>0</v>
      </c>
      <c r="E65" s="4" t="s">
        <v>95</v>
      </c>
      <c r="F65" s="4">
        <v>2021</v>
      </c>
      <c r="G65" s="4" t="s">
        <v>2</v>
      </c>
    </row>
    <row r="66" spans="1:7" x14ac:dyDescent="0.3">
      <c r="A66" s="4">
        <v>64</v>
      </c>
      <c r="B66" s="4" t="s">
        <v>90</v>
      </c>
      <c r="C66" s="4" t="s">
        <v>94</v>
      </c>
      <c r="D66" s="14">
        <v>9.2445970267478934</v>
      </c>
      <c r="E66" s="4" t="s">
        <v>95</v>
      </c>
      <c r="F66" s="4">
        <v>2021</v>
      </c>
      <c r="G66" s="4" t="s">
        <v>2</v>
      </c>
    </row>
    <row r="67" spans="1:7" x14ac:dyDescent="0.3">
      <c r="A67" s="4">
        <v>66</v>
      </c>
      <c r="B67" s="4" t="s">
        <v>79</v>
      </c>
      <c r="C67" s="13" t="s">
        <v>96</v>
      </c>
      <c r="D67" s="13">
        <v>570</v>
      </c>
      <c r="E67" s="4" t="s">
        <v>95</v>
      </c>
      <c r="F67" s="4">
        <v>2020</v>
      </c>
      <c r="G67" s="4" t="s">
        <v>2</v>
      </c>
    </row>
    <row r="68" spans="1:7" x14ac:dyDescent="0.3">
      <c r="A68" s="4">
        <v>67</v>
      </c>
      <c r="B68" s="4" t="s">
        <v>61</v>
      </c>
      <c r="C68" s="13" t="s">
        <v>96</v>
      </c>
      <c r="D68" s="13">
        <v>509</v>
      </c>
      <c r="E68" s="4" t="s">
        <v>95</v>
      </c>
      <c r="F68" s="4">
        <v>2020</v>
      </c>
      <c r="G68" s="4" t="s">
        <v>2</v>
      </c>
    </row>
    <row r="69" spans="1:7" x14ac:dyDescent="0.3">
      <c r="A69" s="4">
        <v>68</v>
      </c>
      <c r="B69" s="4" t="s">
        <v>62</v>
      </c>
      <c r="C69" s="13" t="s">
        <v>96</v>
      </c>
      <c r="D69" s="13">
        <v>414</v>
      </c>
      <c r="E69" s="4" t="s">
        <v>95</v>
      </c>
      <c r="F69" s="4">
        <v>2020</v>
      </c>
      <c r="G69" s="4" t="s">
        <v>2</v>
      </c>
    </row>
    <row r="70" spans="1:7" x14ac:dyDescent="0.3">
      <c r="A70" s="4">
        <v>69</v>
      </c>
      <c r="B70" s="4" t="s">
        <v>70</v>
      </c>
      <c r="C70" s="13" t="s">
        <v>96</v>
      </c>
      <c r="D70" s="13">
        <v>433</v>
      </c>
      <c r="E70" s="4" t="s">
        <v>95</v>
      </c>
      <c r="F70" s="4">
        <v>2020</v>
      </c>
      <c r="G70" s="4" t="s">
        <v>2</v>
      </c>
    </row>
    <row r="71" spans="1:7" x14ac:dyDescent="0.3">
      <c r="A71" s="4">
        <v>70</v>
      </c>
      <c r="B71" s="4" t="s">
        <v>72</v>
      </c>
      <c r="C71" s="13" t="s">
        <v>96</v>
      </c>
      <c r="D71" s="13">
        <v>645</v>
      </c>
      <c r="E71" s="4" t="s">
        <v>95</v>
      </c>
      <c r="F71" s="4">
        <v>2020</v>
      </c>
      <c r="G71" s="4" t="s">
        <v>2</v>
      </c>
    </row>
    <row r="72" spans="1:7" x14ac:dyDescent="0.3">
      <c r="A72" s="4">
        <v>71</v>
      </c>
      <c r="B72" s="4" t="s">
        <v>63</v>
      </c>
      <c r="C72" s="13" t="s">
        <v>96</v>
      </c>
      <c r="D72" s="13">
        <v>565</v>
      </c>
      <c r="E72" s="4" t="s">
        <v>95</v>
      </c>
      <c r="F72" s="4">
        <v>2020</v>
      </c>
      <c r="G72" s="4" t="s">
        <v>2</v>
      </c>
    </row>
    <row r="73" spans="1:7" x14ac:dyDescent="0.3">
      <c r="A73" s="4">
        <v>72</v>
      </c>
      <c r="B73" s="4" t="s">
        <v>64</v>
      </c>
      <c r="C73" s="13" t="s">
        <v>96</v>
      </c>
      <c r="D73" s="13">
        <v>466</v>
      </c>
      <c r="E73" s="4" t="s">
        <v>95</v>
      </c>
      <c r="F73" s="4">
        <v>2020</v>
      </c>
      <c r="G73" s="4" t="s">
        <v>2</v>
      </c>
    </row>
    <row r="74" spans="1:7" x14ac:dyDescent="0.3">
      <c r="A74" s="4">
        <v>73</v>
      </c>
      <c r="B74" s="4" t="s">
        <v>65</v>
      </c>
      <c r="C74" s="13" t="s">
        <v>96</v>
      </c>
      <c r="D74" s="13">
        <v>608</v>
      </c>
      <c r="E74" s="4" t="s">
        <v>95</v>
      </c>
      <c r="F74" s="4">
        <v>2020</v>
      </c>
      <c r="G74" s="4" t="s">
        <v>2</v>
      </c>
    </row>
    <row r="75" spans="1:7" x14ac:dyDescent="0.3">
      <c r="A75" s="4">
        <v>74</v>
      </c>
      <c r="B75" s="4" t="s">
        <v>85</v>
      </c>
      <c r="C75" s="13" t="s">
        <v>96</v>
      </c>
      <c r="D75" s="13">
        <v>654</v>
      </c>
      <c r="E75" s="4" t="s">
        <v>95</v>
      </c>
      <c r="F75" s="4">
        <v>2020</v>
      </c>
      <c r="G75" s="4" t="s">
        <v>2</v>
      </c>
    </row>
    <row r="76" spans="1:7" x14ac:dyDescent="0.3">
      <c r="A76" s="4">
        <v>75</v>
      </c>
      <c r="B76" s="4" t="s">
        <v>69</v>
      </c>
      <c r="C76" s="13" t="s">
        <v>96</v>
      </c>
      <c r="D76" s="13">
        <v>566</v>
      </c>
      <c r="E76" s="4" t="s">
        <v>95</v>
      </c>
      <c r="F76" s="4">
        <v>2020</v>
      </c>
      <c r="G76" s="4" t="s">
        <v>2</v>
      </c>
    </row>
    <row r="77" spans="1:7" x14ac:dyDescent="0.3">
      <c r="A77" s="4">
        <v>76</v>
      </c>
      <c r="B77" s="4" t="s">
        <v>92</v>
      </c>
      <c r="C77" s="13" t="s">
        <v>96</v>
      </c>
      <c r="D77" s="13">
        <v>574</v>
      </c>
      <c r="E77" s="4" t="s">
        <v>95</v>
      </c>
      <c r="F77" s="4">
        <v>2020</v>
      </c>
      <c r="G77" s="4" t="s">
        <v>2</v>
      </c>
    </row>
    <row r="78" spans="1:7" x14ac:dyDescent="0.3">
      <c r="A78" s="4">
        <v>77</v>
      </c>
      <c r="B78" s="4" t="s">
        <v>67</v>
      </c>
      <c r="C78" s="13" t="s">
        <v>96</v>
      </c>
      <c r="D78" s="13">
        <v>514</v>
      </c>
      <c r="E78" s="4" t="s">
        <v>95</v>
      </c>
      <c r="F78" s="4">
        <v>2020</v>
      </c>
      <c r="G78" s="4" t="s">
        <v>2</v>
      </c>
    </row>
    <row r="79" spans="1:7" x14ac:dyDescent="0.3">
      <c r="A79" s="4">
        <v>78</v>
      </c>
      <c r="B79" s="4" t="s">
        <v>76</v>
      </c>
      <c r="C79" s="13" t="s">
        <v>96</v>
      </c>
      <c r="D79" s="13">
        <v>403</v>
      </c>
      <c r="E79" s="4" t="s">
        <v>95</v>
      </c>
      <c r="F79" s="4">
        <v>2020</v>
      </c>
      <c r="G79" s="4" t="s">
        <v>2</v>
      </c>
    </row>
    <row r="80" spans="1:7" x14ac:dyDescent="0.3">
      <c r="A80" s="4">
        <v>79</v>
      </c>
      <c r="B80" s="4" t="s">
        <v>87</v>
      </c>
      <c r="C80" s="13" t="s">
        <v>96</v>
      </c>
      <c r="D80" s="13">
        <v>216</v>
      </c>
      <c r="E80" s="4" t="s">
        <v>95</v>
      </c>
      <c r="F80" s="4">
        <v>2020</v>
      </c>
      <c r="G80" t="s">
        <v>118</v>
      </c>
    </row>
    <row r="81" spans="1:7" x14ac:dyDescent="0.3">
      <c r="A81" s="4">
        <v>80</v>
      </c>
      <c r="B81" s="4" t="s">
        <v>66</v>
      </c>
      <c r="C81" s="13" t="s">
        <v>96</v>
      </c>
      <c r="D81" s="13">
        <v>458</v>
      </c>
      <c r="E81" s="4" t="s">
        <v>95</v>
      </c>
      <c r="F81" s="4">
        <v>2020</v>
      </c>
      <c r="G81" t="s">
        <v>118</v>
      </c>
    </row>
    <row r="82" spans="1:7" x14ac:dyDescent="0.3">
      <c r="A82" s="4">
        <v>81</v>
      </c>
      <c r="B82" s="4" t="s">
        <v>71</v>
      </c>
      <c r="C82" s="13" t="s">
        <v>96</v>
      </c>
      <c r="D82" s="13">
        <v>670</v>
      </c>
      <c r="E82" s="4" t="s">
        <v>95</v>
      </c>
      <c r="F82" s="4">
        <v>2020</v>
      </c>
      <c r="G82" t="s">
        <v>118</v>
      </c>
    </row>
    <row r="83" spans="1:7" x14ac:dyDescent="0.3">
      <c r="A83" s="4">
        <v>82</v>
      </c>
      <c r="B83" s="4" t="s">
        <v>73</v>
      </c>
      <c r="C83" s="13" t="s">
        <v>96</v>
      </c>
      <c r="D83" s="13">
        <v>390</v>
      </c>
      <c r="E83" s="4" t="s">
        <v>95</v>
      </c>
      <c r="F83" s="4">
        <v>2020</v>
      </c>
      <c r="G83" t="s">
        <v>118</v>
      </c>
    </row>
    <row r="84" spans="1:7" x14ac:dyDescent="0.3">
      <c r="A84" s="4">
        <v>83</v>
      </c>
      <c r="B84" s="4" t="s">
        <v>74</v>
      </c>
      <c r="C84" s="13" t="s">
        <v>96</v>
      </c>
      <c r="D84" s="13">
        <v>560</v>
      </c>
      <c r="E84" s="4" t="s">
        <v>95</v>
      </c>
      <c r="F84" s="4">
        <v>2020</v>
      </c>
      <c r="G84" t="s">
        <v>118</v>
      </c>
    </row>
    <row r="85" spans="1:7" x14ac:dyDescent="0.3">
      <c r="A85" s="4">
        <v>84</v>
      </c>
      <c r="B85" s="4" t="s">
        <v>75</v>
      </c>
      <c r="C85" s="13" t="s">
        <v>96</v>
      </c>
      <c r="D85" s="13">
        <v>682</v>
      </c>
      <c r="E85" s="4" t="s">
        <v>95</v>
      </c>
      <c r="F85" s="4">
        <v>2020</v>
      </c>
      <c r="G85" t="s">
        <v>118</v>
      </c>
    </row>
    <row r="86" spans="1:7" x14ac:dyDescent="0.3">
      <c r="A86" s="4">
        <v>85</v>
      </c>
      <c r="B86" s="4" t="s">
        <v>77</v>
      </c>
      <c r="C86" s="13" t="s">
        <v>96</v>
      </c>
      <c r="D86" s="13">
        <v>597</v>
      </c>
      <c r="E86" s="4" t="s">
        <v>95</v>
      </c>
      <c r="F86" s="4">
        <v>2020</v>
      </c>
      <c r="G86" t="s">
        <v>118</v>
      </c>
    </row>
    <row r="87" spans="1:7" x14ac:dyDescent="0.3">
      <c r="A87" s="4">
        <v>86</v>
      </c>
      <c r="B87" s="4" t="s">
        <v>78</v>
      </c>
      <c r="C87" s="13" t="s">
        <v>96</v>
      </c>
      <c r="D87" s="13">
        <v>503</v>
      </c>
      <c r="E87" s="4" t="s">
        <v>95</v>
      </c>
      <c r="F87" s="4">
        <v>2020</v>
      </c>
      <c r="G87" t="s">
        <v>118</v>
      </c>
    </row>
    <row r="88" spans="1:7" x14ac:dyDescent="0.3">
      <c r="A88" s="4">
        <v>87</v>
      </c>
      <c r="B88" s="4" t="s">
        <v>88</v>
      </c>
      <c r="C88" s="13" t="s">
        <v>96</v>
      </c>
      <c r="D88" s="13">
        <v>514</v>
      </c>
      <c r="E88" s="4" t="s">
        <v>95</v>
      </c>
      <c r="F88" s="4">
        <v>2020</v>
      </c>
      <c r="G88" t="s">
        <v>118</v>
      </c>
    </row>
    <row r="89" spans="1:7" x14ac:dyDescent="0.3">
      <c r="A89" s="4">
        <v>88</v>
      </c>
      <c r="B89" s="4" t="s">
        <v>80</v>
      </c>
      <c r="C89" s="13" t="s">
        <v>96</v>
      </c>
      <c r="D89" s="13">
        <v>664</v>
      </c>
      <c r="E89" s="4" t="s">
        <v>95</v>
      </c>
      <c r="F89" s="4">
        <v>2020</v>
      </c>
      <c r="G89" t="s">
        <v>118</v>
      </c>
    </row>
    <row r="90" spans="1:7" x14ac:dyDescent="0.3">
      <c r="A90" s="4">
        <v>89</v>
      </c>
      <c r="B90" s="4" t="s">
        <v>81</v>
      </c>
      <c r="C90" s="13" t="s">
        <v>96</v>
      </c>
      <c r="D90" s="13">
        <v>540</v>
      </c>
      <c r="E90" s="4" t="s">
        <v>95</v>
      </c>
      <c r="F90" s="4">
        <v>2020</v>
      </c>
      <c r="G90" t="s">
        <v>118</v>
      </c>
    </row>
    <row r="91" spans="1:7" x14ac:dyDescent="0.3">
      <c r="A91" s="4">
        <v>90</v>
      </c>
      <c r="B91" s="4" t="s">
        <v>82</v>
      </c>
      <c r="C91" s="13" t="s">
        <v>96</v>
      </c>
      <c r="D91" s="13">
        <v>379</v>
      </c>
      <c r="E91" s="4" t="s">
        <v>95</v>
      </c>
      <c r="F91" s="4">
        <v>2020</v>
      </c>
      <c r="G91" t="s">
        <v>118</v>
      </c>
    </row>
    <row r="92" spans="1:7" x14ac:dyDescent="0.3">
      <c r="A92" s="4">
        <v>91</v>
      </c>
      <c r="B92" s="4" t="s">
        <v>93</v>
      </c>
      <c r="C92" s="13" t="s">
        <v>96</v>
      </c>
      <c r="D92" s="13">
        <f>2000000/7000000*1000</f>
        <v>285.71428571428572</v>
      </c>
      <c r="E92" s="4" t="s">
        <v>95</v>
      </c>
      <c r="F92" s="4">
        <v>2020</v>
      </c>
      <c r="G92" t="s">
        <v>118</v>
      </c>
    </row>
    <row r="93" spans="1:7" x14ac:dyDescent="0.3">
      <c r="A93" s="4">
        <v>92</v>
      </c>
      <c r="B93" s="4" t="s">
        <v>84</v>
      </c>
      <c r="C93" s="13" t="s">
        <v>96</v>
      </c>
      <c r="D93" s="13">
        <v>447</v>
      </c>
      <c r="E93" s="4" t="s">
        <v>95</v>
      </c>
      <c r="F93" s="4">
        <v>2020</v>
      </c>
      <c r="G93" t="s">
        <v>118</v>
      </c>
    </row>
    <row r="94" spans="1:7" x14ac:dyDescent="0.3">
      <c r="A94" s="4">
        <v>93</v>
      </c>
      <c r="B94" s="4" t="s">
        <v>83</v>
      </c>
      <c r="C94" s="13" t="s">
        <v>96</v>
      </c>
      <c r="D94" s="13">
        <v>555</v>
      </c>
      <c r="E94" s="4" t="s">
        <v>95</v>
      </c>
      <c r="F94" s="4">
        <v>2020</v>
      </c>
      <c r="G94" t="s">
        <v>118</v>
      </c>
    </row>
    <row r="95" spans="1:7" x14ac:dyDescent="0.3">
      <c r="A95" s="4">
        <v>94</v>
      </c>
      <c r="B95" s="4" t="s">
        <v>68</v>
      </c>
      <c r="C95" s="13" t="s">
        <v>96</v>
      </c>
      <c r="D95" s="13">
        <v>521</v>
      </c>
      <c r="E95" s="4" t="s">
        <v>95</v>
      </c>
      <c r="F95" s="4">
        <v>2020</v>
      </c>
      <c r="G95" t="s">
        <v>118</v>
      </c>
    </row>
    <row r="96" spans="1:7" x14ac:dyDescent="0.3">
      <c r="A96" s="4">
        <v>95</v>
      </c>
      <c r="B96" s="4" t="s">
        <v>86</v>
      </c>
      <c r="C96" s="13" t="s">
        <v>96</v>
      </c>
      <c r="D96" s="13">
        <v>476</v>
      </c>
      <c r="E96" s="4" t="s">
        <v>95</v>
      </c>
      <c r="F96" s="4">
        <v>2020</v>
      </c>
      <c r="G96" t="s">
        <v>118</v>
      </c>
    </row>
    <row r="97" spans="1:7" ht="15" thickBot="1" x14ac:dyDescent="0.35">
      <c r="A97" s="5">
        <v>96</v>
      </c>
      <c r="B97" s="4" t="s">
        <v>89</v>
      </c>
      <c r="C97" s="13" t="s">
        <v>96</v>
      </c>
      <c r="D97" s="13">
        <v>537</v>
      </c>
      <c r="E97" s="4" t="s">
        <v>95</v>
      </c>
      <c r="F97" s="4">
        <v>2020</v>
      </c>
      <c r="G97" t="s">
        <v>118</v>
      </c>
    </row>
    <row r="98" spans="1:7" x14ac:dyDescent="0.3">
      <c r="A98" s="4">
        <v>97</v>
      </c>
      <c r="B98" s="4" t="s">
        <v>90</v>
      </c>
      <c r="C98" s="13" t="s">
        <v>96</v>
      </c>
      <c r="D98" s="13">
        <v>157</v>
      </c>
      <c r="E98" s="4" t="s">
        <v>95</v>
      </c>
      <c r="F98" s="4">
        <v>2020</v>
      </c>
      <c r="G98" t="s">
        <v>118</v>
      </c>
    </row>
    <row r="99" spans="1:7" x14ac:dyDescent="0.3">
      <c r="A99" s="4">
        <v>99</v>
      </c>
      <c r="B99" s="4" t="s">
        <v>79</v>
      </c>
      <c r="C99" s="13" t="s">
        <v>97</v>
      </c>
      <c r="D99">
        <v>0.44779474521822382</v>
      </c>
      <c r="E99" t="s">
        <v>102</v>
      </c>
      <c r="F99" s="4">
        <v>2021</v>
      </c>
      <c r="G99" t="s">
        <v>118</v>
      </c>
    </row>
    <row r="100" spans="1:7" x14ac:dyDescent="0.3">
      <c r="A100" s="4">
        <v>100</v>
      </c>
      <c r="B100" s="4" t="s">
        <v>61</v>
      </c>
      <c r="C100" s="13" t="s">
        <v>97</v>
      </c>
      <c r="D100">
        <v>0.25963310207812929</v>
      </c>
      <c r="E100" t="s">
        <v>102</v>
      </c>
      <c r="F100" s="4">
        <v>2021</v>
      </c>
      <c r="G100" t="s">
        <v>118</v>
      </c>
    </row>
    <row r="101" spans="1:7" x14ac:dyDescent="0.3">
      <c r="A101" s="4">
        <v>101</v>
      </c>
      <c r="B101" s="4" t="s">
        <v>62</v>
      </c>
      <c r="C101" s="13" t="s">
        <v>97</v>
      </c>
      <c r="D101">
        <v>0</v>
      </c>
      <c r="E101" t="s">
        <v>102</v>
      </c>
      <c r="F101" s="4">
        <v>2021</v>
      </c>
      <c r="G101" t="s">
        <v>118</v>
      </c>
    </row>
    <row r="102" spans="1:7" x14ac:dyDescent="0.3">
      <c r="A102" s="4">
        <v>102</v>
      </c>
      <c r="B102" s="4" t="s">
        <v>70</v>
      </c>
      <c r="C102" s="13" t="s">
        <v>97</v>
      </c>
      <c r="D102">
        <v>0</v>
      </c>
      <c r="E102" t="s">
        <v>102</v>
      </c>
      <c r="F102" s="4">
        <v>2021</v>
      </c>
      <c r="G102" t="s">
        <v>118</v>
      </c>
    </row>
    <row r="103" spans="1:7" x14ac:dyDescent="0.3">
      <c r="A103" s="4">
        <v>103</v>
      </c>
      <c r="B103" s="4" t="s">
        <v>72</v>
      </c>
      <c r="C103" s="13" t="s">
        <v>97</v>
      </c>
      <c r="D103">
        <v>0</v>
      </c>
      <c r="E103" t="s">
        <v>102</v>
      </c>
      <c r="F103" s="4">
        <v>2021</v>
      </c>
      <c r="G103" t="s">
        <v>118</v>
      </c>
    </row>
    <row r="104" spans="1:7" x14ac:dyDescent="0.3">
      <c r="A104" s="4">
        <v>104</v>
      </c>
      <c r="B104" s="4" t="s">
        <v>63</v>
      </c>
      <c r="C104" s="13" t="s">
        <v>97</v>
      </c>
      <c r="D104">
        <v>9.5284957287565045E-2</v>
      </c>
      <c r="E104" t="s">
        <v>102</v>
      </c>
      <c r="F104" s="4">
        <v>2021</v>
      </c>
      <c r="G104" t="s">
        <v>118</v>
      </c>
    </row>
    <row r="105" spans="1:7" x14ac:dyDescent="0.3">
      <c r="A105" s="4">
        <v>105</v>
      </c>
      <c r="B105" s="4" t="s">
        <v>64</v>
      </c>
      <c r="C105" s="13" t="s">
        <v>97</v>
      </c>
      <c r="D105">
        <v>1.0273893437464952</v>
      </c>
      <c r="E105" t="s">
        <v>102</v>
      </c>
      <c r="F105" s="4">
        <v>2021</v>
      </c>
      <c r="G105" t="s">
        <v>118</v>
      </c>
    </row>
    <row r="106" spans="1:7" x14ac:dyDescent="0.3">
      <c r="A106" s="4">
        <v>106</v>
      </c>
      <c r="B106" s="4" t="s">
        <v>65</v>
      </c>
      <c r="C106" s="13" t="s">
        <v>97</v>
      </c>
      <c r="D106">
        <v>0</v>
      </c>
      <c r="E106" t="s">
        <v>102</v>
      </c>
      <c r="F106" s="4">
        <v>2021</v>
      </c>
      <c r="G106" t="s">
        <v>118</v>
      </c>
    </row>
    <row r="107" spans="1:7" x14ac:dyDescent="0.3">
      <c r="A107" s="4">
        <v>107</v>
      </c>
      <c r="B107" s="4" t="s">
        <v>85</v>
      </c>
      <c r="C107" s="13" t="s">
        <v>97</v>
      </c>
      <c r="D107">
        <v>0</v>
      </c>
      <c r="E107" t="s">
        <v>102</v>
      </c>
      <c r="F107" s="4">
        <v>2021</v>
      </c>
      <c r="G107" t="s">
        <v>118</v>
      </c>
    </row>
    <row r="108" spans="1:7" x14ac:dyDescent="0.3">
      <c r="A108" s="4">
        <v>108</v>
      </c>
      <c r="B108" s="4" t="s">
        <v>69</v>
      </c>
      <c r="C108" s="13" t="s">
        <v>97</v>
      </c>
      <c r="D108">
        <v>0.28082961561727193</v>
      </c>
      <c r="E108" t="s">
        <v>102</v>
      </c>
      <c r="F108" s="4">
        <v>2021</v>
      </c>
      <c r="G108" t="s">
        <v>118</v>
      </c>
    </row>
    <row r="109" spans="1:7" x14ac:dyDescent="0.3">
      <c r="A109" s="4">
        <v>109</v>
      </c>
      <c r="B109" s="4" t="s">
        <v>92</v>
      </c>
      <c r="C109" s="13" t="s">
        <v>97</v>
      </c>
      <c r="D109">
        <v>1.0702900225002623</v>
      </c>
      <c r="E109" t="s">
        <v>102</v>
      </c>
      <c r="F109" s="4">
        <v>2021</v>
      </c>
      <c r="G109" t="s">
        <v>118</v>
      </c>
    </row>
    <row r="110" spans="1:7" x14ac:dyDescent="0.3">
      <c r="A110" s="4">
        <v>110</v>
      </c>
      <c r="B110" s="4" t="s">
        <v>67</v>
      </c>
      <c r="C110" s="13" t="s">
        <v>97</v>
      </c>
      <c r="D110">
        <v>0</v>
      </c>
      <c r="E110" t="s">
        <v>102</v>
      </c>
      <c r="F110" s="4">
        <v>2021</v>
      </c>
      <c r="G110" t="s">
        <v>118</v>
      </c>
    </row>
    <row r="111" spans="1:7" x14ac:dyDescent="0.3">
      <c r="A111" s="4">
        <v>111</v>
      </c>
      <c r="B111" s="4" t="s">
        <v>76</v>
      </c>
      <c r="C111" s="13" t="s">
        <v>97</v>
      </c>
      <c r="D111">
        <v>0</v>
      </c>
      <c r="E111" t="s">
        <v>102</v>
      </c>
      <c r="F111" s="4">
        <v>2021</v>
      </c>
      <c r="G111" t="s">
        <v>118</v>
      </c>
    </row>
    <row r="112" spans="1:7" x14ac:dyDescent="0.3">
      <c r="A112" s="4">
        <v>112</v>
      </c>
      <c r="B112" s="4" t="s">
        <v>87</v>
      </c>
      <c r="C112" s="13" t="s">
        <v>97</v>
      </c>
      <c r="D112">
        <v>0</v>
      </c>
      <c r="E112" t="s">
        <v>102</v>
      </c>
      <c r="F112" s="4">
        <v>2021</v>
      </c>
      <c r="G112" t="s">
        <v>118</v>
      </c>
    </row>
    <row r="113" spans="1:7" x14ac:dyDescent="0.3">
      <c r="A113" s="4">
        <v>113</v>
      </c>
      <c r="B113" s="4" t="s">
        <v>66</v>
      </c>
      <c r="C113" s="13" t="s">
        <v>97</v>
      </c>
      <c r="D113">
        <v>0</v>
      </c>
      <c r="E113" t="s">
        <v>102</v>
      </c>
      <c r="F113" s="4">
        <v>2021</v>
      </c>
      <c r="G113" t="s">
        <v>118</v>
      </c>
    </row>
    <row r="114" spans="1:7" x14ac:dyDescent="0.3">
      <c r="A114" s="4">
        <v>114</v>
      </c>
      <c r="B114" s="4" t="s">
        <v>71</v>
      </c>
      <c r="C114" s="13" t="s">
        <v>97</v>
      </c>
      <c r="D114">
        <v>1.6881565335717864E-2</v>
      </c>
      <c r="E114" t="s">
        <v>102</v>
      </c>
      <c r="F114" s="4">
        <v>2021</v>
      </c>
      <c r="G114" t="s">
        <v>118</v>
      </c>
    </row>
    <row r="115" spans="1:7" x14ac:dyDescent="0.3">
      <c r="A115" s="4">
        <v>115</v>
      </c>
      <c r="B115" s="4" t="s">
        <v>73</v>
      </c>
      <c r="C115" s="13" t="s">
        <v>97</v>
      </c>
      <c r="D115">
        <v>0</v>
      </c>
      <c r="E115" t="s">
        <v>102</v>
      </c>
      <c r="F115" s="4">
        <v>2021</v>
      </c>
      <c r="G115" t="s">
        <v>118</v>
      </c>
    </row>
    <row r="116" spans="1:7" x14ac:dyDescent="0.3">
      <c r="A116" s="4">
        <v>116</v>
      </c>
      <c r="B116" s="4" t="s">
        <v>74</v>
      </c>
      <c r="C116" s="13" t="s">
        <v>97</v>
      </c>
      <c r="D116">
        <v>0</v>
      </c>
      <c r="E116" t="s">
        <v>102</v>
      </c>
      <c r="F116" s="4">
        <v>2021</v>
      </c>
      <c r="G116" t="s">
        <v>118</v>
      </c>
    </row>
    <row r="117" spans="1:7" x14ac:dyDescent="0.3">
      <c r="A117" s="4">
        <v>117</v>
      </c>
      <c r="B117" s="4" t="s">
        <v>75</v>
      </c>
      <c r="C117" s="13" t="s">
        <v>97</v>
      </c>
      <c r="D117">
        <v>0</v>
      </c>
      <c r="E117" t="s">
        <v>102</v>
      </c>
      <c r="F117" s="4">
        <v>2021</v>
      </c>
      <c r="G117" t="s">
        <v>118</v>
      </c>
    </row>
    <row r="118" spans="1:7" x14ac:dyDescent="0.3">
      <c r="A118" s="4">
        <v>118</v>
      </c>
      <c r="B118" s="4" t="s">
        <v>77</v>
      </c>
      <c r="C118" s="13" t="s">
        <v>97</v>
      </c>
      <c r="D118">
        <v>0</v>
      </c>
      <c r="E118" t="s">
        <v>102</v>
      </c>
      <c r="F118" s="4">
        <v>2021</v>
      </c>
      <c r="G118" t="s">
        <v>118</v>
      </c>
    </row>
    <row r="119" spans="1:7" x14ac:dyDescent="0.3">
      <c r="A119" s="4">
        <v>119</v>
      </c>
      <c r="B119" s="4" t="s">
        <v>78</v>
      </c>
      <c r="C119" s="13" t="s">
        <v>97</v>
      </c>
      <c r="D119">
        <v>0.40056273341720355</v>
      </c>
      <c r="E119" t="s">
        <v>102</v>
      </c>
      <c r="F119" s="4">
        <v>2021</v>
      </c>
      <c r="G119" t="s">
        <v>118</v>
      </c>
    </row>
    <row r="120" spans="1:7" x14ac:dyDescent="0.3">
      <c r="A120" s="4">
        <v>120</v>
      </c>
      <c r="B120" s="4" t="s">
        <v>88</v>
      </c>
      <c r="C120" s="13" t="s">
        <v>97</v>
      </c>
      <c r="D120">
        <v>0</v>
      </c>
      <c r="E120" t="s">
        <v>102</v>
      </c>
      <c r="F120" s="4">
        <v>2021</v>
      </c>
      <c r="G120" t="s">
        <v>118</v>
      </c>
    </row>
    <row r="121" spans="1:7" x14ac:dyDescent="0.3">
      <c r="A121" s="4">
        <v>121</v>
      </c>
      <c r="B121" s="4" t="s">
        <v>80</v>
      </c>
      <c r="C121" s="13" t="s">
        <v>97</v>
      </c>
      <c r="D121">
        <v>0</v>
      </c>
      <c r="E121" t="s">
        <v>102</v>
      </c>
      <c r="F121" s="4">
        <v>2021</v>
      </c>
      <c r="G121" t="s">
        <v>118</v>
      </c>
    </row>
    <row r="122" spans="1:7" x14ac:dyDescent="0.3">
      <c r="A122" s="4">
        <v>122</v>
      </c>
      <c r="B122" s="4" t="s">
        <v>81</v>
      </c>
      <c r="C122" s="13" t="s">
        <v>97</v>
      </c>
      <c r="D122">
        <v>0</v>
      </c>
      <c r="E122" t="s">
        <v>102</v>
      </c>
      <c r="F122" s="4">
        <v>2021</v>
      </c>
      <c r="G122" t="s">
        <v>118</v>
      </c>
    </row>
    <row r="123" spans="1:7" x14ac:dyDescent="0.3">
      <c r="A123" s="4">
        <v>123</v>
      </c>
      <c r="B123" s="4" t="s">
        <v>82</v>
      </c>
      <c r="C123" s="13" t="s">
        <v>97</v>
      </c>
      <c r="D123">
        <v>0</v>
      </c>
      <c r="E123" t="s">
        <v>102</v>
      </c>
      <c r="F123" s="4">
        <v>2021</v>
      </c>
      <c r="G123" t="s">
        <v>118</v>
      </c>
    </row>
    <row r="124" spans="1:7" x14ac:dyDescent="0.3">
      <c r="A124" s="4">
        <v>124</v>
      </c>
      <c r="B124" s="4" t="s">
        <v>93</v>
      </c>
      <c r="C124" s="13" t="s">
        <v>97</v>
      </c>
      <c r="D124">
        <v>0</v>
      </c>
      <c r="E124" t="s">
        <v>102</v>
      </c>
      <c r="F124" s="4">
        <v>2021</v>
      </c>
      <c r="G124" t="s">
        <v>118</v>
      </c>
    </row>
    <row r="125" spans="1:7" x14ac:dyDescent="0.3">
      <c r="A125" s="4">
        <v>125</v>
      </c>
      <c r="B125" s="4" t="s">
        <v>84</v>
      </c>
      <c r="C125" s="13" t="s">
        <v>97</v>
      </c>
      <c r="D125">
        <v>0</v>
      </c>
      <c r="E125" t="s">
        <v>102</v>
      </c>
      <c r="F125" s="4">
        <v>2021</v>
      </c>
      <c r="G125" t="s">
        <v>118</v>
      </c>
    </row>
    <row r="126" spans="1:7" x14ac:dyDescent="0.3">
      <c r="A126" s="4">
        <v>126</v>
      </c>
      <c r="B126" s="4" t="s">
        <v>83</v>
      </c>
      <c r="C126" s="13" t="s">
        <v>97</v>
      </c>
      <c r="D126">
        <v>0</v>
      </c>
      <c r="E126" t="s">
        <v>102</v>
      </c>
      <c r="F126" s="4">
        <v>2021</v>
      </c>
      <c r="G126" t="s">
        <v>118</v>
      </c>
    </row>
    <row r="127" spans="1:7" x14ac:dyDescent="0.3">
      <c r="A127" s="4">
        <v>127</v>
      </c>
      <c r="B127" s="4" t="s">
        <v>68</v>
      </c>
      <c r="C127" s="13" t="s">
        <v>97</v>
      </c>
      <c r="D127">
        <v>6.3292881797695072E-2</v>
      </c>
      <c r="E127" t="s">
        <v>102</v>
      </c>
      <c r="F127" s="4">
        <v>2021</v>
      </c>
      <c r="G127" t="s">
        <v>118</v>
      </c>
    </row>
    <row r="128" spans="1:7" ht="15" thickBot="1" x14ac:dyDescent="0.35">
      <c r="A128" s="5">
        <v>128</v>
      </c>
      <c r="B128" s="4" t="s">
        <v>86</v>
      </c>
      <c r="C128" s="13" t="s">
        <v>97</v>
      </c>
      <c r="D128">
        <v>0.28903697216429441</v>
      </c>
      <c r="E128" t="s">
        <v>102</v>
      </c>
      <c r="F128" s="4">
        <v>2021</v>
      </c>
      <c r="G128" t="s">
        <v>118</v>
      </c>
    </row>
    <row r="129" spans="1:7" x14ac:dyDescent="0.3">
      <c r="A129" s="4">
        <v>129</v>
      </c>
      <c r="B129" s="4" t="s">
        <v>89</v>
      </c>
      <c r="C129" s="13" t="s">
        <v>97</v>
      </c>
      <c r="D129">
        <v>0</v>
      </c>
      <c r="E129" t="s">
        <v>102</v>
      </c>
      <c r="F129" s="4">
        <v>2021</v>
      </c>
      <c r="G129" t="s">
        <v>118</v>
      </c>
    </row>
    <row r="130" spans="1:7" x14ac:dyDescent="0.3">
      <c r="A130" s="4">
        <v>130</v>
      </c>
      <c r="B130" s="4" t="s">
        <v>90</v>
      </c>
      <c r="C130" s="13" t="s">
        <v>97</v>
      </c>
      <c r="D130">
        <v>0</v>
      </c>
      <c r="E130" t="s">
        <v>102</v>
      </c>
      <c r="F130" s="4">
        <v>2021</v>
      </c>
      <c r="G130" t="s">
        <v>118</v>
      </c>
    </row>
    <row r="131" spans="1:7" x14ac:dyDescent="0.3">
      <c r="A131" s="4">
        <v>132</v>
      </c>
      <c r="B131" s="4" t="s">
        <v>79</v>
      </c>
      <c r="C131" s="13" t="s">
        <v>106</v>
      </c>
      <c r="D131" s="12">
        <v>19.031276671774513</v>
      </c>
      <c r="E131" t="s">
        <v>103</v>
      </c>
      <c r="F131" s="4">
        <v>2021</v>
      </c>
      <c r="G131" t="s">
        <v>118</v>
      </c>
    </row>
    <row r="132" spans="1:7" x14ac:dyDescent="0.3">
      <c r="A132" s="4">
        <v>133</v>
      </c>
      <c r="B132" s="4" t="s">
        <v>61</v>
      </c>
      <c r="C132" s="13" t="s">
        <v>106</v>
      </c>
      <c r="D132" s="12">
        <v>49.33028939484457</v>
      </c>
      <c r="E132" t="s">
        <v>103</v>
      </c>
      <c r="F132" s="4">
        <v>2021</v>
      </c>
      <c r="G132" t="s">
        <v>118</v>
      </c>
    </row>
    <row r="133" spans="1:7" x14ac:dyDescent="0.3">
      <c r="A133" s="4">
        <v>134</v>
      </c>
      <c r="B133" s="4" t="s">
        <v>62</v>
      </c>
      <c r="C133" s="13" t="s">
        <v>106</v>
      </c>
      <c r="D133" s="12">
        <v>31.807774629771963</v>
      </c>
      <c r="E133" t="s">
        <v>103</v>
      </c>
      <c r="F133" s="4">
        <v>2021</v>
      </c>
      <c r="G133" t="s">
        <v>118</v>
      </c>
    </row>
    <row r="134" spans="1:7" x14ac:dyDescent="0.3">
      <c r="A134" s="4">
        <v>135</v>
      </c>
      <c r="B134" s="4" t="s">
        <v>70</v>
      </c>
      <c r="C134" s="13" t="s">
        <v>106</v>
      </c>
      <c r="D134" s="12">
        <v>37.16224167596755</v>
      </c>
      <c r="E134" t="s">
        <v>103</v>
      </c>
      <c r="F134" s="4">
        <v>2021</v>
      </c>
      <c r="G134" t="s">
        <v>118</v>
      </c>
    </row>
    <row r="135" spans="1:7" x14ac:dyDescent="0.3">
      <c r="A135" s="4">
        <v>136</v>
      </c>
      <c r="B135" s="4" t="s">
        <v>72</v>
      </c>
      <c r="C135" s="13" t="s">
        <v>106</v>
      </c>
      <c r="D135" s="12">
        <v>0</v>
      </c>
      <c r="E135" t="s">
        <v>103</v>
      </c>
      <c r="F135" s="4">
        <v>2021</v>
      </c>
      <c r="G135" t="s">
        <v>118</v>
      </c>
    </row>
    <row r="136" spans="1:7" x14ac:dyDescent="0.3">
      <c r="A136" s="4">
        <v>137</v>
      </c>
      <c r="B136" s="4" t="s">
        <v>63</v>
      </c>
      <c r="C136" s="13" t="s">
        <v>106</v>
      </c>
      <c r="D136" s="12">
        <v>12.387044447383456</v>
      </c>
      <c r="E136" t="s">
        <v>103</v>
      </c>
      <c r="F136" s="4">
        <v>2021</v>
      </c>
      <c r="G136" t="s">
        <v>118</v>
      </c>
    </row>
    <row r="137" spans="1:7" x14ac:dyDescent="0.3">
      <c r="A137" s="4">
        <v>138</v>
      </c>
      <c r="B137" s="4" t="s">
        <v>64</v>
      </c>
      <c r="C137" s="13" t="s">
        <v>106</v>
      </c>
      <c r="D137" s="12">
        <v>5.1369467187324753</v>
      </c>
      <c r="E137" t="s">
        <v>103</v>
      </c>
      <c r="F137" s="4">
        <v>2021</v>
      </c>
      <c r="G137" t="s">
        <v>118</v>
      </c>
    </row>
    <row r="138" spans="1:7" x14ac:dyDescent="0.3">
      <c r="A138" s="4">
        <v>139</v>
      </c>
      <c r="B138" s="4" t="s">
        <v>65</v>
      </c>
      <c r="C138" s="13" t="s">
        <v>106</v>
      </c>
      <c r="D138" s="12">
        <v>0</v>
      </c>
      <c r="E138" t="s">
        <v>103</v>
      </c>
      <c r="F138" s="4">
        <v>2021</v>
      </c>
      <c r="G138" t="s">
        <v>118</v>
      </c>
    </row>
    <row r="139" spans="1:7" x14ac:dyDescent="0.3">
      <c r="A139" s="4">
        <v>140</v>
      </c>
      <c r="B139" s="4" t="s">
        <v>85</v>
      </c>
      <c r="C139" s="13" t="s">
        <v>106</v>
      </c>
      <c r="D139" s="12">
        <v>34.334497152314874</v>
      </c>
      <c r="E139" t="s">
        <v>103</v>
      </c>
      <c r="F139" s="4">
        <v>2021</v>
      </c>
      <c r="G139" t="s">
        <v>118</v>
      </c>
    </row>
    <row r="140" spans="1:7" x14ac:dyDescent="0.3">
      <c r="A140" s="4">
        <v>141</v>
      </c>
      <c r="B140" s="4" t="s">
        <v>69</v>
      </c>
      <c r="C140" s="13" t="s">
        <v>106</v>
      </c>
      <c r="D140" s="12">
        <v>12.120014989798051</v>
      </c>
      <c r="E140" t="s">
        <v>103</v>
      </c>
      <c r="F140" s="4">
        <v>2021</v>
      </c>
      <c r="G140" t="s">
        <v>118</v>
      </c>
    </row>
    <row r="141" spans="1:7" x14ac:dyDescent="0.3">
      <c r="A141" s="4">
        <v>142</v>
      </c>
      <c r="B141" s="4" t="s">
        <v>92</v>
      </c>
      <c r="C141" s="13" t="s">
        <v>106</v>
      </c>
      <c r="D141" s="12">
        <v>25.133776932871324</v>
      </c>
      <c r="E141" t="s">
        <v>103</v>
      </c>
      <c r="F141" s="4">
        <v>2021</v>
      </c>
      <c r="G141" t="s">
        <v>118</v>
      </c>
    </row>
    <row r="142" spans="1:7" x14ac:dyDescent="0.3">
      <c r="A142" s="4">
        <v>143</v>
      </c>
      <c r="B142" s="4" t="s">
        <v>67</v>
      </c>
      <c r="C142" s="13" t="s">
        <v>106</v>
      </c>
      <c r="D142" s="12">
        <v>36.521531971510953</v>
      </c>
      <c r="E142" t="s">
        <v>103</v>
      </c>
      <c r="F142" s="4">
        <v>2021</v>
      </c>
      <c r="G142" t="s">
        <v>118</v>
      </c>
    </row>
    <row r="143" spans="1:7" x14ac:dyDescent="0.3">
      <c r="A143" s="4">
        <v>144</v>
      </c>
      <c r="B143" s="4" t="s">
        <v>76</v>
      </c>
      <c r="C143" s="13" t="s">
        <v>106</v>
      </c>
      <c r="D143" s="12">
        <v>26.719359985004271</v>
      </c>
      <c r="E143" t="s">
        <v>103</v>
      </c>
      <c r="F143" s="4">
        <v>2021</v>
      </c>
      <c r="G143" t="s">
        <v>118</v>
      </c>
    </row>
    <row r="144" spans="1:7" x14ac:dyDescent="0.3">
      <c r="A144" s="4">
        <v>145</v>
      </c>
      <c r="B144" s="4" t="s">
        <v>87</v>
      </c>
      <c r="C144" s="13" t="s">
        <v>106</v>
      </c>
      <c r="D144" s="12">
        <v>0</v>
      </c>
      <c r="E144" t="s">
        <v>103</v>
      </c>
      <c r="F144" s="4">
        <v>2021</v>
      </c>
      <c r="G144" t="s">
        <v>118</v>
      </c>
    </row>
    <row r="145" spans="1:7" x14ac:dyDescent="0.3">
      <c r="A145" s="4">
        <v>146</v>
      </c>
      <c r="B145" s="4" t="s">
        <v>66</v>
      </c>
      <c r="C145" s="13" t="s">
        <v>106</v>
      </c>
      <c r="D145" s="12">
        <v>1.9974735953965423</v>
      </c>
      <c r="E145" t="s">
        <v>103</v>
      </c>
      <c r="F145" s="4">
        <v>2021</v>
      </c>
      <c r="G145" t="s">
        <v>118</v>
      </c>
    </row>
    <row r="146" spans="1:7" x14ac:dyDescent="0.3">
      <c r="A146" s="4">
        <v>147</v>
      </c>
      <c r="B146" s="4" t="s">
        <v>71</v>
      </c>
      <c r="C146" s="13" t="s">
        <v>106</v>
      </c>
      <c r="D146" s="12">
        <v>14.349330535360187</v>
      </c>
      <c r="E146" t="s">
        <v>103</v>
      </c>
      <c r="F146" s="4">
        <v>2021</v>
      </c>
      <c r="G146" t="s">
        <v>118</v>
      </c>
    </row>
    <row r="147" spans="1:7" x14ac:dyDescent="0.3">
      <c r="A147" s="4">
        <v>148</v>
      </c>
      <c r="B147" s="4" t="s">
        <v>73</v>
      </c>
      <c r="C147" s="13" t="s">
        <v>106</v>
      </c>
      <c r="D147" s="12">
        <v>0</v>
      </c>
      <c r="E147" t="s">
        <v>103</v>
      </c>
      <c r="F147" s="4">
        <v>2021</v>
      </c>
      <c r="G147" t="s">
        <v>118</v>
      </c>
    </row>
    <row r="148" spans="1:7" x14ac:dyDescent="0.3">
      <c r="A148" s="4">
        <v>149</v>
      </c>
      <c r="B148" s="4" t="s">
        <v>74</v>
      </c>
      <c r="C148" s="13" t="s">
        <v>106</v>
      </c>
      <c r="D148" s="12">
        <v>96.577576832827788</v>
      </c>
      <c r="E148" t="s">
        <v>103</v>
      </c>
      <c r="F148" s="4">
        <v>2021</v>
      </c>
      <c r="G148" t="s">
        <v>118</v>
      </c>
    </row>
    <row r="149" spans="1:7" x14ac:dyDescent="0.3">
      <c r="A149" s="4">
        <v>150</v>
      </c>
      <c r="B149" s="4" t="s">
        <v>75</v>
      </c>
      <c r="C149" s="13" t="s">
        <v>106</v>
      </c>
      <c r="D149" s="12">
        <v>0</v>
      </c>
      <c r="E149" t="s">
        <v>103</v>
      </c>
      <c r="F149" s="4">
        <v>2021</v>
      </c>
      <c r="G149" t="s">
        <v>118</v>
      </c>
    </row>
    <row r="150" spans="1:7" x14ac:dyDescent="0.3">
      <c r="A150" s="4">
        <v>151</v>
      </c>
      <c r="B150" s="4" t="s">
        <v>77</v>
      </c>
      <c r="C150" s="13" t="s">
        <v>106</v>
      </c>
      <c r="D150" s="12">
        <v>0</v>
      </c>
      <c r="E150" t="s">
        <v>103</v>
      </c>
      <c r="F150" s="4">
        <v>2021</v>
      </c>
      <c r="G150" t="s">
        <v>118</v>
      </c>
    </row>
    <row r="151" spans="1:7" x14ac:dyDescent="0.3">
      <c r="A151" s="4">
        <v>152</v>
      </c>
      <c r="B151" s="4" t="s">
        <v>78</v>
      </c>
      <c r="C151" s="13" t="s">
        <v>106</v>
      </c>
      <c r="D151" s="12">
        <v>88.696033828095082</v>
      </c>
      <c r="E151" t="s">
        <v>103</v>
      </c>
      <c r="F151" s="4">
        <v>2021</v>
      </c>
      <c r="G151" t="s">
        <v>118</v>
      </c>
    </row>
    <row r="152" spans="1:7" x14ac:dyDescent="0.3">
      <c r="A152" s="4">
        <v>153</v>
      </c>
      <c r="B152" s="4" t="s">
        <v>88</v>
      </c>
      <c r="C152" s="13" t="s">
        <v>106</v>
      </c>
      <c r="D152" s="12">
        <v>53.789677538302421</v>
      </c>
      <c r="E152" t="s">
        <v>103</v>
      </c>
      <c r="F152" s="4">
        <v>2021</v>
      </c>
      <c r="G152" t="s">
        <v>118</v>
      </c>
    </row>
    <row r="153" spans="1:7" x14ac:dyDescent="0.3">
      <c r="A153" s="4">
        <v>154</v>
      </c>
      <c r="B153" s="4" t="s">
        <v>80</v>
      </c>
      <c r="C153" s="13" t="s">
        <v>106</v>
      </c>
      <c r="D153" s="12">
        <v>27.219872430764472</v>
      </c>
      <c r="E153" t="s">
        <v>103</v>
      </c>
      <c r="F153" s="4">
        <v>2021</v>
      </c>
      <c r="G153" t="s">
        <v>118</v>
      </c>
    </row>
    <row r="154" spans="1:7" x14ac:dyDescent="0.3">
      <c r="A154" s="4">
        <v>155</v>
      </c>
      <c r="B154" s="4" t="s">
        <v>81</v>
      </c>
      <c r="C154" s="13" t="s">
        <v>106</v>
      </c>
      <c r="D154" s="12">
        <v>15.536617282233918</v>
      </c>
      <c r="E154" t="s">
        <v>103</v>
      </c>
      <c r="F154" s="4">
        <v>2021</v>
      </c>
      <c r="G154" t="s">
        <v>118</v>
      </c>
    </row>
    <row r="155" spans="1:7" x14ac:dyDescent="0.3">
      <c r="A155" s="4">
        <v>156</v>
      </c>
      <c r="B155" s="4" t="s">
        <v>82</v>
      </c>
      <c r="C155" s="13" t="s">
        <v>106</v>
      </c>
      <c r="D155" s="12">
        <v>12.498918062405222</v>
      </c>
      <c r="E155" t="s">
        <v>103</v>
      </c>
      <c r="F155" s="4">
        <v>2021</v>
      </c>
      <c r="G155" t="s">
        <v>118</v>
      </c>
    </row>
    <row r="156" spans="1:7" x14ac:dyDescent="0.3">
      <c r="A156" s="4">
        <v>157</v>
      </c>
      <c r="B156" s="4" t="s">
        <v>93</v>
      </c>
      <c r="C156" s="13" t="s">
        <v>106</v>
      </c>
      <c r="D156" s="12">
        <v>0</v>
      </c>
      <c r="E156" t="s">
        <v>103</v>
      </c>
      <c r="F156" s="4">
        <v>2021</v>
      </c>
      <c r="G156" t="s">
        <v>118</v>
      </c>
    </row>
    <row r="157" spans="1:7" x14ac:dyDescent="0.3">
      <c r="A157" s="4">
        <v>158</v>
      </c>
      <c r="B157" s="4" t="s">
        <v>84</v>
      </c>
      <c r="C157" s="13" t="s">
        <v>106</v>
      </c>
      <c r="D157" s="12">
        <v>38.463081211499144</v>
      </c>
      <c r="E157" t="s">
        <v>103</v>
      </c>
      <c r="F157" s="4">
        <v>2021</v>
      </c>
      <c r="G157" t="s">
        <v>118</v>
      </c>
    </row>
    <row r="158" spans="1:7" x14ac:dyDescent="0.3">
      <c r="A158" s="4">
        <v>159</v>
      </c>
      <c r="B158" s="4" t="s">
        <v>83</v>
      </c>
      <c r="C158" s="13" t="s">
        <v>106</v>
      </c>
      <c r="D158" s="12">
        <v>0</v>
      </c>
      <c r="E158" t="s">
        <v>103</v>
      </c>
      <c r="F158" s="4">
        <v>2021</v>
      </c>
      <c r="G158" t="s">
        <v>118</v>
      </c>
    </row>
    <row r="159" spans="1:7" ht="15" thickBot="1" x14ac:dyDescent="0.35">
      <c r="A159" s="5">
        <v>160</v>
      </c>
      <c r="B159" s="4" t="s">
        <v>68</v>
      </c>
      <c r="C159" s="13" t="s">
        <v>106</v>
      </c>
      <c r="D159" s="12">
        <v>16.6671255400597</v>
      </c>
      <c r="E159" t="s">
        <v>103</v>
      </c>
      <c r="F159" s="4">
        <v>2021</v>
      </c>
      <c r="G159" t="s">
        <v>118</v>
      </c>
    </row>
    <row r="160" spans="1:7" x14ac:dyDescent="0.3">
      <c r="A160" s="4">
        <v>161</v>
      </c>
      <c r="B160" s="4" t="s">
        <v>86</v>
      </c>
      <c r="C160" s="13" t="s">
        <v>106</v>
      </c>
      <c r="D160" s="12">
        <v>23.12295777314355</v>
      </c>
      <c r="E160" t="s">
        <v>103</v>
      </c>
      <c r="F160" s="4">
        <v>2021</v>
      </c>
      <c r="G160" t="s">
        <v>118</v>
      </c>
    </row>
    <row r="161" spans="1:7" x14ac:dyDescent="0.3">
      <c r="A161" s="4">
        <v>162</v>
      </c>
      <c r="B161" s="4" t="s">
        <v>89</v>
      </c>
      <c r="C161" s="13" t="s">
        <v>106</v>
      </c>
      <c r="D161" s="12">
        <v>2.3067252574882069</v>
      </c>
      <c r="E161" t="s">
        <v>103</v>
      </c>
      <c r="F161" s="4">
        <v>2021</v>
      </c>
      <c r="G161" t="s">
        <v>118</v>
      </c>
    </row>
    <row r="162" spans="1:7" x14ac:dyDescent="0.3">
      <c r="A162" s="4">
        <v>163</v>
      </c>
      <c r="B162" s="4" t="s">
        <v>90</v>
      </c>
      <c r="C162" s="13" t="s">
        <v>106</v>
      </c>
      <c r="D162" s="12">
        <v>0</v>
      </c>
      <c r="E162" t="s">
        <v>103</v>
      </c>
      <c r="F162" s="4">
        <v>2021</v>
      </c>
      <c r="G162" t="s">
        <v>118</v>
      </c>
    </row>
    <row r="163" spans="1:7" x14ac:dyDescent="0.3">
      <c r="A163" s="4">
        <v>165</v>
      </c>
      <c r="B163" s="4" t="s">
        <v>79</v>
      </c>
      <c r="C163" s="13" t="s">
        <v>98</v>
      </c>
      <c r="D163" s="13">
        <v>0.19989999999999999</v>
      </c>
      <c r="E163" t="s">
        <v>104</v>
      </c>
      <c r="F163" s="4">
        <v>2021</v>
      </c>
      <c r="G163" t="s">
        <v>118</v>
      </c>
    </row>
    <row r="164" spans="1:7" x14ac:dyDescent="0.3">
      <c r="A164" s="4">
        <v>166</v>
      </c>
      <c r="B164" s="4" t="s">
        <v>61</v>
      </c>
      <c r="C164" s="13" t="s">
        <v>98</v>
      </c>
      <c r="D164" s="13">
        <v>0.26840000000000003</v>
      </c>
      <c r="E164" t="s">
        <v>104</v>
      </c>
      <c r="F164" s="4">
        <v>2021</v>
      </c>
      <c r="G164" t="s">
        <v>118</v>
      </c>
    </row>
    <row r="165" spans="1:7" x14ac:dyDescent="0.3">
      <c r="A165" s="4">
        <v>167</v>
      </c>
      <c r="B165" s="4" t="s">
        <v>62</v>
      </c>
      <c r="C165" s="13" t="s">
        <v>98</v>
      </c>
      <c r="D165" s="13">
        <v>0.2024</v>
      </c>
      <c r="E165" t="s">
        <v>104</v>
      </c>
      <c r="F165" s="4">
        <v>2021</v>
      </c>
      <c r="G165" t="s">
        <v>118</v>
      </c>
    </row>
    <row r="166" spans="1:7" x14ac:dyDescent="0.3">
      <c r="A166" s="4">
        <v>168</v>
      </c>
      <c r="B166" s="4" t="s">
        <v>70</v>
      </c>
      <c r="C166" s="13" t="s">
        <v>98</v>
      </c>
      <c r="D166" s="13">
        <v>0.2029</v>
      </c>
      <c r="E166" t="s">
        <v>104</v>
      </c>
      <c r="F166" s="4">
        <v>2021</v>
      </c>
      <c r="G166" t="s">
        <v>118</v>
      </c>
    </row>
    <row r="167" spans="1:7" x14ac:dyDescent="0.3">
      <c r="A167" s="4">
        <v>169</v>
      </c>
      <c r="B167" s="4" t="s">
        <v>72</v>
      </c>
      <c r="C167" s="13" t="s">
        <v>98</v>
      </c>
      <c r="D167" s="13">
        <v>0.2515</v>
      </c>
      <c r="E167" t="s">
        <v>104</v>
      </c>
      <c r="F167" s="4">
        <v>2021</v>
      </c>
      <c r="G167" t="s">
        <v>118</v>
      </c>
    </row>
    <row r="168" spans="1:7" x14ac:dyDescent="0.3">
      <c r="A168" s="4">
        <v>170</v>
      </c>
      <c r="B168" s="4" t="s">
        <v>63</v>
      </c>
      <c r="C168" s="13" t="s">
        <v>98</v>
      </c>
      <c r="D168" s="13">
        <v>0.25019999999999998</v>
      </c>
      <c r="E168" t="s">
        <v>104</v>
      </c>
      <c r="F168" s="4">
        <v>2021</v>
      </c>
      <c r="G168" t="s">
        <v>118</v>
      </c>
    </row>
    <row r="169" spans="1:7" x14ac:dyDescent="0.3">
      <c r="A169" s="4">
        <v>171</v>
      </c>
      <c r="B169" s="4" t="s">
        <v>64</v>
      </c>
      <c r="C169" s="13" t="s">
        <v>98</v>
      </c>
      <c r="D169" s="13">
        <v>0.25829999999999997</v>
      </c>
      <c r="E169" t="s">
        <v>104</v>
      </c>
      <c r="F169" s="4">
        <v>2021</v>
      </c>
      <c r="G169" t="s">
        <v>118</v>
      </c>
    </row>
    <row r="170" spans="1:7" x14ac:dyDescent="0.3">
      <c r="A170" s="4">
        <v>172</v>
      </c>
      <c r="B170" s="4" t="s">
        <v>65</v>
      </c>
      <c r="C170" s="13" t="s">
        <v>98</v>
      </c>
      <c r="D170" s="13">
        <v>0.2417</v>
      </c>
      <c r="E170" t="s">
        <v>104</v>
      </c>
      <c r="F170" s="4">
        <v>2021</v>
      </c>
      <c r="G170" t="s">
        <v>118</v>
      </c>
    </row>
    <row r="171" spans="1:7" x14ac:dyDescent="0.3">
      <c r="A171" s="4">
        <v>173</v>
      </c>
      <c r="B171" s="4" t="s">
        <v>85</v>
      </c>
      <c r="C171" s="13" t="s">
        <v>98</v>
      </c>
      <c r="D171" s="13">
        <v>0.14549999999999999</v>
      </c>
      <c r="E171" t="s">
        <v>104</v>
      </c>
      <c r="F171" s="4">
        <v>2021</v>
      </c>
      <c r="G171" t="s">
        <v>118</v>
      </c>
    </row>
    <row r="172" spans="1:7" x14ac:dyDescent="0.3">
      <c r="A172" s="4">
        <v>174</v>
      </c>
      <c r="B172" s="4" t="s">
        <v>69</v>
      </c>
      <c r="C172" s="13" t="s">
        <v>98</v>
      </c>
      <c r="D172" s="13">
        <v>0.18579999999999999</v>
      </c>
      <c r="E172" t="s">
        <v>104</v>
      </c>
      <c r="F172" s="4">
        <v>2021</v>
      </c>
      <c r="G172" t="s">
        <v>118</v>
      </c>
    </row>
    <row r="173" spans="1:7" x14ac:dyDescent="0.3">
      <c r="A173" s="4">
        <v>175</v>
      </c>
      <c r="B173" s="4" t="s">
        <v>92</v>
      </c>
      <c r="C173" s="13" t="s">
        <v>98</v>
      </c>
      <c r="D173" s="13">
        <v>0.29270000000000002</v>
      </c>
      <c r="E173" t="s">
        <v>104</v>
      </c>
      <c r="F173" s="4">
        <v>2021</v>
      </c>
      <c r="G173" t="s">
        <v>118</v>
      </c>
    </row>
    <row r="174" spans="1:7" x14ac:dyDescent="0.3">
      <c r="A174" s="4">
        <v>176</v>
      </c>
      <c r="B174" s="4" t="s">
        <v>67</v>
      </c>
      <c r="C174" s="13" t="s">
        <v>98</v>
      </c>
      <c r="D174" s="13">
        <v>0.23860000000000001</v>
      </c>
      <c r="E174" t="s">
        <v>104</v>
      </c>
      <c r="F174" s="4">
        <v>2021</v>
      </c>
      <c r="G174" t="s">
        <v>118</v>
      </c>
    </row>
    <row r="175" spans="1:7" x14ac:dyDescent="0.3">
      <c r="A175" s="4">
        <v>177</v>
      </c>
      <c r="B175" s="4" t="s">
        <v>76</v>
      </c>
      <c r="C175" s="13" t="s">
        <v>98</v>
      </c>
      <c r="D175" s="13">
        <v>0.1615</v>
      </c>
      <c r="E175" t="s">
        <v>104</v>
      </c>
      <c r="F175" s="4">
        <v>2021</v>
      </c>
      <c r="G175" t="s">
        <v>118</v>
      </c>
    </row>
    <row r="176" spans="1:7" x14ac:dyDescent="0.3">
      <c r="A176" s="4">
        <v>178</v>
      </c>
      <c r="B176" s="4" t="s">
        <v>87</v>
      </c>
      <c r="C176" s="13" t="s">
        <v>98</v>
      </c>
      <c r="D176" s="13">
        <v>9.2100000000000001E-2</v>
      </c>
      <c r="E176" t="s">
        <v>104</v>
      </c>
      <c r="F176" s="4">
        <v>2021</v>
      </c>
      <c r="G176" t="s">
        <v>118</v>
      </c>
    </row>
    <row r="177" spans="1:7" x14ac:dyDescent="0.3">
      <c r="A177" s="4">
        <v>179</v>
      </c>
      <c r="B177" s="4" t="s">
        <v>66</v>
      </c>
      <c r="C177" s="13" t="s">
        <v>98</v>
      </c>
      <c r="D177" s="13">
        <v>0.24809999999999999</v>
      </c>
      <c r="E177" t="s">
        <v>104</v>
      </c>
      <c r="F177" s="4">
        <v>2021</v>
      </c>
      <c r="G177" t="s">
        <v>118</v>
      </c>
    </row>
    <row r="178" spans="1:7" x14ac:dyDescent="0.3">
      <c r="A178" s="4">
        <v>180</v>
      </c>
      <c r="B178" s="4" t="s">
        <v>71</v>
      </c>
      <c r="C178" s="13" t="s">
        <v>98</v>
      </c>
      <c r="D178" s="13">
        <v>0.23760000000000001</v>
      </c>
      <c r="E178" t="s">
        <v>104</v>
      </c>
      <c r="F178" s="4">
        <v>2021</v>
      </c>
      <c r="G178" t="s">
        <v>118</v>
      </c>
    </row>
    <row r="179" spans="1:7" x14ac:dyDescent="0.3">
      <c r="A179" s="4">
        <v>181</v>
      </c>
      <c r="B179" s="4" t="s">
        <v>73</v>
      </c>
      <c r="C179" s="13" t="s">
        <v>98</v>
      </c>
      <c r="D179" s="13">
        <v>0.2555</v>
      </c>
      <c r="E179" t="s">
        <v>104</v>
      </c>
      <c r="F179" s="4">
        <v>2021</v>
      </c>
      <c r="G179" t="s">
        <v>118</v>
      </c>
    </row>
    <row r="180" spans="1:7" x14ac:dyDescent="0.3">
      <c r="A180" s="4">
        <v>182</v>
      </c>
      <c r="B180" s="4" t="s">
        <v>74</v>
      </c>
      <c r="C180" s="13" t="s">
        <v>98</v>
      </c>
      <c r="D180" s="13">
        <v>0.21659999999999999</v>
      </c>
      <c r="E180" t="s">
        <v>104</v>
      </c>
      <c r="F180" s="4">
        <v>2021</v>
      </c>
      <c r="G180" t="s">
        <v>118</v>
      </c>
    </row>
    <row r="181" spans="1:7" x14ac:dyDescent="0.3">
      <c r="A181" s="4">
        <v>183</v>
      </c>
      <c r="B181" s="4" t="s">
        <v>75</v>
      </c>
      <c r="C181" s="13" t="s">
        <v>98</v>
      </c>
      <c r="D181" s="13">
        <v>0.15379999999999999</v>
      </c>
      <c r="E181" t="s">
        <v>104</v>
      </c>
      <c r="F181" s="4">
        <v>2021</v>
      </c>
      <c r="G181" t="s">
        <v>118</v>
      </c>
    </row>
    <row r="182" spans="1:7" x14ac:dyDescent="0.3">
      <c r="A182" s="4">
        <v>184</v>
      </c>
      <c r="B182" s="4" t="s">
        <v>77</v>
      </c>
      <c r="C182" s="13" t="s">
        <v>98</v>
      </c>
      <c r="D182" s="13">
        <v>0.14929999999999999</v>
      </c>
      <c r="E182" t="s">
        <v>104</v>
      </c>
      <c r="F182" s="4">
        <v>2021</v>
      </c>
      <c r="G182" t="s">
        <v>118</v>
      </c>
    </row>
    <row r="183" spans="1:7" x14ac:dyDescent="0.3">
      <c r="A183" s="4">
        <v>185</v>
      </c>
      <c r="B183" s="4" t="s">
        <v>78</v>
      </c>
      <c r="C183" s="13" t="s">
        <v>98</v>
      </c>
      <c r="D183" s="13">
        <v>0.12509999999999999</v>
      </c>
      <c r="E183" t="s">
        <v>104</v>
      </c>
      <c r="F183" s="4">
        <v>2021</v>
      </c>
      <c r="G183" t="s">
        <v>118</v>
      </c>
    </row>
    <row r="184" spans="1:7" x14ac:dyDescent="0.3">
      <c r="A184" s="4">
        <v>186</v>
      </c>
      <c r="B184" s="4" t="s">
        <v>88</v>
      </c>
      <c r="C184" s="13" t="s">
        <v>98</v>
      </c>
      <c r="D184" s="13">
        <v>0.1479</v>
      </c>
      <c r="E184" t="s">
        <v>104</v>
      </c>
      <c r="F184" s="4">
        <v>2021</v>
      </c>
      <c r="G184" t="s">
        <v>118</v>
      </c>
    </row>
    <row r="185" spans="1:7" x14ac:dyDescent="0.3">
      <c r="A185" s="4">
        <v>187</v>
      </c>
      <c r="B185" s="4" t="s">
        <v>80</v>
      </c>
      <c r="C185" s="13" t="s">
        <v>98</v>
      </c>
      <c r="D185" s="13">
        <v>0.2697</v>
      </c>
      <c r="E185" t="s">
        <v>104</v>
      </c>
      <c r="F185" s="4">
        <v>2021</v>
      </c>
      <c r="G185" t="s">
        <v>118</v>
      </c>
    </row>
    <row r="186" spans="1:7" x14ac:dyDescent="0.3">
      <c r="A186" s="4">
        <v>188</v>
      </c>
      <c r="B186" s="4" t="s">
        <v>81</v>
      </c>
      <c r="C186" s="13" t="s">
        <v>98</v>
      </c>
      <c r="D186" s="13">
        <v>0.255</v>
      </c>
      <c r="E186" t="s">
        <v>104</v>
      </c>
      <c r="F186" s="4">
        <v>2021</v>
      </c>
      <c r="G186" t="s">
        <v>118</v>
      </c>
    </row>
    <row r="187" spans="1:7" x14ac:dyDescent="0.3">
      <c r="A187" s="4">
        <v>189</v>
      </c>
      <c r="B187" s="4" t="s">
        <v>82</v>
      </c>
      <c r="C187" s="13" t="s">
        <v>98</v>
      </c>
      <c r="D187" s="13">
        <v>0.30969999999999998</v>
      </c>
      <c r="E187" t="s">
        <v>104</v>
      </c>
      <c r="F187" s="4">
        <v>2021</v>
      </c>
      <c r="G187" t="s">
        <v>118</v>
      </c>
    </row>
    <row r="188" spans="1:7" x14ac:dyDescent="0.3">
      <c r="A188" s="4">
        <v>190</v>
      </c>
      <c r="B188" s="4" t="s">
        <v>93</v>
      </c>
      <c r="C188" s="13" t="s">
        <v>98</v>
      </c>
      <c r="D188" s="13">
        <v>0.15260000000000001</v>
      </c>
      <c r="E188" t="s">
        <v>104</v>
      </c>
      <c r="F188" s="4">
        <v>2021</v>
      </c>
      <c r="G188" t="s">
        <v>118</v>
      </c>
    </row>
    <row r="189" spans="1:7" x14ac:dyDescent="0.3">
      <c r="A189" s="4">
        <v>191</v>
      </c>
      <c r="B189" s="4" t="s">
        <v>84</v>
      </c>
      <c r="C189" s="13" t="s">
        <v>98</v>
      </c>
      <c r="D189" s="13">
        <v>0.20169999999999999</v>
      </c>
      <c r="E189" t="s">
        <v>104</v>
      </c>
      <c r="F189" s="4">
        <v>2021</v>
      </c>
      <c r="G189" t="s">
        <v>118</v>
      </c>
    </row>
    <row r="190" spans="1:7" ht="15" thickBot="1" x14ac:dyDescent="0.35">
      <c r="A190" s="5">
        <v>192</v>
      </c>
      <c r="B190" s="4" t="s">
        <v>83</v>
      </c>
      <c r="C190" s="13" t="s">
        <v>98</v>
      </c>
      <c r="D190" s="13">
        <v>0.20349999999999999</v>
      </c>
      <c r="E190" t="s">
        <v>104</v>
      </c>
      <c r="F190" s="4">
        <v>2021</v>
      </c>
      <c r="G190" t="s">
        <v>118</v>
      </c>
    </row>
    <row r="191" spans="1:7" x14ac:dyDescent="0.3">
      <c r="A191" s="4">
        <v>193</v>
      </c>
      <c r="B191" s="4" t="s">
        <v>68</v>
      </c>
      <c r="C191" s="13" t="s">
        <v>98</v>
      </c>
      <c r="D191" s="13">
        <v>0.2999</v>
      </c>
      <c r="E191" t="s">
        <v>104</v>
      </c>
      <c r="F191" s="4">
        <v>2021</v>
      </c>
      <c r="G191" t="s">
        <v>118</v>
      </c>
    </row>
    <row r="192" spans="1:7" x14ac:dyDescent="0.3">
      <c r="A192" s="4">
        <v>194</v>
      </c>
      <c r="B192" s="4" t="s">
        <v>86</v>
      </c>
      <c r="C192" s="13" t="s">
        <v>98</v>
      </c>
      <c r="D192" s="13">
        <v>0.20219999999999999</v>
      </c>
      <c r="E192" t="s">
        <v>104</v>
      </c>
      <c r="F192" s="4">
        <v>2021</v>
      </c>
      <c r="G192" t="s">
        <v>118</v>
      </c>
    </row>
    <row r="193" spans="1:7" x14ac:dyDescent="0.3">
      <c r="A193" s="4">
        <v>195</v>
      </c>
      <c r="B193" s="4" t="s">
        <v>89</v>
      </c>
      <c r="C193" s="13" t="s">
        <v>98</v>
      </c>
      <c r="D193">
        <v>0.20499999999999999</v>
      </c>
      <c r="E193" t="s">
        <v>104</v>
      </c>
      <c r="F193" s="4">
        <v>2021</v>
      </c>
      <c r="G193" t="s">
        <v>118</v>
      </c>
    </row>
    <row r="194" spans="1:7" x14ac:dyDescent="0.3">
      <c r="A194" s="4">
        <v>196</v>
      </c>
      <c r="B194" s="4" t="s">
        <v>90</v>
      </c>
      <c r="C194" s="13" t="s">
        <v>98</v>
      </c>
      <c r="D194" s="13">
        <v>0.2747</v>
      </c>
      <c r="E194" t="s">
        <v>104</v>
      </c>
      <c r="F194" s="4">
        <v>2021</v>
      </c>
      <c r="G194" t="s">
        <v>118</v>
      </c>
    </row>
    <row r="195" spans="1:7" x14ac:dyDescent="0.3">
      <c r="A195" s="4">
        <v>198</v>
      </c>
      <c r="B195" s="4" t="s">
        <v>79</v>
      </c>
      <c r="C195" s="13" t="s">
        <v>109</v>
      </c>
      <c r="D195" s="13">
        <v>8.1999999999999993</v>
      </c>
      <c r="E195" t="s">
        <v>4</v>
      </c>
      <c r="F195" s="4">
        <v>2021</v>
      </c>
      <c r="G195" t="s">
        <v>108</v>
      </c>
    </row>
    <row r="196" spans="1:7" x14ac:dyDescent="0.3">
      <c r="A196" s="4">
        <v>199</v>
      </c>
      <c r="B196" s="4" t="s">
        <v>61</v>
      </c>
      <c r="C196" s="13" t="s">
        <v>109</v>
      </c>
      <c r="D196" s="13">
        <v>54.1</v>
      </c>
      <c r="E196" t="s">
        <v>4</v>
      </c>
      <c r="F196" s="4">
        <v>2021</v>
      </c>
      <c r="G196" t="s">
        <v>108</v>
      </c>
    </row>
    <row r="197" spans="1:7" x14ac:dyDescent="0.3">
      <c r="A197" s="4">
        <v>200</v>
      </c>
      <c r="B197" s="4" t="s">
        <v>62</v>
      </c>
      <c r="C197" s="13" t="s">
        <v>109</v>
      </c>
      <c r="D197" s="13">
        <v>0</v>
      </c>
      <c r="E197" t="s">
        <v>4</v>
      </c>
      <c r="F197" s="4">
        <v>2021</v>
      </c>
      <c r="G197" t="s">
        <v>108</v>
      </c>
    </row>
    <row r="198" spans="1:7" x14ac:dyDescent="0.3">
      <c r="A198" s="4">
        <v>201</v>
      </c>
      <c r="B198" s="4" t="s">
        <v>70</v>
      </c>
      <c r="C198" s="13" t="s">
        <v>109</v>
      </c>
      <c r="D198" s="13">
        <v>23.3</v>
      </c>
      <c r="E198" t="s">
        <v>4</v>
      </c>
      <c r="F198" s="4">
        <v>2021</v>
      </c>
      <c r="G198" t="s">
        <v>108</v>
      </c>
    </row>
    <row r="199" spans="1:7" x14ac:dyDescent="0.3">
      <c r="A199" s="4">
        <v>202</v>
      </c>
      <c r="B199" s="4" t="s">
        <v>72</v>
      </c>
      <c r="C199" s="13" t="s">
        <v>109</v>
      </c>
      <c r="D199" s="13">
        <v>0</v>
      </c>
      <c r="E199" t="s">
        <v>4</v>
      </c>
      <c r="F199" s="4">
        <v>2021</v>
      </c>
      <c r="G199" t="s">
        <v>108</v>
      </c>
    </row>
    <row r="200" spans="1:7" x14ac:dyDescent="0.3">
      <c r="A200" s="4">
        <v>203</v>
      </c>
      <c r="B200" s="4" t="s">
        <v>63</v>
      </c>
      <c r="C200" s="13" t="s">
        <v>109</v>
      </c>
      <c r="D200" s="13">
        <v>8.1</v>
      </c>
      <c r="E200" t="s">
        <v>4</v>
      </c>
      <c r="F200" s="4">
        <v>2021</v>
      </c>
      <c r="G200" t="s">
        <v>108</v>
      </c>
    </row>
    <row r="201" spans="1:7" x14ac:dyDescent="0.3">
      <c r="A201" s="4">
        <v>204</v>
      </c>
      <c r="B201" s="4" t="s">
        <v>64</v>
      </c>
      <c r="C201" s="13" t="s">
        <v>109</v>
      </c>
      <c r="D201" s="13">
        <v>34.4</v>
      </c>
      <c r="E201" t="s">
        <v>4</v>
      </c>
      <c r="F201" s="4">
        <v>2021</v>
      </c>
      <c r="G201" t="s">
        <v>108</v>
      </c>
    </row>
    <row r="202" spans="1:7" x14ac:dyDescent="0.3">
      <c r="A202" s="4">
        <v>205</v>
      </c>
      <c r="B202" s="4" t="s">
        <v>65</v>
      </c>
      <c r="C202" s="13" t="s">
        <v>109</v>
      </c>
      <c r="D202" s="13">
        <v>52.8</v>
      </c>
      <c r="E202" t="s">
        <v>4</v>
      </c>
      <c r="F202" s="4">
        <v>2021</v>
      </c>
      <c r="G202" t="s">
        <v>108</v>
      </c>
    </row>
    <row r="203" spans="1:7" x14ac:dyDescent="0.3">
      <c r="A203" s="4">
        <v>206</v>
      </c>
      <c r="B203" s="4" t="s">
        <v>85</v>
      </c>
      <c r="C203" s="13" t="s">
        <v>109</v>
      </c>
      <c r="D203" s="13">
        <v>51.3</v>
      </c>
      <c r="E203" t="s">
        <v>4</v>
      </c>
      <c r="F203" s="4">
        <v>2021</v>
      </c>
      <c r="G203" t="s">
        <v>108</v>
      </c>
    </row>
    <row r="204" spans="1:7" x14ac:dyDescent="0.3">
      <c r="A204" s="4">
        <v>207</v>
      </c>
      <c r="B204" s="4" t="s">
        <v>69</v>
      </c>
      <c r="C204" s="13" t="s">
        <v>109</v>
      </c>
      <c r="D204" s="13">
        <v>36.6</v>
      </c>
      <c r="E204" t="s">
        <v>4</v>
      </c>
      <c r="F204" s="4">
        <v>2021</v>
      </c>
      <c r="G204" t="s">
        <v>108</v>
      </c>
    </row>
    <row r="205" spans="1:7" x14ac:dyDescent="0.3">
      <c r="A205" s="4">
        <v>208</v>
      </c>
      <c r="B205" s="4" t="s">
        <v>92</v>
      </c>
      <c r="C205" s="13" t="s">
        <v>109</v>
      </c>
      <c r="D205" s="13">
        <v>32</v>
      </c>
      <c r="E205" t="s">
        <v>4</v>
      </c>
      <c r="F205" s="4">
        <v>2021</v>
      </c>
      <c r="G205" t="s">
        <v>108</v>
      </c>
    </row>
    <row r="206" spans="1:7" x14ac:dyDescent="0.3">
      <c r="A206" s="4">
        <v>209</v>
      </c>
      <c r="B206" s="4" t="s">
        <v>67</v>
      </c>
      <c r="C206" s="13" t="s">
        <v>109</v>
      </c>
      <c r="D206" s="13">
        <v>0</v>
      </c>
      <c r="E206" t="s">
        <v>4</v>
      </c>
      <c r="F206" s="4">
        <v>2021</v>
      </c>
      <c r="G206" t="s">
        <v>108</v>
      </c>
    </row>
    <row r="207" spans="1:7" x14ac:dyDescent="0.3">
      <c r="A207" s="4">
        <v>210</v>
      </c>
      <c r="B207" s="4" t="s">
        <v>76</v>
      </c>
      <c r="C207" s="13" t="s">
        <v>109</v>
      </c>
      <c r="D207" s="13">
        <v>4.7</v>
      </c>
      <c r="E207" t="s">
        <v>4</v>
      </c>
      <c r="F207" s="4">
        <v>2021</v>
      </c>
      <c r="G207" t="s">
        <v>108</v>
      </c>
    </row>
    <row r="208" spans="1:7" x14ac:dyDescent="0.3">
      <c r="A208" s="4">
        <v>211</v>
      </c>
      <c r="B208" s="4" t="s">
        <v>87</v>
      </c>
      <c r="C208" s="13" t="s">
        <v>109</v>
      </c>
      <c r="D208" s="13">
        <v>6.7</v>
      </c>
      <c r="E208" t="s">
        <v>4</v>
      </c>
      <c r="F208" s="4">
        <v>2021</v>
      </c>
      <c r="G208" t="s">
        <v>108</v>
      </c>
    </row>
    <row r="209" spans="1:7" x14ac:dyDescent="0.3">
      <c r="A209" s="4">
        <v>212</v>
      </c>
      <c r="B209" s="4" t="s">
        <v>66</v>
      </c>
      <c r="C209" s="13" t="s">
        <v>109</v>
      </c>
      <c r="D209" s="13">
        <v>56.3</v>
      </c>
      <c r="E209" t="s">
        <v>4</v>
      </c>
      <c r="F209" s="4">
        <v>2021</v>
      </c>
      <c r="G209" t="s">
        <v>108</v>
      </c>
    </row>
    <row r="210" spans="1:7" x14ac:dyDescent="0.3">
      <c r="A210" s="4">
        <v>213</v>
      </c>
      <c r="B210" s="4" t="s">
        <v>71</v>
      </c>
      <c r="C210" s="13" t="s">
        <v>109</v>
      </c>
      <c r="D210" s="13">
        <v>19.2</v>
      </c>
      <c r="E210" t="s">
        <v>4</v>
      </c>
      <c r="F210" s="4">
        <v>2021</v>
      </c>
      <c r="G210" t="s">
        <v>108</v>
      </c>
    </row>
    <row r="211" spans="1:7" x14ac:dyDescent="0.3">
      <c r="A211" s="4">
        <v>214</v>
      </c>
      <c r="B211" s="4" t="s">
        <v>73</v>
      </c>
      <c r="C211" s="13" t="s">
        <v>109</v>
      </c>
      <c r="D211" s="13">
        <v>13</v>
      </c>
      <c r="E211" t="s">
        <v>4</v>
      </c>
      <c r="F211" s="4">
        <v>2021</v>
      </c>
      <c r="G211" t="s">
        <v>108</v>
      </c>
    </row>
    <row r="212" spans="1:7" x14ac:dyDescent="0.3">
      <c r="A212" s="4">
        <v>215</v>
      </c>
      <c r="B212" s="4" t="s">
        <v>74</v>
      </c>
      <c r="C212" s="13" t="s">
        <v>109</v>
      </c>
      <c r="D212" s="13">
        <v>0</v>
      </c>
      <c r="E212" t="s">
        <v>4</v>
      </c>
      <c r="F212" s="4">
        <v>2021</v>
      </c>
      <c r="G212" t="s">
        <v>108</v>
      </c>
    </row>
    <row r="213" spans="1:7" x14ac:dyDescent="0.3">
      <c r="A213" s="4">
        <v>216</v>
      </c>
      <c r="B213" s="4" t="s">
        <v>75</v>
      </c>
      <c r="C213" s="13" t="s">
        <v>109</v>
      </c>
      <c r="D213" s="13">
        <v>0</v>
      </c>
      <c r="E213" t="s">
        <v>4</v>
      </c>
      <c r="F213" s="4">
        <v>2021</v>
      </c>
      <c r="G213" t="s">
        <v>108</v>
      </c>
    </row>
    <row r="214" spans="1:7" x14ac:dyDescent="0.3">
      <c r="A214" s="4">
        <v>217</v>
      </c>
      <c r="B214" s="4" t="s">
        <v>77</v>
      </c>
      <c r="C214" s="13" t="s">
        <v>109</v>
      </c>
      <c r="D214" s="13">
        <v>0</v>
      </c>
      <c r="E214" t="s">
        <v>4</v>
      </c>
      <c r="F214" s="4">
        <v>2021</v>
      </c>
      <c r="G214" t="s">
        <v>108</v>
      </c>
    </row>
    <row r="215" spans="1:7" x14ac:dyDescent="0.3">
      <c r="A215" s="4">
        <v>218</v>
      </c>
      <c r="B215" s="4" t="s">
        <v>78</v>
      </c>
      <c r="C215" s="13" t="s">
        <v>109</v>
      </c>
      <c r="D215" s="13">
        <v>65.900000000000006</v>
      </c>
      <c r="E215" t="s">
        <v>4</v>
      </c>
      <c r="F215" s="4">
        <v>2021</v>
      </c>
      <c r="G215" t="s">
        <v>108</v>
      </c>
    </row>
    <row r="216" spans="1:7" x14ac:dyDescent="0.3">
      <c r="A216" s="4">
        <v>219</v>
      </c>
      <c r="B216" s="4" t="s">
        <v>88</v>
      </c>
      <c r="C216" s="13" t="s">
        <v>109</v>
      </c>
      <c r="D216" s="13">
        <v>9.9</v>
      </c>
      <c r="E216" t="s">
        <v>4</v>
      </c>
      <c r="F216" s="4">
        <v>2021</v>
      </c>
      <c r="G216" t="s">
        <v>108</v>
      </c>
    </row>
    <row r="217" spans="1:7" x14ac:dyDescent="0.3">
      <c r="A217" s="4">
        <v>220</v>
      </c>
      <c r="B217" s="4" t="s">
        <v>80</v>
      </c>
      <c r="C217" s="13" t="s">
        <v>109</v>
      </c>
      <c r="D217" s="13">
        <v>28.8</v>
      </c>
      <c r="E217" t="s">
        <v>4</v>
      </c>
      <c r="F217" s="4">
        <v>2021</v>
      </c>
      <c r="G217" t="s">
        <v>108</v>
      </c>
    </row>
    <row r="218" spans="1:7" x14ac:dyDescent="0.3">
      <c r="A218" s="4">
        <v>221</v>
      </c>
      <c r="B218" s="4" t="s">
        <v>81</v>
      </c>
      <c r="C218" s="13" t="s">
        <v>109</v>
      </c>
      <c r="D218" s="13">
        <v>26.8</v>
      </c>
      <c r="E218" t="s">
        <v>4</v>
      </c>
      <c r="F218" s="4">
        <v>2021</v>
      </c>
      <c r="G218" t="s">
        <v>108</v>
      </c>
    </row>
    <row r="219" spans="1:7" x14ac:dyDescent="0.3">
      <c r="A219" s="4">
        <v>222</v>
      </c>
      <c r="B219" s="4" t="s">
        <v>82</v>
      </c>
      <c r="C219" s="13" t="s">
        <v>109</v>
      </c>
      <c r="D219" s="13">
        <v>79.7</v>
      </c>
      <c r="E219" t="s">
        <v>4</v>
      </c>
      <c r="F219" s="4">
        <v>2021</v>
      </c>
      <c r="G219" t="s">
        <v>108</v>
      </c>
    </row>
    <row r="220" spans="1:7" x14ac:dyDescent="0.3">
      <c r="A220" s="4">
        <v>223</v>
      </c>
      <c r="B220" s="4" t="s">
        <v>93</v>
      </c>
      <c r="C220" s="13" t="s">
        <v>109</v>
      </c>
      <c r="D220" s="13">
        <v>0</v>
      </c>
      <c r="E220" t="s">
        <v>4</v>
      </c>
      <c r="F220" s="4">
        <v>2021</v>
      </c>
      <c r="G220" t="s">
        <v>108</v>
      </c>
    </row>
    <row r="221" spans="1:7" ht="15" thickBot="1" x14ac:dyDescent="0.35">
      <c r="A221" s="5">
        <v>224</v>
      </c>
      <c r="B221" s="4" t="s">
        <v>84</v>
      </c>
      <c r="C221" s="13" t="s">
        <v>109</v>
      </c>
      <c r="D221" s="13">
        <v>8.6999999999999993</v>
      </c>
      <c r="E221" t="s">
        <v>4</v>
      </c>
      <c r="F221" s="4">
        <v>2021</v>
      </c>
      <c r="G221" t="s">
        <v>108</v>
      </c>
    </row>
    <row r="222" spans="1:7" x14ac:dyDescent="0.3">
      <c r="A222" s="4">
        <v>225</v>
      </c>
      <c r="B222" s="4" t="s">
        <v>83</v>
      </c>
      <c r="C222" s="13" t="s">
        <v>109</v>
      </c>
      <c r="D222" s="13">
        <v>0</v>
      </c>
      <c r="E222" t="s">
        <v>4</v>
      </c>
      <c r="F222" s="4">
        <v>2021</v>
      </c>
      <c r="G222" t="s">
        <v>108</v>
      </c>
    </row>
    <row r="223" spans="1:7" x14ac:dyDescent="0.3">
      <c r="A223" s="4">
        <v>226</v>
      </c>
      <c r="B223" s="4" t="s">
        <v>68</v>
      </c>
      <c r="C223" s="13" t="s">
        <v>109</v>
      </c>
      <c r="D223" s="13">
        <v>47.8</v>
      </c>
      <c r="E223" t="s">
        <v>4</v>
      </c>
      <c r="F223" s="4">
        <v>2021</v>
      </c>
      <c r="G223" t="s">
        <v>108</v>
      </c>
    </row>
    <row r="224" spans="1:7" x14ac:dyDescent="0.3">
      <c r="A224" s="4">
        <v>227</v>
      </c>
      <c r="B224" s="4" t="s">
        <v>86</v>
      </c>
      <c r="C224" s="13" t="s">
        <v>109</v>
      </c>
      <c r="D224" s="13">
        <v>47.4</v>
      </c>
      <c r="E224" t="s">
        <v>4</v>
      </c>
      <c r="F224" s="4">
        <v>2021</v>
      </c>
      <c r="G224" t="s">
        <v>108</v>
      </c>
    </row>
    <row r="225" spans="1:7" x14ac:dyDescent="0.3">
      <c r="A225" s="4">
        <v>228</v>
      </c>
      <c r="B225" s="4" t="s">
        <v>89</v>
      </c>
      <c r="C225" s="13" t="s">
        <v>109</v>
      </c>
      <c r="D225" s="13">
        <v>38.6</v>
      </c>
      <c r="E225" t="s">
        <v>4</v>
      </c>
      <c r="F225" s="4">
        <v>2021</v>
      </c>
      <c r="G225" t="s">
        <v>108</v>
      </c>
    </row>
    <row r="226" spans="1:7" x14ac:dyDescent="0.3">
      <c r="A226" s="4">
        <v>229</v>
      </c>
      <c r="B226" s="4" t="s">
        <v>90</v>
      </c>
      <c r="C226" s="13" t="s">
        <v>109</v>
      </c>
      <c r="D226" s="13">
        <v>0</v>
      </c>
      <c r="E226" t="s">
        <v>4</v>
      </c>
      <c r="F226" s="4">
        <v>2021</v>
      </c>
      <c r="G226" t="s">
        <v>108</v>
      </c>
    </row>
    <row r="227" spans="1:7" x14ac:dyDescent="0.3">
      <c r="A227" s="4">
        <v>231</v>
      </c>
      <c r="B227" s="4" t="s">
        <v>79</v>
      </c>
      <c r="C227" s="13" t="s">
        <v>99</v>
      </c>
      <c r="D227" s="15">
        <v>1.454</v>
      </c>
      <c r="E227" s="4" t="s">
        <v>3</v>
      </c>
      <c r="F227" s="4">
        <v>2022</v>
      </c>
      <c r="G227" s="4" t="s">
        <v>107</v>
      </c>
    </row>
    <row r="228" spans="1:7" x14ac:dyDescent="0.3">
      <c r="A228" s="4">
        <v>232</v>
      </c>
      <c r="B228" s="4" t="s">
        <v>61</v>
      </c>
      <c r="C228" s="13" t="s">
        <v>99</v>
      </c>
      <c r="D228" s="15">
        <v>1.7350000000000001</v>
      </c>
      <c r="E228" s="4" t="s">
        <v>3</v>
      </c>
      <c r="F228" s="4">
        <v>2022</v>
      </c>
      <c r="G228" s="4" t="s">
        <v>107</v>
      </c>
    </row>
    <row r="229" spans="1:7" x14ac:dyDescent="0.3">
      <c r="A229" s="4">
        <v>233</v>
      </c>
      <c r="B229" s="4" t="s">
        <v>62</v>
      </c>
      <c r="C229" s="13" t="s">
        <v>99</v>
      </c>
      <c r="D229" s="15">
        <v>1.2849999999999999</v>
      </c>
      <c r="E229" s="4" t="s">
        <v>3</v>
      </c>
      <c r="F229" s="4">
        <v>2022</v>
      </c>
      <c r="G229" s="4" t="s">
        <v>107</v>
      </c>
    </row>
    <row r="230" spans="1:7" x14ac:dyDescent="0.3">
      <c r="A230" s="4">
        <v>234</v>
      </c>
      <c r="B230" s="4" t="s">
        <v>70</v>
      </c>
      <c r="C230" s="13" t="s">
        <v>99</v>
      </c>
      <c r="D230" s="15">
        <v>1.33</v>
      </c>
      <c r="E230" s="4" t="s">
        <v>3</v>
      </c>
      <c r="F230" s="4">
        <v>2022</v>
      </c>
      <c r="G230" s="4" t="s">
        <v>107</v>
      </c>
    </row>
    <row r="231" spans="1:7" x14ac:dyDescent="0.3">
      <c r="A231" s="4">
        <v>235</v>
      </c>
      <c r="B231" s="4" t="s">
        <v>72</v>
      </c>
      <c r="C231" s="13" t="s">
        <v>99</v>
      </c>
      <c r="D231" s="15">
        <v>1.4770000000000001</v>
      </c>
      <c r="E231" s="4" t="s">
        <v>3</v>
      </c>
      <c r="F231" s="4">
        <v>2022</v>
      </c>
      <c r="G231" s="4" t="s">
        <v>107</v>
      </c>
    </row>
    <row r="232" spans="1:7" x14ac:dyDescent="0.3">
      <c r="A232" s="4">
        <v>236</v>
      </c>
      <c r="B232" s="4" t="s">
        <v>63</v>
      </c>
      <c r="C232" s="13" t="s">
        <v>99</v>
      </c>
      <c r="D232" s="15">
        <v>1.5029999999999999</v>
      </c>
      <c r="E232" s="4" t="s">
        <v>3</v>
      </c>
      <c r="F232" s="4">
        <v>2022</v>
      </c>
      <c r="G232" s="4" t="s">
        <v>107</v>
      </c>
    </row>
    <row r="233" spans="1:7" x14ac:dyDescent="0.3">
      <c r="A233" s="4">
        <v>237</v>
      </c>
      <c r="B233" s="4" t="s">
        <v>64</v>
      </c>
      <c r="C233" s="13" t="s">
        <v>99</v>
      </c>
      <c r="D233" s="15">
        <v>1.8240000000000001</v>
      </c>
      <c r="E233" s="4" t="s">
        <v>3</v>
      </c>
      <c r="F233" s="4">
        <v>2022</v>
      </c>
      <c r="G233" s="4" t="s">
        <v>107</v>
      </c>
    </row>
    <row r="234" spans="1:7" x14ac:dyDescent="0.3">
      <c r="A234" s="4">
        <v>238</v>
      </c>
      <c r="B234" s="4" t="s">
        <v>65</v>
      </c>
      <c r="C234" s="13" t="s">
        <v>99</v>
      </c>
      <c r="D234" s="15">
        <v>1.6990000000000001</v>
      </c>
      <c r="E234" s="4" t="s">
        <v>3</v>
      </c>
      <c r="F234" s="4">
        <v>2022</v>
      </c>
      <c r="G234" s="4" t="s">
        <v>107</v>
      </c>
    </row>
    <row r="235" spans="1:7" x14ac:dyDescent="0.3">
      <c r="A235" s="4">
        <v>239</v>
      </c>
      <c r="B235" s="4" t="s">
        <v>85</v>
      </c>
      <c r="C235" s="13" t="s">
        <v>99</v>
      </c>
      <c r="D235" s="15">
        <v>1.8420000000000001</v>
      </c>
      <c r="E235" s="4" t="s">
        <v>3</v>
      </c>
      <c r="F235" s="4">
        <v>2022</v>
      </c>
      <c r="G235" s="4" t="s">
        <v>107</v>
      </c>
    </row>
    <row r="236" spans="1:7" x14ac:dyDescent="0.3">
      <c r="A236" s="4">
        <v>240</v>
      </c>
      <c r="B236" s="4" t="s">
        <v>69</v>
      </c>
      <c r="C236" s="13" t="s">
        <v>99</v>
      </c>
      <c r="D236" s="15">
        <v>1.6160000000000001</v>
      </c>
      <c r="E236" s="4" t="s">
        <v>3</v>
      </c>
      <c r="F236" s="4">
        <v>2022</v>
      </c>
      <c r="G236" s="4" t="s">
        <v>107</v>
      </c>
    </row>
    <row r="237" spans="1:7" x14ac:dyDescent="0.3">
      <c r="A237" s="4">
        <v>241</v>
      </c>
      <c r="B237" s="4" t="s">
        <v>92</v>
      </c>
      <c r="C237" s="13" t="s">
        <v>99</v>
      </c>
      <c r="D237" s="16">
        <v>1.6890000000000001</v>
      </c>
      <c r="E237" s="4" t="s">
        <v>3</v>
      </c>
      <c r="F237" s="4">
        <v>2022</v>
      </c>
      <c r="G237" s="4" t="s">
        <v>107</v>
      </c>
    </row>
    <row r="238" spans="1:7" x14ac:dyDescent="0.3">
      <c r="A238" s="4">
        <v>242</v>
      </c>
      <c r="B238" s="4" t="s">
        <v>67</v>
      </c>
      <c r="C238" s="13" t="s">
        <v>99</v>
      </c>
      <c r="D238" s="15">
        <v>1.827</v>
      </c>
      <c r="E238" s="4" t="s">
        <v>3</v>
      </c>
      <c r="F238" s="4">
        <v>2022</v>
      </c>
      <c r="G238" s="4" t="s">
        <v>107</v>
      </c>
    </row>
    <row r="239" spans="1:7" x14ac:dyDescent="0.3">
      <c r="A239" s="4">
        <v>243</v>
      </c>
      <c r="B239" s="4" t="s">
        <v>76</v>
      </c>
      <c r="C239" s="13" t="s">
        <v>99</v>
      </c>
      <c r="D239" s="15">
        <v>1.575</v>
      </c>
      <c r="E239" s="4" t="s">
        <v>3</v>
      </c>
      <c r="F239" s="4">
        <v>2022</v>
      </c>
      <c r="G239" s="4" t="s">
        <v>107</v>
      </c>
    </row>
    <row r="240" spans="1:7" x14ac:dyDescent="0.3">
      <c r="A240" s="4">
        <v>244</v>
      </c>
      <c r="B240" s="4" t="s">
        <v>87</v>
      </c>
      <c r="C240" s="13" t="s">
        <v>99</v>
      </c>
      <c r="D240" s="15">
        <v>2.1030000000000002</v>
      </c>
      <c r="E240" s="4" t="s">
        <v>3</v>
      </c>
      <c r="F240" s="4">
        <v>2022</v>
      </c>
      <c r="G240" s="4" t="s">
        <v>107</v>
      </c>
    </row>
    <row r="241" spans="1:7" x14ac:dyDescent="0.3">
      <c r="A241" s="4">
        <v>245</v>
      </c>
      <c r="B241" s="4" t="s">
        <v>66</v>
      </c>
      <c r="C241" s="13" t="s">
        <v>99</v>
      </c>
      <c r="D241" s="15">
        <v>1.611</v>
      </c>
      <c r="E241" s="4" t="s">
        <v>3</v>
      </c>
      <c r="F241" s="4">
        <v>2022</v>
      </c>
      <c r="G241" s="4" t="s">
        <v>107</v>
      </c>
    </row>
    <row r="242" spans="1:7" x14ac:dyDescent="0.3">
      <c r="A242" s="4">
        <v>246</v>
      </c>
      <c r="B242" s="4" t="s">
        <v>71</v>
      </c>
      <c r="C242" s="13" t="s">
        <v>99</v>
      </c>
      <c r="D242" s="15">
        <v>1.609</v>
      </c>
      <c r="E242" s="4" t="s">
        <v>3</v>
      </c>
      <c r="F242" s="4">
        <v>2022</v>
      </c>
      <c r="G242" s="4" t="s">
        <v>107</v>
      </c>
    </row>
    <row r="243" spans="1:7" x14ac:dyDescent="0.3">
      <c r="A243" s="4">
        <v>247</v>
      </c>
      <c r="B243" s="4" t="s">
        <v>73</v>
      </c>
      <c r="C243" s="13" t="s">
        <v>99</v>
      </c>
      <c r="D243" s="15">
        <v>1.5860000000000001</v>
      </c>
      <c r="E243" s="4" t="s">
        <v>3</v>
      </c>
      <c r="F243" s="4">
        <v>2022</v>
      </c>
      <c r="G243" s="4" t="s">
        <v>107</v>
      </c>
    </row>
    <row r="244" spans="1:7" x14ac:dyDescent="0.3">
      <c r="A244" s="4">
        <v>248</v>
      </c>
      <c r="B244" s="4" t="s">
        <v>74</v>
      </c>
      <c r="C244" s="13" t="s">
        <v>99</v>
      </c>
      <c r="D244" s="15">
        <v>1.4790000000000001</v>
      </c>
      <c r="E244" s="4" t="s">
        <v>3</v>
      </c>
      <c r="F244" s="4">
        <v>2022</v>
      </c>
      <c r="G244" s="4" t="s">
        <v>107</v>
      </c>
    </row>
    <row r="245" spans="1:7" x14ac:dyDescent="0.3">
      <c r="A245" s="4">
        <v>249</v>
      </c>
      <c r="B245" s="4" t="s">
        <v>75</v>
      </c>
      <c r="C245" s="13" t="s">
        <v>99</v>
      </c>
      <c r="D245" s="15">
        <v>1.4850000000000001</v>
      </c>
      <c r="E245" s="4" t="s">
        <v>3</v>
      </c>
      <c r="F245" s="4">
        <v>2022</v>
      </c>
      <c r="G245" s="4" t="s">
        <v>107</v>
      </c>
    </row>
    <row r="246" spans="1:7" x14ac:dyDescent="0.3">
      <c r="A246" s="4">
        <v>250</v>
      </c>
      <c r="B246" s="4" t="s">
        <v>77</v>
      </c>
      <c r="C246" s="13" t="s">
        <v>99</v>
      </c>
      <c r="D246" s="15">
        <v>1.34</v>
      </c>
      <c r="E246" s="4" t="s">
        <v>3</v>
      </c>
      <c r="F246" s="4">
        <v>2022</v>
      </c>
      <c r="G246" s="4" t="s">
        <v>107</v>
      </c>
    </row>
    <row r="247" spans="1:7" x14ac:dyDescent="0.3">
      <c r="A247" s="4">
        <v>251</v>
      </c>
      <c r="B247" s="4" t="s">
        <v>78</v>
      </c>
      <c r="C247" s="13" t="s">
        <v>99</v>
      </c>
      <c r="D247" s="15">
        <v>1.742</v>
      </c>
      <c r="E247" s="4" t="s">
        <v>3</v>
      </c>
      <c r="F247" s="4">
        <v>2022</v>
      </c>
      <c r="G247" s="4" t="s">
        <v>107</v>
      </c>
    </row>
    <row r="248" spans="1:7" x14ac:dyDescent="0.3">
      <c r="A248" s="4">
        <v>252</v>
      </c>
      <c r="B248" s="4" t="s">
        <v>88</v>
      </c>
      <c r="C248" s="13" t="s">
        <v>99</v>
      </c>
      <c r="D248" s="16">
        <v>1.9419999999999999</v>
      </c>
      <c r="E248" s="4" t="s">
        <v>3</v>
      </c>
      <c r="F248" s="4">
        <v>2022</v>
      </c>
      <c r="G248" s="4" t="s">
        <v>107</v>
      </c>
    </row>
    <row r="249" spans="1:7" x14ac:dyDescent="0.3">
      <c r="A249" s="4">
        <v>253</v>
      </c>
      <c r="B249" s="4" t="s">
        <v>80</v>
      </c>
      <c r="C249" s="13" t="s">
        <v>99</v>
      </c>
      <c r="D249" s="15">
        <v>1.395</v>
      </c>
      <c r="E249" s="4" t="s">
        <v>3</v>
      </c>
      <c r="F249" s="4">
        <v>2022</v>
      </c>
      <c r="G249" s="4" t="s">
        <v>107</v>
      </c>
    </row>
    <row r="250" spans="1:7" x14ac:dyDescent="0.3">
      <c r="A250" s="4">
        <v>254</v>
      </c>
      <c r="B250" s="4" t="s">
        <v>81</v>
      </c>
      <c r="C250" s="13" t="s">
        <v>99</v>
      </c>
      <c r="D250" s="15">
        <v>1.6</v>
      </c>
      <c r="E250" s="4" t="s">
        <v>3</v>
      </c>
      <c r="F250" s="4">
        <v>2022</v>
      </c>
      <c r="G250" s="4" t="s">
        <v>107</v>
      </c>
    </row>
    <row r="251" spans="1:7" x14ac:dyDescent="0.3">
      <c r="A251" s="4">
        <v>255</v>
      </c>
      <c r="B251" s="4" t="s">
        <v>82</v>
      </c>
      <c r="C251" s="13" t="s">
        <v>99</v>
      </c>
      <c r="D251" s="15">
        <v>1.32</v>
      </c>
      <c r="E251" s="4" t="s">
        <v>3</v>
      </c>
      <c r="F251" s="4">
        <v>2022</v>
      </c>
      <c r="G251" s="4" t="s">
        <v>107</v>
      </c>
    </row>
    <row r="252" spans="1:7" ht="15" thickBot="1" x14ac:dyDescent="0.35">
      <c r="A252" s="5">
        <v>256</v>
      </c>
      <c r="B252" s="4" t="s">
        <v>93</v>
      </c>
      <c r="C252" s="13" t="s">
        <v>99</v>
      </c>
      <c r="D252" s="15">
        <v>1.492</v>
      </c>
      <c r="E252" s="4" t="s">
        <v>3</v>
      </c>
      <c r="F252" s="4">
        <v>2022</v>
      </c>
      <c r="G252" s="4" t="s">
        <v>107</v>
      </c>
    </row>
    <row r="253" spans="1:7" x14ac:dyDescent="0.3">
      <c r="A253" s="4">
        <v>257</v>
      </c>
      <c r="B253" s="4" t="s">
        <v>84</v>
      </c>
      <c r="C253" s="13" t="s">
        <v>99</v>
      </c>
      <c r="D253" s="15">
        <v>1.494</v>
      </c>
      <c r="E253" s="4" t="s">
        <v>3</v>
      </c>
      <c r="F253" s="4">
        <v>2022</v>
      </c>
      <c r="G253" s="4" t="s">
        <v>107</v>
      </c>
    </row>
    <row r="254" spans="1:7" x14ac:dyDescent="0.3">
      <c r="A254" s="4">
        <v>258</v>
      </c>
      <c r="B254" s="4" t="s">
        <v>83</v>
      </c>
      <c r="C254" s="13" t="s">
        <v>99</v>
      </c>
      <c r="D254" s="15">
        <v>1.242</v>
      </c>
      <c r="E254" s="4" t="s">
        <v>3</v>
      </c>
      <c r="F254" s="4">
        <v>2022</v>
      </c>
      <c r="G254" s="4" t="s">
        <v>107</v>
      </c>
    </row>
    <row r="255" spans="1:7" x14ac:dyDescent="0.3">
      <c r="A255" s="4">
        <v>259</v>
      </c>
      <c r="B255" s="4" t="s">
        <v>68</v>
      </c>
      <c r="C255" s="13" t="s">
        <v>99</v>
      </c>
      <c r="D255" s="15">
        <v>1.5629999999999999</v>
      </c>
      <c r="E255" s="4" t="s">
        <v>3</v>
      </c>
      <c r="F255" s="4">
        <v>2022</v>
      </c>
      <c r="G255" s="4" t="s">
        <v>107</v>
      </c>
    </row>
    <row r="256" spans="1:7" x14ac:dyDescent="0.3">
      <c r="A256" s="4">
        <v>260</v>
      </c>
      <c r="B256" s="4" t="s">
        <v>86</v>
      </c>
      <c r="C256" s="13" t="s">
        <v>99</v>
      </c>
      <c r="D256" s="16">
        <v>1.7050000000000001</v>
      </c>
      <c r="E256" s="4" t="s">
        <v>3</v>
      </c>
      <c r="F256" s="4">
        <v>2022</v>
      </c>
      <c r="G256" s="4" t="s">
        <v>107</v>
      </c>
    </row>
    <row r="257" spans="1:7" x14ac:dyDescent="0.3">
      <c r="A257" s="4">
        <v>261</v>
      </c>
      <c r="B257" s="4" t="s">
        <v>89</v>
      </c>
      <c r="C257" s="13" t="s">
        <v>99</v>
      </c>
      <c r="D257" s="15">
        <v>1.8049999999999999</v>
      </c>
      <c r="E257" s="4" t="s">
        <v>3</v>
      </c>
      <c r="F257" s="4">
        <v>2022</v>
      </c>
      <c r="G257" s="4" t="s">
        <v>107</v>
      </c>
    </row>
    <row r="258" spans="1:7" x14ac:dyDescent="0.3">
      <c r="A258" s="4">
        <v>262</v>
      </c>
      <c r="B258" s="4" t="s">
        <v>90</v>
      </c>
      <c r="C258" s="13" t="s">
        <v>99</v>
      </c>
      <c r="D258" s="15">
        <v>0.93500000000000005</v>
      </c>
      <c r="E258" s="4" t="s">
        <v>3</v>
      </c>
      <c r="F258" s="4">
        <v>2022</v>
      </c>
      <c r="G258" s="4" t="s">
        <v>107</v>
      </c>
    </row>
    <row r="259" spans="1:7" x14ac:dyDescent="0.3">
      <c r="A259" s="4">
        <v>264</v>
      </c>
      <c r="B259" s="4" t="s">
        <v>79</v>
      </c>
      <c r="C259" s="13" t="s">
        <v>100</v>
      </c>
      <c r="D259" s="13">
        <v>6.2</v>
      </c>
      <c r="E259" t="s">
        <v>4</v>
      </c>
      <c r="F259" s="4">
        <v>2021</v>
      </c>
      <c r="G259" s="6" t="s">
        <v>0</v>
      </c>
    </row>
    <row r="260" spans="1:7" x14ac:dyDescent="0.3">
      <c r="A260" s="4">
        <v>265</v>
      </c>
      <c r="B260" s="4" t="s">
        <v>61</v>
      </c>
      <c r="C260" s="13" t="s">
        <v>100</v>
      </c>
      <c r="D260" s="13">
        <v>3.3</v>
      </c>
      <c r="E260" t="s">
        <v>4</v>
      </c>
      <c r="F260" s="4">
        <v>2021</v>
      </c>
      <c r="G260" s="6" t="s">
        <v>0</v>
      </c>
    </row>
    <row r="261" spans="1:7" x14ac:dyDescent="0.3">
      <c r="A261" s="4">
        <v>266</v>
      </c>
      <c r="B261" s="4" t="s">
        <v>62</v>
      </c>
      <c r="C261" s="13" t="s">
        <v>100</v>
      </c>
      <c r="D261" s="13">
        <v>1.2</v>
      </c>
      <c r="E261" t="s">
        <v>4</v>
      </c>
      <c r="F261" s="4">
        <v>2021</v>
      </c>
      <c r="G261" s="6" t="s">
        <v>0</v>
      </c>
    </row>
    <row r="262" spans="1:7" x14ac:dyDescent="0.3">
      <c r="A262" s="4">
        <v>267</v>
      </c>
      <c r="B262" s="4" t="s">
        <v>70</v>
      </c>
      <c r="C262" s="13" t="s">
        <v>100</v>
      </c>
      <c r="D262" s="13">
        <v>1.5</v>
      </c>
      <c r="E262" t="s">
        <v>4</v>
      </c>
      <c r="F262" s="4">
        <v>2021</v>
      </c>
      <c r="G262" s="6" t="s">
        <v>0</v>
      </c>
    </row>
    <row r="263" spans="1:7" x14ac:dyDescent="0.3">
      <c r="A263" s="4">
        <v>268</v>
      </c>
      <c r="B263" s="4" t="s">
        <v>72</v>
      </c>
      <c r="C263" s="13" t="s">
        <v>100</v>
      </c>
      <c r="D263" s="13">
        <v>0.4</v>
      </c>
      <c r="E263" t="s">
        <v>4</v>
      </c>
      <c r="F263" s="4">
        <v>2021</v>
      </c>
      <c r="G263" s="6" t="s">
        <v>0</v>
      </c>
    </row>
    <row r="264" spans="1:7" x14ac:dyDescent="0.3">
      <c r="A264" s="4">
        <v>269</v>
      </c>
      <c r="B264" s="4" t="s">
        <v>63</v>
      </c>
      <c r="C264" s="13" t="s">
        <v>100</v>
      </c>
      <c r="D264" s="13">
        <v>1.6</v>
      </c>
      <c r="E264" t="s">
        <v>4</v>
      </c>
      <c r="F264" s="4">
        <v>2021</v>
      </c>
      <c r="G264" s="6" t="s">
        <v>0</v>
      </c>
    </row>
    <row r="265" spans="1:7" x14ac:dyDescent="0.3">
      <c r="A265" s="4">
        <v>270</v>
      </c>
      <c r="B265" s="4" t="s">
        <v>64</v>
      </c>
      <c r="C265" s="13" t="s">
        <v>100</v>
      </c>
      <c r="D265" s="13">
        <v>7</v>
      </c>
      <c r="E265" t="s">
        <v>4</v>
      </c>
      <c r="F265" s="4">
        <v>2021</v>
      </c>
      <c r="G265" s="6" t="s">
        <v>0</v>
      </c>
    </row>
    <row r="266" spans="1:7" x14ac:dyDescent="0.3">
      <c r="A266" s="4">
        <v>271</v>
      </c>
      <c r="B266" s="4" t="s">
        <v>65</v>
      </c>
      <c r="C266" s="13" t="s">
        <v>100</v>
      </c>
      <c r="D266" s="13">
        <v>1.9</v>
      </c>
      <c r="E266" t="s">
        <v>4</v>
      </c>
      <c r="F266" s="4">
        <v>2021</v>
      </c>
      <c r="G266" s="6" t="s">
        <v>0</v>
      </c>
    </row>
    <row r="267" spans="1:7" x14ac:dyDescent="0.3">
      <c r="A267" s="4">
        <v>272</v>
      </c>
      <c r="B267" s="4" t="s">
        <v>85</v>
      </c>
      <c r="C267" s="13" t="s">
        <v>100</v>
      </c>
      <c r="D267" s="13">
        <v>4.3</v>
      </c>
      <c r="E267" t="s">
        <v>4</v>
      </c>
      <c r="F267" s="4">
        <v>2021</v>
      </c>
      <c r="G267" s="6" t="s">
        <v>0</v>
      </c>
    </row>
    <row r="268" spans="1:7" x14ac:dyDescent="0.3">
      <c r="A268" s="4">
        <v>273</v>
      </c>
      <c r="B268" s="4" t="s">
        <v>69</v>
      </c>
      <c r="C268" s="13" t="s">
        <v>100</v>
      </c>
      <c r="D268" s="13">
        <v>6.7</v>
      </c>
      <c r="E268" t="s">
        <v>4</v>
      </c>
      <c r="F268" s="4">
        <v>2021</v>
      </c>
      <c r="G268" s="6" t="s">
        <v>0</v>
      </c>
    </row>
    <row r="269" spans="1:7" x14ac:dyDescent="0.3">
      <c r="A269" s="4">
        <v>274</v>
      </c>
      <c r="B269" s="4" t="s">
        <v>92</v>
      </c>
      <c r="C269" s="13" t="s">
        <v>100</v>
      </c>
      <c r="D269" s="13">
        <v>6.4</v>
      </c>
      <c r="E269" t="s">
        <v>4</v>
      </c>
      <c r="F269" s="4">
        <v>2021</v>
      </c>
      <c r="G269" s="6" t="s">
        <v>0</v>
      </c>
    </row>
    <row r="270" spans="1:7" x14ac:dyDescent="0.3">
      <c r="A270" s="4">
        <v>275</v>
      </c>
      <c r="B270" s="4" t="s">
        <v>67</v>
      </c>
      <c r="C270" s="13" t="s">
        <v>100</v>
      </c>
      <c r="D270" s="13">
        <v>0.8</v>
      </c>
      <c r="E270" t="s">
        <v>4</v>
      </c>
      <c r="F270" s="4">
        <v>2021</v>
      </c>
      <c r="G270" s="6" t="s">
        <v>0</v>
      </c>
    </row>
    <row r="271" spans="1:7" x14ac:dyDescent="0.3">
      <c r="A271" s="4">
        <v>276</v>
      </c>
      <c r="B271" s="4" t="s">
        <v>76</v>
      </c>
      <c r="C271" s="13" t="s">
        <v>100</v>
      </c>
      <c r="D271" s="13">
        <v>2.2000000000000002</v>
      </c>
      <c r="E271" t="s">
        <v>4</v>
      </c>
      <c r="F271" s="4">
        <v>2021</v>
      </c>
      <c r="G271" s="6" t="s">
        <v>0</v>
      </c>
    </row>
    <row r="272" spans="1:7" x14ac:dyDescent="0.3">
      <c r="A272" s="4">
        <v>277</v>
      </c>
      <c r="B272" s="4" t="s">
        <v>87</v>
      </c>
      <c r="C272" s="13" t="s">
        <v>100</v>
      </c>
      <c r="D272" s="13">
        <v>26.2</v>
      </c>
      <c r="E272" t="s">
        <v>4</v>
      </c>
      <c r="F272" s="4">
        <v>2021</v>
      </c>
      <c r="G272" s="6" t="s">
        <v>0</v>
      </c>
    </row>
    <row r="273" spans="1:7" x14ac:dyDescent="0.3">
      <c r="A273" s="4">
        <v>278</v>
      </c>
      <c r="B273" s="4" t="s">
        <v>66</v>
      </c>
      <c r="C273" s="13" t="s">
        <v>100</v>
      </c>
      <c r="D273" s="13">
        <v>4.5</v>
      </c>
      <c r="E273" t="s">
        <v>4</v>
      </c>
      <c r="F273" s="4">
        <v>2021</v>
      </c>
      <c r="G273" s="6" t="s">
        <v>0</v>
      </c>
    </row>
    <row r="274" spans="1:7" x14ac:dyDescent="0.3">
      <c r="A274" s="4">
        <v>279</v>
      </c>
      <c r="B274" s="4" t="s">
        <v>71</v>
      </c>
      <c r="C274" s="13" t="s">
        <v>100</v>
      </c>
      <c r="D274" s="13">
        <v>2.2999999999999998</v>
      </c>
      <c r="E274" t="s">
        <v>4</v>
      </c>
      <c r="F274" s="4">
        <v>2021</v>
      </c>
      <c r="G274" s="6" t="s">
        <v>0</v>
      </c>
    </row>
    <row r="275" spans="1:7" x14ac:dyDescent="0.3">
      <c r="A275" s="4">
        <v>280</v>
      </c>
      <c r="B275" s="4" t="s">
        <v>73</v>
      </c>
      <c r="C275" s="13" t="s">
        <v>100</v>
      </c>
      <c r="D275" s="13">
        <v>2.1</v>
      </c>
      <c r="E275" t="s">
        <v>4</v>
      </c>
      <c r="F275" s="4">
        <v>2021</v>
      </c>
      <c r="G275" s="6" t="s">
        <v>0</v>
      </c>
    </row>
    <row r="276" spans="1:7" x14ac:dyDescent="0.3">
      <c r="A276" s="4">
        <v>281</v>
      </c>
      <c r="B276" s="4" t="s">
        <v>74</v>
      </c>
      <c r="C276" s="13" t="s">
        <v>100</v>
      </c>
      <c r="D276" s="13">
        <v>1.1000000000000001</v>
      </c>
      <c r="E276" t="s">
        <v>4</v>
      </c>
      <c r="F276" s="4">
        <v>2021</v>
      </c>
      <c r="G276" s="6" t="s">
        <v>0</v>
      </c>
    </row>
    <row r="277" spans="1:7" x14ac:dyDescent="0.3">
      <c r="A277" s="4">
        <v>282</v>
      </c>
      <c r="B277" s="4" t="s">
        <v>75</v>
      </c>
      <c r="C277" s="13" t="s">
        <v>100</v>
      </c>
      <c r="D277" s="13">
        <v>5.5</v>
      </c>
      <c r="E277" t="s">
        <v>4</v>
      </c>
      <c r="F277" s="4">
        <v>2021</v>
      </c>
      <c r="G277" s="6" t="s">
        <v>0</v>
      </c>
    </row>
    <row r="278" spans="1:7" x14ac:dyDescent="0.3">
      <c r="A278" s="4">
        <v>283</v>
      </c>
      <c r="B278" s="4" t="s">
        <v>77</v>
      </c>
      <c r="C278" s="13" t="s">
        <v>100</v>
      </c>
      <c r="D278" s="13">
        <v>1.2</v>
      </c>
      <c r="E278" t="s">
        <v>4</v>
      </c>
      <c r="F278" s="4">
        <v>2021</v>
      </c>
      <c r="G278" s="6" t="s">
        <v>0</v>
      </c>
    </row>
    <row r="279" spans="1:7" x14ac:dyDescent="0.3">
      <c r="A279" s="4">
        <v>284</v>
      </c>
      <c r="B279" s="4" t="s">
        <v>78</v>
      </c>
      <c r="C279" s="13" t="s">
        <v>100</v>
      </c>
      <c r="D279" s="13">
        <v>20.2</v>
      </c>
      <c r="E279" t="s">
        <v>4</v>
      </c>
      <c r="F279" s="4">
        <v>2021</v>
      </c>
      <c r="G279" s="6" t="s">
        <v>0</v>
      </c>
    </row>
    <row r="280" spans="1:7" x14ac:dyDescent="0.3">
      <c r="A280" s="4">
        <v>285</v>
      </c>
      <c r="B280" s="4" t="s">
        <v>88</v>
      </c>
      <c r="C280" s="13" t="s">
        <v>100</v>
      </c>
      <c r="D280" s="13">
        <v>51.6</v>
      </c>
      <c r="E280" t="s">
        <v>4</v>
      </c>
      <c r="F280" s="4">
        <v>2021</v>
      </c>
      <c r="G280" s="6" t="s">
        <v>0</v>
      </c>
    </row>
    <row r="281" spans="1:7" x14ac:dyDescent="0.3">
      <c r="A281" s="4">
        <v>286</v>
      </c>
      <c r="B281" s="4" t="s">
        <v>80</v>
      </c>
      <c r="C281" s="13" t="s">
        <v>100</v>
      </c>
      <c r="D281" s="13">
        <v>0.8</v>
      </c>
      <c r="E281" t="s">
        <v>4</v>
      </c>
      <c r="F281" s="4">
        <v>2021</v>
      </c>
      <c r="G281" s="6" t="s">
        <v>0</v>
      </c>
    </row>
    <row r="282" spans="1:7" x14ac:dyDescent="0.3">
      <c r="A282" s="4">
        <v>287</v>
      </c>
      <c r="B282" s="4" t="s">
        <v>81</v>
      </c>
      <c r="C282" s="13" t="s">
        <v>100</v>
      </c>
      <c r="D282" s="13">
        <v>5.2</v>
      </c>
      <c r="E282" t="s">
        <v>4</v>
      </c>
      <c r="F282" s="4">
        <v>2021</v>
      </c>
      <c r="G282" s="6" t="s">
        <v>0</v>
      </c>
    </row>
    <row r="283" spans="1:7" ht="15" thickBot="1" x14ac:dyDescent="0.35">
      <c r="A283" s="5">
        <v>288</v>
      </c>
      <c r="B283" s="4" t="s">
        <v>82</v>
      </c>
      <c r="C283" s="13" t="s">
        <v>100</v>
      </c>
      <c r="D283" s="13">
        <v>2.2000000000000002</v>
      </c>
      <c r="E283" t="s">
        <v>4</v>
      </c>
      <c r="F283" s="4">
        <v>2021</v>
      </c>
      <c r="G283" s="6" t="s">
        <v>0</v>
      </c>
    </row>
    <row r="284" spans="1:7" x14ac:dyDescent="0.3">
      <c r="A284" s="4">
        <v>289</v>
      </c>
      <c r="B284" s="4" t="s">
        <v>93</v>
      </c>
      <c r="C284" s="13" t="s">
        <v>100</v>
      </c>
      <c r="D284" s="13">
        <v>0</v>
      </c>
      <c r="E284" t="s">
        <v>4</v>
      </c>
      <c r="F284" s="4">
        <v>2021</v>
      </c>
      <c r="G284" s="6" t="s">
        <v>0</v>
      </c>
    </row>
    <row r="285" spans="1:7" x14ac:dyDescent="0.3">
      <c r="A285" s="4">
        <v>290</v>
      </c>
      <c r="B285" s="4" t="s">
        <v>84</v>
      </c>
      <c r="C285" s="13" t="s">
        <v>100</v>
      </c>
      <c r="D285" s="13">
        <v>1.1000000000000001</v>
      </c>
      <c r="E285" t="s">
        <v>4</v>
      </c>
      <c r="F285" s="4">
        <v>2021</v>
      </c>
      <c r="G285" s="6" t="s">
        <v>0</v>
      </c>
    </row>
    <row r="286" spans="1:7" x14ac:dyDescent="0.3">
      <c r="A286" s="4">
        <v>291</v>
      </c>
      <c r="B286" s="4" t="s">
        <v>83</v>
      </c>
      <c r="C286" s="13" t="s">
        <v>100</v>
      </c>
      <c r="D286" s="13">
        <v>3.1</v>
      </c>
      <c r="E286" t="s">
        <v>4</v>
      </c>
      <c r="F286" s="4">
        <v>2021</v>
      </c>
      <c r="G286" s="6" t="s">
        <v>0</v>
      </c>
    </row>
    <row r="287" spans="1:7" x14ac:dyDescent="0.3">
      <c r="A287" s="4">
        <v>292</v>
      </c>
      <c r="B287" s="4" t="s">
        <v>68</v>
      </c>
      <c r="C287" s="13" t="s">
        <v>100</v>
      </c>
      <c r="D287" s="13">
        <v>2.1</v>
      </c>
      <c r="E287" t="s">
        <v>4</v>
      </c>
      <c r="F287" s="4">
        <v>2021</v>
      </c>
      <c r="G287" s="6" t="s">
        <v>0</v>
      </c>
    </row>
    <row r="288" spans="1:7" x14ac:dyDescent="0.3">
      <c r="A288" s="4">
        <v>293</v>
      </c>
      <c r="B288" s="4" t="s">
        <v>86</v>
      </c>
      <c r="C288" s="13" t="s">
        <v>100</v>
      </c>
      <c r="D288" s="13">
        <v>9.3000000000000007</v>
      </c>
      <c r="E288" t="s">
        <v>4</v>
      </c>
      <c r="F288" s="4">
        <v>2021</v>
      </c>
      <c r="G288" s="6" t="s">
        <v>0</v>
      </c>
    </row>
    <row r="289" spans="1:7" x14ac:dyDescent="0.3">
      <c r="A289" s="4">
        <v>294</v>
      </c>
      <c r="B289" s="4" t="s">
        <v>89</v>
      </c>
      <c r="C289" s="13" t="s">
        <v>100</v>
      </c>
      <c r="D289" s="13">
        <v>7.9</v>
      </c>
      <c r="E289" t="s">
        <v>4</v>
      </c>
      <c r="F289" s="4">
        <v>2021</v>
      </c>
      <c r="G289" s="6" t="s">
        <v>0</v>
      </c>
    </row>
    <row r="290" spans="1:7" x14ac:dyDescent="0.3">
      <c r="A290" s="4">
        <v>295</v>
      </c>
      <c r="B290" s="4" t="s">
        <v>90</v>
      </c>
      <c r="C290" s="13" t="s">
        <v>100</v>
      </c>
      <c r="D290" s="13">
        <v>0.1</v>
      </c>
      <c r="E290" t="s">
        <v>4</v>
      </c>
      <c r="F290" s="4">
        <v>2021</v>
      </c>
      <c r="G290" s="6" t="s">
        <v>0</v>
      </c>
    </row>
    <row r="291" spans="1:7" x14ac:dyDescent="0.3">
      <c r="A291" s="4">
        <v>297</v>
      </c>
      <c r="B291" s="4" t="s">
        <v>79</v>
      </c>
      <c r="C291" s="13" t="s">
        <v>101</v>
      </c>
      <c r="D291" s="13">
        <v>55</v>
      </c>
      <c r="E291" t="s">
        <v>105</v>
      </c>
      <c r="F291" s="4">
        <v>2021</v>
      </c>
      <c r="G291" t="s">
        <v>10</v>
      </c>
    </row>
    <row r="292" spans="1:7" x14ac:dyDescent="0.3">
      <c r="A292" s="4">
        <v>298</v>
      </c>
      <c r="B292" s="4" t="s">
        <v>61</v>
      </c>
      <c r="C292" s="13" t="s">
        <v>101</v>
      </c>
      <c r="D292" s="13">
        <v>85</v>
      </c>
      <c r="E292" t="s">
        <v>105</v>
      </c>
      <c r="F292" s="4">
        <v>2021</v>
      </c>
      <c r="G292" t="s">
        <v>10</v>
      </c>
    </row>
    <row r="293" spans="1:7" x14ac:dyDescent="0.3">
      <c r="A293" s="4">
        <v>299</v>
      </c>
      <c r="B293" s="4" t="s">
        <v>62</v>
      </c>
      <c r="C293" s="13" t="s">
        <v>101</v>
      </c>
      <c r="D293" s="13">
        <v>0</v>
      </c>
      <c r="E293" t="s">
        <v>105</v>
      </c>
      <c r="F293" s="4">
        <v>2021</v>
      </c>
      <c r="G293" t="s">
        <v>10</v>
      </c>
    </row>
    <row r="294" spans="1:7" x14ac:dyDescent="0.3">
      <c r="A294" s="4">
        <v>300</v>
      </c>
      <c r="B294" s="4" t="s">
        <v>70</v>
      </c>
      <c r="C294" s="13" t="s">
        <v>101</v>
      </c>
      <c r="D294" s="13">
        <v>0</v>
      </c>
      <c r="E294" t="s">
        <v>105</v>
      </c>
      <c r="F294" s="4">
        <v>2021</v>
      </c>
      <c r="G294" t="s">
        <v>10</v>
      </c>
    </row>
    <row r="295" spans="1:7" x14ac:dyDescent="0.3">
      <c r="A295" s="4">
        <v>301</v>
      </c>
      <c r="B295" s="4" t="s">
        <v>72</v>
      </c>
      <c r="C295" s="13" t="s">
        <v>101</v>
      </c>
      <c r="D295" s="13">
        <v>0</v>
      </c>
      <c r="E295" t="s">
        <v>105</v>
      </c>
      <c r="F295" s="4">
        <v>2021</v>
      </c>
      <c r="G295" t="s">
        <v>10</v>
      </c>
    </row>
    <row r="296" spans="1:7" x14ac:dyDescent="0.3">
      <c r="A296" s="4">
        <v>302</v>
      </c>
      <c r="B296" s="4" t="s">
        <v>63</v>
      </c>
      <c r="C296" s="13" t="s">
        <v>101</v>
      </c>
      <c r="D296" s="13">
        <v>9</v>
      </c>
      <c r="E296" t="s">
        <v>105</v>
      </c>
      <c r="F296" s="4">
        <v>2021</v>
      </c>
      <c r="G296" t="s">
        <v>10</v>
      </c>
    </row>
    <row r="297" spans="1:7" x14ac:dyDescent="0.3">
      <c r="A297" s="4">
        <v>303</v>
      </c>
      <c r="B297" s="4" t="s">
        <v>64</v>
      </c>
      <c r="C297" s="13" t="s">
        <v>101</v>
      </c>
      <c r="D297" s="13">
        <v>226</v>
      </c>
      <c r="E297" t="s">
        <v>105</v>
      </c>
      <c r="F297" s="4">
        <v>2021</v>
      </c>
      <c r="G297" t="s">
        <v>10</v>
      </c>
    </row>
    <row r="298" spans="1:7" x14ac:dyDescent="0.3">
      <c r="A298" s="4">
        <v>304</v>
      </c>
      <c r="B298" s="4" t="s">
        <v>65</v>
      </c>
      <c r="C298" s="13" t="s">
        <v>101</v>
      </c>
      <c r="D298" s="13">
        <v>0</v>
      </c>
      <c r="E298" t="s">
        <v>105</v>
      </c>
      <c r="F298" s="4">
        <v>2021</v>
      </c>
      <c r="G298" t="s">
        <v>10</v>
      </c>
    </row>
    <row r="299" spans="1:7" x14ac:dyDescent="0.3">
      <c r="A299" s="4">
        <v>305</v>
      </c>
      <c r="B299" s="4" t="s">
        <v>85</v>
      </c>
      <c r="C299" s="13" t="s">
        <v>101</v>
      </c>
      <c r="D299" s="13">
        <v>1</v>
      </c>
      <c r="E299" t="s">
        <v>105</v>
      </c>
      <c r="F299" s="4">
        <v>2021</v>
      </c>
      <c r="G299" t="s">
        <v>10</v>
      </c>
    </row>
    <row r="300" spans="1:7" x14ac:dyDescent="0.3">
      <c r="A300" s="4">
        <v>306</v>
      </c>
      <c r="B300" s="4" t="s">
        <v>69</v>
      </c>
      <c r="C300" s="13" t="s">
        <v>101</v>
      </c>
      <c r="D300" s="13">
        <v>396</v>
      </c>
      <c r="E300" t="s">
        <v>105</v>
      </c>
      <c r="F300" s="4">
        <v>2021</v>
      </c>
      <c r="G300" t="s">
        <v>10</v>
      </c>
    </row>
    <row r="301" spans="1:7" x14ac:dyDescent="0.3">
      <c r="A301" s="4">
        <v>307</v>
      </c>
      <c r="B301" s="4" t="s">
        <v>92</v>
      </c>
      <c r="C301" s="13" t="s">
        <v>101</v>
      </c>
      <c r="D301" s="13">
        <v>1236</v>
      </c>
      <c r="E301" t="s">
        <v>105</v>
      </c>
      <c r="F301" s="4">
        <v>2021</v>
      </c>
      <c r="G301" t="s">
        <v>10</v>
      </c>
    </row>
    <row r="302" spans="1:7" x14ac:dyDescent="0.3">
      <c r="A302" s="4">
        <v>308</v>
      </c>
      <c r="B302" s="4" t="s">
        <v>67</v>
      </c>
      <c r="C302" s="13" t="s">
        <v>101</v>
      </c>
      <c r="D302" s="13">
        <v>0</v>
      </c>
      <c r="E302" t="s">
        <v>105</v>
      </c>
      <c r="F302" s="4">
        <v>2021</v>
      </c>
      <c r="G302" t="s">
        <v>10</v>
      </c>
    </row>
    <row r="303" spans="1:7" x14ac:dyDescent="0.3">
      <c r="A303" s="4">
        <v>309</v>
      </c>
      <c r="B303" s="4" t="s">
        <v>76</v>
      </c>
      <c r="C303" s="13" t="s">
        <v>101</v>
      </c>
      <c r="D303" s="13">
        <v>0</v>
      </c>
      <c r="E303" t="s">
        <v>105</v>
      </c>
      <c r="F303" s="4">
        <v>2021</v>
      </c>
      <c r="G303" t="s">
        <v>10</v>
      </c>
    </row>
    <row r="304" spans="1:7" x14ac:dyDescent="0.3">
      <c r="A304" s="4">
        <v>310</v>
      </c>
      <c r="B304" s="4" t="s">
        <v>87</v>
      </c>
      <c r="C304" s="13" t="s">
        <v>101</v>
      </c>
      <c r="D304" s="13">
        <v>27</v>
      </c>
      <c r="E304" t="s">
        <v>105</v>
      </c>
      <c r="F304" s="4">
        <v>2021</v>
      </c>
      <c r="G304" t="s">
        <v>10</v>
      </c>
    </row>
    <row r="305" spans="1:7" x14ac:dyDescent="0.3">
      <c r="A305" s="4">
        <v>311</v>
      </c>
      <c r="B305" s="4" t="s">
        <v>66</v>
      </c>
      <c r="C305" s="13" t="s">
        <v>101</v>
      </c>
      <c r="D305" s="13">
        <v>0</v>
      </c>
      <c r="E305" t="s">
        <v>105</v>
      </c>
      <c r="F305" s="4">
        <v>2021</v>
      </c>
      <c r="G305" t="s">
        <v>10</v>
      </c>
    </row>
    <row r="306" spans="1:7" x14ac:dyDescent="0.3">
      <c r="A306" s="4">
        <v>312</v>
      </c>
      <c r="B306" s="4" t="s">
        <v>71</v>
      </c>
      <c r="C306" s="13" t="s">
        <v>101</v>
      </c>
      <c r="D306" s="13">
        <v>45</v>
      </c>
      <c r="E306" t="s">
        <v>105</v>
      </c>
      <c r="F306" s="4">
        <v>2021</v>
      </c>
      <c r="G306" t="s">
        <v>10</v>
      </c>
    </row>
    <row r="307" spans="1:7" x14ac:dyDescent="0.3">
      <c r="A307" s="4">
        <v>313</v>
      </c>
      <c r="B307" s="4" t="s">
        <v>73</v>
      </c>
      <c r="C307" s="13" t="s">
        <v>101</v>
      </c>
      <c r="D307" s="13">
        <v>0</v>
      </c>
      <c r="E307" t="s">
        <v>105</v>
      </c>
      <c r="F307" s="4">
        <v>2021</v>
      </c>
      <c r="G307" t="s">
        <v>10</v>
      </c>
    </row>
    <row r="308" spans="1:7" x14ac:dyDescent="0.3">
      <c r="A308" s="4">
        <v>314</v>
      </c>
      <c r="B308" s="4" t="s">
        <v>74</v>
      </c>
      <c r="C308" s="13" t="s">
        <v>101</v>
      </c>
      <c r="D308" s="13">
        <v>0</v>
      </c>
      <c r="E308" t="s">
        <v>105</v>
      </c>
      <c r="F308" s="4">
        <v>2021</v>
      </c>
      <c r="G308" t="s">
        <v>10</v>
      </c>
    </row>
    <row r="309" spans="1:7" x14ac:dyDescent="0.3">
      <c r="A309" s="4">
        <v>315</v>
      </c>
      <c r="B309" s="4" t="s">
        <v>75</v>
      </c>
      <c r="C309" s="13" t="s">
        <v>101</v>
      </c>
      <c r="D309" s="13">
        <v>3</v>
      </c>
      <c r="E309" t="s">
        <v>105</v>
      </c>
      <c r="F309" s="4">
        <v>2021</v>
      </c>
      <c r="G309" t="s">
        <v>10</v>
      </c>
    </row>
    <row r="310" spans="1:7" x14ac:dyDescent="0.3">
      <c r="A310" s="4">
        <v>316</v>
      </c>
      <c r="B310" s="4" t="s">
        <v>77</v>
      </c>
      <c r="C310" s="13" t="s">
        <v>101</v>
      </c>
      <c r="D310" s="13">
        <v>0</v>
      </c>
      <c r="E310" t="s">
        <v>105</v>
      </c>
      <c r="F310" s="4">
        <v>2021</v>
      </c>
      <c r="G310" t="s">
        <v>10</v>
      </c>
    </row>
    <row r="311" spans="1:7" x14ac:dyDescent="0.3">
      <c r="A311" s="4">
        <v>317</v>
      </c>
      <c r="B311" s="4" t="s">
        <v>78</v>
      </c>
      <c r="C311" s="13" t="s">
        <v>101</v>
      </c>
      <c r="D311" s="13">
        <v>488</v>
      </c>
      <c r="E311" t="s">
        <v>105</v>
      </c>
      <c r="F311" s="4">
        <v>2021</v>
      </c>
      <c r="G311" t="s">
        <v>10</v>
      </c>
    </row>
    <row r="312" spans="1:7" x14ac:dyDescent="0.3">
      <c r="A312" s="4">
        <v>318</v>
      </c>
      <c r="B312" s="4" t="s">
        <v>88</v>
      </c>
      <c r="C312" s="13" t="s">
        <v>101</v>
      </c>
      <c r="D312" s="13">
        <v>231</v>
      </c>
      <c r="E312" t="s">
        <v>105</v>
      </c>
      <c r="F312" s="4">
        <v>2021</v>
      </c>
      <c r="G312" t="s">
        <v>10</v>
      </c>
    </row>
    <row r="313" spans="1:7" x14ac:dyDescent="0.3">
      <c r="A313" s="4">
        <v>319</v>
      </c>
      <c r="B313" s="4" t="s">
        <v>80</v>
      </c>
      <c r="C313" s="13" t="s">
        <v>101</v>
      </c>
      <c r="D313" s="13">
        <v>74</v>
      </c>
      <c r="E313" t="s">
        <v>105</v>
      </c>
      <c r="F313" s="4">
        <v>2021</v>
      </c>
      <c r="G313" t="s">
        <v>10</v>
      </c>
    </row>
    <row r="314" spans="1:7" ht="15" thickBot="1" x14ac:dyDescent="0.35">
      <c r="A314" s="5">
        <v>320</v>
      </c>
      <c r="B314" s="4" t="s">
        <v>81</v>
      </c>
      <c r="C314" s="13" t="s">
        <v>101</v>
      </c>
      <c r="D314" s="13">
        <v>3</v>
      </c>
      <c r="E314" t="s">
        <v>105</v>
      </c>
      <c r="F314" s="4">
        <v>2021</v>
      </c>
      <c r="G314" t="s">
        <v>10</v>
      </c>
    </row>
    <row r="315" spans="1:7" x14ac:dyDescent="0.3">
      <c r="A315" s="4">
        <v>321</v>
      </c>
      <c r="B315" s="4" t="s">
        <v>82</v>
      </c>
      <c r="C315" s="13" t="s">
        <v>101</v>
      </c>
      <c r="D315" s="13">
        <v>0</v>
      </c>
      <c r="E315" t="s">
        <v>105</v>
      </c>
      <c r="F315" s="4">
        <v>2021</v>
      </c>
      <c r="G315" t="s">
        <v>10</v>
      </c>
    </row>
    <row r="316" spans="1:7" x14ac:dyDescent="0.3">
      <c r="A316" s="4">
        <v>322</v>
      </c>
      <c r="B316" s="4" t="s">
        <v>93</v>
      </c>
      <c r="C316" s="13" t="s">
        <v>101</v>
      </c>
      <c r="D316" s="13">
        <v>0</v>
      </c>
      <c r="E316" t="s">
        <v>105</v>
      </c>
      <c r="F316" s="4">
        <v>2021</v>
      </c>
      <c r="G316" t="s">
        <v>10</v>
      </c>
    </row>
    <row r="317" spans="1:7" x14ac:dyDescent="0.3">
      <c r="A317" s="4">
        <v>323</v>
      </c>
      <c r="B317" s="4" t="s">
        <v>84</v>
      </c>
      <c r="C317" s="13" t="s">
        <v>101</v>
      </c>
      <c r="D317" s="13">
        <v>2</v>
      </c>
      <c r="E317" t="s">
        <v>105</v>
      </c>
      <c r="F317" s="4">
        <v>2021</v>
      </c>
      <c r="G317" t="s">
        <v>10</v>
      </c>
    </row>
    <row r="318" spans="1:7" x14ac:dyDescent="0.3">
      <c r="A318" s="4">
        <v>324</v>
      </c>
      <c r="B318" s="4" t="s">
        <v>83</v>
      </c>
      <c r="C318" s="13" t="s">
        <v>101</v>
      </c>
      <c r="D318" s="13">
        <v>0</v>
      </c>
      <c r="E318" t="s">
        <v>105</v>
      </c>
      <c r="F318" s="4">
        <v>2021</v>
      </c>
      <c r="G318" t="s">
        <v>10</v>
      </c>
    </row>
    <row r="319" spans="1:7" x14ac:dyDescent="0.3">
      <c r="A319" s="4">
        <v>325</v>
      </c>
      <c r="B319" s="4" t="s">
        <v>68</v>
      </c>
      <c r="C319" s="13" t="s">
        <v>101</v>
      </c>
      <c r="D319" s="13">
        <v>19</v>
      </c>
      <c r="E319" t="s">
        <v>105</v>
      </c>
      <c r="F319" s="4">
        <v>2021</v>
      </c>
      <c r="G319" t="s">
        <v>10</v>
      </c>
    </row>
    <row r="320" spans="1:7" x14ac:dyDescent="0.3">
      <c r="A320" s="4">
        <v>326</v>
      </c>
      <c r="B320" s="4" t="s">
        <v>86</v>
      </c>
      <c r="C320" s="13" t="s">
        <v>101</v>
      </c>
      <c r="D320" s="13">
        <v>63</v>
      </c>
      <c r="E320" t="s">
        <v>105</v>
      </c>
      <c r="F320" s="4">
        <v>2021</v>
      </c>
      <c r="G320" t="s">
        <v>10</v>
      </c>
    </row>
    <row r="321" spans="1:7" x14ac:dyDescent="0.3">
      <c r="A321" s="4">
        <v>327</v>
      </c>
      <c r="B321" s="4" t="s">
        <v>89</v>
      </c>
      <c r="C321" s="13" t="s">
        <v>101</v>
      </c>
      <c r="D321" s="13">
        <v>200</v>
      </c>
      <c r="E321" t="s">
        <v>105</v>
      </c>
      <c r="F321" s="4">
        <v>2021</v>
      </c>
      <c r="G321" t="s">
        <v>10</v>
      </c>
    </row>
    <row r="322" spans="1:7" x14ac:dyDescent="0.3">
      <c r="A322" s="4">
        <v>328</v>
      </c>
      <c r="B322" s="4" t="s">
        <v>90</v>
      </c>
      <c r="C322" s="13" t="s">
        <v>101</v>
      </c>
      <c r="D322" s="13">
        <v>0</v>
      </c>
      <c r="E322" t="s">
        <v>105</v>
      </c>
      <c r="F322" s="4">
        <v>2021</v>
      </c>
      <c r="G322" t="s">
        <v>10</v>
      </c>
    </row>
  </sheetData>
  <autoFilter ref="A2:I322" xr:uid="{C0258D23-A730-46E6-AFF3-B83C9411E989}"/>
  <mergeCells count="1">
    <mergeCell ref="A1:I1"/>
  </mergeCells>
  <phoneticPr fontId="7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3EB76-F770-40F2-B385-B109D3FF3501}">
  <dimension ref="A1:M77"/>
  <sheetViews>
    <sheetView zoomScale="56" workbookViewId="0"/>
  </sheetViews>
  <sheetFormatPr defaultColWidth="12.21875" defaultRowHeight="14.4" x14ac:dyDescent="0.3"/>
  <sheetData>
    <row r="1" spans="1:13" x14ac:dyDescent="0.3">
      <c r="A1" s="7" t="s">
        <v>7</v>
      </c>
      <c r="B1" s="7" t="s">
        <v>631</v>
      </c>
    </row>
    <row r="2" spans="1:13" x14ac:dyDescent="0.3">
      <c r="B2" t="s">
        <v>98</v>
      </c>
      <c r="C2" t="s">
        <v>91</v>
      </c>
      <c r="D2" t="s">
        <v>97</v>
      </c>
      <c r="E2" t="s">
        <v>94</v>
      </c>
      <c r="F2" t="s">
        <v>96</v>
      </c>
      <c r="G2" t="s">
        <v>109</v>
      </c>
      <c r="H2" t="s">
        <v>99</v>
      </c>
      <c r="I2" t="s">
        <v>100</v>
      </c>
      <c r="J2" t="s">
        <v>106</v>
      </c>
      <c r="K2" t="s">
        <v>101</v>
      </c>
      <c r="L2" t="s">
        <v>110</v>
      </c>
      <c r="M2" t="s">
        <v>6</v>
      </c>
    </row>
    <row r="3" spans="1:13" x14ac:dyDescent="0.3">
      <c r="A3" s="7" t="s">
        <v>5</v>
      </c>
      <c r="B3" t="s">
        <v>104</v>
      </c>
      <c r="C3" t="s">
        <v>113</v>
      </c>
      <c r="D3" t="s">
        <v>102</v>
      </c>
      <c r="E3" t="s">
        <v>95</v>
      </c>
      <c r="F3" t="s">
        <v>95</v>
      </c>
      <c r="G3" t="s">
        <v>4</v>
      </c>
      <c r="H3" t="s">
        <v>3</v>
      </c>
      <c r="I3" t="s">
        <v>4</v>
      </c>
      <c r="J3" t="s">
        <v>103</v>
      </c>
      <c r="K3" t="s">
        <v>105</v>
      </c>
      <c r="L3" t="s">
        <v>110</v>
      </c>
    </row>
    <row r="4" spans="1:13" x14ac:dyDescent="0.3">
      <c r="A4" s="8" t="s">
        <v>79</v>
      </c>
      <c r="B4">
        <v>0.19989999999999999</v>
      </c>
      <c r="C4">
        <v>1449.9</v>
      </c>
      <c r="D4">
        <v>0.44779474521822382</v>
      </c>
      <c r="E4">
        <v>13.888070615103427</v>
      </c>
      <c r="F4">
        <v>570</v>
      </c>
      <c r="G4">
        <v>8.1999999999999993</v>
      </c>
      <c r="H4">
        <v>1.454</v>
      </c>
      <c r="I4">
        <v>6.2</v>
      </c>
      <c r="J4">
        <v>19.031276671774513</v>
      </c>
      <c r="K4">
        <v>55</v>
      </c>
      <c r="M4">
        <v>2124.3210420320961</v>
      </c>
    </row>
    <row r="5" spans="1:13" x14ac:dyDescent="0.3">
      <c r="A5" s="8" t="s">
        <v>61</v>
      </c>
      <c r="B5">
        <v>0.26840000000000003</v>
      </c>
      <c r="C5">
        <v>1397.9</v>
      </c>
      <c r="D5">
        <v>0.25963310207812929</v>
      </c>
      <c r="E5">
        <v>19.274127651847593</v>
      </c>
      <c r="F5">
        <v>509</v>
      </c>
      <c r="G5">
        <v>54.1</v>
      </c>
      <c r="H5">
        <v>1.7350000000000001</v>
      </c>
      <c r="I5">
        <v>3.3</v>
      </c>
      <c r="J5">
        <v>49.33028939484457</v>
      </c>
      <c r="K5">
        <v>85</v>
      </c>
      <c r="M5">
        <v>2120.1674501487701</v>
      </c>
    </row>
    <row r="6" spans="1:13" x14ac:dyDescent="0.3">
      <c r="A6" s="8" t="s">
        <v>62</v>
      </c>
      <c r="B6">
        <v>0.2024</v>
      </c>
      <c r="C6">
        <v>79.400000000000006</v>
      </c>
      <c r="D6">
        <v>0</v>
      </c>
      <c r="E6">
        <v>0</v>
      </c>
      <c r="F6">
        <v>414</v>
      </c>
      <c r="G6">
        <v>0</v>
      </c>
      <c r="H6">
        <v>1.2849999999999999</v>
      </c>
      <c r="I6">
        <v>1.2</v>
      </c>
      <c r="J6">
        <v>31.807774629771963</v>
      </c>
      <c r="K6">
        <v>0</v>
      </c>
      <c r="M6">
        <v>527.89517462977199</v>
      </c>
    </row>
    <row r="7" spans="1:13" x14ac:dyDescent="0.3">
      <c r="A7" s="8" t="s">
        <v>70</v>
      </c>
      <c r="B7">
        <v>0.2029</v>
      </c>
      <c r="C7">
        <v>179.6</v>
      </c>
      <c r="D7">
        <v>0</v>
      </c>
      <c r="E7">
        <v>0</v>
      </c>
      <c r="F7">
        <v>433</v>
      </c>
      <c r="G7">
        <v>23.3</v>
      </c>
      <c r="H7">
        <v>1.33</v>
      </c>
      <c r="I7">
        <v>1.5</v>
      </c>
      <c r="J7">
        <v>37.16224167596755</v>
      </c>
      <c r="K7">
        <v>0</v>
      </c>
      <c r="M7">
        <v>676.09514167596762</v>
      </c>
    </row>
    <row r="8" spans="1:13" x14ac:dyDescent="0.3">
      <c r="A8" s="8" t="s">
        <v>72</v>
      </c>
      <c r="B8">
        <v>0.2515</v>
      </c>
      <c r="C8">
        <v>232.1</v>
      </c>
      <c r="D8">
        <v>0</v>
      </c>
      <c r="E8">
        <v>0</v>
      </c>
      <c r="F8">
        <v>645</v>
      </c>
      <c r="G8">
        <v>0</v>
      </c>
      <c r="H8">
        <v>1.4770000000000001</v>
      </c>
      <c r="I8">
        <v>0.4</v>
      </c>
      <c r="J8">
        <v>0</v>
      </c>
      <c r="K8">
        <v>0</v>
      </c>
      <c r="M8">
        <v>879.22849999999994</v>
      </c>
    </row>
    <row r="9" spans="1:13" x14ac:dyDescent="0.3">
      <c r="A9" s="8" t="s">
        <v>63</v>
      </c>
      <c r="B9">
        <v>0.25019999999999998</v>
      </c>
      <c r="C9">
        <v>444.4</v>
      </c>
      <c r="D9">
        <v>9.5284957287565045E-2</v>
      </c>
      <c r="E9">
        <v>105.0921167624048</v>
      </c>
      <c r="F9">
        <v>565</v>
      </c>
      <c r="G9">
        <v>8.1</v>
      </c>
      <c r="H9">
        <v>1.5029999999999999</v>
      </c>
      <c r="I9">
        <v>1.6</v>
      </c>
      <c r="J9">
        <v>12.387044447383456</v>
      </c>
      <c r="K9">
        <v>9</v>
      </c>
      <c r="M9">
        <v>1147.4276461670756</v>
      </c>
    </row>
    <row r="10" spans="1:13" x14ac:dyDescent="0.3">
      <c r="A10" s="8" t="s">
        <v>64</v>
      </c>
      <c r="B10">
        <v>0.25829999999999997</v>
      </c>
      <c r="C10">
        <v>1621.7</v>
      </c>
      <c r="D10">
        <v>1.0273893437464952</v>
      </c>
      <c r="E10">
        <v>0</v>
      </c>
      <c r="F10">
        <v>466</v>
      </c>
      <c r="G10">
        <v>34.4</v>
      </c>
      <c r="H10">
        <v>1.8240000000000001</v>
      </c>
      <c r="I10">
        <v>7</v>
      </c>
      <c r="J10">
        <v>5.1369467187324753</v>
      </c>
      <c r="K10">
        <v>226</v>
      </c>
      <c r="M10">
        <v>2363.3466360624789</v>
      </c>
    </row>
    <row r="11" spans="1:13" x14ac:dyDescent="0.3">
      <c r="A11" s="8" t="s">
        <v>65</v>
      </c>
      <c r="B11">
        <v>0.2417</v>
      </c>
      <c r="C11">
        <v>414.2</v>
      </c>
      <c r="D11">
        <v>0</v>
      </c>
      <c r="E11">
        <v>0</v>
      </c>
      <c r="F11">
        <v>608</v>
      </c>
      <c r="G11">
        <v>52.8</v>
      </c>
      <c r="H11">
        <v>1.6990000000000001</v>
      </c>
      <c r="I11">
        <v>1.9</v>
      </c>
      <c r="J11">
        <v>0</v>
      </c>
      <c r="K11">
        <v>0</v>
      </c>
      <c r="M11">
        <v>1078.8407000000002</v>
      </c>
    </row>
    <row r="12" spans="1:13" x14ac:dyDescent="0.3">
      <c r="A12" s="8" t="s">
        <v>85</v>
      </c>
      <c r="B12">
        <v>0.14549999999999999</v>
      </c>
      <c r="C12">
        <v>1353.7</v>
      </c>
      <c r="D12">
        <v>0</v>
      </c>
      <c r="E12">
        <v>16.793070091944454</v>
      </c>
      <c r="F12">
        <v>654</v>
      </c>
      <c r="G12">
        <v>51.3</v>
      </c>
      <c r="H12">
        <v>1.8420000000000001</v>
      </c>
      <c r="I12">
        <v>4.3</v>
      </c>
      <c r="J12">
        <v>34.334497152314874</v>
      </c>
      <c r="K12">
        <v>1</v>
      </c>
      <c r="M12">
        <v>2117.4150672442597</v>
      </c>
    </row>
    <row r="13" spans="1:13" x14ac:dyDescent="0.3">
      <c r="A13" s="8" t="s">
        <v>69</v>
      </c>
      <c r="B13">
        <v>0.18579999999999999</v>
      </c>
      <c r="C13">
        <v>817.6</v>
      </c>
      <c r="D13">
        <v>0.28082961561727193</v>
      </c>
      <c r="E13">
        <v>13.529953798043829</v>
      </c>
      <c r="F13">
        <v>566</v>
      </c>
      <c r="G13">
        <v>36.6</v>
      </c>
      <c r="H13">
        <v>1.6160000000000001</v>
      </c>
      <c r="I13">
        <v>6.7</v>
      </c>
      <c r="J13">
        <v>12.120014989798051</v>
      </c>
      <c r="K13">
        <v>396</v>
      </c>
      <c r="M13">
        <v>1850.6325984034588</v>
      </c>
    </row>
    <row r="14" spans="1:13" x14ac:dyDescent="0.3">
      <c r="A14" s="8" t="s">
        <v>92</v>
      </c>
      <c r="B14">
        <v>0.29270000000000002</v>
      </c>
      <c r="C14">
        <v>1357.1</v>
      </c>
      <c r="D14">
        <v>1.0702900225002623</v>
      </c>
      <c r="E14">
        <v>37.196924295462203</v>
      </c>
      <c r="F14">
        <v>574</v>
      </c>
      <c r="G14">
        <v>32</v>
      </c>
      <c r="H14">
        <v>1.6890000000000001</v>
      </c>
      <c r="I14">
        <v>6.4</v>
      </c>
      <c r="J14">
        <v>25.133776932871324</v>
      </c>
      <c r="K14">
        <v>1236</v>
      </c>
      <c r="M14">
        <v>3270.8826912508339</v>
      </c>
    </row>
    <row r="15" spans="1:13" x14ac:dyDescent="0.3">
      <c r="A15" s="8" t="s">
        <v>67</v>
      </c>
      <c r="B15">
        <v>0.23860000000000001</v>
      </c>
      <c r="C15">
        <v>246.8</v>
      </c>
      <c r="D15">
        <v>0</v>
      </c>
      <c r="E15">
        <v>0</v>
      </c>
      <c r="F15">
        <v>514</v>
      </c>
      <c r="G15">
        <v>0</v>
      </c>
      <c r="H15">
        <v>1.827</v>
      </c>
      <c r="I15">
        <v>0.8</v>
      </c>
      <c r="J15">
        <v>36.521531971510953</v>
      </c>
      <c r="K15">
        <v>0</v>
      </c>
      <c r="M15">
        <v>800.18713197151089</v>
      </c>
    </row>
    <row r="16" spans="1:13" x14ac:dyDescent="0.3">
      <c r="A16" s="8" t="s">
        <v>76</v>
      </c>
      <c r="B16">
        <v>0.1615</v>
      </c>
      <c r="C16">
        <v>260.10000000000002</v>
      </c>
      <c r="D16">
        <v>0</v>
      </c>
      <c r="E16">
        <v>40.695798641966519</v>
      </c>
      <c r="F16">
        <v>403</v>
      </c>
      <c r="G16">
        <v>4.7</v>
      </c>
      <c r="H16">
        <v>1.575</v>
      </c>
      <c r="I16">
        <v>2.2000000000000002</v>
      </c>
      <c r="J16">
        <v>26.719359985004271</v>
      </c>
      <c r="K16">
        <v>0</v>
      </c>
      <c r="M16">
        <v>739.15165862697097</v>
      </c>
    </row>
    <row r="17" spans="1:13" x14ac:dyDescent="0.3">
      <c r="A17" s="8" t="s">
        <v>87</v>
      </c>
      <c r="B17">
        <v>9.2100000000000001E-2</v>
      </c>
      <c r="C17">
        <v>1628.6</v>
      </c>
      <c r="D17">
        <v>0</v>
      </c>
      <c r="E17">
        <v>0</v>
      </c>
      <c r="F17">
        <v>216</v>
      </c>
      <c r="G17">
        <v>6.7</v>
      </c>
      <c r="H17">
        <v>2.1030000000000002</v>
      </c>
      <c r="I17">
        <v>26.2</v>
      </c>
      <c r="J17">
        <v>0</v>
      </c>
      <c r="K17">
        <v>27</v>
      </c>
      <c r="M17">
        <v>1906.6951000000001</v>
      </c>
    </row>
    <row r="18" spans="1:13" x14ac:dyDescent="0.3">
      <c r="A18" s="8" t="s">
        <v>66</v>
      </c>
      <c r="B18">
        <v>0.24809999999999999</v>
      </c>
      <c r="C18">
        <v>899.2</v>
      </c>
      <c r="D18">
        <v>0</v>
      </c>
      <c r="E18">
        <v>0</v>
      </c>
      <c r="F18">
        <v>458</v>
      </c>
      <c r="G18">
        <v>56.3</v>
      </c>
      <c r="H18">
        <v>1.611</v>
      </c>
      <c r="I18">
        <v>4.5</v>
      </c>
      <c r="J18">
        <v>1.9974735953965423</v>
      </c>
      <c r="K18">
        <v>0</v>
      </c>
      <c r="M18">
        <v>1421.8565735953966</v>
      </c>
    </row>
    <row r="19" spans="1:13" x14ac:dyDescent="0.3">
      <c r="A19" s="8" t="s">
        <v>71</v>
      </c>
      <c r="B19">
        <v>0.23760000000000001</v>
      </c>
      <c r="C19">
        <v>447.6</v>
      </c>
      <c r="D19">
        <v>1.6881565335717864E-2</v>
      </c>
      <c r="E19">
        <v>7.5009932502386025</v>
      </c>
      <c r="F19">
        <v>670</v>
      </c>
      <c r="G19">
        <v>19.2</v>
      </c>
      <c r="H19">
        <v>1.609</v>
      </c>
      <c r="I19">
        <v>2.2999999999999998</v>
      </c>
      <c r="J19">
        <v>14.349330535360187</v>
      </c>
      <c r="K19">
        <v>45</v>
      </c>
      <c r="M19">
        <v>1207.8138053509344</v>
      </c>
    </row>
    <row r="20" spans="1:13" x14ac:dyDescent="0.3">
      <c r="A20" s="8" t="s">
        <v>73</v>
      </c>
      <c r="B20">
        <v>0.2555</v>
      </c>
      <c r="C20">
        <v>122.6</v>
      </c>
      <c r="D20">
        <v>0</v>
      </c>
      <c r="E20">
        <v>0</v>
      </c>
      <c r="F20">
        <v>390</v>
      </c>
      <c r="G20">
        <v>13</v>
      </c>
      <c r="H20">
        <v>1.5860000000000001</v>
      </c>
      <c r="I20">
        <v>2.1</v>
      </c>
      <c r="J20">
        <v>0</v>
      </c>
      <c r="K20">
        <v>0</v>
      </c>
      <c r="M20">
        <v>529.54150000000004</v>
      </c>
    </row>
    <row r="21" spans="1:13" x14ac:dyDescent="0.3">
      <c r="A21" s="8" t="s">
        <v>74</v>
      </c>
      <c r="B21">
        <v>0.21659999999999999</v>
      </c>
      <c r="C21">
        <v>222.6</v>
      </c>
      <c r="D21">
        <v>0</v>
      </c>
      <c r="E21">
        <v>0</v>
      </c>
      <c r="F21">
        <v>560</v>
      </c>
      <c r="G21">
        <v>0</v>
      </c>
      <c r="H21">
        <v>1.4790000000000001</v>
      </c>
      <c r="I21">
        <v>1.1000000000000001</v>
      </c>
      <c r="J21">
        <v>96.577576832827788</v>
      </c>
      <c r="K21">
        <v>0</v>
      </c>
      <c r="M21">
        <v>881.9731768328279</v>
      </c>
    </row>
    <row r="22" spans="1:13" x14ac:dyDescent="0.3">
      <c r="A22" s="8" t="s">
        <v>75</v>
      </c>
      <c r="B22">
        <v>0.15379999999999999</v>
      </c>
      <c r="C22">
        <v>1165</v>
      </c>
      <c r="D22">
        <v>0</v>
      </c>
      <c r="E22">
        <v>0</v>
      </c>
      <c r="F22">
        <v>682</v>
      </c>
      <c r="G22">
        <v>0</v>
      </c>
      <c r="H22">
        <v>1.4850000000000001</v>
      </c>
      <c r="I22">
        <v>5.5</v>
      </c>
      <c r="J22">
        <v>0</v>
      </c>
      <c r="K22">
        <v>3</v>
      </c>
      <c r="M22">
        <v>1857.1387999999999</v>
      </c>
    </row>
    <row r="23" spans="1:13" x14ac:dyDescent="0.3">
      <c r="A23" s="8" t="s">
        <v>77</v>
      </c>
      <c r="B23">
        <v>0.14929999999999999</v>
      </c>
      <c r="C23">
        <v>184.1</v>
      </c>
      <c r="D23">
        <v>0</v>
      </c>
      <c r="E23">
        <v>0</v>
      </c>
      <c r="F23">
        <v>597</v>
      </c>
      <c r="G23">
        <v>0</v>
      </c>
      <c r="H23">
        <v>1.34</v>
      </c>
      <c r="I23">
        <v>1.2</v>
      </c>
      <c r="J23">
        <v>0</v>
      </c>
      <c r="K23">
        <v>0</v>
      </c>
      <c r="M23">
        <v>783.78930000000003</v>
      </c>
    </row>
    <row r="24" spans="1:13" x14ac:dyDescent="0.3">
      <c r="A24" s="8" t="s">
        <v>78</v>
      </c>
      <c r="B24">
        <v>0.12509999999999999</v>
      </c>
      <c r="C24">
        <v>1105.3</v>
      </c>
      <c r="D24">
        <v>0.40056273341720355</v>
      </c>
      <c r="E24">
        <v>5.9951092260716363</v>
      </c>
      <c r="F24">
        <v>503</v>
      </c>
      <c r="G24">
        <v>65.900000000000006</v>
      </c>
      <c r="H24">
        <v>1.742</v>
      </c>
      <c r="I24">
        <v>20.2</v>
      </c>
      <c r="J24">
        <v>88.696033828095082</v>
      </c>
      <c r="K24">
        <v>488</v>
      </c>
      <c r="M24">
        <v>2279.3588057875841</v>
      </c>
    </row>
    <row r="25" spans="1:13" x14ac:dyDescent="0.3">
      <c r="A25" s="8" t="s">
        <v>88</v>
      </c>
      <c r="B25">
        <v>0.1479</v>
      </c>
      <c r="C25">
        <v>1489.6</v>
      </c>
      <c r="D25">
        <v>0</v>
      </c>
      <c r="E25">
        <v>0</v>
      </c>
      <c r="F25">
        <v>514</v>
      </c>
      <c r="G25">
        <v>9.9</v>
      </c>
      <c r="H25">
        <v>1.9419999999999999</v>
      </c>
      <c r="I25">
        <v>51.6</v>
      </c>
      <c r="J25">
        <v>53.789677538302421</v>
      </c>
      <c r="K25">
        <v>231</v>
      </c>
      <c r="M25">
        <v>2351.9795775383022</v>
      </c>
    </row>
    <row r="26" spans="1:13" x14ac:dyDescent="0.3">
      <c r="A26" s="8" t="s">
        <v>80</v>
      </c>
      <c r="B26">
        <v>0.2697</v>
      </c>
      <c r="C26">
        <v>218.1</v>
      </c>
      <c r="D26">
        <v>0</v>
      </c>
      <c r="E26">
        <v>6.9261775437973832</v>
      </c>
      <c r="F26">
        <v>664</v>
      </c>
      <c r="G26">
        <v>28.8</v>
      </c>
      <c r="H26">
        <v>1.395</v>
      </c>
      <c r="I26">
        <v>0.8</v>
      </c>
      <c r="J26">
        <v>27.219872430764472</v>
      </c>
      <c r="K26">
        <v>74</v>
      </c>
      <c r="M26">
        <v>1021.5107499745617</v>
      </c>
    </row>
    <row r="27" spans="1:13" x14ac:dyDescent="0.3">
      <c r="A27" s="8" t="s">
        <v>81</v>
      </c>
      <c r="B27">
        <v>0.255</v>
      </c>
      <c r="C27">
        <v>346.2</v>
      </c>
      <c r="D27">
        <v>0</v>
      </c>
      <c r="E27">
        <v>22.142587906811041</v>
      </c>
      <c r="F27">
        <v>540</v>
      </c>
      <c r="G27">
        <v>26.8</v>
      </c>
      <c r="H27">
        <v>1.6</v>
      </c>
      <c r="I27">
        <v>5.2</v>
      </c>
      <c r="J27">
        <v>15.536617282233918</v>
      </c>
      <c r="K27">
        <v>3</v>
      </c>
      <c r="M27">
        <v>960.73420518904493</v>
      </c>
    </row>
    <row r="28" spans="1:13" x14ac:dyDescent="0.3">
      <c r="A28" s="8" t="s">
        <v>82</v>
      </c>
      <c r="B28">
        <v>0.30969999999999998</v>
      </c>
      <c r="C28">
        <v>59.4</v>
      </c>
      <c r="D28">
        <v>0</v>
      </c>
      <c r="E28">
        <v>22.100684637719588</v>
      </c>
      <c r="F28">
        <v>379</v>
      </c>
      <c r="G28">
        <v>79.7</v>
      </c>
      <c r="H28">
        <v>1.32</v>
      </c>
      <c r="I28">
        <v>2.2000000000000002</v>
      </c>
      <c r="J28">
        <v>12.498918062405222</v>
      </c>
      <c r="K28">
        <v>0</v>
      </c>
      <c r="M28">
        <v>556.52930270012496</v>
      </c>
    </row>
    <row r="29" spans="1:13" x14ac:dyDescent="0.3">
      <c r="A29" s="8" t="s">
        <v>93</v>
      </c>
      <c r="B29">
        <v>0.15260000000000001</v>
      </c>
      <c r="C29">
        <v>50</v>
      </c>
      <c r="D29">
        <v>0</v>
      </c>
      <c r="E29">
        <v>3.1055868638192288</v>
      </c>
      <c r="F29">
        <v>285.71428571428572</v>
      </c>
      <c r="G29">
        <v>0</v>
      </c>
      <c r="H29">
        <v>1.492</v>
      </c>
      <c r="I29">
        <v>0</v>
      </c>
      <c r="J29">
        <v>0</v>
      </c>
      <c r="K29">
        <v>0</v>
      </c>
      <c r="M29">
        <v>340.46447257810496</v>
      </c>
    </row>
    <row r="30" spans="1:13" x14ac:dyDescent="0.3">
      <c r="A30" s="8" t="s">
        <v>84</v>
      </c>
      <c r="B30">
        <v>0.20169999999999999</v>
      </c>
      <c r="C30">
        <v>168.2</v>
      </c>
      <c r="D30">
        <v>0</v>
      </c>
      <c r="E30">
        <v>184.00239055905814</v>
      </c>
      <c r="F30">
        <v>447</v>
      </c>
      <c r="G30">
        <v>8.6999999999999993</v>
      </c>
      <c r="H30">
        <v>1.494</v>
      </c>
      <c r="I30">
        <v>1.1000000000000001</v>
      </c>
      <c r="J30">
        <v>38.463081211499144</v>
      </c>
      <c r="K30">
        <v>2</v>
      </c>
      <c r="M30">
        <v>851.1611717705573</v>
      </c>
    </row>
    <row r="31" spans="1:13" x14ac:dyDescent="0.3">
      <c r="A31" s="8" t="s">
        <v>83</v>
      </c>
      <c r="B31">
        <v>0.20349999999999999</v>
      </c>
      <c r="C31">
        <v>529.6</v>
      </c>
      <c r="D31">
        <v>0</v>
      </c>
      <c r="E31">
        <v>45.4621816835771</v>
      </c>
      <c r="F31">
        <v>555</v>
      </c>
      <c r="G31">
        <v>0</v>
      </c>
      <c r="H31">
        <v>1.242</v>
      </c>
      <c r="I31">
        <v>3.1</v>
      </c>
      <c r="J31">
        <v>0</v>
      </c>
      <c r="K31">
        <v>0</v>
      </c>
      <c r="M31">
        <v>1134.6076816835769</v>
      </c>
    </row>
    <row r="32" spans="1:13" x14ac:dyDescent="0.3">
      <c r="A32" s="8" t="s">
        <v>68</v>
      </c>
      <c r="B32">
        <v>0.2999</v>
      </c>
      <c r="C32">
        <v>363.9</v>
      </c>
      <c r="D32">
        <v>6.3292881797695072E-2</v>
      </c>
      <c r="E32">
        <v>35.042709365385413</v>
      </c>
      <c r="F32">
        <v>521</v>
      </c>
      <c r="G32">
        <v>47.8</v>
      </c>
      <c r="H32">
        <v>1.5629999999999999</v>
      </c>
      <c r="I32">
        <v>2.1</v>
      </c>
      <c r="J32">
        <v>16.6671255400597</v>
      </c>
      <c r="K32">
        <v>19</v>
      </c>
      <c r="M32">
        <v>1007.4360277872427</v>
      </c>
    </row>
    <row r="33" spans="1:13" x14ac:dyDescent="0.3">
      <c r="A33" s="8" t="s">
        <v>86</v>
      </c>
      <c r="B33">
        <v>0.20219999999999999</v>
      </c>
      <c r="C33">
        <v>1737.4</v>
      </c>
      <c r="D33">
        <v>0.28903697216429441</v>
      </c>
      <c r="E33">
        <v>24.683501069522706</v>
      </c>
      <c r="F33">
        <v>476</v>
      </c>
      <c r="G33">
        <v>47.4</v>
      </c>
      <c r="H33">
        <v>1.7050000000000001</v>
      </c>
      <c r="I33">
        <v>9.3000000000000007</v>
      </c>
      <c r="J33">
        <v>23.12295777314355</v>
      </c>
      <c r="K33">
        <v>63</v>
      </c>
      <c r="M33">
        <v>2383.1026958148309</v>
      </c>
    </row>
    <row r="34" spans="1:13" x14ac:dyDescent="0.3">
      <c r="A34" s="8" t="s">
        <v>89</v>
      </c>
      <c r="B34">
        <v>0.20499999999999999</v>
      </c>
      <c r="C34">
        <v>1988.372093023256</v>
      </c>
      <c r="D34">
        <v>0</v>
      </c>
      <c r="E34">
        <v>0</v>
      </c>
      <c r="F34">
        <v>537</v>
      </c>
      <c r="G34">
        <v>38.6</v>
      </c>
      <c r="H34">
        <v>1.8049999999999999</v>
      </c>
      <c r="I34">
        <v>7.9</v>
      </c>
      <c r="J34">
        <v>2.3067252574882069</v>
      </c>
      <c r="K34">
        <v>200</v>
      </c>
      <c r="M34">
        <v>2776.1888182807438</v>
      </c>
    </row>
    <row r="35" spans="1:13" x14ac:dyDescent="0.3">
      <c r="A35" s="8" t="s">
        <v>90</v>
      </c>
      <c r="B35">
        <v>0.2747</v>
      </c>
      <c r="C35">
        <v>271.08433734939757</v>
      </c>
      <c r="D35">
        <v>0</v>
      </c>
      <c r="E35">
        <v>9.2445970267478934</v>
      </c>
      <c r="F35">
        <v>157</v>
      </c>
      <c r="G35">
        <v>0</v>
      </c>
      <c r="H35">
        <v>0.93500000000000005</v>
      </c>
      <c r="I35">
        <v>0.1</v>
      </c>
      <c r="J35">
        <v>0</v>
      </c>
      <c r="K35">
        <v>0</v>
      </c>
      <c r="M35">
        <v>438.63863437614549</v>
      </c>
    </row>
    <row r="36" spans="1:13" x14ac:dyDescent="0.3">
      <c r="A36" s="8" t="s">
        <v>110</v>
      </c>
    </row>
    <row r="37" spans="1:13" x14ac:dyDescent="0.3">
      <c r="A37" s="8" t="s">
        <v>6</v>
      </c>
      <c r="B37">
        <v>6.8994000000000009</v>
      </c>
      <c r="C37">
        <v>22851.35643037266</v>
      </c>
      <c r="D37">
        <v>3.9509959391628584</v>
      </c>
      <c r="E37">
        <v>612.67658098952165</v>
      </c>
      <c r="F37">
        <v>16072.714285714286</v>
      </c>
      <c r="G37">
        <v>754.30000000000007</v>
      </c>
      <c r="H37">
        <v>50.304000000000002</v>
      </c>
      <c r="I37">
        <v>189.99999999999997</v>
      </c>
      <c r="J37">
        <v>680.91014445755013</v>
      </c>
      <c r="K37">
        <v>3163</v>
      </c>
      <c r="M37">
        <v>44386.111837473174</v>
      </c>
    </row>
    <row r="41" spans="1:13" x14ac:dyDescent="0.3">
      <c r="A41" s="7" t="s">
        <v>8</v>
      </c>
      <c r="B41" s="7" t="s">
        <v>631</v>
      </c>
    </row>
    <row r="42" spans="1:13" x14ac:dyDescent="0.3">
      <c r="B42" t="s">
        <v>98</v>
      </c>
      <c r="C42" t="s">
        <v>91</v>
      </c>
      <c r="D42" t="s">
        <v>101</v>
      </c>
      <c r="E42" t="s">
        <v>97</v>
      </c>
      <c r="F42" t="s">
        <v>94</v>
      </c>
      <c r="G42" t="s">
        <v>96</v>
      </c>
      <c r="H42" t="s">
        <v>109</v>
      </c>
      <c r="I42" t="s">
        <v>99</v>
      </c>
      <c r="J42" t="s">
        <v>100</v>
      </c>
      <c r="K42" t="s">
        <v>106</v>
      </c>
      <c r="L42" t="s">
        <v>110</v>
      </c>
      <c r="M42" t="s">
        <v>6</v>
      </c>
    </row>
    <row r="43" spans="1:13" x14ac:dyDescent="0.3">
      <c r="A43" s="7" t="s">
        <v>5</v>
      </c>
      <c r="B43" t="s">
        <v>104</v>
      </c>
      <c r="C43" t="s">
        <v>113</v>
      </c>
      <c r="D43" t="s">
        <v>105</v>
      </c>
      <c r="E43" t="s">
        <v>102</v>
      </c>
      <c r="F43" t="s">
        <v>95</v>
      </c>
      <c r="G43" t="s">
        <v>95</v>
      </c>
      <c r="H43" t="s">
        <v>4</v>
      </c>
      <c r="I43" t="s">
        <v>3</v>
      </c>
      <c r="J43" t="s">
        <v>4</v>
      </c>
      <c r="K43" t="s">
        <v>103</v>
      </c>
      <c r="L43" t="s">
        <v>110</v>
      </c>
    </row>
    <row r="44" spans="1:13" x14ac:dyDescent="0.3">
      <c r="A44" s="8" t="s">
        <v>79</v>
      </c>
      <c r="B44">
        <v>1</v>
      </c>
      <c r="C44">
        <v>1</v>
      </c>
      <c r="D44">
        <v>1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M44">
        <v>10</v>
      </c>
    </row>
    <row r="45" spans="1:13" x14ac:dyDescent="0.3">
      <c r="A45" s="8" t="s">
        <v>61</v>
      </c>
      <c r="B45">
        <v>1</v>
      </c>
      <c r="C45">
        <v>1</v>
      </c>
      <c r="D45">
        <v>1</v>
      </c>
      <c r="E45">
        <v>1</v>
      </c>
      <c r="F45">
        <v>1</v>
      </c>
      <c r="G45">
        <v>1</v>
      </c>
      <c r="H45">
        <v>1</v>
      </c>
      <c r="I45">
        <v>1</v>
      </c>
      <c r="J45">
        <v>1</v>
      </c>
      <c r="K45">
        <v>1</v>
      </c>
      <c r="M45">
        <v>10</v>
      </c>
    </row>
    <row r="46" spans="1:13" x14ac:dyDescent="0.3">
      <c r="A46" s="8" t="s">
        <v>62</v>
      </c>
      <c r="B46">
        <v>1</v>
      </c>
      <c r="C46">
        <v>1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M46">
        <v>10</v>
      </c>
    </row>
    <row r="47" spans="1:13" x14ac:dyDescent="0.3">
      <c r="A47" s="8" t="s">
        <v>70</v>
      </c>
      <c r="B47">
        <v>1</v>
      </c>
      <c r="C47">
        <v>1</v>
      </c>
      <c r="D47">
        <v>1</v>
      </c>
      <c r="E47">
        <v>1</v>
      </c>
      <c r="F47">
        <v>1</v>
      </c>
      <c r="G47">
        <v>1</v>
      </c>
      <c r="H47">
        <v>1</v>
      </c>
      <c r="I47">
        <v>1</v>
      </c>
      <c r="J47">
        <v>1</v>
      </c>
      <c r="K47">
        <v>1</v>
      </c>
      <c r="M47">
        <v>10</v>
      </c>
    </row>
    <row r="48" spans="1:13" x14ac:dyDescent="0.3">
      <c r="A48" s="8" t="s">
        <v>72</v>
      </c>
      <c r="B48">
        <v>1</v>
      </c>
      <c r="C48">
        <v>1</v>
      </c>
      <c r="D48">
        <v>1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M48">
        <v>10</v>
      </c>
    </row>
    <row r="49" spans="1:13" x14ac:dyDescent="0.3">
      <c r="A49" s="8" t="s">
        <v>63</v>
      </c>
      <c r="B49">
        <v>1</v>
      </c>
      <c r="C49">
        <v>1</v>
      </c>
      <c r="D49">
        <v>1</v>
      </c>
      <c r="E49">
        <v>1</v>
      </c>
      <c r="F49">
        <v>1</v>
      </c>
      <c r="G49">
        <v>1</v>
      </c>
      <c r="H49">
        <v>1</v>
      </c>
      <c r="I49">
        <v>1</v>
      </c>
      <c r="J49">
        <v>1</v>
      </c>
      <c r="K49">
        <v>1</v>
      </c>
      <c r="M49">
        <v>10</v>
      </c>
    </row>
    <row r="50" spans="1:13" x14ac:dyDescent="0.3">
      <c r="A50" s="8" t="s">
        <v>64</v>
      </c>
      <c r="B50">
        <v>1</v>
      </c>
      <c r="C50">
        <v>1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M50">
        <v>10</v>
      </c>
    </row>
    <row r="51" spans="1:13" x14ac:dyDescent="0.3">
      <c r="A51" s="8" t="s">
        <v>65</v>
      </c>
      <c r="B51">
        <v>1</v>
      </c>
      <c r="C51">
        <v>1</v>
      </c>
      <c r="D51">
        <v>1</v>
      </c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M51">
        <v>10</v>
      </c>
    </row>
    <row r="52" spans="1:13" x14ac:dyDescent="0.3">
      <c r="A52" s="8" t="s">
        <v>85</v>
      </c>
      <c r="B52">
        <v>1</v>
      </c>
      <c r="C52">
        <v>1</v>
      </c>
      <c r="D52">
        <v>1</v>
      </c>
      <c r="E52">
        <v>1</v>
      </c>
      <c r="F52">
        <v>1</v>
      </c>
      <c r="G52">
        <v>1</v>
      </c>
      <c r="H52">
        <v>1</v>
      </c>
      <c r="I52">
        <v>1</v>
      </c>
      <c r="J52">
        <v>1</v>
      </c>
      <c r="K52">
        <v>1</v>
      </c>
      <c r="M52">
        <v>10</v>
      </c>
    </row>
    <row r="53" spans="1:13" x14ac:dyDescent="0.3">
      <c r="A53" s="8" t="s">
        <v>69</v>
      </c>
      <c r="B53">
        <v>1</v>
      </c>
      <c r="C53">
        <v>1</v>
      </c>
      <c r="D53">
        <v>1</v>
      </c>
      <c r="E53">
        <v>1</v>
      </c>
      <c r="F53">
        <v>1</v>
      </c>
      <c r="G53">
        <v>1</v>
      </c>
      <c r="H53">
        <v>1</v>
      </c>
      <c r="I53">
        <v>1</v>
      </c>
      <c r="J53">
        <v>1</v>
      </c>
      <c r="K53">
        <v>1</v>
      </c>
      <c r="M53">
        <v>10</v>
      </c>
    </row>
    <row r="54" spans="1:13" x14ac:dyDescent="0.3">
      <c r="A54" s="8" t="s">
        <v>92</v>
      </c>
      <c r="B54">
        <v>1</v>
      </c>
      <c r="C54">
        <v>1</v>
      </c>
      <c r="D54">
        <v>1</v>
      </c>
      <c r="E54">
        <v>1</v>
      </c>
      <c r="F54">
        <v>1</v>
      </c>
      <c r="G54">
        <v>1</v>
      </c>
      <c r="H54">
        <v>1</v>
      </c>
      <c r="I54">
        <v>1</v>
      </c>
      <c r="J54">
        <v>1</v>
      </c>
      <c r="K54">
        <v>1</v>
      </c>
      <c r="M54">
        <v>10</v>
      </c>
    </row>
    <row r="55" spans="1:13" x14ac:dyDescent="0.3">
      <c r="A55" s="8" t="s">
        <v>67</v>
      </c>
      <c r="B55">
        <v>1</v>
      </c>
      <c r="C55">
        <v>1</v>
      </c>
      <c r="D55">
        <v>1</v>
      </c>
      <c r="E55">
        <v>1</v>
      </c>
      <c r="F55">
        <v>1</v>
      </c>
      <c r="G55">
        <v>1</v>
      </c>
      <c r="H55">
        <v>1</v>
      </c>
      <c r="I55">
        <v>1</v>
      </c>
      <c r="J55">
        <v>1</v>
      </c>
      <c r="K55">
        <v>1</v>
      </c>
      <c r="M55">
        <v>10</v>
      </c>
    </row>
    <row r="56" spans="1:13" x14ac:dyDescent="0.3">
      <c r="A56" s="8" t="s">
        <v>76</v>
      </c>
      <c r="B56">
        <v>1</v>
      </c>
      <c r="C56">
        <v>1</v>
      </c>
      <c r="D56">
        <v>1</v>
      </c>
      <c r="E56">
        <v>1</v>
      </c>
      <c r="F56">
        <v>1</v>
      </c>
      <c r="G56">
        <v>1</v>
      </c>
      <c r="H56">
        <v>1</v>
      </c>
      <c r="I56">
        <v>1</v>
      </c>
      <c r="J56">
        <v>1</v>
      </c>
      <c r="K56">
        <v>1</v>
      </c>
      <c r="M56">
        <v>10</v>
      </c>
    </row>
    <row r="57" spans="1:13" x14ac:dyDescent="0.3">
      <c r="A57" s="8" t="s">
        <v>87</v>
      </c>
      <c r="B57">
        <v>1</v>
      </c>
      <c r="C57">
        <v>1</v>
      </c>
      <c r="D57">
        <v>1</v>
      </c>
      <c r="E57">
        <v>1</v>
      </c>
      <c r="F57">
        <v>1</v>
      </c>
      <c r="G57">
        <v>1</v>
      </c>
      <c r="H57">
        <v>1</v>
      </c>
      <c r="I57">
        <v>1</v>
      </c>
      <c r="J57">
        <v>1</v>
      </c>
      <c r="K57">
        <v>1</v>
      </c>
      <c r="M57">
        <v>10</v>
      </c>
    </row>
    <row r="58" spans="1:13" x14ac:dyDescent="0.3">
      <c r="A58" s="8" t="s">
        <v>66</v>
      </c>
      <c r="B58">
        <v>1</v>
      </c>
      <c r="C58">
        <v>1</v>
      </c>
      <c r="D58">
        <v>1</v>
      </c>
      <c r="E58">
        <v>1</v>
      </c>
      <c r="F58">
        <v>1</v>
      </c>
      <c r="G58">
        <v>1</v>
      </c>
      <c r="H58">
        <v>1</v>
      </c>
      <c r="I58">
        <v>1</v>
      </c>
      <c r="J58">
        <v>1</v>
      </c>
      <c r="K58">
        <v>1</v>
      </c>
      <c r="M58">
        <v>10</v>
      </c>
    </row>
    <row r="59" spans="1:13" x14ac:dyDescent="0.3">
      <c r="A59" s="8" t="s">
        <v>71</v>
      </c>
      <c r="B59">
        <v>1</v>
      </c>
      <c r="C59">
        <v>1</v>
      </c>
      <c r="D59">
        <v>1</v>
      </c>
      <c r="E59">
        <v>1</v>
      </c>
      <c r="F59">
        <v>1</v>
      </c>
      <c r="G59">
        <v>1</v>
      </c>
      <c r="H59">
        <v>1</v>
      </c>
      <c r="I59">
        <v>1</v>
      </c>
      <c r="J59">
        <v>1</v>
      </c>
      <c r="K59">
        <v>1</v>
      </c>
      <c r="M59">
        <v>10</v>
      </c>
    </row>
    <row r="60" spans="1:13" x14ac:dyDescent="0.3">
      <c r="A60" s="8" t="s">
        <v>73</v>
      </c>
      <c r="B60">
        <v>1</v>
      </c>
      <c r="C60">
        <v>1</v>
      </c>
      <c r="D60">
        <v>1</v>
      </c>
      <c r="E60">
        <v>1</v>
      </c>
      <c r="F60">
        <v>1</v>
      </c>
      <c r="G60">
        <v>1</v>
      </c>
      <c r="H60">
        <v>1</v>
      </c>
      <c r="I60">
        <v>1</v>
      </c>
      <c r="J60">
        <v>1</v>
      </c>
      <c r="K60">
        <v>1</v>
      </c>
      <c r="M60">
        <v>10</v>
      </c>
    </row>
    <row r="61" spans="1:13" x14ac:dyDescent="0.3">
      <c r="A61" s="8" t="s">
        <v>74</v>
      </c>
      <c r="B61">
        <v>1</v>
      </c>
      <c r="C61">
        <v>1</v>
      </c>
      <c r="D61">
        <v>1</v>
      </c>
      <c r="E61">
        <v>1</v>
      </c>
      <c r="F61">
        <v>1</v>
      </c>
      <c r="G61">
        <v>1</v>
      </c>
      <c r="H61">
        <v>1</v>
      </c>
      <c r="I61">
        <v>1</v>
      </c>
      <c r="J61">
        <v>1</v>
      </c>
      <c r="K61">
        <v>1</v>
      </c>
      <c r="M61">
        <v>10</v>
      </c>
    </row>
    <row r="62" spans="1:13" x14ac:dyDescent="0.3">
      <c r="A62" s="8" t="s">
        <v>75</v>
      </c>
      <c r="B62">
        <v>1</v>
      </c>
      <c r="C62">
        <v>1</v>
      </c>
      <c r="D62">
        <v>1</v>
      </c>
      <c r="E62">
        <v>1</v>
      </c>
      <c r="F62">
        <v>1</v>
      </c>
      <c r="G62">
        <v>1</v>
      </c>
      <c r="H62">
        <v>1</v>
      </c>
      <c r="I62">
        <v>1</v>
      </c>
      <c r="J62">
        <v>1</v>
      </c>
      <c r="K62">
        <v>1</v>
      </c>
      <c r="M62">
        <v>10</v>
      </c>
    </row>
    <row r="63" spans="1:13" x14ac:dyDescent="0.3">
      <c r="A63" s="8" t="s">
        <v>77</v>
      </c>
      <c r="B63">
        <v>1</v>
      </c>
      <c r="C63">
        <v>1</v>
      </c>
      <c r="D63">
        <v>1</v>
      </c>
      <c r="E63">
        <v>1</v>
      </c>
      <c r="F63">
        <v>1</v>
      </c>
      <c r="G63">
        <v>1</v>
      </c>
      <c r="H63">
        <v>1</v>
      </c>
      <c r="I63">
        <v>1</v>
      </c>
      <c r="J63">
        <v>1</v>
      </c>
      <c r="K63">
        <v>1</v>
      </c>
      <c r="M63">
        <v>10</v>
      </c>
    </row>
    <row r="64" spans="1:13" x14ac:dyDescent="0.3">
      <c r="A64" s="8" t="s">
        <v>78</v>
      </c>
      <c r="B64">
        <v>1</v>
      </c>
      <c r="C64">
        <v>1</v>
      </c>
      <c r="D64">
        <v>1</v>
      </c>
      <c r="E64">
        <v>1</v>
      </c>
      <c r="F64">
        <v>1</v>
      </c>
      <c r="G64">
        <v>1</v>
      </c>
      <c r="H64">
        <v>1</v>
      </c>
      <c r="I64">
        <v>1</v>
      </c>
      <c r="J64">
        <v>1</v>
      </c>
      <c r="K64">
        <v>1</v>
      </c>
      <c r="M64">
        <v>10</v>
      </c>
    </row>
    <row r="65" spans="1:13" x14ac:dyDescent="0.3">
      <c r="A65" s="8" t="s">
        <v>88</v>
      </c>
      <c r="B65">
        <v>1</v>
      </c>
      <c r="C65">
        <v>1</v>
      </c>
      <c r="D65">
        <v>1</v>
      </c>
      <c r="E65">
        <v>1</v>
      </c>
      <c r="F65">
        <v>1</v>
      </c>
      <c r="G65">
        <v>1</v>
      </c>
      <c r="H65">
        <v>1</v>
      </c>
      <c r="I65">
        <v>1</v>
      </c>
      <c r="J65">
        <v>1</v>
      </c>
      <c r="K65">
        <v>1</v>
      </c>
      <c r="M65">
        <v>10</v>
      </c>
    </row>
    <row r="66" spans="1:13" x14ac:dyDescent="0.3">
      <c r="A66" s="8" t="s">
        <v>80</v>
      </c>
      <c r="B66">
        <v>1</v>
      </c>
      <c r="C66">
        <v>1</v>
      </c>
      <c r="D66">
        <v>1</v>
      </c>
      <c r="E66">
        <v>1</v>
      </c>
      <c r="F66">
        <v>1</v>
      </c>
      <c r="G66">
        <v>1</v>
      </c>
      <c r="H66">
        <v>1</v>
      </c>
      <c r="I66">
        <v>1</v>
      </c>
      <c r="J66">
        <v>1</v>
      </c>
      <c r="K66">
        <v>1</v>
      </c>
      <c r="M66">
        <v>10</v>
      </c>
    </row>
    <row r="67" spans="1:13" x14ac:dyDescent="0.3">
      <c r="A67" s="8" t="s">
        <v>81</v>
      </c>
      <c r="B67">
        <v>1</v>
      </c>
      <c r="C67">
        <v>1</v>
      </c>
      <c r="D67">
        <v>1</v>
      </c>
      <c r="E67">
        <v>1</v>
      </c>
      <c r="F67">
        <v>1</v>
      </c>
      <c r="G67">
        <v>1</v>
      </c>
      <c r="H67">
        <v>1</v>
      </c>
      <c r="I67">
        <v>1</v>
      </c>
      <c r="J67">
        <v>1</v>
      </c>
      <c r="K67">
        <v>1</v>
      </c>
      <c r="M67">
        <v>10</v>
      </c>
    </row>
    <row r="68" spans="1:13" x14ac:dyDescent="0.3">
      <c r="A68" s="8" t="s">
        <v>82</v>
      </c>
      <c r="B68">
        <v>1</v>
      </c>
      <c r="C68">
        <v>1</v>
      </c>
      <c r="D68">
        <v>1</v>
      </c>
      <c r="E68">
        <v>1</v>
      </c>
      <c r="F68">
        <v>1</v>
      </c>
      <c r="G68">
        <v>1</v>
      </c>
      <c r="H68">
        <v>1</v>
      </c>
      <c r="I68">
        <v>1</v>
      </c>
      <c r="J68">
        <v>1</v>
      </c>
      <c r="K68">
        <v>1</v>
      </c>
      <c r="M68">
        <v>10</v>
      </c>
    </row>
    <row r="69" spans="1:13" x14ac:dyDescent="0.3">
      <c r="A69" s="8" t="s">
        <v>93</v>
      </c>
      <c r="B69">
        <v>1</v>
      </c>
      <c r="C69">
        <v>1</v>
      </c>
      <c r="D69">
        <v>1</v>
      </c>
      <c r="E69">
        <v>1</v>
      </c>
      <c r="F69">
        <v>1</v>
      </c>
      <c r="G69">
        <v>1</v>
      </c>
      <c r="H69">
        <v>1</v>
      </c>
      <c r="I69">
        <v>1</v>
      </c>
      <c r="J69">
        <v>1</v>
      </c>
      <c r="K69">
        <v>1</v>
      </c>
      <c r="M69">
        <v>10</v>
      </c>
    </row>
    <row r="70" spans="1:13" x14ac:dyDescent="0.3">
      <c r="A70" s="8" t="s">
        <v>84</v>
      </c>
      <c r="B70">
        <v>1</v>
      </c>
      <c r="C70">
        <v>1</v>
      </c>
      <c r="D70">
        <v>1</v>
      </c>
      <c r="E70">
        <v>1</v>
      </c>
      <c r="F70">
        <v>1</v>
      </c>
      <c r="G70">
        <v>1</v>
      </c>
      <c r="H70">
        <v>1</v>
      </c>
      <c r="I70">
        <v>1</v>
      </c>
      <c r="J70">
        <v>1</v>
      </c>
      <c r="K70">
        <v>1</v>
      </c>
      <c r="M70">
        <v>10</v>
      </c>
    </row>
    <row r="71" spans="1:13" x14ac:dyDescent="0.3">
      <c r="A71" s="8" t="s">
        <v>83</v>
      </c>
      <c r="B71">
        <v>1</v>
      </c>
      <c r="C71">
        <v>1</v>
      </c>
      <c r="D71">
        <v>1</v>
      </c>
      <c r="E71">
        <v>1</v>
      </c>
      <c r="F71">
        <v>1</v>
      </c>
      <c r="G71">
        <v>1</v>
      </c>
      <c r="H71">
        <v>1</v>
      </c>
      <c r="I71">
        <v>1</v>
      </c>
      <c r="J71">
        <v>1</v>
      </c>
      <c r="K71">
        <v>1</v>
      </c>
      <c r="M71">
        <v>10</v>
      </c>
    </row>
    <row r="72" spans="1:13" x14ac:dyDescent="0.3">
      <c r="A72" s="8" t="s">
        <v>68</v>
      </c>
      <c r="B72">
        <v>1</v>
      </c>
      <c r="C72">
        <v>1</v>
      </c>
      <c r="D72">
        <v>1</v>
      </c>
      <c r="E72">
        <v>1</v>
      </c>
      <c r="F72">
        <v>1</v>
      </c>
      <c r="G72">
        <v>1</v>
      </c>
      <c r="H72">
        <v>1</v>
      </c>
      <c r="I72">
        <v>1</v>
      </c>
      <c r="J72">
        <v>1</v>
      </c>
      <c r="K72">
        <v>1</v>
      </c>
      <c r="M72">
        <v>10</v>
      </c>
    </row>
    <row r="73" spans="1:13" x14ac:dyDescent="0.3">
      <c r="A73" s="8" t="s">
        <v>86</v>
      </c>
      <c r="B73">
        <v>1</v>
      </c>
      <c r="C73">
        <v>1</v>
      </c>
      <c r="D73">
        <v>1</v>
      </c>
      <c r="E73">
        <v>1</v>
      </c>
      <c r="F73">
        <v>1</v>
      </c>
      <c r="G73">
        <v>1</v>
      </c>
      <c r="H73">
        <v>1</v>
      </c>
      <c r="I73">
        <v>1</v>
      </c>
      <c r="J73">
        <v>1</v>
      </c>
      <c r="K73">
        <v>1</v>
      </c>
      <c r="M73">
        <v>10</v>
      </c>
    </row>
    <row r="74" spans="1:13" x14ac:dyDescent="0.3">
      <c r="A74" s="8" t="s">
        <v>89</v>
      </c>
      <c r="B74">
        <v>1</v>
      </c>
      <c r="C74">
        <v>1</v>
      </c>
      <c r="D74">
        <v>1</v>
      </c>
      <c r="E74">
        <v>1</v>
      </c>
      <c r="F74">
        <v>1</v>
      </c>
      <c r="G74">
        <v>1</v>
      </c>
      <c r="H74">
        <v>1</v>
      </c>
      <c r="I74">
        <v>1</v>
      </c>
      <c r="J74">
        <v>1</v>
      </c>
      <c r="K74">
        <v>1</v>
      </c>
      <c r="M74">
        <v>10</v>
      </c>
    </row>
    <row r="75" spans="1:13" x14ac:dyDescent="0.3">
      <c r="A75" s="8" t="s">
        <v>90</v>
      </c>
      <c r="B75">
        <v>1</v>
      </c>
      <c r="C75">
        <v>1</v>
      </c>
      <c r="D75">
        <v>1</v>
      </c>
      <c r="E75">
        <v>1</v>
      </c>
      <c r="F75">
        <v>1</v>
      </c>
      <c r="G75">
        <v>1</v>
      </c>
      <c r="H75">
        <v>1</v>
      </c>
      <c r="I75">
        <v>1</v>
      </c>
      <c r="J75">
        <v>1</v>
      </c>
      <c r="K75">
        <v>1</v>
      </c>
      <c r="M75">
        <v>10</v>
      </c>
    </row>
    <row r="76" spans="1:13" x14ac:dyDescent="0.3">
      <c r="A76" s="8" t="s">
        <v>110</v>
      </c>
    </row>
    <row r="77" spans="1:13" x14ac:dyDescent="0.3">
      <c r="A77" s="8" t="s">
        <v>6</v>
      </c>
      <c r="B77">
        <v>32</v>
      </c>
      <c r="C77">
        <v>32</v>
      </c>
      <c r="D77">
        <v>32</v>
      </c>
      <c r="E77">
        <v>32</v>
      </c>
      <c r="F77">
        <v>32</v>
      </c>
      <c r="G77">
        <v>32</v>
      </c>
      <c r="H77">
        <v>32</v>
      </c>
      <c r="I77">
        <v>32</v>
      </c>
      <c r="J77">
        <v>32</v>
      </c>
      <c r="K77">
        <v>32</v>
      </c>
      <c r="M77">
        <v>320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53304-8FCD-4475-A3B1-C8EB2B9ABC22}">
  <dimension ref="A1:N70"/>
  <sheetViews>
    <sheetView zoomScale="69" workbookViewId="0"/>
  </sheetViews>
  <sheetFormatPr defaultColWidth="8.21875" defaultRowHeight="14.4" x14ac:dyDescent="0.3"/>
  <sheetData>
    <row r="1" spans="1:14" x14ac:dyDescent="0.3">
      <c r="A1" t="s">
        <v>111</v>
      </c>
      <c r="C1" s="10" t="s">
        <v>98</v>
      </c>
      <c r="D1" s="10" t="s">
        <v>91</v>
      </c>
      <c r="E1" s="10" t="s">
        <v>97</v>
      </c>
      <c r="F1" s="10" t="s">
        <v>94</v>
      </c>
      <c r="G1" s="10" t="s">
        <v>96</v>
      </c>
      <c r="H1" s="10" t="s">
        <v>109</v>
      </c>
      <c r="I1" s="10" t="s">
        <v>99</v>
      </c>
      <c r="J1" s="10" t="s">
        <v>100</v>
      </c>
      <c r="K1" s="10" t="s">
        <v>106</v>
      </c>
      <c r="L1" s="10" t="s">
        <v>101</v>
      </c>
    </row>
    <row r="2" spans="1:14" x14ac:dyDescent="0.3">
      <c r="B2" t="s">
        <v>112</v>
      </c>
      <c r="C2" t="s">
        <v>104</v>
      </c>
      <c r="D2" s="4" t="s">
        <v>113</v>
      </c>
      <c r="E2" t="s">
        <v>102</v>
      </c>
      <c r="F2" s="4" t="s">
        <v>95</v>
      </c>
      <c r="G2" s="4" t="s">
        <v>95</v>
      </c>
      <c r="H2" s="4" t="s">
        <v>4</v>
      </c>
      <c r="I2" s="4" t="s">
        <v>114</v>
      </c>
      <c r="J2" t="s">
        <v>4</v>
      </c>
      <c r="K2" s="4" t="s">
        <v>119</v>
      </c>
      <c r="L2" t="s">
        <v>105</v>
      </c>
      <c r="N2" t="s">
        <v>117</v>
      </c>
    </row>
    <row r="3" spans="1:14" x14ac:dyDescent="0.3">
      <c r="A3" s="8" t="s">
        <v>79</v>
      </c>
      <c r="B3" s="17">
        <v>8932664</v>
      </c>
      <c r="C3">
        <f>'Statement		'!B4</f>
        <v>0.19989999999999999</v>
      </c>
      <c r="D3">
        <f>'Statement		'!C4</f>
        <v>1449.9</v>
      </c>
      <c r="E3">
        <f>'Statement		'!D4</f>
        <v>0.44779474521822382</v>
      </c>
      <c r="F3">
        <f>'Statement		'!E4</f>
        <v>13.888070615103427</v>
      </c>
      <c r="G3">
        <f>'Statement		'!F4</f>
        <v>570</v>
      </c>
      <c r="H3">
        <f>'Statement		'!G4</f>
        <v>8.1999999999999993</v>
      </c>
      <c r="I3">
        <f>'Statement		'!H4</f>
        <v>1.454</v>
      </c>
      <c r="J3">
        <f>'Statement		'!I4</f>
        <v>6.2</v>
      </c>
      <c r="K3" s="19">
        <f>'Statement		'!J4</f>
        <v>19.031276671774513</v>
      </c>
      <c r="L3">
        <f>'Statement		'!K4</f>
        <v>55</v>
      </c>
      <c r="M3">
        <f>L3/B3*1000000</f>
        <v>6.1571777467505777</v>
      </c>
      <c r="N3">
        <f>INT(M3*1000+1000)</f>
        <v>7157</v>
      </c>
    </row>
    <row r="4" spans="1:14" x14ac:dyDescent="0.3">
      <c r="A4" s="8" t="s">
        <v>61</v>
      </c>
      <c r="B4" s="18">
        <v>11554767</v>
      </c>
      <c r="C4">
        <f>'Statement		'!B5</f>
        <v>0.26840000000000003</v>
      </c>
      <c r="D4">
        <f>'Statement		'!C5</f>
        <v>1397.9</v>
      </c>
      <c r="E4">
        <f>'Statement		'!D5</f>
        <v>0.25963310207812929</v>
      </c>
      <c r="F4">
        <f>'Statement		'!E5</f>
        <v>19.274127651847593</v>
      </c>
      <c r="G4">
        <f>'Statement		'!F5</f>
        <v>509</v>
      </c>
      <c r="H4">
        <f>'Statement		'!G5</f>
        <v>54.1</v>
      </c>
      <c r="I4">
        <f>'Statement		'!H5</f>
        <v>1.7350000000000001</v>
      </c>
      <c r="J4">
        <f>'Statement		'!I5</f>
        <v>3.3</v>
      </c>
      <c r="K4" s="19">
        <f>'Statement		'!J5</f>
        <v>49.33028939484457</v>
      </c>
      <c r="L4">
        <f>'Statement		'!K5</f>
        <v>85</v>
      </c>
      <c r="M4">
        <f t="shared" ref="M4:M33" si="0">L4/B4*1000000</f>
        <v>7.3562712255469975</v>
      </c>
      <c r="N4">
        <f t="shared" ref="N4:N34" si="1">INT(M4*1000+1000)</f>
        <v>8356</v>
      </c>
    </row>
    <row r="5" spans="1:14" x14ac:dyDescent="0.3">
      <c r="A5" s="8" t="s">
        <v>62</v>
      </c>
      <c r="B5" s="17">
        <v>6916548</v>
      </c>
      <c r="C5">
        <f>'Statement		'!B6</f>
        <v>0.2024</v>
      </c>
      <c r="D5">
        <f>'Statement		'!C6</f>
        <v>79.400000000000006</v>
      </c>
      <c r="E5">
        <f>'Statement		'!D6</f>
        <v>0</v>
      </c>
      <c r="F5">
        <f>'Statement		'!E6</f>
        <v>0</v>
      </c>
      <c r="G5">
        <f>'Statement		'!F6</f>
        <v>414</v>
      </c>
      <c r="H5">
        <f>'Statement		'!G6</f>
        <v>0</v>
      </c>
      <c r="I5">
        <f>'Statement		'!H6</f>
        <v>1.2849999999999999</v>
      </c>
      <c r="J5">
        <f>'Statement		'!I6</f>
        <v>1.2</v>
      </c>
      <c r="K5" s="19">
        <f>'Statement		'!J6</f>
        <v>31.807774629771963</v>
      </c>
      <c r="L5">
        <f>'Statement		'!K6</f>
        <v>0</v>
      </c>
      <c r="M5">
        <f t="shared" si="0"/>
        <v>0</v>
      </c>
      <c r="N5">
        <f t="shared" si="1"/>
        <v>1000</v>
      </c>
    </row>
    <row r="6" spans="1:14" x14ac:dyDescent="0.3">
      <c r="A6" s="8" t="s">
        <v>70</v>
      </c>
      <c r="B6" s="18">
        <v>4036355</v>
      </c>
      <c r="C6">
        <f>'Statement		'!B7</f>
        <v>0.2029</v>
      </c>
      <c r="D6">
        <f>'Statement		'!C7</f>
        <v>179.6</v>
      </c>
      <c r="E6">
        <f>'Statement		'!D7</f>
        <v>0</v>
      </c>
      <c r="F6">
        <f>'Statement		'!E7</f>
        <v>0</v>
      </c>
      <c r="G6">
        <f>'Statement		'!F7</f>
        <v>433</v>
      </c>
      <c r="H6">
        <f>'Statement		'!G7</f>
        <v>23.3</v>
      </c>
      <c r="I6">
        <f>'Statement		'!H7</f>
        <v>1.33</v>
      </c>
      <c r="J6">
        <f>'Statement		'!I7</f>
        <v>1.5</v>
      </c>
      <c r="K6" s="19">
        <f>'Statement		'!J7</f>
        <v>37.16224167596755</v>
      </c>
      <c r="L6">
        <f>'Statement		'!K7</f>
        <v>0</v>
      </c>
      <c r="M6">
        <f t="shared" si="0"/>
        <v>0</v>
      </c>
      <c r="N6">
        <f t="shared" si="1"/>
        <v>1000</v>
      </c>
    </row>
    <row r="7" spans="1:14" x14ac:dyDescent="0.3">
      <c r="A7" s="8" t="s">
        <v>72</v>
      </c>
      <c r="B7" s="18">
        <v>896007</v>
      </c>
      <c r="C7">
        <f>'Statement		'!B8</f>
        <v>0.2515</v>
      </c>
      <c r="D7">
        <f>'Statement		'!C8</f>
        <v>232.1</v>
      </c>
      <c r="E7">
        <f>'Statement		'!D8</f>
        <v>0</v>
      </c>
      <c r="F7">
        <f>'Statement		'!E8</f>
        <v>0</v>
      </c>
      <c r="G7">
        <f>'Statement		'!F8</f>
        <v>645</v>
      </c>
      <c r="H7">
        <f>'Statement		'!G8</f>
        <v>0</v>
      </c>
      <c r="I7">
        <f>'Statement		'!H8</f>
        <v>1.4770000000000001</v>
      </c>
      <c r="J7">
        <f>'Statement		'!I8</f>
        <v>0.4</v>
      </c>
      <c r="K7" s="19">
        <f>'Statement		'!J8</f>
        <v>0</v>
      </c>
      <c r="L7">
        <f>'Statement		'!K8</f>
        <v>0</v>
      </c>
      <c r="M7">
        <f t="shared" si="0"/>
        <v>0</v>
      </c>
      <c r="N7">
        <f t="shared" si="1"/>
        <v>1000</v>
      </c>
    </row>
    <row r="8" spans="1:14" x14ac:dyDescent="0.3">
      <c r="A8" s="8" t="s">
        <v>63</v>
      </c>
      <c r="B8" s="18">
        <v>10494836</v>
      </c>
      <c r="C8">
        <f>'Statement		'!B9</f>
        <v>0.25019999999999998</v>
      </c>
      <c r="D8">
        <f>'Statement		'!C9</f>
        <v>444.4</v>
      </c>
      <c r="E8">
        <f>'Statement		'!D9</f>
        <v>9.5284957287565045E-2</v>
      </c>
      <c r="F8">
        <f>'Statement		'!E9</f>
        <v>105.0921167624048</v>
      </c>
      <c r="G8">
        <f>'Statement		'!F9</f>
        <v>565</v>
      </c>
      <c r="H8">
        <f>'Statement		'!G9</f>
        <v>8.1</v>
      </c>
      <c r="I8">
        <f>'Statement		'!H9</f>
        <v>1.5029999999999999</v>
      </c>
      <c r="J8">
        <f>'Statement		'!I9</f>
        <v>1.6</v>
      </c>
      <c r="K8" s="19">
        <f>'Statement		'!J9</f>
        <v>12.387044447383456</v>
      </c>
      <c r="L8">
        <f>'Statement		'!K9</f>
        <v>9</v>
      </c>
      <c r="M8">
        <f t="shared" si="0"/>
        <v>0.8575646155880855</v>
      </c>
      <c r="N8">
        <f t="shared" si="1"/>
        <v>1857</v>
      </c>
    </row>
    <row r="9" spans="1:14" x14ac:dyDescent="0.3">
      <c r="A9" s="8" t="s">
        <v>64</v>
      </c>
      <c r="B9" s="17">
        <v>5840045</v>
      </c>
      <c r="C9">
        <f>'Statement		'!B10</f>
        <v>0.25829999999999997</v>
      </c>
      <c r="D9">
        <f>'Statement		'!C10</f>
        <v>1621.7</v>
      </c>
      <c r="E9">
        <f>'Statement		'!D10</f>
        <v>1.0273893437464952</v>
      </c>
      <c r="F9">
        <f>'Statement		'!E10</f>
        <v>0</v>
      </c>
      <c r="G9">
        <f>'Statement		'!F10</f>
        <v>466</v>
      </c>
      <c r="H9">
        <f>'Statement		'!G10</f>
        <v>34.4</v>
      </c>
      <c r="I9">
        <f>'Statement		'!H10</f>
        <v>1.8240000000000001</v>
      </c>
      <c r="J9">
        <f>'Statement		'!I10</f>
        <v>7</v>
      </c>
      <c r="K9" s="19">
        <f>'Statement		'!J10</f>
        <v>5.1369467187324753</v>
      </c>
      <c r="L9">
        <f>'Statement		'!K10</f>
        <v>226</v>
      </c>
      <c r="M9">
        <f t="shared" si="0"/>
        <v>38.698331947784652</v>
      </c>
      <c r="N9">
        <f t="shared" si="1"/>
        <v>39698</v>
      </c>
    </row>
    <row r="10" spans="1:14" x14ac:dyDescent="0.3">
      <c r="A10" s="8" t="s">
        <v>65</v>
      </c>
      <c r="B10" s="17">
        <v>1330068</v>
      </c>
      <c r="C10">
        <f>'Statement		'!B11</f>
        <v>0.2417</v>
      </c>
      <c r="D10">
        <f>'Statement		'!C11</f>
        <v>414.2</v>
      </c>
      <c r="E10">
        <f>'Statement		'!D11</f>
        <v>0</v>
      </c>
      <c r="F10">
        <f>'Statement		'!E11</f>
        <v>0</v>
      </c>
      <c r="G10">
        <f>'Statement		'!F11</f>
        <v>608</v>
      </c>
      <c r="H10">
        <f>'Statement		'!G11</f>
        <v>52.8</v>
      </c>
      <c r="I10">
        <f>'Statement		'!H11</f>
        <v>1.6990000000000001</v>
      </c>
      <c r="J10">
        <f>'Statement		'!I11</f>
        <v>1.9</v>
      </c>
      <c r="K10" s="19">
        <f>'Statement		'!J11</f>
        <v>0</v>
      </c>
      <c r="L10">
        <f>'Statement		'!K11</f>
        <v>0</v>
      </c>
      <c r="M10">
        <f t="shared" si="0"/>
        <v>0</v>
      </c>
      <c r="N10">
        <f t="shared" si="1"/>
        <v>1000</v>
      </c>
    </row>
    <row r="11" spans="1:14" x14ac:dyDescent="0.3">
      <c r="A11" s="8" t="s">
        <v>85</v>
      </c>
      <c r="B11" s="17">
        <v>5533793</v>
      </c>
      <c r="C11">
        <f>'Statement		'!B12</f>
        <v>0.14549999999999999</v>
      </c>
      <c r="D11">
        <f>'Statement		'!C12</f>
        <v>1353.7</v>
      </c>
      <c r="E11">
        <f>'Statement		'!D12</f>
        <v>0</v>
      </c>
      <c r="F11">
        <f>'Statement		'!E12</f>
        <v>16.793070091944454</v>
      </c>
      <c r="G11">
        <f>'Statement		'!F12</f>
        <v>654</v>
      </c>
      <c r="H11">
        <f>'Statement		'!G12</f>
        <v>51.3</v>
      </c>
      <c r="I11">
        <f>'Statement		'!H12</f>
        <v>1.8420000000000001</v>
      </c>
      <c r="J11">
        <f>'Statement		'!I12</f>
        <v>4.3</v>
      </c>
      <c r="K11" s="19">
        <f>'Statement		'!J12</f>
        <v>34.334497152314874</v>
      </c>
      <c r="L11">
        <f>'Statement		'!K12</f>
        <v>1</v>
      </c>
      <c r="M11">
        <f t="shared" si="0"/>
        <v>0.18070787974902566</v>
      </c>
      <c r="N11">
        <f t="shared" si="1"/>
        <v>1180</v>
      </c>
    </row>
    <row r="12" spans="1:14" x14ac:dyDescent="0.3">
      <c r="A12" s="8" t="s">
        <v>69</v>
      </c>
      <c r="B12" s="17">
        <v>67656682</v>
      </c>
      <c r="C12">
        <f>'Statement		'!B13</f>
        <v>0.18579999999999999</v>
      </c>
      <c r="D12">
        <f>'Statement		'!C13</f>
        <v>817.6</v>
      </c>
      <c r="E12">
        <f>'Statement		'!D13</f>
        <v>0.28082961561727193</v>
      </c>
      <c r="F12">
        <f>'Statement		'!E13</f>
        <v>13.529953798043829</v>
      </c>
      <c r="G12">
        <f>'Statement		'!F13</f>
        <v>566</v>
      </c>
      <c r="H12">
        <f>'Statement		'!G13</f>
        <v>36.6</v>
      </c>
      <c r="I12">
        <f>'Statement		'!H13</f>
        <v>1.6160000000000001</v>
      </c>
      <c r="J12">
        <f>'Statement		'!I13</f>
        <v>6.7</v>
      </c>
      <c r="K12" s="19">
        <f>'Statement		'!J13</f>
        <v>12.120014989798051</v>
      </c>
      <c r="L12">
        <f>'Statement		'!K13</f>
        <v>396</v>
      </c>
      <c r="M12">
        <f t="shared" si="0"/>
        <v>5.8530804097073519</v>
      </c>
      <c r="N12">
        <f t="shared" si="1"/>
        <v>6853</v>
      </c>
    </row>
    <row r="13" spans="1:14" x14ac:dyDescent="0.3">
      <c r="A13" s="8" t="s">
        <v>92</v>
      </c>
      <c r="B13" s="18">
        <v>83155031</v>
      </c>
      <c r="C13">
        <f>'Statement		'!B14</f>
        <v>0.29270000000000002</v>
      </c>
      <c r="D13">
        <f>'Statement		'!C14</f>
        <v>1357.1</v>
      </c>
      <c r="E13">
        <f>'Statement		'!D14</f>
        <v>1.0702900225002623</v>
      </c>
      <c r="F13">
        <f>'Statement		'!E14</f>
        <v>37.196924295462203</v>
      </c>
      <c r="G13">
        <f>'Statement		'!F14</f>
        <v>574</v>
      </c>
      <c r="H13">
        <f>'Statement		'!G14</f>
        <v>32</v>
      </c>
      <c r="I13">
        <f>'Statement		'!H14</f>
        <v>1.6890000000000001</v>
      </c>
      <c r="J13">
        <f>'Statement		'!I14</f>
        <v>6.4</v>
      </c>
      <c r="K13" s="19">
        <f>'Statement		'!J14</f>
        <v>25.133776932871324</v>
      </c>
      <c r="L13">
        <f>'Statement		'!K14</f>
        <v>1236</v>
      </c>
      <c r="M13">
        <f t="shared" si="0"/>
        <v>14.863803009104766</v>
      </c>
      <c r="N13">
        <f t="shared" si="1"/>
        <v>15863</v>
      </c>
    </row>
    <row r="14" spans="1:14" x14ac:dyDescent="0.3">
      <c r="A14" s="8" t="s">
        <v>67</v>
      </c>
      <c r="B14" s="17">
        <v>10678632</v>
      </c>
      <c r="C14">
        <f>'Statement		'!B15</f>
        <v>0.23860000000000001</v>
      </c>
      <c r="D14">
        <f>'Statement		'!C15</f>
        <v>246.8</v>
      </c>
      <c r="E14">
        <f>'Statement		'!D15</f>
        <v>0</v>
      </c>
      <c r="F14">
        <f>'Statement		'!E15</f>
        <v>0</v>
      </c>
      <c r="G14">
        <f>'Statement		'!F15</f>
        <v>514</v>
      </c>
      <c r="H14">
        <f>'Statement		'!G15</f>
        <v>0</v>
      </c>
      <c r="I14">
        <f>'Statement		'!H15</f>
        <v>1.827</v>
      </c>
      <c r="J14">
        <f>'Statement		'!I15</f>
        <v>0.8</v>
      </c>
      <c r="K14" s="19">
        <f>'Statement		'!J15</f>
        <v>36.521531971510953</v>
      </c>
      <c r="L14">
        <f>'Statement		'!K15</f>
        <v>0</v>
      </c>
      <c r="M14">
        <f t="shared" si="0"/>
        <v>0</v>
      </c>
      <c r="N14">
        <f t="shared" si="1"/>
        <v>1000</v>
      </c>
    </row>
    <row r="15" spans="1:14" x14ac:dyDescent="0.3">
      <c r="A15" s="8" t="s">
        <v>76</v>
      </c>
      <c r="B15" s="18">
        <v>9730772</v>
      </c>
      <c r="C15">
        <f>'Statement		'!B16</f>
        <v>0.1615</v>
      </c>
      <c r="D15">
        <f>'Statement		'!C16</f>
        <v>260.10000000000002</v>
      </c>
      <c r="E15">
        <f>'Statement		'!D16</f>
        <v>0</v>
      </c>
      <c r="F15">
        <f>'Statement		'!E16</f>
        <v>40.695798641966519</v>
      </c>
      <c r="G15">
        <f>'Statement		'!F16</f>
        <v>403</v>
      </c>
      <c r="H15">
        <f>'Statement		'!G16</f>
        <v>4.7</v>
      </c>
      <c r="I15">
        <f>'Statement		'!H16</f>
        <v>1.575</v>
      </c>
      <c r="J15">
        <f>'Statement		'!I16</f>
        <v>2.2000000000000002</v>
      </c>
      <c r="K15" s="19">
        <f>'Statement		'!J16</f>
        <v>26.719359985004271</v>
      </c>
      <c r="L15">
        <f>'Statement		'!K16</f>
        <v>0</v>
      </c>
      <c r="M15">
        <f t="shared" si="0"/>
        <v>0</v>
      </c>
      <c r="N15">
        <f t="shared" si="1"/>
        <v>1000</v>
      </c>
    </row>
    <row r="16" spans="1:14" x14ac:dyDescent="0.3">
      <c r="A16" s="8" t="s">
        <v>87</v>
      </c>
      <c r="B16" s="17">
        <v>368792</v>
      </c>
      <c r="C16">
        <f>'Statement		'!B17</f>
        <v>9.2100000000000001E-2</v>
      </c>
      <c r="D16">
        <f>'Statement		'!C17</f>
        <v>1628.6</v>
      </c>
      <c r="E16">
        <f>'Statement		'!D17</f>
        <v>0</v>
      </c>
      <c r="F16">
        <f>'Statement		'!E17</f>
        <v>0</v>
      </c>
      <c r="G16">
        <f>'Statement		'!F17</f>
        <v>216</v>
      </c>
      <c r="H16">
        <f>'Statement		'!G17</f>
        <v>6.7</v>
      </c>
      <c r="I16">
        <f>'Statement		'!H17</f>
        <v>2.1030000000000002</v>
      </c>
      <c r="J16">
        <f>'Statement		'!I17</f>
        <v>26.2</v>
      </c>
      <c r="K16" s="19">
        <f>'Statement		'!J17</f>
        <v>0</v>
      </c>
      <c r="L16">
        <f>'Statement		'!K17</f>
        <v>27</v>
      </c>
      <c r="M16">
        <f t="shared" si="0"/>
        <v>73.212000260309324</v>
      </c>
      <c r="N16">
        <f t="shared" si="1"/>
        <v>74212</v>
      </c>
    </row>
    <row r="17" spans="1:14" x14ac:dyDescent="0.3">
      <c r="A17" s="8" t="s">
        <v>66</v>
      </c>
      <c r="B17" s="18">
        <v>5006324</v>
      </c>
      <c r="C17">
        <f>'Statement		'!B18</f>
        <v>0.24809999999999999</v>
      </c>
      <c r="D17">
        <f>'Statement		'!C18</f>
        <v>899.2</v>
      </c>
      <c r="E17">
        <f>'Statement		'!D18</f>
        <v>0</v>
      </c>
      <c r="F17">
        <f>'Statement		'!E18</f>
        <v>0</v>
      </c>
      <c r="G17">
        <f>'Statement		'!F18</f>
        <v>458</v>
      </c>
      <c r="H17">
        <f>'Statement		'!G18</f>
        <v>56.3</v>
      </c>
      <c r="I17">
        <f>'Statement		'!H18</f>
        <v>1.611</v>
      </c>
      <c r="J17">
        <f>'Statement		'!I18</f>
        <v>4.5</v>
      </c>
      <c r="K17" s="19">
        <f>'Statement		'!J18</f>
        <v>1.9974735953965423</v>
      </c>
      <c r="L17">
        <f>'Statement		'!K18</f>
        <v>0</v>
      </c>
      <c r="M17">
        <f t="shared" si="0"/>
        <v>0</v>
      </c>
      <c r="N17">
        <f t="shared" si="1"/>
        <v>1000</v>
      </c>
    </row>
    <row r="18" spans="1:14" x14ac:dyDescent="0.3">
      <c r="A18" s="8" t="s">
        <v>71</v>
      </c>
      <c r="B18" s="17">
        <v>59236213</v>
      </c>
      <c r="C18">
        <f>'Statement		'!B19</f>
        <v>0.23760000000000001</v>
      </c>
      <c r="D18">
        <f>'Statement		'!C19</f>
        <v>447.6</v>
      </c>
      <c r="E18">
        <f>'Statement		'!D19</f>
        <v>1.6881565335717864E-2</v>
      </c>
      <c r="F18">
        <f>'Statement		'!E19</f>
        <v>7.5009932502386025</v>
      </c>
      <c r="G18">
        <f>'Statement		'!F19</f>
        <v>670</v>
      </c>
      <c r="H18">
        <f>'Statement		'!G19</f>
        <v>19.2</v>
      </c>
      <c r="I18">
        <f>'Statement		'!H19</f>
        <v>1.609</v>
      </c>
      <c r="J18">
        <f>'Statement		'!I19</f>
        <v>2.2999999999999998</v>
      </c>
      <c r="K18" s="19">
        <f>'Statement		'!J19</f>
        <v>14.349330535360187</v>
      </c>
      <c r="L18">
        <f>'Statement		'!K19</f>
        <v>45</v>
      </c>
      <c r="M18">
        <f t="shared" si="0"/>
        <v>0.759670440107304</v>
      </c>
      <c r="N18">
        <f t="shared" si="1"/>
        <v>1759</v>
      </c>
    </row>
    <row r="19" spans="1:14" x14ac:dyDescent="0.3">
      <c r="A19" s="8" t="s">
        <v>73</v>
      </c>
      <c r="B19" s="17">
        <v>1893223</v>
      </c>
      <c r="C19">
        <f>'Statement		'!B20</f>
        <v>0.2555</v>
      </c>
      <c r="D19">
        <f>'Statement		'!C20</f>
        <v>122.6</v>
      </c>
      <c r="E19">
        <f>'Statement		'!D20</f>
        <v>0</v>
      </c>
      <c r="F19">
        <f>'Statement		'!E20</f>
        <v>0</v>
      </c>
      <c r="G19">
        <f>'Statement		'!F20</f>
        <v>390</v>
      </c>
      <c r="H19">
        <f>'Statement		'!G20</f>
        <v>13</v>
      </c>
      <c r="I19">
        <f>'Statement		'!H20</f>
        <v>1.5860000000000001</v>
      </c>
      <c r="J19">
        <f>'Statement		'!I20</f>
        <v>2.1</v>
      </c>
      <c r="K19" s="19">
        <f>'Statement		'!J20</f>
        <v>0</v>
      </c>
      <c r="L19">
        <f>'Statement		'!K20</f>
        <v>0</v>
      </c>
      <c r="M19">
        <f t="shared" si="0"/>
        <v>0</v>
      </c>
      <c r="N19">
        <f t="shared" si="1"/>
        <v>1000</v>
      </c>
    </row>
    <row r="20" spans="1:14" x14ac:dyDescent="0.3">
      <c r="A20" s="8" t="s">
        <v>74</v>
      </c>
      <c r="B20" s="18">
        <v>2795680</v>
      </c>
      <c r="C20">
        <f>'Statement		'!B21</f>
        <v>0.21659999999999999</v>
      </c>
      <c r="D20">
        <f>'Statement		'!C21</f>
        <v>222.6</v>
      </c>
      <c r="E20">
        <f>'Statement		'!D21</f>
        <v>0</v>
      </c>
      <c r="F20">
        <f>'Statement		'!E21</f>
        <v>0</v>
      </c>
      <c r="G20">
        <f>'Statement		'!F21</f>
        <v>560</v>
      </c>
      <c r="H20">
        <f>'Statement		'!G21</f>
        <v>0</v>
      </c>
      <c r="I20">
        <f>'Statement		'!H21</f>
        <v>1.4790000000000001</v>
      </c>
      <c r="J20">
        <f>'Statement		'!I21</f>
        <v>1.1000000000000001</v>
      </c>
      <c r="K20" s="19">
        <f>'Statement		'!J21</f>
        <v>96.577576832827788</v>
      </c>
      <c r="L20">
        <f>'Statement		'!K21</f>
        <v>0</v>
      </c>
      <c r="M20">
        <f t="shared" si="0"/>
        <v>0</v>
      </c>
      <c r="N20">
        <f t="shared" si="1"/>
        <v>1000</v>
      </c>
    </row>
    <row r="21" spans="1:14" x14ac:dyDescent="0.3">
      <c r="A21" s="8" t="s">
        <v>75</v>
      </c>
      <c r="B21" s="17">
        <v>634730</v>
      </c>
      <c r="C21">
        <f>'Statement		'!B22</f>
        <v>0.15379999999999999</v>
      </c>
      <c r="D21">
        <f>'Statement		'!C22</f>
        <v>1165</v>
      </c>
      <c r="E21">
        <f>'Statement		'!D22</f>
        <v>0</v>
      </c>
      <c r="F21">
        <f>'Statement		'!E22</f>
        <v>0</v>
      </c>
      <c r="G21">
        <f>'Statement		'!F22</f>
        <v>682</v>
      </c>
      <c r="H21">
        <f>'Statement		'!G22</f>
        <v>0</v>
      </c>
      <c r="I21">
        <f>'Statement		'!H22</f>
        <v>1.4850000000000001</v>
      </c>
      <c r="J21">
        <f>'Statement		'!I22</f>
        <v>5.5</v>
      </c>
      <c r="K21" s="19">
        <f>'Statement		'!J22</f>
        <v>0</v>
      </c>
      <c r="L21">
        <f>'Statement		'!K22</f>
        <v>3</v>
      </c>
      <c r="M21">
        <f t="shared" si="0"/>
        <v>4.7264191073369775</v>
      </c>
      <c r="N21">
        <f t="shared" si="1"/>
        <v>5726</v>
      </c>
    </row>
    <row r="22" spans="1:14" x14ac:dyDescent="0.3">
      <c r="A22" s="8" t="s">
        <v>77</v>
      </c>
      <c r="B22" s="17">
        <v>516100</v>
      </c>
      <c r="C22">
        <f>'Statement		'!B23</f>
        <v>0.14929999999999999</v>
      </c>
      <c r="D22">
        <f>'Statement		'!C23</f>
        <v>184.1</v>
      </c>
      <c r="E22">
        <f>'Statement		'!D23</f>
        <v>0</v>
      </c>
      <c r="F22">
        <f>'Statement		'!E23</f>
        <v>0</v>
      </c>
      <c r="G22">
        <f>'Statement		'!F23</f>
        <v>597</v>
      </c>
      <c r="H22">
        <f>'Statement		'!G23</f>
        <v>0</v>
      </c>
      <c r="I22">
        <f>'Statement		'!H23</f>
        <v>1.34</v>
      </c>
      <c r="J22">
        <f>'Statement		'!I23</f>
        <v>1.2</v>
      </c>
      <c r="K22" s="19">
        <f>'Statement		'!J23</f>
        <v>0</v>
      </c>
      <c r="L22">
        <f>'Statement		'!K23</f>
        <v>0</v>
      </c>
      <c r="M22">
        <f t="shared" si="0"/>
        <v>0</v>
      </c>
      <c r="N22">
        <f t="shared" si="1"/>
        <v>1000</v>
      </c>
    </row>
    <row r="23" spans="1:14" x14ac:dyDescent="0.3">
      <c r="A23" s="8" t="s">
        <v>78</v>
      </c>
      <c r="B23" s="18">
        <v>17475415</v>
      </c>
      <c r="C23">
        <f>'Statement		'!B24</f>
        <v>0.12509999999999999</v>
      </c>
      <c r="D23">
        <f>'Statement		'!C24</f>
        <v>1105.3</v>
      </c>
      <c r="E23">
        <f>'Statement		'!D24</f>
        <v>0.40056273341720355</v>
      </c>
      <c r="F23">
        <f>'Statement		'!E24</f>
        <v>5.9951092260716363</v>
      </c>
      <c r="G23">
        <f>'Statement		'!F24</f>
        <v>503</v>
      </c>
      <c r="H23">
        <f>'Statement		'!G24</f>
        <v>65.900000000000006</v>
      </c>
      <c r="I23">
        <f>'Statement		'!H24</f>
        <v>1.742</v>
      </c>
      <c r="J23">
        <f>'Statement		'!I24</f>
        <v>20.2</v>
      </c>
      <c r="K23" s="19">
        <f>'Statement		'!J24</f>
        <v>88.696033828095082</v>
      </c>
      <c r="L23">
        <f>'Statement		'!K24</f>
        <v>488</v>
      </c>
      <c r="M23">
        <f t="shared" si="0"/>
        <v>27.924944843942189</v>
      </c>
      <c r="N23">
        <f t="shared" si="1"/>
        <v>28924</v>
      </c>
    </row>
    <row r="24" spans="1:14" x14ac:dyDescent="0.3">
      <c r="A24" s="8" t="s">
        <v>88</v>
      </c>
      <c r="B24" s="17">
        <v>5391369</v>
      </c>
      <c r="C24">
        <f>'Statement		'!B25</f>
        <v>0.1479</v>
      </c>
      <c r="D24">
        <f>'Statement		'!C25</f>
        <v>1489.6</v>
      </c>
      <c r="E24">
        <f>'Statement		'!D25</f>
        <v>0</v>
      </c>
      <c r="F24">
        <f>'Statement		'!E25</f>
        <v>0</v>
      </c>
      <c r="G24">
        <f>'Statement		'!F25</f>
        <v>514</v>
      </c>
      <c r="H24">
        <f>'Statement		'!G25</f>
        <v>9.9</v>
      </c>
      <c r="I24">
        <f>'Statement		'!H25</f>
        <v>1.9419999999999999</v>
      </c>
      <c r="J24">
        <f>'Statement		'!I25</f>
        <v>51.6</v>
      </c>
      <c r="K24" s="19">
        <f>'Statement		'!J25</f>
        <v>53.789677538302421</v>
      </c>
      <c r="L24">
        <f>'Statement		'!K25</f>
        <v>231</v>
      </c>
      <c r="M24">
        <f t="shared" si="0"/>
        <v>42.846260383958139</v>
      </c>
      <c r="N24">
        <f t="shared" si="1"/>
        <v>43846</v>
      </c>
    </row>
    <row r="25" spans="1:14" x14ac:dyDescent="0.3">
      <c r="A25" s="8" t="s">
        <v>80</v>
      </c>
      <c r="B25" s="18">
        <v>37840001</v>
      </c>
      <c r="C25">
        <f>'Statement		'!B26</f>
        <v>0.2697</v>
      </c>
      <c r="D25">
        <f>'Statement		'!C26</f>
        <v>218.1</v>
      </c>
      <c r="E25">
        <f>'Statement		'!D26</f>
        <v>0</v>
      </c>
      <c r="F25">
        <f>'Statement		'!E26</f>
        <v>6.9261775437973832</v>
      </c>
      <c r="G25">
        <f>'Statement		'!F26</f>
        <v>664</v>
      </c>
      <c r="H25">
        <f>'Statement		'!G26</f>
        <v>28.8</v>
      </c>
      <c r="I25">
        <f>'Statement		'!H26</f>
        <v>1.395</v>
      </c>
      <c r="J25">
        <f>'Statement		'!I26</f>
        <v>0.8</v>
      </c>
      <c r="K25" s="19">
        <f>'Statement		'!J26</f>
        <v>27.219872430764472</v>
      </c>
      <c r="L25">
        <f>'Statement		'!K26</f>
        <v>74</v>
      </c>
      <c r="M25">
        <f t="shared" si="0"/>
        <v>1.9556024853170593</v>
      </c>
      <c r="N25">
        <f t="shared" si="1"/>
        <v>2955</v>
      </c>
    </row>
    <row r="26" spans="1:14" x14ac:dyDescent="0.3">
      <c r="A26" s="8" t="s">
        <v>81</v>
      </c>
      <c r="B26" s="17">
        <v>10298252</v>
      </c>
      <c r="C26">
        <f>'Statement		'!B27</f>
        <v>0.255</v>
      </c>
      <c r="D26">
        <f>'Statement		'!C27</f>
        <v>346.2</v>
      </c>
      <c r="E26">
        <f>'Statement		'!D27</f>
        <v>0</v>
      </c>
      <c r="F26">
        <f>'Statement		'!E27</f>
        <v>22.142587906811041</v>
      </c>
      <c r="G26">
        <f>'Statement		'!F27</f>
        <v>540</v>
      </c>
      <c r="H26">
        <f>'Statement		'!G27</f>
        <v>26.8</v>
      </c>
      <c r="I26">
        <f>'Statement		'!H27</f>
        <v>1.6</v>
      </c>
      <c r="J26">
        <f>'Statement		'!I27</f>
        <v>5.2</v>
      </c>
      <c r="K26" s="19">
        <f>'Statement		'!J27</f>
        <v>15.536617282233918</v>
      </c>
      <c r="L26">
        <f>'Statement		'!K27</f>
        <v>3</v>
      </c>
      <c r="M26">
        <f t="shared" si="0"/>
        <v>0.29131157404188596</v>
      </c>
      <c r="N26">
        <f t="shared" si="1"/>
        <v>1291</v>
      </c>
    </row>
    <row r="27" spans="1:14" x14ac:dyDescent="0.3">
      <c r="A27" s="8" t="s">
        <v>82</v>
      </c>
      <c r="B27" s="18">
        <v>19201662</v>
      </c>
      <c r="C27">
        <f>'Statement		'!B28</f>
        <v>0.30969999999999998</v>
      </c>
      <c r="D27">
        <f>'Statement		'!C28</f>
        <v>59.4</v>
      </c>
      <c r="E27">
        <f>'Statement		'!D28</f>
        <v>0</v>
      </c>
      <c r="F27">
        <f>'Statement		'!E28</f>
        <v>22.100684637719588</v>
      </c>
      <c r="G27">
        <f>'Statement		'!F28</f>
        <v>379</v>
      </c>
      <c r="H27">
        <f>'Statement		'!G28</f>
        <v>79.7</v>
      </c>
      <c r="I27">
        <f>'Statement		'!H28</f>
        <v>1.32</v>
      </c>
      <c r="J27">
        <f>'Statement		'!I28</f>
        <v>2.2000000000000002</v>
      </c>
      <c r="K27" s="19">
        <f>'Statement		'!J28</f>
        <v>12.498918062405222</v>
      </c>
      <c r="L27">
        <f>'Statement		'!K28</f>
        <v>0</v>
      </c>
      <c r="M27">
        <f t="shared" si="0"/>
        <v>0</v>
      </c>
      <c r="N27">
        <f t="shared" si="1"/>
        <v>1000</v>
      </c>
    </row>
    <row r="28" spans="1:14" x14ac:dyDescent="0.3">
      <c r="A28" s="8" t="s">
        <v>93</v>
      </c>
      <c r="B28" s="17">
        <v>6871547</v>
      </c>
      <c r="C28">
        <f>'Statement		'!B29</f>
        <v>0.15260000000000001</v>
      </c>
      <c r="D28">
        <f>'Statement		'!C29</f>
        <v>50</v>
      </c>
      <c r="E28">
        <f>'Statement		'!D29</f>
        <v>0</v>
      </c>
      <c r="F28">
        <f>'Statement		'!E29</f>
        <v>3.1055868638192288</v>
      </c>
      <c r="G28">
        <f>'Statement		'!F29</f>
        <v>285.71428571428572</v>
      </c>
      <c r="H28">
        <f>'Statement		'!G29</f>
        <v>0</v>
      </c>
      <c r="I28">
        <f>'Statement		'!H29</f>
        <v>1.492</v>
      </c>
      <c r="J28">
        <f>'Statement		'!I29</f>
        <v>0</v>
      </c>
      <c r="K28" s="19">
        <f>'Statement		'!J29</f>
        <v>0</v>
      </c>
      <c r="L28">
        <f>'Statement		'!K29</f>
        <v>0</v>
      </c>
      <c r="M28">
        <f t="shared" si="0"/>
        <v>0</v>
      </c>
      <c r="N28">
        <f t="shared" si="1"/>
        <v>1000</v>
      </c>
    </row>
    <row r="29" spans="1:14" x14ac:dyDescent="0.3">
      <c r="A29" s="8" t="s">
        <v>84</v>
      </c>
      <c r="B29" s="18">
        <v>5459781</v>
      </c>
      <c r="C29">
        <f>'Statement		'!B30</f>
        <v>0.20169999999999999</v>
      </c>
      <c r="D29">
        <f>'Statement		'!C30</f>
        <v>168.2</v>
      </c>
      <c r="E29">
        <f>'Statement		'!D30</f>
        <v>0</v>
      </c>
      <c r="F29">
        <f>'Statement		'!E30</f>
        <v>184.00239055905814</v>
      </c>
      <c r="G29">
        <f>'Statement		'!F30</f>
        <v>447</v>
      </c>
      <c r="H29">
        <f>'Statement		'!G30</f>
        <v>8.6999999999999993</v>
      </c>
      <c r="I29">
        <f>'Statement		'!H30</f>
        <v>1.494</v>
      </c>
      <c r="J29">
        <f>'Statement		'!I30</f>
        <v>1.1000000000000001</v>
      </c>
      <c r="K29" s="19">
        <f>'Statement		'!J30</f>
        <v>38.463081211499144</v>
      </c>
      <c r="L29">
        <f>'Statement		'!K30</f>
        <v>2</v>
      </c>
      <c r="M29">
        <f t="shared" si="0"/>
        <v>0.36631505915713469</v>
      </c>
      <c r="N29">
        <f t="shared" si="1"/>
        <v>1366</v>
      </c>
    </row>
    <row r="30" spans="1:14" x14ac:dyDescent="0.3">
      <c r="A30" s="8" t="s">
        <v>83</v>
      </c>
      <c r="B30" s="17">
        <v>2108977</v>
      </c>
      <c r="C30">
        <f>'Statement		'!B31</f>
        <v>0.20349999999999999</v>
      </c>
      <c r="D30">
        <f>'Statement		'!C31</f>
        <v>529.6</v>
      </c>
      <c r="E30">
        <f>'Statement		'!D31</f>
        <v>0</v>
      </c>
      <c r="F30">
        <f>'Statement		'!E31</f>
        <v>45.4621816835771</v>
      </c>
      <c r="G30">
        <f>'Statement		'!F31</f>
        <v>555</v>
      </c>
      <c r="H30">
        <f>'Statement		'!G31</f>
        <v>0</v>
      </c>
      <c r="I30">
        <f>'Statement		'!H31</f>
        <v>1.242</v>
      </c>
      <c r="J30">
        <f>'Statement		'!I31</f>
        <v>3.1</v>
      </c>
      <c r="K30" s="19">
        <f>'Statement		'!J31</f>
        <v>0</v>
      </c>
      <c r="L30">
        <f>'Statement		'!K31</f>
        <v>0</v>
      </c>
      <c r="M30">
        <f t="shared" si="0"/>
        <v>0</v>
      </c>
      <c r="N30">
        <f t="shared" si="1"/>
        <v>1000</v>
      </c>
    </row>
    <row r="31" spans="1:14" x14ac:dyDescent="0.3">
      <c r="A31" s="8" t="s">
        <v>68</v>
      </c>
      <c r="B31" s="18">
        <v>47398695</v>
      </c>
      <c r="C31">
        <f>'Statement		'!B32</f>
        <v>0.2999</v>
      </c>
      <c r="D31">
        <f>'Statement		'!C32</f>
        <v>363.9</v>
      </c>
      <c r="E31">
        <f>'Statement		'!D32</f>
        <v>6.3292881797695072E-2</v>
      </c>
      <c r="F31">
        <f>'Statement		'!E32</f>
        <v>35.042709365385413</v>
      </c>
      <c r="G31">
        <f>'Statement		'!F32</f>
        <v>521</v>
      </c>
      <c r="H31">
        <f>'Statement		'!G32</f>
        <v>47.8</v>
      </c>
      <c r="I31">
        <f>'Statement		'!H32</f>
        <v>1.5629999999999999</v>
      </c>
      <c r="J31">
        <f>'Statement		'!I32</f>
        <v>2.1</v>
      </c>
      <c r="K31" s="19">
        <f>'Statement		'!J32</f>
        <v>16.6671255400597</v>
      </c>
      <c r="L31">
        <f>'Statement		'!K32</f>
        <v>19</v>
      </c>
      <c r="M31">
        <f t="shared" si="0"/>
        <v>0.40085491805206874</v>
      </c>
      <c r="N31">
        <f t="shared" si="1"/>
        <v>1400</v>
      </c>
    </row>
    <row r="32" spans="1:14" x14ac:dyDescent="0.3">
      <c r="A32" s="8" t="s">
        <v>86</v>
      </c>
      <c r="B32" s="18">
        <v>10379295</v>
      </c>
      <c r="C32">
        <f>'Statement		'!B33</f>
        <v>0.20219999999999999</v>
      </c>
      <c r="D32">
        <f>'Statement		'!C33</f>
        <v>1737.4</v>
      </c>
      <c r="E32">
        <f>'Statement		'!D33</f>
        <v>0.28903697216429441</v>
      </c>
      <c r="F32">
        <f>'Statement		'!E33</f>
        <v>24.683501069522706</v>
      </c>
      <c r="G32">
        <f>'Statement		'!F33</f>
        <v>476</v>
      </c>
      <c r="H32">
        <f>'Statement		'!G33</f>
        <v>47.4</v>
      </c>
      <c r="I32">
        <f>'Statement		'!H33</f>
        <v>1.7050000000000001</v>
      </c>
      <c r="J32">
        <f>'Statement		'!I33</f>
        <v>9.3000000000000007</v>
      </c>
      <c r="K32" s="19">
        <f>'Statement		'!J33</f>
        <v>23.12295777314355</v>
      </c>
      <c r="L32">
        <f>'Statement		'!K33</f>
        <v>63</v>
      </c>
      <c r="M32">
        <f t="shared" si="0"/>
        <v>6.0697764154501828</v>
      </c>
      <c r="N32">
        <f t="shared" si="1"/>
        <v>7069</v>
      </c>
    </row>
    <row r="33" spans="1:14" x14ac:dyDescent="0.3">
      <c r="A33" s="8" t="s">
        <v>89</v>
      </c>
      <c r="B33" s="18">
        <v>8670300</v>
      </c>
      <c r="C33">
        <f>'Statement		'!B34</f>
        <v>0.20499999999999999</v>
      </c>
      <c r="D33">
        <f>'Statement		'!C34</f>
        <v>1988.372093023256</v>
      </c>
      <c r="E33">
        <f>'Statement		'!D34</f>
        <v>0</v>
      </c>
      <c r="F33">
        <f>'Statement		'!E34</f>
        <v>0</v>
      </c>
      <c r="G33">
        <f>'Statement		'!F34</f>
        <v>537</v>
      </c>
      <c r="H33">
        <f>'Statement		'!G34</f>
        <v>38.6</v>
      </c>
      <c r="I33">
        <f>'Statement		'!H34</f>
        <v>1.8049999999999999</v>
      </c>
      <c r="J33">
        <f>'Statement		'!I34</f>
        <v>7.9</v>
      </c>
      <c r="K33" s="19">
        <f>'Statement		'!J34</f>
        <v>2.3067252574882069</v>
      </c>
      <c r="L33">
        <f>'Statement		'!K34</f>
        <v>200</v>
      </c>
      <c r="M33">
        <f t="shared" si="0"/>
        <v>23.067252574882069</v>
      </c>
      <c r="N33">
        <f t="shared" si="1"/>
        <v>24067</v>
      </c>
    </row>
    <row r="34" spans="1:14" x14ac:dyDescent="0.3">
      <c r="A34" s="8" t="s">
        <v>90</v>
      </c>
      <c r="B34" s="18">
        <v>83614362</v>
      </c>
      <c r="C34">
        <f>'Statement		'!B35</f>
        <v>0.2747</v>
      </c>
      <c r="D34">
        <f>'Statement		'!C35</f>
        <v>271.08433734939757</v>
      </c>
      <c r="E34">
        <f>'Statement		'!D35</f>
        <v>0</v>
      </c>
      <c r="F34">
        <f>'Statement		'!E35</f>
        <v>9.2445970267478934</v>
      </c>
      <c r="G34">
        <f>'Statement		'!F35</f>
        <v>157</v>
      </c>
      <c r="H34">
        <f>'Statement		'!G35</f>
        <v>0</v>
      </c>
      <c r="I34">
        <f>'Statement		'!H35</f>
        <v>0.93500000000000005</v>
      </c>
      <c r="J34">
        <f>'Statement		'!I35</f>
        <v>0.1</v>
      </c>
      <c r="K34" s="19">
        <f>'Statement		'!J35</f>
        <v>0</v>
      </c>
      <c r="L34">
        <f>'Statement		'!K35</f>
        <v>0</v>
      </c>
      <c r="M34">
        <f>L34/B34*1000000</f>
        <v>0</v>
      </c>
      <c r="N34">
        <f t="shared" si="1"/>
        <v>1000</v>
      </c>
    </row>
    <row r="36" spans="1:14" x14ac:dyDescent="0.3">
      <c r="A36" s="8" t="s">
        <v>115</v>
      </c>
      <c r="C36">
        <v>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M36" s="11"/>
      <c r="N36" s="11"/>
    </row>
    <row r="37" spans="1:14" x14ac:dyDescent="0.3">
      <c r="C37">
        <f>CORREL(C3:C34,$N$3:$N$34)</f>
        <v>-0.43331263629650274</v>
      </c>
      <c r="D37">
        <f t="shared" ref="D37:K37" si="2">CORREL(D3:D34,$N$3:$N$34)</f>
        <v>0.65016968284141374</v>
      </c>
      <c r="E37">
        <f t="shared" si="2"/>
        <v>0.3120854438272847</v>
      </c>
      <c r="F37">
        <f t="shared" si="2"/>
        <v>-0.18670308101868677</v>
      </c>
      <c r="G37">
        <f t="shared" si="2"/>
        <v>-0.28185802996628784</v>
      </c>
      <c r="H37">
        <f t="shared" si="2"/>
        <v>4.1491578645815971E-2</v>
      </c>
      <c r="I37">
        <f t="shared" si="2"/>
        <v>0.65713970803056065</v>
      </c>
      <c r="J37">
        <f t="shared" si="2"/>
        <v>0.76771692601291019</v>
      </c>
      <c r="K37">
        <f t="shared" si="2"/>
        <v>6.1352824420924684E-2</v>
      </c>
      <c r="L37">
        <f>CORREL(L3:L34,$N$3:$N$34)</f>
        <v>0.29376431376910817</v>
      </c>
      <c r="M37" s="11">
        <f t="shared" ref="M37:N37" si="3">CORREL(M3:M34,$N$3:$N$34)</f>
        <v>0.99999999981928023</v>
      </c>
      <c r="N37" s="11">
        <f t="shared" si="3"/>
        <v>1</v>
      </c>
    </row>
    <row r="38" spans="1:14" x14ac:dyDescent="0.3">
      <c r="A38" s="8" t="s">
        <v>116</v>
      </c>
      <c r="C38" s="10" t="s">
        <v>98</v>
      </c>
      <c r="D38" s="10" t="s">
        <v>91</v>
      </c>
      <c r="E38" s="10" t="s">
        <v>97</v>
      </c>
      <c r="F38" s="10" t="s">
        <v>94</v>
      </c>
      <c r="G38" s="10" t="s">
        <v>96</v>
      </c>
      <c r="H38" s="10" t="s">
        <v>109</v>
      </c>
      <c r="I38" s="10" t="s">
        <v>99</v>
      </c>
      <c r="J38" s="10" t="s">
        <v>100</v>
      </c>
      <c r="K38" s="10" t="s">
        <v>106</v>
      </c>
      <c r="L38" s="10" t="s">
        <v>101</v>
      </c>
    </row>
    <row r="39" spans="1:14" x14ac:dyDescent="0.3">
      <c r="A39" s="8" t="s">
        <v>79</v>
      </c>
      <c r="C39">
        <f>RANK(C3,C$3:C$34,C$36)</f>
        <v>10</v>
      </c>
      <c r="D39">
        <f t="shared" ref="D39:K39" si="4">RANK(D3,D$3:D$34,D$36)</f>
        <v>6</v>
      </c>
      <c r="E39">
        <f t="shared" si="4"/>
        <v>3</v>
      </c>
      <c r="F39">
        <f t="shared" si="4"/>
        <v>12</v>
      </c>
      <c r="G39">
        <f t="shared" si="4"/>
        <v>9</v>
      </c>
      <c r="H39">
        <f t="shared" si="4"/>
        <v>20</v>
      </c>
      <c r="I39">
        <f t="shared" si="4"/>
        <v>25</v>
      </c>
      <c r="J39">
        <f t="shared" si="4"/>
        <v>9</v>
      </c>
      <c r="K39">
        <f t="shared" si="4"/>
        <v>14</v>
      </c>
      <c r="L39">
        <f>N3</f>
        <v>7157</v>
      </c>
    </row>
    <row r="40" spans="1:14" x14ac:dyDescent="0.3">
      <c r="A40" s="8" t="s">
        <v>61</v>
      </c>
      <c r="C40">
        <f t="shared" ref="C40:K40" si="5">RANK(C4,C$3:C$34,C$36)</f>
        <v>27</v>
      </c>
      <c r="D40">
        <f t="shared" si="5"/>
        <v>7</v>
      </c>
      <c r="E40">
        <f t="shared" si="5"/>
        <v>7</v>
      </c>
      <c r="F40">
        <f t="shared" si="5"/>
        <v>10</v>
      </c>
      <c r="G40">
        <f t="shared" si="5"/>
        <v>19</v>
      </c>
      <c r="H40">
        <f t="shared" si="5"/>
        <v>4</v>
      </c>
      <c r="I40">
        <f t="shared" si="5"/>
        <v>8</v>
      </c>
      <c r="J40">
        <f t="shared" si="5"/>
        <v>14</v>
      </c>
      <c r="K40">
        <f t="shared" si="5"/>
        <v>4</v>
      </c>
      <c r="L40">
        <f t="shared" ref="L40:L70" si="6">N4</f>
        <v>8356</v>
      </c>
    </row>
    <row r="41" spans="1:14" x14ac:dyDescent="0.3">
      <c r="A41" s="8" t="s">
        <v>62</v>
      </c>
      <c r="C41">
        <f t="shared" ref="C41:K41" si="7">RANK(C5,C$3:C$34,C$36)</f>
        <v>13</v>
      </c>
      <c r="D41">
        <f t="shared" si="7"/>
        <v>30</v>
      </c>
      <c r="E41">
        <f t="shared" si="7"/>
        <v>11</v>
      </c>
      <c r="F41">
        <f t="shared" si="7"/>
        <v>19</v>
      </c>
      <c r="G41">
        <f t="shared" si="7"/>
        <v>26</v>
      </c>
      <c r="H41">
        <f t="shared" si="7"/>
        <v>24</v>
      </c>
      <c r="I41">
        <f t="shared" si="7"/>
        <v>30</v>
      </c>
      <c r="J41">
        <f t="shared" si="7"/>
        <v>24</v>
      </c>
      <c r="K41">
        <f t="shared" si="7"/>
        <v>9</v>
      </c>
      <c r="L41">
        <f t="shared" si="6"/>
        <v>1000</v>
      </c>
    </row>
    <row r="42" spans="1:14" x14ac:dyDescent="0.3">
      <c r="A42" s="8" t="s">
        <v>70</v>
      </c>
      <c r="C42">
        <f t="shared" ref="C42:K42" si="8">RANK(C6,C$3:C$34,C$36)</f>
        <v>14</v>
      </c>
      <c r="D42">
        <f t="shared" si="8"/>
        <v>27</v>
      </c>
      <c r="E42">
        <f t="shared" si="8"/>
        <v>11</v>
      </c>
      <c r="F42">
        <f t="shared" si="8"/>
        <v>19</v>
      </c>
      <c r="G42">
        <f t="shared" si="8"/>
        <v>25</v>
      </c>
      <c r="H42">
        <f t="shared" si="8"/>
        <v>15</v>
      </c>
      <c r="I42">
        <f t="shared" si="8"/>
        <v>28</v>
      </c>
      <c r="J42">
        <f t="shared" si="8"/>
        <v>23</v>
      </c>
      <c r="K42">
        <f t="shared" si="8"/>
        <v>6</v>
      </c>
      <c r="L42">
        <f t="shared" si="6"/>
        <v>1000</v>
      </c>
    </row>
    <row r="43" spans="1:14" x14ac:dyDescent="0.3">
      <c r="A43" s="8" t="s">
        <v>72</v>
      </c>
      <c r="C43">
        <f t="shared" ref="C43:K43" si="9">RANK(C7,C$3:C$34,C$36)</f>
        <v>23</v>
      </c>
      <c r="D43">
        <f t="shared" si="9"/>
        <v>23</v>
      </c>
      <c r="E43">
        <f t="shared" si="9"/>
        <v>11</v>
      </c>
      <c r="F43">
        <f t="shared" si="9"/>
        <v>19</v>
      </c>
      <c r="G43">
        <f t="shared" si="9"/>
        <v>5</v>
      </c>
      <c r="H43">
        <f t="shared" si="9"/>
        <v>24</v>
      </c>
      <c r="I43">
        <f t="shared" si="9"/>
        <v>24</v>
      </c>
      <c r="J43">
        <f t="shared" si="9"/>
        <v>30</v>
      </c>
      <c r="K43">
        <f t="shared" si="9"/>
        <v>24</v>
      </c>
      <c r="L43">
        <f t="shared" si="6"/>
        <v>1000</v>
      </c>
    </row>
    <row r="44" spans="1:14" x14ac:dyDescent="0.3">
      <c r="A44" s="8" t="s">
        <v>63</v>
      </c>
      <c r="C44">
        <f t="shared" ref="C44:K44" si="10">RANK(C8,C$3:C$34,C$36)</f>
        <v>22</v>
      </c>
      <c r="D44">
        <f t="shared" si="10"/>
        <v>16</v>
      </c>
      <c r="E44">
        <f t="shared" si="10"/>
        <v>8</v>
      </c>
      <c r="F44">
        <f t="shared" si="10"/>
        <v>2</v>
      </c>
      <c r="G44">
        <f t="shared" si="10"/>
        <v>11</v>
      </c>
      <c r="H44">
        <f t="shared" si="10"/>
        <v>21</v>
      </c>
      <c r="I44">
        <f t="shared" si="10"/>
        <v>19</v>
      </c>
      <c r="J44">
        <f t="shared" si="10"/>
        <v>22</v>
      </c>
      <c r="K44">
        <f t="shared" si="10"/>
        <v>19</v>
      </c>
      <c r="L44">
        <f t="shared" si="6"/>
        <v>1857</v>
      </c>
    </row>
    <row r="45" spans="1:14" x14ac:dyDescent="0.3">
      <c r="A45" s="8" t="s">
        <v>64</v>
      </c>
      <c r="C45">
        <f t="shared" ref="C45:K45" si="11">RANK(C9,C$3:C$34,C$36)</f>
        <v>26</v>
      </c>
      <c r="D45">
        <f t="shared" si="11"/>
        <v>4</v>
      </c>
      <c r="E45">
        <f t="shared" si="11"/>
        <v>2</v>
      </c>
      <c r="F45">
        <f t="shared" si="11"/>
        <v>19</v>
      </c>
      <c r="G45">
        <f t="shared" si="11"/>
        <v>22</v>
      </c>
      <c r="H45">
        <f t="shared" si="11"/>
        <v>11</v>
      </c>
      <c r="I45">
        <f t="shared" si="11"/>
        <v>5</v>
      </c>
      <c r="J45">
        <f t="shared" si="11"/>
        <v>6</v>
      </c>
      <c r="K45">
        <f t="shared" si="11"/>
        <v>21</v>
      </c>
      <c r="L45">
        <f t="shared" si="6"/>
        <v>39698</v>
      </c>
    </row>
    <row r="46" spans="1:14" x14ac:dyDescent="0.3">
      <c r="A46" s="8" t="s">
        <v>65</v>
      </c>
      <c r="C46">
        <f t="shared" ref="C46:K46" si="12">RANK(C10,C$3:C$34,C$36)</f>
        <v>20</v>
      </c>
      <c r="D46">
        <f t="shared" si="12"/>
        <v>17</v>
      </c>
      <c r="E46">
        <f t="shared" si="12"/>
        <v>11</v>
      </c>
      <c r="F46">
        <f t="shared" si="12"/>
        <v>19</v>
      </c>
      <c r="G46">
        <f t="shared" si="12"/>
        <v>6</v>
      </c>
      <c r="H46">
        <f t="shared" si="12"/>
        <v>5</v>
      </c>
      <c r="I46">
        <f t="shared" si="12"/>
        <v>10</v>
      </c>
      <c r="J46">
        <f t="shared" si="12"/>
        <v>21</v>
      </c>
      <c r="K46">
        <f t="shared" si="12"/>
        <v>24</v>
      </c>
      <c r="L46">
        <f t="shared" si="6"/>
        <v>1000</v>
      </c>
    </row>
    <row r="47" spans="1:14" x14ac:dyDescent="0.3">
      <c r="A47" s="8" t="s">
        <v>85</v>
      </c>
      <c r="C47">
        <f t="shared" ref="C47:K47" si="13">RANK(C11,C$3:C$34,C$36)</f>
        <v>3</v>
      </c>
      <c r="D47">
        <f t="shared" si="13"/>
        <v>9</v>
      </c>
      <c r="E47">
        <f t="shared" si="13"/>
        <v>11</v>
      </c>
      <c r="F47">
        <f t="shared" si="13"/>
        <v>11</v>
      </c>
      <c r="G47">
        <f t="shared" si="13"/>
        <v>4</v>
      </c>
      <c r="H47">
        <f t="shared" si="13"/>
        <v>6</v>
      </c>
      <c r="I47">
        <f t="shared" si="13"/>
        <v>3</v>
      </c>
      <c r="J47">
        <f t="shared" si="13"/>
        <v>13</v>
      </c>
      <c r="K47">
        <f t="shared" si="13"/>
        <v>8</v>
      </c>
      <c r="L47">
        <f t="shared" si="6"/>
        <v>1180</v>
      </c>
    </row>
    <row r="48" spans="1:14" x14ac:dyDescent="0.3">
      <c r="A48" s="8" t="s">
        <v>69</v>
      </c>
      <c r="C48">
        <f t="shared" ref="C48:K48" si="14">RANK(C12,C$3:C$34,C$36)</f>
        <v>9</v>
      </c>
      <c r="D48">
        <f t="shared" si="14"/>
        <v>13</v>
      </c>
      <c r="E48">
        <f t="shared" si="14"/>
        <v>6</v>
      </c>
      <c r="F48">
        <f t="shared" si="14"/>
        <v>13</v>
      </c>
      <c r="G48">
        <f t="shared" si="14"/>
        <v>10</v>
      </c>
      <c r="H48">
        <f t="shared" si="14"/>
        <v>10</v>
      </c>
      <c r="I48">
        <f t="shared" si="14"/>
        <v>12</v>
      </c>
      <c r="J48">
        <f t="shared" si="14"/>
        <v>7</v>
      </c>
      <c r="K48">
        <f t="shared" si="14"/>
        <v>20</v>
      </c>
      <c r="L48">
        <f t="shared" si="6"/>
        <v>6853</v>
      </c>
    </row>
    <row r="49" spans="1:12" x14ac:dyDescent="0.3">
      <c r="A49" s="8" t="s">
        <v>92</v>
      </c>
      <c r="C49">
        <f t="shared" ref="C49:K49" si="15">RANK(C13,C$3:C$34,C$36)</f>
        <v>30</v>
      </c>
      <c r="D49">
        <f t="shared" si="15"/>
        <v>8</v>
      </c>
      <c r="E49">
        <f t="shared" si="15"/>
        <v>1</v>
      </c>
      <c r="F49">
        <f t="shared" si="15"/>
        <v>5</v>
      </c>
      <c r="G49">
        <f t="shared" si="15"/>
        <v>8</v>
      </c>
      <c r="H49">
        <f t="shared" si="15"/>
        <v>12</v>
      </c>
      <c r="I49">
        <f t="shared" si="15"/>
        <v>11</v>
      </c>
      <c r="J49">
        <f t="shared" si="15"/>
        <v>8</v>
      </c>
      <c r="K49">
        <f t="shared" si="15"/>
        <v>12</v>
      </c>
      <c r="L49">
        <f t="shared" si="6"/>
        <v>15863</v>
      </c>
    </row>
    <row r="50" spans="1:12" x14ac:dyDescent="0.3">
      <c r="A50" s="8" t="s">
        <v>67</v>
      </c>
      <c r="C50">
        <f t="shared" ref="C50:K50" si="16">RANK(C14,C$3:C$34,C$36)</f>
        <v>19</v>
      </c>
      <c r="D50">
        <f t="shared" si="16"/>
        <v>22</v>
      </c>
      <c r="E50">
        <f t="shared" si="16"/>
        <v>11</v>
      </c>
      <c r="F50">
        <f t="shared" si="16"/>
        <v>19</v>
      </c>
      <c r="G50">
        <f t="shared" si="16"/>
        <v>17</v>
      </c>
      <c r="H50">
        <f t="shared" si="16"/>
        <v>24</v>
      </c>
      <c r="I50">
        <f t="shared" si="16"/>
        <v>4</v>
      </c>
      <c r="J50">
        <f t="shared" si="16"/>
        <v>28</v>
      </c>
      <c r="K50">
        <f t="shared" si="16"/>
        <v>7</v>
      </c>
      <c r="L50">
        <f t="shared" si="6"/>
        <v>1000</v>
      </c>
    </row>
    <row r="51" spans="1:12" x14ac:dyDescent="0.3">
      <c r="A51" s="8" t="s">
        <v>76</v>
      </c>
      <c r="C51">
        <f t="shared" ref="C51:K51" si="17">RANK(C15,C$3:C$34,C$36)</f>
        <v>8</v>
      </c>
      <c r="D51">
        <f t="shared" si="17"/>
        <v>21</v>
      </c>
      <c r="E51">
        <f t="shared" si="17"/>
        <v>11</v>
      </c>
      <c r="F51">
        <f t="shared" si="17"/>
        <v>4</v>
      </c>
      <c r="G51">
        <f t="shared" si="17"/>
        <v>27</v>
      </c>
      <c r="H51">
        <f t="shared" si="17"/>
        <v>23</v>
      </c>
      <c r="I51">
        <f t="shared" si="17"/>
        <v>17</v>
      </c>
      <c r="J51">
        <f t="shared" si="17"/>
        <v>17</v>
      </c>
      <c r="K51">
        <f t="shared" si="17"/>
        <v>11</v>
      </c>
      <c r="L51">
        <f t="shared" si="6"/>
        <v>1000</v>
      </c>
    </row>
    <row r="52" spans="1:12" x14ac:dyDescent="0.3">
      <c r="A52" s="8" t="s">
        <v>87</v>
      </c>
      <c r="C52">
        <f t="shared" ref="C52:K52" si="18">RANK(C16,C$3:C$34,C$36)</f>
        <v>1</v>
      </c>
      <c r="D52">
        <f t="shared" si="18"/>
        <v>3</v>
      </c>
      <c r="E52">
        <f t="shared" si="18"/>
        <v>11</v>
      </c>
      <c r="F52">
        <f t="shared" si="18"/>
        <v>19</v>
      </c>
      <c r="G52">
        <f t="shared" si="18"/>
        <v>31</v>
      </c>
      <c r="H52">
        <f t="shared" si="18"/>
        <v>22</v>
      </c>
      <c r="I52">
        <f t="shared" si="18"/>
        <v>1</v>
      </c>
      <c r="J52">
        <f t="shared" si="18"/>
        <v>2</v>
      </c>
      <c r="K52">
        <f t="shared" si="18"/>
        <v>24</v>
      </c>
      <c r="L52">
        <f t="shared" si="6"/>
        <v>74212</v>
      </c>
    </row>
    <row r="53" spans="1:12" x14ac:dyDescent="0.3">
      <c r="A53" s="8" t="s">
        <v>66</v>
      </c>
      <c r="C53">
        <f t="shared" ref="C53:K53" si="19">RANK(C17,C$3:C$34,C$36)</f>
        <v>21</v>
      </c>
      <c r="D53">
        <f t="shared" si="19"/>
        <v>12</v>
      </c>
      <c r="E53">
        <f t="shared" si="19"/>
        <v>11</v>
      </c>
      <c r="F53">
        <f t="shared" si="19"/>
        <v>19</v>
      </c>
      <c r="G53">
        <f t="shared" si="19"/>
        <v>23</v>
      </c>
      <c r="H53">
        <f t="shared" si="19"/>
        <v>3</v>
      </c>
      <c r="I53">
        <f t="shared" si="19"/>
        <v>13</v>
      </c>
      <c r="J53">
        <f t="shared" si="19"/>
        <v>12</v>
      </c>
      <c r="K53">
        <f t="shared" si="19"/>
        <v>23</v>
      </c>
      <c r="L53">
        <f t="shared" si="6"/>
        <v>1000</v>
      </c>
    </row>
    <row r="54" spans="1:12" x14ac:dyDescent="0.3">
      <c r="A54" s="8" t="s">
        <v>71</v>
      </c>
      <c r="C54">
        <f t="shared" ref="C54:K54" si="20">RANK(C18,C$3:C$34,C$36)</f>
        <v>18</v>
      </c>
      <c r="D54">
        <f t="shared" si="20"/>
        <v>15</v>
      </c>
      <c r="E54">
        <f t="shared" si="20"/>
        <v>10</v>
      </c>
      <c r="F54">
        <f t="shared" si="20"/>
        <v>15</v>
      </c>
      <c r="G54">
        <f t="shared" si="20"/>
        <v>2</v>
      </c>
      <c r="H54">
        <f t="shared" si="20"/>
        <v>16</v>
      </c>
      <c r="I54">
        <f t="shared" si="20"/>
        <v>14</v>
      </c>
      <c r="J54">
        <f t="shared" si="20"/>
        <v>16</v>
      </c>
      <c r="K54">
        <f t="shared" si="20"/>
        <v>17</v>
      </c>
      <c r="L54">
        <f t="shared" si="6"/>
        <v>1759</v>
      </c>
    </row>
    <row r="55" spans="1:12" x14ac:dyDescent="0.3">
      <c r="A55" s="8" t="s">
        <v>73</v>
      </c>
      <c r="C55">
        <f t="shared" ref="C55:K55" si="21">RANK(C19,C$3:C$34,C$36)</f>
        <v>25</v>
      </c>
      <c r="D55">
        <f t="shared" si="21"/>
        <v>29</v>
      </c>
      <c r="E55">
        <f t="shared" si="21"/>
        <v>11</v>
      </c>
      <c r="F55">
        <f t="shared" si="21"/>
        <v>19</v>
      </c>
      <c r="G55">
        <f t="shared" si="21"/>
        <v>28</v>
      </c>
      <c r="H55">
        <f t="shared" si="21"/>
        <v>17</v>
      </c>
      <c r="I55">
        <f t="shared" si="21"/>
        <v>16</v>
      </c>
      <c r="J55">
        <f t="shared" si="21"/>
        <v>19</v>
      </c>
      <c r="K55">
        <f t="shared" si="21"/>
        <v>24</v>
      </c>
      <c r="L55">
        <f t="shared" si="6"/>
        <v>1000</v>
      </c>
    </row>
    <row r="56" spans="1:12" x14ac:dyDescent="0.3">
      <c r="A56" s="8" t="s">
        <v>74</v>
      </c>
      <c r="C56">
        <f t="shared" ref="C56:K56" si="22">RANK(C20,C$3:C$34,C$36)</f>
        <v>17</v>
      </c>
      <c r="D56">
        <f t="shared" si="22"/>
        <v>24</v>
      </c>
      <c r="E56">
        <f t="shared" si="22"/>
        <v>11</v>
      </c>
      <c r="F56">
        <f t="shared" si="22"/>
        <v>19</v>
      </c>
      <c r="G56">
        <f t="shared" si="22"/>
        <v>12</v>
      </c>
      <c r="H56">
        <f t="shared" si="22"/>
        <v>24</v>
      </c>
      <c r="I56">
        <f t="shared" si="22"/>
        <v>23</v>
      </c>
      <c r="J56">
        <f t="shared" si="22"/>
        <v>26</v>
      </c>
      <c r="K56">
        <f t="shared" si="22"/>
        <v>1</v>
      </c>
      <c r="L56">
        <f t="shared" si="6"/>
        <v>1000</v>
      </c>
    </row>
    <row r="57" spans="1:12" x14ac:dyDescent="0.3">
      <c r="A57" s="8" t="s">
        <v>75</v>
      </c>
      <c r="C57">
        <f t="shared" ref="C57:K57" si="23">RANK(C21,C$3:C$34,C$36)</f>
        <v>7</v>
      </c>
      <c r="D57">
        <f t="shared" si="23"/>
        <v>10</v>
      </c>
      <c r="E57">
        <f t="shared" si="23"/>
        <v>11</v>
      </c>
      <c r="F57">
        <f t="shared" si="23"/>
        <v>19</v>
      </c>
      <c r="G57">
        <f t="shared" si="23"/>
        <v>1</v>
      </c>
      <c r="H57">
        <f t="shared" si="23"/>
        <v>24</v>
      </c>
      <c r="I57">
        <f t="shared" si="23"/>
        <v>22</v>
      </c>
      <c r="J57">
        <f t="shared" si="23"/>
        <v>10</v>
      </c>
      <c r="K57">
        <f t="shared" si="23"/>
        <v>24</v>
      </c>
      <c r="L57">
        <f t="shared" si="6"/>
        <v>5726</v>
      </c>
    </row>
    <row r="58" spans="1:12" x14ac:dyDescent="0.3">
      <c r="A58" s="8" t="s">
        <v>77</v>
      </c>
      <c r="C58">
        <f t="shared" ref="C58:K58" si="24">RANK(C22,C$3:C$34,C$36)</f>
        <v>5</v>
      </c>
      <c r="D58">
        <f t="shared" si="24"/>
        <v>26</v>
      </c>
      <c r="E58">
        <f t="shared" si="24"/>
        <v>11</v>
      </c>
      <c r="F58">
        <f t="shared" si="24"/>
        <v>19</v>
      </c>
      <c r="G58">
        <f t="shared" si="24"/>
        <v>7</v>
      </c>
      <c r="H58">
        <f t="shared" si="24"/>
        <v>24</v>
      </c>
      <c r="I58">
        <f t="shared" si="24"/>
        <v>27</v>
      </c>
      <c r="J58">
        <f t="shared" si="24"/>
        <v>24</v>
      </c>
      <c r="K58">
        <f t="shared" si="24"/>
        <v>24</v>
      </c>
      <c r="L58">
        <f t="shared" si="6"/>
        <v>1000</v>
      </c>
    </row>
    <row r="59" spans="1:12" x14ac:dyDescent="0.3">
      <c r="A59" s="8" t="s">
        <v>78</v>
      </c>
      <c r="C59">
        <f t="shared" ref="C59:K59" si="25">RANK(C23,C$3:C$34,C$36)</f>
        <v>2</v>
      </c>
      <c r="D59">
        <f t="shared" si="25"/>
        <v>11</v>
      </c>
      <c r="E59">
        <f t="shared" si="25"/>
        <v>4</v>
      </c>
      <c r="F59">
        <f t="shared" si="25"/>
        <v>17</v>
      </c>
      <c r="G59">
        <f t="shared" si="25"/>
        <v>20</v>
      </c>
      <c r="H59">
        <f t="shared" si="25"/>
        <v>2</v>
      </c>
      <c r="I59">
        <f t="shared" si="25"/>
        <v>7</v>
      </c>
      <c r="J59">
        <f t="shared" si="25"/>
        <v>3</v>
      </c>
      <c r="K59">
        <f t="shared" si="25"/>
        <v>2</v>
      </c>
      <c r="L59">
        <f t="shared" si="6"/>
        <v>28924</v>
      </c>
    </row>
    <row r="60" spans="1:12" x14ac:dyDescent="0.3">
      <c r="A60" s="8" t="s">
        <v>88</v>
      </c>
      <c r="C60">
        <f t="shared" ref="C60:K60" si="26">RANK(C24,C$3:C$34,C$36)</f>
        <v>4</v>
      </c>
      <c r="D60">
        <f t="shared" si="26"/>
        <v>5</v>
      </c>
      <c r="E60">
        <f t="shared" si="26"/>
        <v>11</v>
      </c>
      <c r="F60">
        <f t="shared" si="26"/>
        <v>19</v>
      </c>
      <c r="G60">
        <f t="shared" si="26"/>
        <v>17</v>
      </c>
      <c r="H60">
        <f t="shared" si="26"/>
        <v>18</v>
      </c>
      <c r="I60">
        <f t="shared" si="26"/>
        <v>2</v>
      </c>
      <c r="J60">
        <f t="shared" si="26"/>
        <v>1</v>
      </c>
      <c r="K60">
        <f t="shared" si="26"/>
        <v>3</v>
      </c>
      <c r="L60">
        <f t="shared" si="6"/>
        <v>43846</v>
      </c>
    </row>
    <row r="61" spans="1:12" x14ac:dyDescent="0.3">
      <c r="A61" s="8" t="s">
        <v>80</v>
      </c>
      <c r="C61">
        <f t="shared" ref="C61:K61" si="27">RANK(C25,C$3:C$34,C$36)</f>
        <v>28</v>
      </c>
      <c r="D61">
        <f t="shared" si="27"/>
        <v>25</v>
      </c>
      <c r="E61">
        <f t="shared" si="27"/>
        <v>11</v>
      </c>
      <c r="F61">
        <f t="shared" si="27"/>
        <v>16</v>
      </c>
      <c r="G61">
        <f t="shared" si="27"/>
        <v>3</v>
      </c>
      <c r="H61">
        <f t="shared" si="27"/>
        <v>13</v>
      </c>
      <c r="I61">
        <f t="shared" si="27"/>
        <v>26</v>
      </c>
      <c r="J61">
        <f t="shared" si="27"/>
        <v>28</v>
      </c>
      <c r="K61">
        <f t="shared" si="27"/>
        <v>10</v>
      </c>
      <c r="L61">
        <f t="shared" si="6"/>
        <v>2955</v>
      </c>
    </row>
    <row r="62" spans="1:12" x14ac:dyDescent="0.3">
      <c r="A62" s="8" t="s">
        <v>81</v>
      </c>
      <c r="C62">
        <f t="shared" ref="C62:K62" si="28">RANK(C26,C$3:C$34,C$36)</f>
        <v>24</v>
      </c>
      <c r="D62">
        <f t="shared" si="28"/>
        <v>19</v>
      </c>
      <c r="E62">
        <f t="shared" si="28"/>
        <v>11</v>
      </c>
      <c r="F62">
        <f t="shared" si="28"/>
        <v>8</v>
      </c>
      <c r="G62">
        <f t="shared" si="28"/>
        <v>14</v>
      </c>
      <c r="H62">
        <f t="shared" si="28"/>
        <v>14</v>
      </c>
      <c r="I62">
        <f t="shared" si="28"/>
        <v>15</v>
      </c>
      <c r="J62">
        <f t="shared" si="28"/>
        <v>11</v>
      </c>
      <c r="K62">
        <f t="shared" si="28"/>
        <v>16</v>
      </c>
      <c r="L62">
        <f t="shared" si="6"/>
        <v>1291</v>
      </c>
    </row>
    <row r="63" spans="1:12" x14ac:dyDescent="0.3">
      <c r="A63" s="8" t="s">
        <v>82</v>
      </c>
      <c r="C63">
        <f t="shared" ref="C63:K63" si="29">RANK(C27,C$3:C$34,C$36)</f>
        <v>32</v>
      </c>
      <c r="D63">
        <f t="shared" si="29"/>
        <v>31</v>
      </c>
      <c r="E63">
        <f t="shared" si="29"/>
        <v>11</v>
      </c>
      <c r="F63">
        <f t="shared" si="29"/>
        <v>9</v>
      </c>
      <c r="G63">
        <f t="shared" si="29"/>
        <v>29</v>
      </c>
      <c r="H63">
        <f t="shared" si="29"/>
        <v>1</v>
      </c>
      <c r="I63">
        <f t="shared" si="29"/>
        <v>29</v>
      </c>
      <c r="J63">
        <f t="shared" si="29"/>
        <v>17</v>
      </c>
      <c r="K63">
        <f t="shared" si="29"/>
        <v>18</v>
      </c>
      <c r="L63">
        <f t="shared" si="6"/>
        <v>1000</v>
      </c>
    </row>
    <row r="64" spans="1:12" x14ac:dyDescent="0.3">
      <c r="A64" s="8" t="s">
        <v>93</v>
      </c>
      <c r="C64">
        <f t="shared" ref="C64:K64" si="30">RANK(C28,C$3:C$34,C$36)</f>
        <v>6</v>
      </c>
      <c r="D64">
        <f t="shared" si="30"/>
        <v>32</v>
      </c>
      <c r="E64">
        <f t="shared" si="30"/>
        <v>11</v>
      </c>
      <c r="F64">
        <f t="shared" si="30"/>
        <v>18</v>
      </c>
      <c r="G64">
        <f t="shared" si="30"/>
        <v>30</v>
      </c>
      <c r="H64">
        <f t="shared" si="30"/>
        <v>24</v>
      </c>
      <c r="I64">
        <f t="shared" si="30"/>
        <v>21</v>
      </c>
      <c r="J64">
        <f t="shared" si="30"/>
        <v>32</v>
      </c>
      <c r="K64">
        <f t="shared" si="30"/>
        <v>24</v>
      </c>
      <c r="L64">
        <f t="shared" si="6"/>
        <v>1000</v>
      </c>
    </row>
    <row r="65" spans="1:12" x14ac:dyDescent="0.3">
      <c r="A65" s="8" t="s">
        <v>84</v>
      </c>
      <c r="C65">
        <f t="shared" ref="C65:K65" si="31">RANK(C29,C$3:C$34,C$36)</f>
        <v>11</v>
      </c>
      <c r="D65">
        <f t="shared" si="31"/>
        <v>28</v>
      </c>
      <c r="E65">
        <f t="shared" si="31"/>
        <v>11</v>
      </c>
      <c r="F65">
        <f t="shared" si="31"/>
        <v>1</v>
      </c>
      <c r="G65">
        <f t="shared" si="31"/>
        <v>24</v>
      </c>
      <c r="H65">
        <f t="shared" si="31"/>
        <v>19</v>
      </c>
      <c r="I65">
        <f t="shared" si="31"/>
        <v>20</v>
      </c>
      <c r="J65">
        <f t="shared" si="31"/>
        <v>26</v>
      </c>
      <c r="K65">
        <f t="shared" si="31"/>
        <v>5</v>
      </c>
      <c r="L65">
        <f t="shared" si="6"/>
        <v>1366</v>
      </c>
    </row>
    <row r="66" spans="1:12" x14ac:dyDescent="0.3">
      <c r="A66" s="8" t="s">
        <v>83</v>
      </c>
      <c r="C66">
        <f t="shared" ref="C66:K66" si="32">RANK(C30,C$3:C$34,C$36)</f>
        <v>15</v>
      </c>
      <c r="D66">
        <f t="shared" si="32"/>
        <v>14</v>
      </c>
      <c r="E66">
        <f t="shared" si="32"/>
        <v>11</v>
      </c>
      <c r="F66">
        <f t="shared" si="32"/>
        <v>3</v>
      </c>
      <c r="G66">
        <f t="shared" si="32"/>
        <v>13</v>
      </c>
      <c r="H66">
        <f t="shared" si="32"/>
        <v>24</v>
      </c>
      <c r="I66">
        <f t="shared" si="32"/>
        <v>31</v>
      </c>
      <c r="J66">
        <f t="shared" si="32"/>
        <v>15</v>
      </c>
      <c r="K66">
        <f t="shared" si="32"/>
        <v>24</v>
      </c>
      <c r="L66">
        <f t="shared" si="6"/>
        <v>1000</v>
      </c>
    </row>
    <row r="67" spans="1:12" x14ac:dyDescent="0.3">
      <c r="A67" s="8" t="s">
        <v>68</v>
      </c>
      <c r="C67">
        <f t="shared" ref="C67:K67" si="33">RANK(C31,C$3:C$34,C$36)</f>
        <v>31</v>
      </c>
      <c r="D67">
        <f t="shared" si="33"/>
        <v>18</v>
      </c>
      <c r="E67">
        <f t="shared" si="33"/>
        <v>9</v>
      </c>
      <c r="F67">
        <f t="shared" si="33"/>
        <v>6</v>
      </c>
      <c r="G67">
        <f t="shared" si="33"/>
        <v>16</v>
      </c>
      <c r="H67">
        <f t="shared" si="33"/>
        <v>7</v>
      </c>
      <c r="I67">
        <f t="shared" si="33"/>
        <v>18</v>
      </c>
      <c r="J67">
        <f t="shared" si="33"/>
        <v>19</v>
      </c>
      <c r="K67">
        <f t="shared" si="33"/>
        <v>15</v>
      </c>
      <c r="L67">
        <f t="shared" si="6"/>
        <v>1400</v>
      </c>
    </row>
    <row r="68" spans="1:12" x14ac:dyDescent="0.3">
      <c r="A68" s="8" t="s">
        <v>86</v>
      </c>
      <c r="C68">
        <f t="shared" ref="C68:K68" si="34">RANK(C32,C$3:C$34,C$36)</f>
        <v>12</v>
      </c>
      <c r="D68">
        <f t="shared" si="34"/>
        <v>2</v>
      </c>
      <c r="E68">
        <f t="shared" si="34"/>
        <v>5</v>
      </c>
      <c r="F68">
        <f t="shared" si="34"/>
        <v>7</v>
      </c>
      <c r="G68">
        <f t="shared" si="34"/>
        <v>21</v>
      </c>
      <c r="H68">
        <f t="shared" si="34"/>
        <v>8</v>
      </c>
      <c r="I68">
        <f t="shared" si="34"/>
        <v>9</v>
      </c>
      <c r="J68">
        <f t="shared" si="34"/>
        <v>4</v>
      </c>
      <c r="K68">
        <f t="shared" si="34"/>
        <v>13</v>
      </c>
      <c r="L68">
        <f t="shared" si="6"/>
        <v>7069</v>
      </c>
    </row>
    <row r="69" spans="1:12" x14ac:dyDescent="0.3">
      <c r="A69" s="8" t="s">
        <v>89</v>
      </c>
      <c r="C69">
        <f t="shared" ref="C69:K69" si="35">RANK(C33,C$3:C$34,C$36)</f>
        <v>16</v>
      </c>
      <c r="D69">
        <f t="shared" si="35"/>
        <v>1</v>
      </c>
      <c r="E69">
        <f t="shared" si="35"/>
        <v>11</v>
      </c>
      <c r="F69">
        <f t="shared" si="35"/>
        <v>19</v>
      </c>
      <c r="G69">
        <f t="shared" si="35"/>
        <v>15</v>
      </c>
      <c r="H69">
        <f t="shared" si="35"/>
        <v>9</v>
      </c>
      <c r="I69">
        <f t="shared" si="35"/>
        <v>6</v>
      </c>
      <c r="J69">
        <f t="shared" si="35"/>
        <v>5</v>
      </c>
      <c r="K69">
        <f t="shared" si="35"/>
        <v>22</v>
      </c>
      <c r="L69">
        <f t="shared" si="6"/>
        <v>24067</v>
      </c>
    </row>
    <row r="70" spans="1:12" x14ac:dyDescent="0.3">
      <c r="A70" s="8" t="s">
        <v>90</v>
      </c>
      <c r="C70">
        <f t="shared" ref="C70:K70" si="36">RANK(C34,C$3:C$34,C$36)</f>
        <v>29</v>
      </c>
      <c r="D70">
        <f t="shared" si="36"/>
        <v>20</v>
      </c>
      <c r="E70">
        <f t="shared" si="36"/>
        <v>11</v>
      </c>
      <c r="F70">
        <f t="shared" si="36"/>
        <v>14</v>
      </c>
      <c r="G70">
        <f t="shared" si="36"/>
        <v>32</v>
      </c>
      <c r="H70">
        <f t="shared" si="36"/>
        <v>24</v>
      </c>
      <c r="I70">
        <f t="shared" si="36"/>
        <v>32</v>
      </c>
      <c r="J70">
        <f t="shared" si="36"/>
        <v>31</v>
      </c>
      <c r="K70">
        <f t="shared" si="36"/>
        <v>24</v>
      </c>
      <c r="L70">
        <f t="shared" si="6"/>
        <v>1000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6172D-9B50-4775-8983-88AFC41EF6EB}">
  <dimension ref="A1:T155"/>
  <sheetViews>
    <sheetView zoomScale="49" workbookViewId="0"/>
  </sheetViews>
  <sheetFormatPr defaultColWidth="11.5546875" defaultRowHeight="14.4" x14ac:dyDescent="0.3"/>
  <cols>
    <col min="19" max="19" width="42.33203125" bestFit="1" customWidth="1"/>
    <col min="20" max="20" width="27.44140625" bestFit="1" customWidth="1"/>
  </cols>
  <sheetData>
    <row r="1" spans="1:12" ht="18" x14ac:dyDescent="0.3">
      <c r="A1" s="20"/>
    </row>
    <row r="2" spans="1:12" x14ac:dyDescent="0.3">
      <c r="A2" s="9"/>
    </row>
    <row r="5" spans="1:12" ht="18" x14ac:dyDescent="0.3">
      <c r="A5" s="21" t="s">
        <v>11</v>
      </c>
      <c r="B5" s="22">
        <v>6275706</v>
      </c>
      <c r="C5" s="21" t="s">
        <v>12</v>
      </c>
      <c r="D5" s="22">
        <v>32</v>
      </c>
      <c r="E5" s="21" t="s">
        <v>13</v>
      </c>
      <c r="F5" s="22">
        <v>9</v>
      </c>
      <c r="G5" s="21" t="s">
        <v>14</v>
      </c>
      <c r="H5" s="22">
        <v>32</v>
      </c>
      <c r="I5" s="21" t="s">
        <v>15</v>
      </c>
      <c r="J5" s="22">
        <v>0</v>
      </c>
      <c r="K5" s="21" t="s">
        <v>16</v>
      </c>
      <c r="L5" s="22" t="s">
        <v>120</v>
      </c>
    </row>
    <row r="6" spans="1:12" ht="18.600000000000001" thickBot="1" x14ac:dyDescent="0.35">
      <c r="A6" s="20"/>
    </row>
    <row r="7" spans="1:12" ht="15" thickBot="1" x14ac:dyDescent="0.35">
      <c r="A7" s="23" t="s">
        <v>9</v>
      </c>
      <c r="B7" s="23" t="s">
        <v>17</v>
      </c>
      <c r="C7" s="23" t="s">
        <v>18</v>
      </c>
      <c r="D7" s="23" t="s">
        <v>19</v>
      </c>
      <c r="E7" s="23" t="s">
        <v>20</v>
      </c>
      <c r="F7" s="23" t="s">
        <v>21</v>
      </c>
      <c r="G7" s="23" t="s">
        <v>22</v>
      </c>
      <c r="H7" s="23" t="s">
        <v>23</v>
      </c>
      <c r="I7" s="23" t="s">
        <v>24</v>
      </c>
      <c r="J7" s="23" t="s">
        <v>25</v>
      </c>
      <c r="K7" s="23" t="s">
        <v>26</v>
      </c>
    </row>
    <row r="8" spans="1:12" ht="15" thickBot="1" x14ac:dyDescent="0.35">
      <c r="A8" s="23" t="s">
        <v>27</v>
      </c>
      <c r="B8" s="24">
        <v>10</v>
      </c>
      <c r="C8" s="24">
        <v>6</v>
      </c>
      <c r="D8" s="24">
        <v>3</v>
      </c>
      <c r="E8" s="24">
        <v>12</v>
      </c>
      <c r="F8" s="24">
        <v>9</v>
      </c>
      <c r="G8" s="24">
        <v>20</v>
      </c>
      <c r="H8" s="24">
        <v>25</v>
      </c>
      <c r="I8" s="24">
        <v>9</v>
      </c>
      <c r="J8" s="24">
        <v>14</v>
      </c>
      <c r="K8" s="24">
        <v>7157</v>
      </c>
    </row>
    <row r="9" spans="1:12" ht="15" thickBot="1" x14ac:dyDescent="0.35">
      <c r="A9" s="23" t="s">
        <v>28</v>
      </c>
      <c r="B9" s="24">
        <v>27</v>
      </c>
      <c r="C9" s="24">
        <v>7</v>
      </c>
      <c r="D9" s="24">
        <v>7</v>
      </c>
      <c r="E9" s="24">
        <v>10</v>
      </c>
      <c r="F9" s="24">
        <v>19</v>
      </c>
      <c r="G9" s="24">
        <v>4</v>
      </c>
      <c r="H9" s="24">
        <v>8</v>
      </c>
      <c r="I9" s="24">
        <v>14</v>
      </c>
      <c r="J9" s="24">
        <v>4</v>
      </c>
      <c r="K9" s="24">
        <v>8356</v>
      </c>
    </row>
    <row r="10" spans="1:12" ht="15" thickBot="1" x14ac:dyDescent="0.35">
      <c r="A10" s="23" t="s">
        <v>29</v>
      </c>
      <c r="B10" s="24">
        <v>13</v>
      </c>
      <c r="C10" s="24">
        <v>30</v>
      </c>
      <c r="D10" s="24">
        <v>11</v>
      </c>
      <c r="E10" s="24">
        <v>19</v>
      </c>
      <c r="F10" s="24">
        <v>26</v>
      </c>
      <c r="G10" s="24">
        <v>24</v>
      </c>
      <c r="H10" s="24">
        <v>30</v>
      </c>
      <c r="I10" s="24">
        <v>24</v>
      </c>
      <c r="J10" s="24">
        <v>9</v>
      </c>
      <c r="K10" s="24">
        <v>1000</v>
      </c>
    </row>
    <row r="11" spans="1:12" ht="15" thickBot="1" x14ac:dyDescent="0.35">
      <c r="A11" s="23" t="s">
        <v>30</v>
      </c>
      <c r="B11" s="24">
        <v>14</v>
      </c>
      <c r="C11" s="24">
        <v>27</v>
      </c>
      <c r="D11" s="24">
        <v>11</v>
      </c>
      <c r="E11" s="24">
        <v>19</v>
      </c>
      <c r="F11" s="24">
        <v>25</v>
      </c>
      <c r="G11" s="24">
        <v>15</v>
      </c>
      <c r="H11" s="24">
        <v>28</v>
      </c>
      <c r="I11" s="24">
        <v>23</v>
      </c>
      <c r="J11" s="24">
        <v>6</v>
      </c>
      <c r="K11" s="24">
        <v>1000</v>
      </c>
    </row>
    <row r="12" spans="1:12" ht="15" thickBot="1" x14ac:dyDescent="0.35">
      <c r="A12" s="23" t="s">
        <v>31</v>
      </c>
      <c r="B12" s="24">
        <v>23</v>
      </c>
      <c r="C12" s="24">
        <v>23</v>
      </c>
      <c r="D12" s="24">
        <v>11</v>
      </c>
      <c r="E12" s="24">
        <v>19</v>
      </c>
      <c r="F12" s="24">
        <v>5</v>
      </c>
      <c r="G12" s="24">
        <v>24</v>
      </c>
      <c r="H12" s="24">
        <v>24</v>
      </c>
      <c r="I12" s="24">
        <v>30</v>
      </c>
      <c r="J12" s="24">
        <v>24</v>
      </c>
      <c r="K12" s="24">
        <v>1000</v>
      </c>
    </row>
    <row r="13" spans="1:12" ht="15" thickBot="1" x14ac:dyDescent="0.35">
      <c r="A13" s="23" t="s">
        <v>32</v>
      </c>
      <c r="B13" s="24">
        <v>22</v>
      </c>
      <c r="C13" s="24">
        <v>16</v>
      </c>
      <c r="D13" s="24">
        <v>8</v>
      </c>
      <c r="E13" s="24">
        <v>2</v>
      </c>
      <c r="F13" s="24">
        <v>11</v>
      </c>
      <c r="G13" s="24">
        <v>21</v>
      </c>
      <c r="H13" s="24">
        <v>19</v>
      </c>
      <c r="I13" s="24">
        <v>22</v>
      </c>
      <c r="J13" s="24">
        <v>19</v>
      </c>
      <c r="K13" s="24">
        <v>1857</v>
      </c>
    </row>
    <row r="14" spans="1:12" ht="15" thickBot="1" x14ac:dyDescent="0.35">
      <c r="A14" s="23" t="s">
        <v>33</v>
      </c>
      <c r="B14" s="24">
        <v>26</v>
      </c>
      <c r="C14" s="24">
        <v>4</v>
      </c>
      <c r="D14" s="24">
        <v>2</v>
      </c>
      <c r="E14" s="24">
        <v>19</v>
      </c>
      <c r="F14" s="24">
        <v>22</v>
      </c>
      <c r="G14" s="24">
        <v>11</v>
      </c>
      <c r="H14" s="24">
        <v>5</v>
      </c>
      <c r="I14" s="24">
        <v>6</v>
      </c>
      <c r="J14" s="24">
        <v>21</v>
      </c>
      <c r="K14" s="24">
        <v>39698</v>
      </c>
    </row>
    <row r="15" spans="1:12" ht="15" thickBot="1" x14ac:dyDescent="0.35">
      <c r="A15" s="23" t="s">
        <v>34</v>
      </c>
      <c r="B15" s="24">
        <v>20</v>
      </c>
      <c r="C15" s="24">
        <v>17</v>
      </c>
      <c r="D15" s="24">
        <v>11</v>
      </c>
      <c r="E15" s="24">
        <v>19</v>
      </c>
      <c r="F15" s="24">
        <v>6</v>
      </c>
      <c r="G15" s="24">
        <v>5</v>
      </c>
      <c r="H15" s="24">
        <v>10</v>
      </c>
      <c r="I15" s="24">
        <v>21</v>
      </c>
      <c r="J15" s="24">
        <v>24</v>
      </c>
      <c r="K15" s="24">
        <v>1000</v>
      </c>
    </row>
    <row r="16" spans="1:12" ht="15" thickBot="1" x14ac:dyDescent="0.35">
      <c r="A16" s="23" t="s">
        <v>35</v>
      </c>
      <c r="B16" s="24">
        <v>3</v>
      </c>
      <c r="C16" s="24">
        <v>9</v>
      </c>
      <c r="D16" s="24">
        <v>11</v>
      </c>
      <c r="E16" s="24">
        <v>11</v>
      </c>
      <c r="F16" s="24">
        <v>4</v>
      </c>
      <c r="G16" s="24">
        <v>6</v>
      </c>
      <c r="H16" s="24">
        <v>3</v>
      </c>
      <c r="I16" s="24">
        <v>13</v>
      </c>
      <c r="J16" s="24">
        <v>8</v>
      </c>
      <c r="K16" s="24">
        <v>1180</v>
      </c>
    </row>
    <row r="17" spans="1:11" ht="15" thickBot="1" x14ac:dyDescent="0.35">
      <c r="A17" s="23" t="s">
        <v>121</v>
      </c>
      <c r="B17" s="24">
        <v>9</v>
      </c>
      <c r="C17" s="24">
        <v>13</v>
      </c>
      <c r="D17" s="24">
        <v>6</v>
      </c>
      <c r="E17" s="24">
        <v>13</v>
      </c>
      <c r="F17" s="24">
        <v>10</v>
      </c>
      <c r="G17" s="24">
        <v>10</v>
      </c>
      <c r="H17" s="24">
        <v>12</v>
      </c>
      <c r="I17" s="24">
        <v>7</v>
      </c>
      <c r="J17" s="24">
        <v>20</v>
      </c>
      <c r="K17" s="24">
        <v>6853</v>
      </c>
    </row>
    <row r="18" spans="1:11" ht="15" thickBot="1" x14ac:dyDescent="0.35">
      <c r="A18" s="23" t="s">
        <v>122</v>
      </c>
      <c r="B18" s="24">
        <v>30</v>
      </c>
      <c r="C18" s="24">
        <v>8</v>
      </c>
      <c r="D18" s="24">
        <v>1</v>
      </c>
      <c r="E18" s="24">
        <v>5</v>
      </c>
      <c r="F18" s="24">
        <v>8</v>
      </c>
      <c r="G18" s="24">
        <v>12</v>
      </c>
      <c r="H18" s="24">
        <v>11</v>
      </c>
      <c r="I18" s="24">
        <v>8</v>
      </c>
      <c r="J18" s="24">
        <v>12</v>
      </c>
      <c r="K18" s="24">
        <v>15863</v>
      </c>
    </row>
    <row r="19" spans="1:11" ht="15" thickBot="1" x14ac:dyDescent="0.35">
      <c r="A19" s="23" t="s">
        <v>123</v>
      </c>
      <c r="B19" s="24">
        <v>19</v>
      </c>
      <c r="C19" s="24">
        <v>22</v>
      </c>
      <c r="D19" s="24">
        <v>11</v>
      </c>
      <c r="E19" s="24">
        <v>19</v>
      </c>
      <c r="F19" s="24">
        <v>17</v>
      </c>
      <c r="G19" s="24">
        <v>24</v>
      </c>
      <c r="H19" s="24">
        <v>4</v>
      </c>
      <c r="I19" s="24">
        <v>28</v>
      </c>
      <c r="J19" s="24">
        <v>7</v>
      </c>
      <c r="K19" s="24">
        <v>1000</v>
      </c>
    </row>
    <row r="20" spans="1:11" ht="15" thickBot="1" x14ac:dyDescent="0.35">
      <c r="A20" s="23" t="s">
        <v>124</v>
      </c>
      <c r="B20" s="24">
        <v>8</v>
      </c>
      <c r="C20" s="24">
        <v>21</v>
      </c>
      <c r="D20" s="24">
        <v>11</v>
      </c>
      <c r="E20" s="24">
        <v>4</v>
      </c>
      <c r="F20" s="24">
        <v>27</v>
      </c>
      <c r="G20" s="24">
        <v>23</v>
      </c>
      <c r="H20" s="24">
        <v>17</v>
      </c>
      <c r="I20" s="24">
        <v>17</v>
      </c>
      <c r="J20" s="24">
        <v>11</v>
      </c>
      <c r="K20" s="24">
        <v>1000</v>
      </c>
    </row>
    <row r="21" spans="1:11" ht="15" thickBot="1" x14ac:dyDescent="0.35">
      <c r="A21" s="23" t="s">
        <v>125</v>
      </c>
      <c r="B21" s="24">
        <v>1</v>
      </c>
      <c r="C21" s="24">
        <v>3</v>
      </c>
      <c r="D21" s="24">
        <v>11</v>
      </c>
      <c r="E21" s="24">
        <v>19</v>
      </c>
      <c r="F21" s="24">
        <v>31</v>
      </c>
      <c r="G21" s="24">
        <v>22</v>
      </c>
      <c r="H21" s="24">
        <v>1</v>
      </c>
      <c r="I21" s="24">
        <v>2</v>
      </c>
      <c r="J21" s="24">
        <v>24</v>
      </c>
      <c r="K21" s="24">
        <v>74212</v>
      </c>
    </row>
    <row r="22" spans="1:11" ht="15" thickBot="1" x14ac:dyDescent="0.35">
      <c r="A22" s="23" t="s">
        <v>126</v>
      </c>
      <c r="B22" s="24">
        <v>21</v>
      </c>
      <c r="C22" s="24">
        <v>12</v>
      </c>
      <c r="D22" s="24">
        <v>11</v>
      </c>
      <c r="E22" s="24">
        <v>19</v>
      </c>
      <c r="F22" s="24">
        <v>23</v>
      </c>
      <c r="G22" s="24">
        <v>3</v>
      </c>
      <c r="H22" s="24">
        <v>13</v>
      </c>
      <c r="I22" s="24">
        <v>12</v>
      </c>
      <c r="J22" s="24">
        <v>23</v>
      </c>
      <c r="K22" s="24">
        <v>1000</v>
      </c>
    </row>
    <row r="23" spans="1:11" ht="15" thickBot="1" x14ac:dyDescent="0.35">
      <c r="A23" s="23" t="s">
        <v>127</v>
      </c>
      <c r="B23" s="24">
        <v>18</v>
      </c>
      <c r="C23" s="24">
        <v>15</v>
      </c>
      <c r="D23" s="24">
        <v>10</v>
      </c>
      <c r="E23" s="24">
        <v>15</v>
      </c>
      <c r="F23" s="24">
        <v>2</v>
      </c>
      <c r="G23" s="24">
        <v>16</v>
      </c>
      <c r="H23" s="24">
        <v>14</v>
      </c>
      <c r="I23" s="24">
        <v>16</v>
      </c>
      <c r="J23" s="24">
        <v>17</v>
      </c>
      <c r="K23" s="24">
        <v>1759</v>
      </c>
    </row>
    <row r="24" spans="1:11" ht="15" thickBot="1" x14ac:dyDescent="0.35">
      <c r="A24" s="23" t="s">
        <v>128</v>
      </c>
      <c r="B24" s="24">
        <v>25</v>
      </c>
      <c r="C24" s="24">
        <v>29</v>
      </c>
      <c r="D24" s="24">
        <v>11</v>
      </c>
      <c r="E24" s="24">
        <v>19</v>
      </c>
      <c r="F24" s="24">
        <v>28</v>
      </c>
      <c r="G24" s="24">
        <v>17</v>
      </c>
      <c r="H24" s="24">
        <v>16</v>
      </c>
      <c r="I24" s="24">
        <v>19</v>
      </c>
      <c r="J24" s="24">
        <v>24</v>
      </c>
      <c r="K24" s="24">
        <v>1000</v>
      </c>
    </row>
    <row r="25" spans="1:11" ht="15" thickBot="1" x14ac:dyDescent="0.35">
      <c r="A25" s="23" t="s">
        <v>129</v>
      </c>
      <c r="B25" s="24">
        <v>17</v>
      </c>
      <c r="C25" s="24">
        <v>24</v>
      </c>
      <c r="D25" s="24">
        <v>11</v>
      </c>
      <c r="E25" s="24">
        <v>19</v>
      </c>
      <c r="F25" s="24">
        <v>12</v>
      </c>
      <c r="G25" s="24">
        <v>24</v>
      </c>
      <c r="H25" s="24">
        <v>23</v>
      </c>
      <c r="I25" s="24">
        <v>26</v>
      </c>
      <c r="J25" s="24">
        <v>1</v>
      </c>
      <c r="K25" s="24">
        <v>1000</v>
      </c>
    </row>
    <row r="26" spans="1:11" ht="15" thickBot="1" x14ac:dyDescent="0.35">
      <c r="A26" s="23" t="s">
        <v>130</v>
      </c>
      <c r="B26" s="24">
        <v>7</v>
      </c>
      <c r="C26" s="24">
        <v>10</v>
      </c>
      <c r="D26" s="24">
        <v>11</v>
      </c>
      <c r="E26" s="24">
        <v>19</v>
      </c>
      <c r="F26" s="24">
        <v>1</v>
      </c>
      <c r="G26" s="24">
        <v>24</v>
      </c>
      <c r="H26" s="24">
        <v>22</v>
      </c>
      <c r="I26" s="24">
        <v>10</v>
      </c>
      <c r="J26" s="24">
        <v>24</v>
      </c>
      <c r="K26" s="24">
        <v>5726</v>
      </c>
    </row>
    <row r="27" spans="1:11" ht="15" thickBot="1" x14ac:dyDescent="0.35">
      <c r="A27" s="23" t="s">
        <v>131</v>
      </c>
      <c r="B27" s="24">
        <v>5</v>
      </c>
      <c r="C27" s="24">
        <v>26</v>
      </c>
      <c r="D27" s="24">
        <v>11</v>
      </c>
      <c r="E27" s="24">
        <v>19</v>
      </c>
      <c r="F27" s="24">
        <v>7</v>
      </c>
      <c r="G27" s="24">
        <v>24</v>
      </c>
      <c r="H27" s="24">
        <v>27</v>
      </c>
      <c r="I27" s="24">
        <v>24</v>
      </c>
      <c r="J27" s="24">
        <v>24</v>
      </c>
      <c r="K27" s="24">
        <v>1000</v>
      </c>
    </row>
    <row r="28" spans="1:11" ht="15" thickBot="1" x14ac:dyDescent="0.35">
      <c r="A28" s="23" t="s">
        <v>132</v>
      </c>
      <c r="B28" s="24">
        <v>2</v>
      </c>
      <c r="C28" s="24">
        <v>11</v>
      </c>
      <c r="D28" s="24">
        <v>4</v>
      </c>
      <c r="E28" s="24">
        <v>17</v>
      </c>
      <c r="F28" s="24">
        <v>20</v>
      </c>
      <c r="G28" s="24">
        <v>2</v>
      </c>
      <c r="H28" s="24">
        <v>7</v>
      </c>
      <c r="I28" s="24">
        <v>3</v>
      </c>
      <c r="J28" s="24">
        <v>2</v>
      </c>
      <c r="K28" s="24">
        <v>28924</v>
      </c>
    </row>
    <row r="29" spans="1:11" ht="15" thickBot="1" x14ac:dyDescent="0.35">
      <c r="A29" s="23" t="s">
        <v>133</v>
      </c>
      <c r="B29" s="24">
        <v>4</v>
      </c>
      <c r="C29" s="24">
        <v>5</v>
      </c>
      <c r="D29" s="24">
        <v>11</v>
      </c>
      <c r="E29" s="24">
        <v>19</v>
      </c>
      <c r="F29" s="24">
        <v>17</v>
      </c>
      <c r="G29" s="24">
        <v>18</v>
      </c>
      <c r="H29" s="24">
        <v>2</v>
      </c>
      <c r="I29" s="24">
        <v>1</v>
      </c>
      <c r="J29" s="24">
        <v>3</v>
      </c>
      <c r="K29" s="24">
        <v>43846</v>
      </c>
    </row>
    <row r="30" spans="1:11" ht="15" thickBot="1" x14ac:dyDescent="0.35">
      <c r="A30" s="23" t="s">
        <v>134</v>
      </c>
      <c r="B30" s="24">
        <v>28</v>
      </c>
      <c r="C30" s="24">
        <v>25</v>
      </c>
      <c r="D30" s="24">
        <v>11</v>
      </c>
      <c r="E30" s="24">
        <v>16</v>
      </c>
      <c r="F30" s="24">
        <v>3</v>
      </c>
      <c r="G30" s="24">
        <v>13</v>
      </c>
      <c r="H30" s="24">
        <v>26</v>
      </c>
      <c r="I30" s="24">
        <v>28</v>
      </c>
      <c r="J30" s="24">
        <v>10</v>
      </c>
      <c r="K30" s="24">
        <v>2955</v>
      </c>
    </row>
    <row r="31" spans="1:11" ht="15" thickBot="1" x14ac:dyDescent="0.35">
      <c r="A31" s="23" t="s">
        <v>135</v>
      </c>
      <c r="B31" s="24">
        <v>24</v>
      </c>
      <c r="C31" s="24">
        <v>19</v>
      </c>
      <c r="D31" s="24">
        <v>11</v>
      </c>
      <c r="E31" s="24">
        <v>8</v>
      </c>
      <c r="F31" s="24">
        <v>14</v>
      </c>
      <c r="G31" s="24">
        <v>14</v>
      </c>
      <c r="H31" s="24">
        <v>15</v>
      </c>
      <c r="I31" s="24">
        <v>11</v>
      </c>
      <c r="J31" s="24">
        <v>16</v>
      </c>
      <c r="K31" s="24">
        <v>1291</v>
      </c>
    </row>
    <row r="32" spans="1:11" ht="15" thickBot="1" x14ac:dyDescent="0.35">
      <c r="A32" s="23" t="s">
        <v>136</v>
      </c>
      <c r="B32" s="24">
        <v>32</v>
      </c>
      <c r="C32" s="24">
        <v>31</v>
      </c>
      <c r="D32" s="24">
        <v>11</v>
      </c>
      <c r="E32" s="24">
        <v>9</v>
      </c>
      <c r="F32" s="24">
        <v>29</v>
      </c>
      <c r="G32" s="24">
        <v>1</v>
      </c>
      <c r="H32" s="24">
        <v>29</v>
      </c>
      <c r="I32" s="24">
        <v>17</v>
      </c>
      <c r="J32" s="24">
        <v>18</v>
      </c>
      <c r="K32" s="24">
        <v>1000</v>
      </c>
    </row>
    <row r="33" spans="1:11" ht="15" thickBot="1" x14ac:dyDescent="0.35">
      <c r="A33" s="23" t="s">
        <v>137</v>
      </c>
      <c r="B33" s="24">
        <v>6</v>
      </c>
      <c r="C33" s="24">
        <v>32</v>
      </c>
      <c r="D33" s="24">
        <v>11</v>
      </c>
      <c r="E33" s="24">
        <v>18</v>
      </c>
      <c r="F33" s="24">
        <v>30</v>
      </c>
      <c r="G33" s="24">
        <v>24</v>
      </c>
      <c r="H33" s="24">
        <v>21</v>
      </c>
      <c r="I33" s="24">
        <v>32</v>
      </c>
      <c r="J33" s="24">
        <v>24</v>
      </c>
      <c r="K33" s="24">
        <v>1000</v>
      </c>
    </row>
    <row r="34" spans="1:11" ht="15" thickBot="1" x14ac:dyDescent="0.35">
      <c r="A34" s="23" t="s">
        <v>138</v>
      </c>
      <c r="B34" s="24">
        <v>11</v>
      </c>
      <c r="C34" s="24">
        <v>28</v>
      </c>
      <c r="D34" s="24">
        <v>11</v>
      </c>
      <c r="E34" s="24">
        <v>1</v>
      </c>
      <c r="F34" s="24">
        <v>24</v>
      </c>
      <c r="G34" s="24">
        <v>19</v>
      </c>
      <c r="H34" s="24">
        <v>20</v>
      </c>
      <c r="I34" s="24">
        <v>26</v>
      </c>
      <c r="J34" s="24">
        <v>5</v>
      </c>
      <c r="K34" s="24">
        <v>1366</v>
      </c>
    </row>
    <row r="35" spans="1:11" ht="15" thickBot="1" x14ac:dyDescent="0.35">
      <c r="A35" s="23" t="s">
        <v>139</v>
      </c>
      <c r="B35" s="24">
        <v>15</v>
      </c>
      <c r="C35" s="24">
        <v>14</v>
      </c>
      <c r="D35" s="24">
        <v>11</v>
      </c>
      <c r="E35" s="24">
        <v>3</v>
      </c>
      <c r="F35" s="24">
        <v>13</v>
      </c>
      <c r="G35" s="24">
        <v>24</v>
      </c>
      <c r="H35" s="24">
        <v>31</v>
      </c>
      <c r="I35" s="24">
        <v>15</v>
      </c>
      <c r="J35" s="24">
        <v>24</v>
      </c>
      <c r="K35" s="24">
        <v>1000</v>
      </c>
    </row>
    <row r="36" spans="1:11" ht="15" thickBot="1" x14ac:dyDescent="0.35">
      <c r="A36" s="23" t="s">
        <v>140</v>
      </c>
      <c r="B36" s="24">
        <v>31</v>
      </c>
      <c r="C36" s="24">
        <v>18</v>
      </c>
      <c r="D36" s="24">
        <v>9</v>
      </c>
      <c r="E36" s="24">
        <v>6</v>
      </c>
      <c r="F36" s="24">
        <v>16</v>
      </c>
      <c r="G36" s="24">
        <v>7</v>
      </c>
      <c r="H36" s="24">
        <v>18</v>
      </c>
      <c r="I36" s="24">
        <v>19</v>
      </c>
      <c r="J36" s="24">
        <v>15</v>
      </c>
      <c r="K36" s="24">
        <v>1400</v>
      </c>
    </row>
    <row r="37" spans="1:11" ht="15" thickBot="1" x14ac:dyDescent="0.35">
      <c r="A37" s="23" t="s">
        <v>141</v>
      </c>
      <c r="B37" s="24">
        <v>12</v>
      </c>
      <c r="C37" s="24">
        <v>2</v>
      </c>
      <c r="D37" s="24">
        <v>5</v>
      </c>
      <c r="E37" s="24">
        <v>7</v>
      </c>
      <c r="F37" s="24">
        <v>21</v>
      </c>
      <c r="G37" s="24">
        <v>8</v>
      </c>
      <c r="H37" s="24">
        <v>9</v>
      </c>
      <c r="I37" s="24">
        <v>4</v>
      </c>
      <c r="J37" s="24">
        <v>13</v>
      </c>
      <c r="K37" s="24">
        <v>7069</v>
      </c>
    </row>
    <row r="38" spans="1:11" ht="15" thickBot="1" x14ac:dyDescent="0.35">
      <c r="A38" s="23" t="s">
        <v>142</v>
      </c>
      <c r="B38" s="24">
        <v>16</v>
      </c>
      <c r="C38" s="24">
        <v>1</v>
      </c>
      <c r="D38" s="24">
        <v>11</v>
      </c>
      <c r="E38" s="24">
        <v>19</v>
      </c>
      <c r="F38" s="24">
        <v>15</v>
      </c>
      <c r="G38" s="24">
        <v>9</v>
      </c>
      <c r="H38" s="24">
        <v>6</v>
      </c>
      <c r="I38" s="24">
        <v>5</v>
      </c>
      <c r="J38" s="24">
        <v>22</v>
      </c>
      <c r="K38" s="24">
        <v>24067</v>
      </c>
    </row>
    <row r="39" spans="1:11" ht="15" thickBot="1" x14ac:dyDescent="0.35">
      <c r="A39" s="23" t="s">
        <v>143</v>
      </c>
      <c r="B39" s="24">
        <v>29</v>
      </c>
      <c r="C39" s="24">
        <v>20</v>
      </c>
      <c r="D39" s="24">
        <v>11</v>
      </c>
      <c r="E39" s="24">
        <v>14</v>
      </c>
      <c r="F39" s="24">
        <v>32</v>
      </c>
      <c r="G39" s="24">
        <v>24</v>
      </c>
      <c r="H39" s="24">
        <v>32</v>
      </c>
      <c r="I39" s="24">
        <v>31</v>
      </c>
      <c r="J39" s="24">
        <v>24</v>
      </c>
      <c r="K39" s="24">
        <v>1000</v>
      </c>
    </row>
    <row r="40" spans="1:11" ht="18.600000000000001" thickBot="1" x14ac:dyDescent="0.35">
      <c r="A40" s="20"/>
    </row>
    <row r="41" spans="1:11" ht="15" thickBot="1" x14ac:dyDescent="0.35">
      <c r="A41" s="23" t="s">
        <v>36</v>
      </c>
      <c r="B41" s="23" t="s">
        <v>17</v>
      </c>
      <c r="C41" s="23" t="s">
        <v>18</v>
      </c>
      <c r="D41" s="23" t="s">
        <v>19</v>
      </c>
      <c r="E41" s="23" t="s">
        <v>20</v>
      </c>
      <c r="F41" s="23" t="s">
        <v>21</v>
      </c>
      <c r="G41" s="23" t="s">
        <v>22</v>
      </c>
      <c r="H41" s="23" t="s">
        <v>23</v>
      </c>
      <c r="I41" s="23" t="s">
        <v>24</v>
      </c>
      <c r="J41" s="23" t="s">
        <v>25</v>
      </c>
    </row>
    <row r="42" spans="1:11" ht="15" thickBot="1" x14ac:dyDescent="0.35">
      <c r="A42" s="23" t="s">
        <v>37</v>
      </c>
      <c r="B42" s="24" t="s">
        <v>184</v>
      </c>
      <c r="C42" s="24" t="s">
        <v>185</v>
      </c>
      <c r="D42" s="24" t="s">
        <v>186</v>
      </c>
      <c r="E42" s="24" t="s">
        <v>187</v>
      </c>
      <c r="F42" s="24" t="s">
        <v>188</v>
      </c>
      <c r="G42" s="24" t="s">
        <v>189</v>
      </c>
      <c r="H42" s="24" t="s">
        <v>190</v>
      </c>
      <c r="I42" s="24" t="s">
        <v>191</v>
      </c>
      <c r="J42" s="24" t="s">
        <v>192</v>
      </c>
    </row>
    <row r="43" spans="1:11" ht="15" thickBot="1" x14ac:dyDescent="0.35">
      <c r="A43" s="23" t="s">
        <v>38</v>
      </c>
      <c r="B43" s="24" t="s">
        <v>193</v>
      </c>
      <c r="C43" s="24" t="s">
        <v>194</v>
      </c>
      <c r="D43" s="24" t="s">
        <v>186</v>
      </c>
      <c r="E43" s="24" t="s">
        <v>195</v>
      </c>
      <c r="F43" s="24" t="s">
        <v>196</v>
      </c>
      <c r="G43" s="24" t="s">
        <v>197</v>
      </c>
      <c r="H43" s="24" t="s">
        <v>190</v>
      </c>
      <c r="I43" s="24" t="s">
        <v>198</v>
      </c>
      <c r="J43" s="24" t="s">
        <v>192</v>
      </c>
    </row>
    <row r="44" spans="1:11" ht="15" thickBot="1" x14ac:dyDescent="0.35">
      <c r="A44" s="23" t="s">
        <v>39</v>
      </c>
      <c r="B44" s="24" t="s">
        <v>189</v>
      </c>
      <c r="C44" s="24" t="s">
        <v>194</v>
      </c>
      <c r="D44" s="24" t="s">
        <v>199</v>
      </c>
      <c r="E44" s="24" t="s">
        <v>200</v>
      </c>
      <c r="F44" s="24" t="s">
        <v>196</v>
      </c>
      <c r="G44" s="24" t="s">
        <v>197</v>
      </c>
      <c r="H44" s="24" t="s">
        <v>201</v>
      </c>
      <c r="I44" s="24" t="s">
        <v>198</v>
      </c>
      <c r="J44" s="24" t="s">
        <v>192</v>
      </c>
    </row>
    <row r="45" spans="1:11" ht="15" thickBot="1" x14ac:dyDescent="0.35">
      <c r="A45" s="23" t="s">
        <v>40</v>
      </c>
      <c r="B45" s="24" t="s">
        <v>189</v>
      </c>
      <c r="C45" s="24" t="s">
        <v>194</v>
      </c>
      <c r="D45" s="24" t="s">
        <v>202</v>
      </c>
      <c r="E45" s="24" t="s">
        <v>200</v>
      </c>
      <c r="F45" s="24" t="s">
        <v>201</v>
      </c>
      <c r="G45" s="24" t="s">
        <v>197</v>
      </c>
      <c r="H45" s="24" t="s">
        <v>201</v>
      </c>
      <c r="I45" s="24" t="s">
        <v>198</v>
      </c>
      <c r="J45" s="24" t="s">
        <v>192</v>
      </c>
    </row>
    <row r="46" spans="1:11" ht="15" thickBot="1" x14ac:dyDescent="0.35">
      <c r="A46" s="23" t="s">
        <v>41</v>
      </c>
      <c r="B46" s="24" t="s">
        <v>189</v>
      </c>
      <c r="C46" s="24" t="s">
        <v>194</v>
      </c>
      <c r="D46" s="24" t="s">
        <v>202</v>
      </c>
      <c r="E46" s="24" t="s">
        <v>200</v>
      </c>
      <c r="F46" s="24" t="s">
        <v>201</v>
      </c>
      <c r="G46" s="24" t="s">
        <v>203</v>
      </c>
      <c r="H46" s="24" t="s">
        <v>201</v>
      </c>
      <c r="I46" s="24" t="s">
        <v>198</v>
      </c>
      <c r="J46" s="24" t="s">
        <v>192</v>
      </c>
    </row>
    <row r="47" spans="1:11" ht="15" thickBot="1" x14ac:dyDescent="0.35">
      <c r="A47" s="23" t="s">
        <v>42</v>
      </c>
      <c r="B47" s="24" t="s">
        <v>189</v>
      </c>
      <c r="C47" s="24" t="s">
        <v>194</v>
      </c>
      <c r="D47" s="24" t="s">
        <v>202</v>
      </c>
      <c r="E47" s="24" t="s">
        <v>200</v>
      </c>
      <c r="F47" s="24" t="s">
        <v>192</v>
      </c>
      <c r="G47" s="24" t="s">
        <v>203</v>
      </c>
      <c r="H47" s="24" t="s">
        <v>201</v>
      </c>
      <c r="I47" s="24" t="s">
        <v>198</v>
      </c>
      <c r="J47" s="24" t="s">
        <v>192</v>
      </c>
    </row>
    <row r="48" spans="1:11" ht="15" thickBot="1" x14ac:dyDescent="0.35">
      <c r="A48" s="23" t="s">
        <v>43</v>
      </c>
      <c r="B48" s="24" t="s">
        <v>189</v>
      </c>
      <c r="C48" s="24" t="s">
        <v>194</v>
      </c>
      <c r="D48" s="24" t="s">
        <v>202</v>
      </c>
      <c r="E48" s="24" t="s">
        <v>200</v>
      </c>
      <c r="F48" s="24" t="s">
        <v>192</v>
      </c>
      <c r="G48" s="24" t="s">
        <v>203</v>
      </c>
      <c r="H48" s="24" t="s">
        <v>201</v>
      </c>
      <c r="I48" s="24" t="s">
        <v>198</v>
      </c>
      <c r="J48" s="24" t="s">
        <v>60</v>
      </c>
    </row>
    <row r="49" spans="1:10" ht="15" thickBot="1" x14ac:dyDescent="0.35">
      <c r="A49" s="23" t="s">
        <v>44</v>
      </c>
      <c r="B49" s="24" t="s">
        <v>189</v>
      </c>
      <c r="C49" s="24" t="s">
        <v>60</v>
      </c>
      <c r="D49" s="24" t="s">
        <v>204</v>
      </c>
      <c r="E49" s="24" t="s">
        <v>200</v>
      </c>
      <c r="F49" s="24" t="s">
        <v>192</v>
      </c>
      <c r="G49" s="24" t="s">
        <v>203</v>
      </c>
      <c r="H49" s="24" t="s">
        <v>201</v>
      </c>
      <c r="I49" s="24" t="s">
        <v>205</v>
      </c>
      <c r="J49" s="24" t="s">
        <v>60</v>
      </c>
    </row>
    <row r="50" spans="1:10" ht="15" thickBot="1" x14ac:dyDescent="0.35">
      <c r="A50" s="23" t="s">
        <v>45</v>
      </c>
      <c r="B50" s="24" t="s">
        <v>189</v>
      </c>
      <c r="C50" s="24" t="s">
        <v>60</v>
      </c>
      <c r="D50" s="24" t="s">
        <v>204</v>
      </c>
      <c r="E50" s="24" t="s">
        <v>200</v>
      </c>
      <c r="F50" s="24" t="s">
        <v>192</v>
      </c>
      <c r="G50" s="24" t="s">
        <v>203</v>
      </c>
      <c r="H50" s="24" t="s">
        <v>60</v>
      </c>
      <c r="I50" s="24" t="s">
        <v>205</v>
      </c>
      <c r="J50" s="24" t="s">
        <v>60</v>
      </c>
    </row>
    <row r="51" spans="1:10" ht="15" thickBot="1" x14ac:dyDescent="0.35">
      <c r="A51" s="23" t="s">
        <v>144</v>
      </c>
      <c r="B51" s="24" t="s">
        <v>206</v>
      </c>
      <c r="C51" s="24" t="s">
        <v>60</v>
      </c>
      <c r="D51" s="24" t="s">
        <v>60</v>
      </c>
      <c r="E51" s="24" t="s">
        <v>200</v>
      </c>
      <c r="F51" s="24" t="s">
        <v>192</v>
      </c>
      <c r="G51" s="24" t="s">
        <v>203</v>
      </c>
      <c r="H51" s="24" t="s">
        <v>60</v>
      </c>
      <c r="I51" s="24" t="s">
        <v>205</v>
      </c>
      <c r="J51" s="24" t="s">
        <v>60</v>
      </c>
    </row>
    <row r="52" spans="1:10" ht="15" thickBot="1" x14ac:dyDescent="0.35">
      <c r="A52" s="23" t="s">
        <v>145</v>
      </c>
      <c r="B52" s="24" t="s">
        <v>206</v>
      </c>
      <c r="C52" s="24" t="s">
        <v>60</v>
      </c>
      <c r="D52" s="24" t="s">
        <v>60</v>
      </c>
      <c r="E52" s="24" t="s">
        <v>200</v>
      </c>
      <c r="F52" s="24" t="s">
        <v>192</v>
      </c>
      <c r="G52" s="24" t="s">
        <v>203</v>
      </c>
      <c r="H52" s="24" t="s">
        <v>60</v>
      </c>
      <c r="I52" s="24" t="s">
        <v>205</v>
      </c>
      <c r="J52" s="24" t="s">
        <v>60</v>
      </c>
    </row>
    <row r="53" spans="1:10" ht="15" thickBot="1" x14ac:dyDescent="0.35">
      <c r="A53" s="23" t="s">
        <v>146</v>
      </c>
      <c r="B53" s="24" t="s">
        <v>206</v>
      </c>
      <c r="C53" s="24" t="s">
        <v>60</v>
      </c>
      <c r="D53" s="24" t="s">
        <v>60</v>
      </c>
      <c r="E53" s="24" t="s">
        <v>200</v>
      </c>
      <c r="F53" s="24" t="s">
        <v>192</v>
      </c>
      <c r="G53" s="24" t="s">
        <v>203</v>
      </c>
      <c r="H53" s="24" t="s">
        <v>60</v>
      </c>
      <c r="I53" s="24" t="s">
        <v>205</v>
      </c>
      <c r="J53" s="24" t="s">
        <v>60</v>
      </c>
    </row>
    <row r="54" spans="1:10" ht="15" thickBot="1" x14ac:dyDescent="0.35">
      <c r="A54" s="23" t="s">
        <v>147</v>
      </c>
      <c r="B54" s="24" t="s">
        <v>206</v>
      </c>
      <c r="C54" s="24" t="s">
        <v>60</v>
      </c>
      <c r="D54" s="24" t="s">
        <v>60</v>
      </c>
      <c r="E54" s="24" t="s">
        <v>200</v>
      </c>
      <c r="F54" s="24" t="s">
        <v>192</v>
      </c>
      <c r="G54" s="24" t="s">
        <v>203</v>
      </c>
      <c r="H54" s="24" t="s">
        <v>60</v>
      </c>
      <c r="I54" s="24" t="s">
        <v>205</v>
      </c>
      <c r="J54" s="24" t="s">
        <v>60</v>
      </c>
    </row>
    <row r="55" spans="1:10" ht="15" thickBot="1" x14ac:dyDescent="0.35">
      <c r="A55" s="23" t="s">
        <v>148</v>
      </c>
      <c r="B55" s="24" t="s">
        <v>206</v>
      </c>
      <c r="C55" s="24" t="s">
        <v>60</v>
      </c>
      <c r="D55" s="24" t="s">
        <v>60</v>
      </c>
      <c r="E55" s="24" t="s">
        <v>200</v>
      </c>
      <c r="F55" s="24" t="s">
        <v>192</v>
      </c>
      <c r="G55" s="24" t="s">
        <v>203</v>
      </c>
      <c r="H55" s="24" t="s">
        <v>60</v>
      </c>
      <c r="I55" s="24" t="s">
        <v>205</v>
      </c>
      <c r="J55" s="24" t="s">
        <v>60</v>
      </c>
    </row>
    <row r="56" spans="1:10" ht="15" thickBot="1" x14ac:dyDescent="0.35">
      <c r="A56" s="23" t="s">
        <v>149</v>
      </c>
      <c r="B56" s="24" t="s">
        <v>206</v>
      </c>
      <c r="C56" s="24" t="s">
        <v>60</v>
      </c>
      <c r="D56" s="24" t="s">
        <v>60</v>
      </c>
      <c r="E56" s="24" t="s">
        <v>200</v>
      </c>
      <c r="F56" s="24" t="s">
        <v>192</v>
      </c>
      <c r="G56" s="24" t="s">
        <v>192</v>
      </c>
      <c r="H56" s="24" t="s">
        <v>60</v>
      </c>
      <c r="I56" s="24" t="s">
        <v>205</v>
      </c>
      <c r="J56" s="24" t="s">
        <v>60</v>
      </c>
    </row>
    <row r="57" spans="1:10" ht="15" thickBot="1" x14ac:dyDescent="0.35">
      <c r="A57" s="23" t="s">
        <v>150</v>
      </c>
      <c r="B57" s="24" t="s">
        <v>206</v>
      </c>
      <c r="C57" s="24" t="s">
        <v>60</v>
      </c>
      <c r="D57" s="24" t="s">
        <v>60</v>
      </c>
      <c r="E57" s="24" t="s">
        <v>200</v>
      </c>
      <c r="F57" s="24" t="s">
        <v>192</v>
      </c>
      <c r="G57" s="24" t="s">
        <v>192</v>
      </c>
      <c r="H57" s="24" t="s">
        <v>60</v>
      </c>
      <c r="I57" s="24" t="s">
        <v>205</v>
      </c>
      <c r="J57" s="24" t="s">
        <v>60</v>
      </c>
    </row>
    <row r="58" spans="1:10" ht="15" thickBot="1" x14ac:dyDescent="0.35">
      <c r="A58" s="23" t="s">
        <v>151</v>
      </c>
      <c r="B58" s="24" t="s">
        <v>206</v>
      </c>
      <c r="C58" s="24" t="s">
        <v>60</v>
      </c>
      <c r="D58" s="24" t="s">
        <v>60</v>
      </c>
      <c r="E58" s="24" t="s">
        <v>200</v>
      </c>
      <c r="F58" s="24" t="s">
        <v>60</v>
      </c>
      <c r="G58" s="24" t="s">
        <v>192</v>
      </c>
      <c r="H58" s="24" t="s">
        <v>60</v>
      </c>
      <c r="I58" s="24" t="s">
        <v>205</v>
      </c>
      <c r="J58" s="24" t="s">
        <v>60</v>
      </c>
    </row>
    <row r="59" spans="1:10" ht="15" thickBot="1" x14ac:dyDescent="0.35">
      <c r="A59" s="23" t="s">
        <v>152</v>
      </c>
      <c r="B59" s="24" t="s">
        <v>206</v>
      </c>
      <c r="C59" s="24" t="s">
        <v>60</v>
      </c>
      <c r="D59" s="24" t="s">
        <v>60</v>
      </c>
      <c r="E59" s="24" t="s">
        <v>200</v>
      </c>
      <c r="F59" s="24" t="s">
        <v>60</v>
      </c>
      <c r="G59" s="24" t="s">
        <v>60</v>
      </c>
      <c r="H59" s="24" t="s">
        <v>60</v>
      </c>
      <c r="I59" s="24" t="s">
        <v>205</v>
      </c>
      <c r="J59" s="24" t="s">
        <v>60</v>
      </c>
    </row>
    <row r="60" spans="1:10" ht="15" thickBot="1" x14ac:dyDescent="0.35">
      <c r="A60" s="23" t="s">
        <v>153</v>
      </c>
      <c r="B60" s="24" t="s">
        <v>206</v>
      </c>
      <c r="C60" s="24" t="s">
        <v>60</v>
      </c>
      <c r="D60" s="24" t="s">
        <v>60</v>
      </c>
      <c r="E60" s="24" t="s">
        <v>207</v>
      </c>
      <c r="F60" s="24" t="s">
        <v>60</v>
      </c>
      <c r="G60" s="24" t="s">
        <v>60</v>
      </c>
      <c r="H60" s="24" t="s">
        <v>60</v>
      </c>
      <c r="I60" s="24" t="s">
        <v>205</v>
      </c>
      <c r="J60" s="24" t="s">
        <v>60</v>
      </c>
    </row>
    <row r="61" spans="1:10" ht="15" thickBot="1" x14ac:dyDescent="0.35">
      <c r="A61" s="23" t="s">
        <v>154</v>
      </c>
      <c r="B61" s="24" t="s">
        <v>206</v>
      </c>
      <c r="C61" s="24" t="s">
        <v>60</v>
      </c>
      <c r="D61" s="24" t="s">
        <v>60</v>
      </c>
      <c r="E61" s="24" t="s">
        <v>60</v>
      </c>
      <c r="F61" s="24" t="s">
        <v>60</v>
      </c>
      <c r="G61" s="24" t="s">
        <v>60</v>
      </c>
      <c r="H61" s="24" t="s">
        <v>60</v>
      </c>
      <c r="I61" s="24" t="s">
        <v>205</v>
      </c>
      <c r="J61" s="24" t="s">
        <v>60</v>
      </c>
    </row>
    <row r="62" spans="1:10" ht="15" thickBot="1" x14ac:dyDescent="0.35">
      <c r="A62" s="23" t="s">
        <v>155</v>
      </c>
      <c r="B62" s="24" t="s">
        <v>206</v>
      </c>
      <c r="C62" s="24" t="s">
        <v>60</v>
      </c>
      <c r="D62" s="24" t="s">
        <v>60</v>
      </c>
      <c r="E62" s="24" t="s">
        <v>60</v>
      </c>
      <c r="F62" s="24" t="s">
        <v>60</v>
      </c>
      <c r="G62" s="24" t="s">
        <v>60</v>
      </c>
      <c r="H62" s="24" t="s">
        <v>60</v>
      </c>
      <c r="I62" s="24" t="s">
        <v>205</v>
      </c>
      <c r="J62" s="24" t="s">
        <v>60</v>
      </c>
    </row>
    <row r="63" spans="1:10" ht="15" thickBot="1" x14ac:dyDescent="0.35">
      <c r="A63" s="23" t="s">
        <v>156</v>
      </c>
      <c r="B63" s="24" t="s">
        <v>206</v>
      </c>
      <c r="C63" s="24" t="s">
        <v>60</v>
      </c>
      <c r="D63" s="24" t="s">
        <v>60</v>
      </c>
      <c r="E63" s="24" t="s">
        <v>60</v>
      </c>
      <c r="F63" s="24" t="s">
        <v>60</v>
      </c>
      <c r="G63" s="24" t="s">
        <v>60</v>
      </c>
      <c r="H63" s="24" t="s">
        <v>60</v>
      </c>
      <c r="I63" s="24" t="s">
        <v>205</v>
      </c>
      <c r="J63" s="24" t="s">
        <v>60</v>
      </c>
    </row>
    <row r="64" spans="1:10" ht="15" thickBot="1" x14ac:dyDescent="0.35">
      <c r="A64" s="23" t="s">
        <v>157</v>
      </c>
      <c r="B64" s="24" t="s">
        <v>206</v>
      </c>
      <c r="C64" s="24" t="s">
        <v>60</v>
      </c>
      <c r="D64" s="24" t="s">
        <v>60</v>
      </c>
      <c r="E64" s="24" t="s">
        <v>60</v>
      </c>
      <c r="F64" s="24" t="s">
        <v>60</v>
      </c>
      <c r="G64" s="24" t="s">
        <v>60</v>
      </c>
      <c r="H64" s="24" t="s">
        <v>60</v>
      </c>
      <c r="I64" s="24" t="s">
        <v>205</v>
      </c>
      <c r="J64" s="24" t="s">
        <v>60</v>
      </c>
    </row>
    <row r="65" spans="1:10" ht="15" thickBot="1" x14ac:dyDescent="0.35">
      <c r="A65" s="23" t="s">
        <v>158</v>
      </c>
      <c r="B65" s="24" t="s">
        <v>206</v>
      </c>
      <c r="C65" s="24" t="s">
        <v>60</v>
      </c>
      <c r="D65" s="24" t="s">
        <v>60</v>
      </c>
      <c r="E65" s="24" t="s">
        <v>60</v>
      </c>
      <c r="F65" s="24" t="s">
        <v>60</v>
      </c>
      <c r="G65" s="24" t="s">
        <v>60</v>
      </c>
      <c r="H65" s="24" t="s">
        <v>60</v>
      </c>
      <c r="I65" s="24" t="s">
        <v>205</v>
      </c>
      <c r="J65" s="24" t="s">
        <v>60</v>
      </c>
    </row>
    <row r="66" spans="1:10" ht="15" thickBot="1" x14ac:dyDescent="0.35">
      <c r="A66" s="23" t="s">
        <v>159</v>
      </c>
      <c r="B66" s="24" t="s">
        <v>206</v>
      </c>
      <c r="C66" s="24" t="s">
        <v>60</v>
      </c>
      <c r="D66" s="24" t="s">
        <v>60</v>
      </c>
      <c r="E66" s="24" t="s">
        <v>60</v>
      </c>
      <c r="F66" s="24" t="s">
        <v>60</v>
      </c>
      <c r="G66" s="24" t="s">
        <v>60</v>
      </c>
      <c r="H66" s="24" t="s">
        <v>60</v>
      </c>
      <c r="I66" s="24" t="s">
        <v>205</v>
      </c>
      <c r="J66" s="24" t="s">
        <v>60</v>
      </c>
    </row>
    <row r="67" spans="1:10" ht="15" thickBot="1" x14ac:dyDescent="0.35">
      <c r="A67" s="23" t="s">
        <v>160</v>
      </c>
      <c r="B67" s="24" t="s">
        <v>206</v>
      </c>
      <c r="C67" s="24" t="s">
        <v>60</v>
      </c>
      <c r="D67" s="24" t="s">
        <v>60</v>
      </c>
      <c r="E67" s="24" t="s">
        <v>60</v>
      </c>
      <c r="F67" s="24" t="s">
        <v>60</v>
      </c>
      <c r="G67" s="24" t="s">
        <v>60</v>
      </c>
      <c r="H67" s="24" t="s">
        <v>60</v>
      </c>
      <c r="I67" s="24" t="s">
        <v>205</v>
      </c>
      <c r="J67" s="24" t="s">
        <v>60</v>
      </c>
    </row>
    <row r="68" spans="1:10" ht="15" thickBot="1" x14ac:dyDescent="0.35">
      <c r="A68" s="23" t="s">
        <v>161</v>
      </c>
      <c r="B68" s="24" t="s">
        <v>206</v>
      </c>
      <c r="C68" s="24" t="s">
        <v>60</v>
      </c>
      <c r="D68" s="24" t="s">
        <v>60</v>
      </c>
      <c r="E68" s="24" t="s">
        <v>60</v>
      </c>
      <c r="F68" s="24" t="s">
        <v>60</v>
      </c>
      <c r="G68" s="24" t="s">
        <v>60</v>
      </c>
      <c r="H68" s="24" t="s">
        <v>60</v>
      </c>
      <c r="I68" s="24" t="s">
        <v>205</v>
      </c>
      <c r="J68" s="24" t="s">
        <v>60</v>
      </c>
    </row>
    <row r="69" spans="1:10" ht="15" thickBot="1" x14ac:dyDescent="0.35">
      <c r="A69" s="23" t="s">
        <v>162</v>
      </c>
      <c r="B69" s="24" t="s">
        <v>206</v>
      </c>
      <c r="C69" s="24" t="s">
        <v>60</v>
      </c>
      <c r="D69" s="24" t="s">
        <v>60</v>
      </c>
      <c r="E69" s="24" t="s">
        <v>60</v>
      </c>
      <c r="F69" s="24" t="s">
        <v>60</v>
      </c>
      <c r="G69" s="24" t="s">
        <v>60</v>
      </c>
      <c r="H69" s="24" t="s">
        <v>60</v>
      </c>
      <c r="I69" s="24" t="s">
        <v>205</v>
      </c>
      <c r="J69" s="24" t="s">
        <v>60</v>
      </c>
    </row>
    <row r="70" spans="1:10" ht="15" thickBot="1" x14ac:dyDescent="0.35">
      <c r="A70" s="23" t="s">
        <v>163</v>
      </c>
      <c r="B70" s="24" t="s">
        <v>206</v>
      </c>
      <c r="C70" s="24" t="s">
        <v>60</v>
      </c>
      <c r="D70" s="24" t="s">
        <v>60</v>
      </c>
      <c r="E70" s="24" t="s">
        <v>60</v>
      </c>
      <c r="F70" s="24" t="s">
        <v>60</v>
      </c>
      <c r="G70" s="24" t="s">
        <v>60</v>
      </c>
      <c r="H70" s="24" t="s">
        <v>60</v>
      </c>
      <c r="I70" s="24" t="s">
        <v>205</v>
      </c>
      <c r="J70" s="24" t="s">
        <v>60</v>
      </c>
    </row>
    <row r="71" spans="1:10" ht="15" thickBot="1" x14ac:dyDescent="0.35">
      <c r="A71" s="23" t="s">
        <v>164</v>
      </c>
      <c r="B71" s="24" t="s">
        <v>60</v>
      </c>
      <c r="C71" s="24" t="s">
        <v>60</v>
      </c>
      <c r="D71" s="24" t="s">
        <v>60</v>
      </c>
      <c r="E71" s="24" t="s">
        <v>60</v>
      </c>
      <c r="F71" s="24" t="s">
        <v>60</v>
      </c>
      <c r="G71" s="24" t="s">
        <v>60</v>
      </c>
      <c r="H71" s="24" t="s">
        <v>60</v>
      </c>
      <c r="I71" s="24" t="s">
        <v>205</v>
      </c>
      <c r="J71" s="24" t="s">
        <v>60</v>
      </c>
    </row>
    <row r="72" spans="1:10" ht="15" thickBot="1" x14ac:dyDescent="0.35">
      <c r="A72" s="23" t="s">
        <v>165</v>
      </c>
      <c r="B72" s="24" t="s">
        <v>60</v>
      </c>
      <c r="C72" s="24" t="s">
        <v>60</v>
      </c>
      <c r="D72" s="24" t="s">
        <v>60</v>
      </c>
      <c r="E72" s="24" t="s">
        <v>60</v>
      </c>
      <c r="F72" s="24" t="s">
        <v>60</v>
      </c>
      <c r="G72" s="24" t="s">
        <v>60</v>
      </c>
      <c r="H72" s="24" t="s">
        <v>60</v>
      </c>
      <c r="I72" s="24" t="s">
        <v>205</v>
      </c>
      <c r="J72" s="24" t="s">
        <v>60</v>
      </c>
    </row>
    <row r="73" spans="1:10" ht="15" thickBot="1" x14ac:dyDescent="0.35">
      <c r="A73" s="23" t="s">
        <v>166</v>
      </c>
      <c r="B73" s="24" t="s">
        <v>60</v>
      </c>
      <c r="C73" s="24" t="s">
        <v>60</v>
      </c>
      <c r="D73" s="24" t="s">
        <v>60</v>
      </c>
      <c r="E73" s="24" t="s">
        <v>60</v>
      </c>
      <c r="F73" s="24" t="s">
        <v>60</v>
      </c>
      <c r="G73" s="24" t="s">
        <v>60</v>
      </c>
      <c r="H73" s="24" t="s">
        <v>60</v>
      </c>
      <c r="I73" s="24" t="s">
        <v>205</v>
      </c>
      <c r="J73" s="24" t="s">
        <v>60</v>
      </c>
    </row>
    <row r="74" spans="1:10" ht="18.600000000000001" thickBot="1" x14ac:dyDescent="0.35">
      <c r="A74" s="20"/>
    </row>
    <row r="75" spans="1:10" ht="15" thickBot="1" x14ac:dyDescent="0.35">
      <c r="A75" s="23" t="s">
        <v>46</v>
      </c>
      <c r="B75" s="23" t="s">
        <v>17</v>
      </c>
      <c r="C75" s="23" t="s">
        <v>18</v>
      </c>
      <c r="D75" s="23" t="s">
        <v>19</v>
      </c>
      <c r="E75" s="23" t="s">
        <v>20</v>
      </c>
      <c r="F75" s="23" t="s">
        <v>21</v>
      </c>
      <c r="G75" s="23" t="s">
        <v>22</v>
      </c>
      <c r="H75" s="23" t="s">
        <v>23</v>
      </c>
      <c r="I75" s="23" t="s">
        <v>24</v>
      </c>
      <c r="J75" s="23" t="s">
        <v>25</v>
      </c>
    </row>
    <row r="76" spans="1:10" ht="15" thickBot="1" x14ac:dyDescent="0.35">
      <c r="A76" s="23" t="s">
        <v>37</v>
      </c>
      <c r="B76" s="24">
        <v>46903</v>
      </c>
      <c r="C76" s="24">
        <v>20532.8</v>
      </c>
      <c r="D76" s="24">
        <v>21275.9</v>
      </c>
      <c r="E76" s="24">
        <v>606.9</v>
      </c>
      <c r="F76" s="24">
        <v>4786.6000000000004</v>
      </c>
      <c r="G76" s="24">
        <v>459.6</v>
      </c>
      <c r="H76" s="24">
        <v>21470.1</v>
      </c>
      <c r="I76" s="24">
        <v>18656.599999999999</v>
      </c>
      <c r="J76" s="25" t="s">
        <v>208</v>
      </c>
    </row>
    <row r="77" spans="1:10" ht="15" thickBot="1" x14ac:dyDescent="0.35">
      <c r="A77" s="23" t="s">
        <v>38</v>
      </c>
      <c r="B77" s="24">
        <v>22628.400000000001</v>
      </c>
      <c r="C77" s="24">
        <v>3415.9</v>
      </c>
      <c r="D77" s="24">
        <v>21275.9</v>
      </c>
      <c r="E77" s="24">
        <v>422.3</v>
      </c>
      <c r="F77" s="24">
        <v>1222.4000000000001</v>
      </c>
      <c r="G77" s="24">
        <v>229</v>
      </c>
      <c r="H77" s="24">
        <v>21470.1</v>
      </c>
      <c r="I77" s="24">
        <v>2870</v>
      </c>
      <c r="J77" s="25" t="s">
        <v>208</v>
      </c>
    </row>
    <row r="78" spans="1:10" ht="15" thickBot="1" x14ac:dyDescent="0.35">
      <c r="A78" s="23" t="s">
        <v>39</v>
      </c>
      <c r="B78" s="24">
        <v>459.6</v>
      </c>
      <c r="C78" s="24">
        <v>3415.9</v>
      </c>
      <c r="D78" s="24">
        <v>3208.6</v>
      </c>
      <c r="E78" s="24">
        <v>237.6</v>
      </c>
      <c r="F78" s="24">
        <v>1222.4000000000001</v>
      </c>
      <c r="G78" s="24">
        <v>229</v>
      </c>
      <c r="H78" s="24">
        <v>36.299999999999997</v>
      </c>
      <c r="I78" s="24">
        <v>2870</v>
      </c>
      <c r="J78" s="25" t="s">
        <v>208</v>
      </c>
    </row>
    <row r="79" spans="1:10" ht="15" thickBot="1" x14ac:dyDescent="0.35">
      <c r="A79" s="23" t="s">
        <v>40</v>
      </c>
      <c r="B79" s="24">
        <v>459.6</v>
      </c>
      <c r="C79" s="24">
        <v>3415.9</v>
      </c>
      <c r="D79" s="24">
        <v>3164.2</v>
      </c>
      <c r="E79" s="24">
        <v>237.6</v>
      </c>
      <c r="F79" s="24">
        <v>36.299999999999997</v>
      </c>
      <c r="G79" s="24">
        <v>229</v>
      </c>
      <c r="H79" s="24">
        <v>36.299999999999997</v>
      </c>
      <c r="I79" s="24">
        <v>2870</v>
      </c>
      <c r="J79" s="25" t="s">
        <v>208</v>
      </c>
    </row>
    <row r="80" spans="1:10" ht="15" thickBot="1" x14ac:dyDescent="0.35">
      <c r="A80" s="23" t="s">
        <v>41</v>
      </c>
      <c r="B80" s="24">
        <v>459.6</v>
      </c>
      <c r="C80" s="24">
        <v>3415.9</v>
      </c>
      <c r="D80" s="24">
        <v>3164.2</v>
      </c>
      <c r="E80" s="24">
        <v>237.6</v>
      </c>
      <c r="F80" s="24">
        <v>36.299999999999997</v>
      </c>
      <c r="G80" s="24">
        <v>165</v>
      </c>
      <c r="H80" s="24">
        <v>36.299999999999997</v>
      </c>
      <c r="I80" s="24">
        <v>2870</v>
      </c>
      <c r="J80" s="25" t="s">
        <v>208</v>
      </c>
    </row>
    <row r="81" spans="1:10" ht="15" thickBot="1" x14ac:dyDescent="0.35">
      <c r="A81" s="23" t="s">
        <v>42</v>
      </c>
      <c r="B81" s="24">
        <v>459.6</v>
      </c>
      <c r="C81" s="24">
        <v>3415.9</v>
      </c>
      <c r="D81" s="24">
        <v>3164.2</v>
      </c>
      <c r="E81" s="24">
        <v>237.6</v>
      </c>
      <c r="F81" s="25" t="s">
        <v>208</v>
      </c>
      <c r="G81" s="24">
        <v>165</v>
      </c>
      <c r="H81" s="24">
        <v>36.299999999999997</v>
      </c>
      <c r="I81" s="24">
        <v>2870</v>
      </c>
      <c r="J81" s="25" t="s">
        <v>208</v>
      </c>
    </row>
    <row r="82" spans="1:10" ht="15" thickBot="1" x14ac:dyDescent="0.35">
      <c r="A82" s="23" t="s">
        <v>43</v>
      </c>
      <c r="B82" s="24">
        <v>459.6</v>
      </c>
      <c r="C82" s="24">
        <v>3415.9</v>
      </c>
      <c r="D82" s="24">
        <v>3164.2</v>
      </c>
      <c r="E82" s="24">
        <v>237.6</v>
      </c>
      <c r="F82" s="25" t="s">
        <v>208</v>
      </c>
      <c r="G82" s="24">
        <v>165</v>
      </c>
      <c r="H82" s="24">
        <v>36.299999999999997</v>
      </c>
      <c r="I82" s="24">
        <v>2870</v>
      </c>
      <c r="J82" s="24">
        <v>0</v>
      </c>
    </row>
    <row r="83" spans="1:10" ht="15" thickBot="1" x14ac:dyDescent="0.35">
      <c r="A83" s="23" t="s">
        <v>44</v>
      </c>
      <c r="B83" s="24">
        <v>459.6</v>
      </c>
      <c r="C83" s="24">
        <v>0</v>
      </c>
      <c r="D83" s="24">
        <v>680.1</v>
      </c>
      <c r="E83" s="24">
        <v>237.6</v>
      </c>
      <c r="F83" s="25" t="s">
        <v>208</v>
      </c>
      <c r="G83" s="24">
        <v>165</v>
      </c>
      <c r="H83" s="24">
        <v>36.299999999999997</v>
      </c>
      <c r="I83" s="24">
        <v>311.8</v>
      </c>
      <c r="J83" s="24">
        <v>0</v>
      </c>
    </row>
    <row r="84" spans="1:10" ht="15" thickBot="1" x14ac:dyDescent="0.35">
      <c r="A84" s="23" t="s">
        <v>45</v>
      </c>
      <c r="B84" s="24">
        <v>459.6</v>
      </c>
      <c r="C84" s="24">
        <v>0</v>
      </c>
      <c r="D84" s="24">
        <v>680.1</v>
      </c>
      <c r="E84" s="24">
        <v>237.6</v>
      </c>
      <c r="F84" s="25" t="s">
        <v>208</v>
      </c>
      <c r="G84" s="24">
        <v>165</v>
      </c>
      <c r="H84" s="24">
        <v>0</v>
      </c>
      <c r="I84" s="24">
        <v>311.8</v>
      </c>
      <c r="J84" s="24">
        <v>0</v>
      </c>
    </row>
    <row r="85" spans="1:10" ht="15" thickBot="1" x14ac:dyDescent="0.35">
      <c r="A85" s="23" t="s">
        <v>144</v>
      </c>
      <c r="B85" s="24">
        <v>441.4</v>
      </c>
      <c r="C85" s="24">
        <v>0</v>
      </c>
      <c r="D85" s="24">
        <v>0</v>
      </c>
      <c r="E85" s="24">
        <v>237.6</v>
      </c>
      <c r="F85" s="25" t="s">
        <v>208</v>
      </c>
      <c r="G85" s="24">
        <v>165</v>
      </c>
      <c r="H85" s="24">
        <v>0</v>
      </c>
      <c r="I85" s="24">
        <v>311.8</v>
      </c>
      <c r="J85" s="24">
        <v>0</v>
      </c>
    </row>
    <row r="86" spans="1:10" ht="15" thickBot="1" x14ac:dyDescent="0.35">
      <c r="A86" s="23" t="s">
        <v>145</v>
      </c>
      <c r="B86" s="24">
        <v>441.4</v>
      </c>
      <c r="C86" s="24">
        <v>0</v>
      </c>
      <c r="D86" s="24">
        <v>0</v>
      </c>
      <c r="E86" s="24">
        <v>237.6</v>
      </c>
      <c r="F86" s="25" t="s">
        <v>208</v>
      </c>
      <c r="G86" s="24">
        <v>165</v>
      </c>
      <c r="H86" s="24">
        <v>0</v>
      </c>
      <c r="I86" s="24">
        <v>311.8</v>
      </c>
      <c r="J86" s="24">
        <v>0</v>
      </c>
    </row>
    <row r="87" spans="1:10" ht="15" thickBot="1" x14ac:dyDescent="0.35">
      <c r="A87" s="23" t="s">
        <v>146</v>
      </c>
      <c r="B87" s="24">
        <v>441.4</v>
      </c>
      <c r="C87" s="24">
        <v>0</v>
      </c>
      <c r="D87" s="24">
        <v>0</v>
      </c>
      <c r="E87" s="24">
        <v>237.6</v>
      </c>
      <c r="F87" s="25" t="s">
        <v>208</v>
      </c>
      <c r="G87" s="24">
        <v>165</v>
      </c>
      <c r="H87" s="24">
        <v>0</v>
      </c>
      <c r="I87" s="24">
        <v>311.8</v>
      </c>
      <c r="J87" s="24">
        <v>0</v>
      </c>
    </row>
    <row r="88" spans="1:10" ht="15" thickBot="1" x14ac:dyDescent="0.35">
      <c r="A88" s="23" t="s">
        <v>147</v>
      </c>
      <c r="B88" s="24">
        <v>441.4</v>
      </c>
      <c r="C88" s="24">
        <v>0</v>
      </c>
      <c r="D88" s="24">
        <v>0</v>
      </c>
      <c r="E88" s="24">
        <v>237.6</v>
      </c>
      <c r="F88" s="25" t="s">
        <v>208</v>
      </c>
      <c r="G88" s="24">
        <v>165</v>
      </c>
      <c r="H88" s="24">
        <v>0</v>
      </c>
      <c r="I88" s="24">
        <v>311.8</v>
      </c>
      <c r="J88" s="24">
        <v>0</v>
      </c>
    </row>
    <row r="89" spans="1:10" ht="15" thickBot="1" x14ac:dyDescent="0.35">
      <c r="A89" s="23" t="s">
        <v>148</v>
      </c>
      <c r="B89" s="24">
        <v>441.4</v>
      </c>
      <c r="C89" s="24">
        <v>0</v>
      </c>
      <c r="D89" s="24">
        <v>0</v>
      </c>
      <c r="E89" s="24">
        <v>237.6</v>
      </c>
      <c r="F89" s="25" t="s">
        <v>208</v>
      </c>
      <c r="G89" s="24">
        <v>165</v>
      </c>
      <c r="H89" s="24">
        <v>0</v>
      </c>
      <c r="I89" s="24">
        <v>311.8</v>
      </c>
      <c r="J89" s="24">
        <v>0</v>
      </c>
    </row>
    <row r="90" spans="1:10" ht="15" thickBot="1" x14ac:dyDescent="0.35">
      <c r="A90" s="23" t="s">
        <v>149</v>
      </c>
      <c r="B90" s="24">
        <v>441.4</v>
      </c>
      <c r="C90" s="24">
        <v>0</v>
      </c>
      <c r="D90" s="24">
        <v>0</v>
      </c>
      <c r="E90" s="24">
        <v>237.6</v>
      </c>
      <c r="F90" s="25" t="s">
        <v>208</v>
      </c>
      <c r="G90" s="25" t="s">
        <v>208</v>
      </c>
      <c r="H90" s="24">
        <v>0</v>
      </c>
      <c r="I90" s="24">
        <v>311.8</v>
      </c>
      <c r="J90" s="24">
        <v>0</v>
      </c>
    </row>
    <row r="91" spans="1:10" ht="15" thickBot="1" x14ac:dyDescent="0.35">
      <c r="A91" s="23" t="s">
        <v>150</v>
      </c>
      <c r="B91" s="24">
        <v>441.4</v>
      </c>
      <c r="C91" s="24">
        <v>0</v>
      </c>
      <c r="D91" s="24">
        <v>0</v>
      </c>
      <c r="E91" s="24">
        <v>237.6</v>
      </c>
      <c r="F91" s="25" t="s">
        <v>208</v>
      </c>
      <c r="G91" s="25" t="s">
        <v>208</v>
      </c>
      <c r="H91" s="24">
        <v>0</v>
      </c>
      <c r="I91" s="24">
        <v>311.8</v>
      </c>
      <c r="J91" s="24">
        <v>0</v>
      </c>
    </row>
    <row r="92" spans="1:10" ht="15" thickBot="1" x14ac:dyDescent="0.35">
      <c r="A92" s="23" t="s">
        <v>151</v>
      </c>
      <c r="B92" s="24">
        <v>441.4</v>
      </c>
      <c r="C92" s="24">
        <v>0</v>
      </c>
      <c r="D92" s="24">
        <v>0</v>
      </c>
      <c r="E92" s="24">
        <v>237.6</v>
      </c>
      <c r="F92" s="24">
        <v>0</v>
      </c>
      <c r="G92" s="25" t="s">
        <v>208</v>
      </c>
      <c r="H92" s="24">
        <v>0</v>
      </c>
      <c r="I92" s="24">
        <v>311.8</v>
      </c>
      <c r="J92" s="24">
        <v>0</v>
      </c>
    </row>
    <row r="93" spans="1:10" ht="15" thickBot="1" x14ac:dyDescent="0.35">
      <c r="A93" s="23" t="s">
        <v>152</v>
      </c>
      <c r="B93" s="24">
        <v>441.4</v>
      </c>
      <c r="C93" s="24">
        <v>0</v>
      </c>
      <c r="D93" s="24">
        <v>0</v>
      </c>
      <c r="E93" s="24">
        <v>237.6</v>
      </c>
      <c r="F93" s="24">
        <v>0</v>
      </c>
      <c r="G93" s="24">
        <v>0</v>
      </c>
      <c r="H93" s="24">
        <v>0</v>
      </c>
      <c r="I93" s="24">
        <v>311.8</v>
      </c>
      <c r="J93" s="24">
        <v>0</v>
      </c>
    </row>
    <row r="94" spans="1:10" ht="15" thickBot="1" x14ac:dyDescent="0.35">
      <c r="A94" s="23" t="s">
        <v>153</v>
      </c>
      <c r="B94" s="24">
        <v>441.4</v>
      </c>
      <c r="C94" s="24">
        <v>0</v>
      </c>
      <c r="D94" s="24">
        <v>0</v>
      </c>
      <c r="E94" s="24">
        <v>219.5</v>
      </c>
      <c r="F94" s="24">
        <v>0</v>
      </c>
      <c r="G94" s="24">
        <v>0</v>
      </c>
      <c r="H94" s="24">
        <v>0</v>
      </c>
      <c r="I94" s="24">
        <v>311.8</v>
      </c>
      <c r="J94" s="24">
        <v>0</v>
      </c>
    </row>
    <row r="95" spans="1:10" ht="15" thickBot="1" x14ac:dyDescent="0.35">
      <c r="A95" s="23" t="s">
        <v>154</v>
      </c>
      <c r="B95" s="24">
        <v>441.4</v>
      </c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311.8</v>
      </c>
      <c r="J95" s="24">
        <v>0</v>
      </c>
    </row>
    <row r="96" spans="1:10" ht="15" thickBot="1" x14ac:dyDescent="0.35">
      <c r="A96" s="23" t="s">
        <v>155</v>
      </c>
      <c r="B96" s="24">
        <v>441.4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311.8</v>
      </c>
      <c r="J96" s="24">
        <v>0</v>
      </c>
    </row>
    <row r="97" spans="1:20" ht="15" thickBot="1" x14ac:dyDescent="0.35">
      <c r="A97" s="23" t="s">
        <v>156</v>
      </c>
      <c r="B97" s="24">
        <v>441.4</v>
      </c>
      <c r="C97" s="24">
        <v>0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311.8</v>
      </c>
      <c r="J97" s="24">
        <v>0</v>
      </c>
    </row>
    <row r="98" spans="1:20" ht="15" thickBot="1" x14ac:dyDescent="0.35">
      <c r="A98" s="23" t="s">
        <v>157</v>
      </c>
      <c r="B98" s="24">
        <v>441.4</v>
      </c>
      <c r="C98" s="24">
        <v>0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311.8</v>
      </c>
      <c r="J98" s="24">
        <v>0</v>
      </c>
    </row>
    <row r="99" spans="1:20" ht="15" thickBot="1" x14ac:dyDescent="0.35">
      <c r="A99" s="23" t="s">
        <v>158</v>
      </c>
      <c r="B99" s="24">
        <v>441.4</v>
      </c>
      <c r="C99" s="24">
        <v>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311.8</v>
      </c>
      <c r="J99" s="24">
        <v>0</v>
      </c>
    </row>
    <row r="100" spans="1:20" ht="15" thickBot="1" x14ac:dyDescent="0.35">
      <c r="A100" s="23" t="s">
        <v>159</v>
      </c>
      <c r="B100" s="24">
        <v>441.4</v>
      </c>
      <c r="C100" s="24">
        <v>0</v>
      </c>
      <c r="D100" s="24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311.8</v>
      </c>
      <c r="J100" s="24">
        <v>0</v>
      </c>
    </row>
    <row r="101" spans="1:20" ht="15" thickBot="1" x14ac:dyDescent="0.35">
      <c r="A101" s="23" t="s">
        <v>160</v>
      </c>
      <c r="B101" s="24">
        <v>441.4</v>
      </c>
      <c r="C101" s="24">
        <v>0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311.8</v>
      </c>
      <c r="J101" s="24">
        <v>0</v>
      </c>
    </row>
    <row r="102" spans="1:20" ht="15" thickBot="1" x14ac:dyDescent="0.35">
      <c r="A102" s="23" t="s">
        <v>161</v>
      </c>
      <c r="B102" s="24">
        <v>441.4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311.8</v>
      </c>
      <c r="J102" s="24">
        <v>0</v>
      </c>
    </row>
    <row r="103" spans="1:20" ht="15" thickBot="1" x14ac:dyDescent="0.35">
      <c r="A103" s="23" t="s">
        <v>162</v>
      </c>
      <c r="B103" s="24">
        <v>441.4</v>
      </c>
      <c r="C103" s="24">
        <v>0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311.8</v>
      </c>
      <c r="J103" s="24">
        <v>0</v>
      </c>
    </row>
    <row r="104" spans="1:20" ht="15" thickBot="1" x14ac:dyDescent="0.35">
      <c r="A104" s="23" t="s">
        <v>163</v>
      </c>
      <c r="B104" s="24">
        <v>441.4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311.8</v>
      </c>
      <c r="J104" s="24">
        <v>0</v>
      </c>
    </row>
    <row r="105" spans="1:20" ht="15" thickBot="1" x14ac:dyDescent="0.35">
      <c r="A105" s="23" t="s">
        <v>164</v>
      </c>
      <c r="B105" s="24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311.8</v>
      </c>
      <c r="J105" s="24">
        <v>0</v>
      </c>
    </row>
    <row r="106" spans="1:20" ht="15" thickBot="1" x14ac:dyDescent="0.35">
      <c r="A106" s="23" t="s">
        <v>165</v>
      </c>
      <c r="B106" s="24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311.8</v>
      </c>
      <c r="J106" s="24">
        <v>0</v>
      </c>
    </row>
    <row r="107" spans="1:20" ht="15" thickBot="1" x14ac:dyDescent="0.35">
      <c r="A107" s="23" t="s">
        <v>166</v>
      </c>
      <c r="B107" s="24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311.8</v>
      </c>
      <c r="J107" s="24">
        <v>0</v>
      </c>
      <c r="T107" t="s">
        <v>623</v>
      </c>
    </row>
    <row r="108" spans="1:20" ht="18.600000000000001" thickBot="1" x14ac:dyDescent="0.35">
      <c r="A108" s="20"/>
      <c r="P108" t="s">
        <v>391</v>
      </c>
      <c r="R108" s="50" t="s">
        <v>619</v>
      </c>
      <c r="T108" t="s">
        <v>622</v>
      </c>
    </row>
    <row r="109" spans="1:20" ht="15" thickBot="1" x14ac:dyDescent="0.35">
      <c r="A109" s="42" t="s">
        <v>47</v>
      </c>
      <c r="B109" s="42" t="s">
        <v>17</v>
      </c>
      <c r="C109" s="42" t="s">
        <v>18</v>
      </c>
      <c r="D109" s="42" t="s">
        <v>19</v>
      </c>
      <c r="E109" s="42" t="s">
        <v>20</v>
      </c>
      <c r="F109" s="42" t="s">
        <v>21</v>
      </c>
      <c r="G109" s="42" t="s">
        <v>22</v>
      </c>
      <c r="H109" s="42" t="s">
        <v>23</v>
      </c>
      <c r="I109" s="42" t="s">
        <v>24</v>
      </c>
      <c r="J109" s="42" t="s">
        <v>25</v>
      </c>
      <c r="K109" s="42" t="s">
        <v>48</v>
      </c>
      <c r="L109" s="42" t="s">
        <v>49</v>
      </c>
      <c r="M109" s="42" t="s">
        <v>50</v>
      </c>
      <c r="N109" s="42" t="s">
        <v>51</v>
      </c>
      <c r="O109" s="43" t="s">
        <v>169</v>
      </c>
      <c r="P109" s="43" t="s">
        <v>618</v>
      </c>
      <c r="Q109" s="48" t="s">
        <v>617</v>
      </c>
      <c r="R109" s="48" t="s">
        <v>392</v>
      </c>
      <c r="S109" s="48" t="s">
        <v>620</v>
      </c>
      <c r="T109" s="12" t="str">
        <f>N109</f>
        <v>Delta/Tény</v>
      </c>
    </row>
    <row r="110" spans="1:20" ht="15" thickBot="1" x14ac:dyDescent="0.35">
      <c r="A110" s="44" t="s">
        <v>79</v>
      </c>
      <c r="B110" s="41">
        <v>441.4</v>
      </c>
      <c r="C110" s="41">
        <v>3415.9</v>
      </c>
      <c r="D110" s="41">
        <v>3208.6</v>
      </c>
      <c r="E110" s="41">
        <v>237.6</v>
      </c>
      <c r="F110" s="41">
        <v>18.2</v>
      </c>
      <c r="G110" s="41">
        <v>0</v>
      </c>
      <c r="H110" s="41">
        <v>0</v>
      </c>
      <c r="I110" s="41">
        <v>311.8</v>
      </c>
      <c r="J110" s="41">
        <v>0</v>
      </c>
      <c r="K110" s="41">
        <v>7633.5</v>
      </c>
      <c r="L110" s="41">
        <v>7157</v>
      </c>
      <c r="M110" s="41">
        <v>-476.5</v>
      </c>
      <c r="N110" s="45">
        <v>-6.66</v>
      </c>
      <c r="O110" s="12">
        <f>IF(M110*'Coco_result inverz'!M110&lt;=0,1,0)</f>
        <v>1</v>
      </c>
      <c r="Q110">
        <f>'Coco_result inverz'!M110</f>
        <v>4074.8</v>
      </c>
      <c r="R110" t="str">
        <f>'Coco_result inverz'!A110</f>
        <v>Austria</v>
      </c>
      <c r="S110" t="str">
        <f>IF(N110&lt;0,"lehetett volna már több eladás is","a lehetőségekhez képest rel. sok eladás történt")</f>
        <v>lehetett volna már több eladás is</v>
      </c>
      <c r="T110" s="12">
        <f t="shared" ref="T110:T139" si="0">N110</f>
        <v>-6.66</v>
      </c>
    </row>
    <row r="111" spans="1:20" ht="15" thickBot="1" x14ac:dyDescent="0.35">
      <c r="A111" s="44" t="s">
        <v>61</v>
      </c>
      <c r="B111" s="41">
        <v>441.4</v>
      </c>
      <c r="C111" s="41">
        <v>3415.9</v>
      </c>
      <c r="D111" s="41">
        <v>3164.2</v>
      </c>
      <c r="E111" s="41">
        <v>237.6</v>
      </c>
      <c r="F111" s="41">
        <v>0</v>
      </c>
      <c r="G111" s="41">
        <v>229</v>
      </c>
      <c r="H111" s="41">
        <v>36.299999999999997</v>
      </c>
      <c r="I111" s="41">
        <v>311.8</v>
      </c>
      <c r="J111" s="41">
        <v>18.2</v>
      </c>
      <c r="K111" s="41">
        <v>7854.4</v>
      </c>
      <c r="L111" s="41">
        <v>8356</v>
      </c>
      <c r="M111" s="41">
        <v>501.6</v>
      </c>
      <c r="N111" s="41">
        <v>6</v>
      </c>
      <c r="O111" s="12">
        <f>IF(M111*'Coco_result inverz'!M111&lt;=0,1,0)</f>
        <v>0</v>
      </c>
      <c r="Q111">
        <f>'Coco_result inverz'!M111</f>
        <v>1206.0999999999999</v>
      </c>
      <c r="R111" s="50" t="str">
        <f>'Coco_result inverz'!A111</f>
        <v>Belgium</v>
      </c>
      <c r="S111" t="s">
        <v>621</v>
      </c>
      <c r="T111" s="12"/>
    </row>
    <row r="112" spans="1:20" ht="15" thickBot="1" x14ac:dyDescent="0.35">
      <c r="A112" s="44" t="s">
        <v>62</v>
      </c>
      <c r="B112" s="41">
        <v>441.4</v>
      </c>
      <c r="C112" s="41">
        <v>0</v>
      </c>
      <c r="D112" s="41">
        <v>0</v>
      </c>
      <c r="E112" s="41">
        <v>219.5</v>
      </c>
      <c r="F112" s="41">
        <v>0</v>
      </c>
      <c r="G112" s="41">
        <v>0</v>
      </c>
      <c r="H112" s="41">
        <v>0</v>
      </c>
      <c r="I112" s="41">
        <v>311.8</v>
      </c>
      <c r="J112" s="41">
        <v>0</v>
      </c>
      <c r="K112" s="41">
        <v>972.7</v>
      </c>
      <c r="L112" s="41">
        <v>1000</v>
      </c>
      <c r="M112" s="41">
        <v>27.3</v>
      </c>
      <c r="N112" s="45">
        <v>2.73</v>
      </c>
      <c r="O112" s="12">
        <f>IF(M112*'Coco_result inverz'!M112&lt;=0,1,0)</f>
        <v>1</v>
      </c>
      <c r="Q112">
        <f>'Coco_result inverz'!M112</f>
        <v>-15945.7</v>
      </c>
      <c r="R112" t="str">
        <f>'Coco_result inverz'!A112</f>
        <v>Bulgaria</v>
      </c>
      <c r="S112" t="str">
        <f t="shared" ref="S112:S141" si="1">IF(N112&lt;0,"lehetett volna már több eladás is","a lehetőségekhez képest rel. sok eladás történt")</f>
        <v>a lehetőségekhez képest rel. sok eladás történt</v>
      </c>
      <c r="T112" s="12">
        <f t="shared" si="0"/>
        <v>2.73</v>
      </c>
    </row>
    <row r="113" spans="1:20" ht="15" thickBot="1" x14ac:dyDescent="0.35">
      <c r="A113" s="44" t="s">
        <v>70</v>
      </c>
      <c r="B113" s="41">
        <v>441.4</v>
      </c>
      <c r="C113" s="41">
        <v>0</v>
      </c>
      <c r="D113" s="41">
        <v>0</v>
      </c>
      <c r="E113" s="41">
        <v>219.5</v>
      </c>
      <c r="F113" s="41">
        <v>0</v>
      </c>
      <c r="G113" s="41">
        <v>18.2</v>
      </c>
      <c r="H113" s="41">
        <v>0</v>
      </c>
      <c r="I113" s="41">
        <v>311.8</v>
      </c>
      <c r="J113" s="41">
        <v>18.2</v>
      </c>
      <c r="K113" s="41">
        <v>1009</v>
      </c>
      <c r="L113" s="41">
        <v>1000</v>
      </c>
      <c r="M113" s="41">
        <v>0</v>
      </c>
      <c r="N113" s="41">
        <v>-0.9</v>
      </c>
      <c r="O113" s="12">
        <f>IF(M113*'Coco_result inverz'!M113&lt;=0,1,0)</f>
        <v>1</v>
      </c>
      <c r="Q113">
        <f>'Coco_result inverz'!M113</f>
        <v>-15731.8</v>
      </c>
      <c r="R113" t="str">
        <f>'Coco_result inverz'!A113</f>
        <v>Croatia</v>
      </c>
      <c r="S113" t="str">
        <f t="shared" si="1"/>
        <v>lehetett volna már több eladás is</v>
      </c>
      <c r="T113" s="12"/>
    </row>
    <row r="114" spans="1:20" ht="15" thickBot="1" x14ac:dyDescent="0.35">
      <c r="A114" s="44" t="s">
        <v>72</v>
      </c>
      <c r="B114" s="41">
        <v>441.4</v>
      </c>
      <c r="C114" s="41">
        <v>0</v>
      </c>
      <c r="D114" s="41">
        <v>0</v>
      </c>
      <c r="E114" s="41">
        <v>219.5</v>
      </c>
      <c r="F114" s="41">
        <v>36.299999999999997</v>
      </c>
      <c r="G114" s="41">
        <v>0</v>
      </c>
      <c r="H114" s="41">
        <v>0</v>
      </c>
      <c r="I114" s="41">
        <v>311.8</v>
      </c>
      <c r="J114" s="41">
        <v>0</v>
      </c>
      <c r="K114" s="41">
        <v>1009</v>
      </c>
      <c r="L114" s="41">
        <v>1000</v>
      </c>
      <c r="M114" s="41">
        <v>0</v>
      </c>
      <c r="N114" s="41">
        <v>-0.9</v>
      </c>
      <c r="O114" s="12">
        <f>IF(M114*'Coco_result inverz'!M114&lt;=0,1,0)</f>
        <v>1</v>
      </c>
      <c r="Q114">
        <f>'Coco_result inverz'!M114</f>
        <v>-9173.6</v>
      </c>
      <c r="R114" t="str">
        <f>'Coco_result inverz'!A114</f>
        <v>Cyprus</v>
      </c>
      <c r="S114" t="str">
        <f t="shared" si="1"/>
        <v>lehetett volna már több eladás is</v>
      </c>
      <c r="T114" s="12"/>
    </row>
    <row r="115" spans="1:20" ht="15" thickBot="1" x14ac:dyDescent="0.35">
      <c r="A115" s="44" t="s">
        <v>63</v>
      </c>
      <c r="B115" s="41">
        <v>441.4</v>
      </c>
      <c r="C115" s="41">
        <v>0</v>
      </c>
      <c r="D115" s="41">
        <v>680.1</v>
      </c>
      <c r="E115" s="41">
        <v>422.3</v>
      </c>
      <c r="F115" s="41">
        <v>18.2</v>
      </c>
      <c r="G115" s="41">
        <v>0</v>
      </c>
      <c r="H115" s="41">
        <v>0</v>
      </c>
      <c r="I115" s="41">
        <v>311.8</v>
      </c>
      <c r="J115" s="41">
        <v>0</v>
      </c>
      <c r="K115" s="41">
        <v>1873.7</v>
      </c>
      <c r="L115" s="41">
        <v>1857</v>
      </c>
      <c r="M115" s="41">
        <v>-16.7</v>
      </c>
      <c r="N115" s="41">
        <v>-0.9</v>
      </c>
      <c r="O115" s="12">
        <f>IF(M115*'Coco_result inverz'!M115&lt;=0,1,0)</f>
        <v>1</v>
      </c>
      <c r="Q115">
        <f>'Coco_result inverz'!M115</f>
        <v>777.4</v>
      </c>
      <c r="R115" t="str">
        <f>'Coco_result inverz'!A115</f>
        <v>Czech Republic</v>
      </c>
      <c r="S115" t="str">
        <f t="shared" si="1"/>
        <v>lehetett volna már több eladás is</v>
      </c>
      <c r="T115" s="12"/>
    </row>
    <row r="116" spans="1:20" ht="15" thickBot="1" x14ac:dyDescent="0.35">
      <c r="A116" s="44" t="s">
        <v>64</v>
      </c>
      <c r="B116" s="41">
        <v>441.4</v>
      </c>
      <c r="C116" s="41">
        <v>3415.9</v>
      </c>
      <c r="D116" s="41">
        <v>21275.9</v>
      </c>
      <c r="E116" s="41">
        <v>219.5</v>
      </c>
      <c r="F116" s="41">
        <v>0</v>
      </c>
      <c r="G116" s="41">
        <v>165</v>
      </c>
      <c r="H116" s="41">
        <v>36.299999999999997</v>
      </c>
      <c r="I116" s="41">
        <v>2870</v>
      </c>
      <c r="J116" s="41">
        <v>0</v>
      </c>
      <c r="K116" s="41">
        <v>28424</v>
      </c>
      <c r="L116" s="41">
        <v>39698</v>
      </c>
      <c r="M116" s="41">
        <v>11274</v>
      </c>
      <c r="N116" s="41">
        <v>28.4</v>
      </c>
      <c r="O116" s="12">
        <f>IF(M116*'Coco_result inverz'!M116&lt;=0,1,0)</f>
        <v>0</v>
      </c>
      <c r="Q116">
        <f>'Coco_result inverz'!M116</f>
        <v>22966.2</v>
      </c>
      <c r="R116" s="50" t="str">
        <f>'Coco_result inverz'!A116</f>
        <v>Denmark</v>
      </c>
      <c r="S116" t="s">
        <v>621</v>
      </c>
      <c r="T116" s="12"/>
    </row>
    <row r="117" spans="1:20" ht="15" thickBot="1" x14ac:dyDescent="0.35">
      <c r="A117" s="44" t="s">
        <v>65</v>
      </c>
      <c r="B117" s="41">
        <v>441.4</v>
      </c>
      <c r="C117" s="41">
        <v>0</v>
      </c>
      <c r="D117" s="41">
        <v>0</v>
      </c>
      <c r="E117" s="41">
        <v>219.5</v>
      </c>
      <c r="F117" s="41">
        <v>18.2</v>
      </c>
      <c r="G117" s="41">
        <v>165</v>
      </c>
      <c r="H117" s="41">
        <v>0</v>
      </c>
      <c r="I117" s="41">
        <v>311.8</v>
      </c>
      <c r="J117" s="41">
        <v>0</v>
      </c>
      <c r="K117" s="41">
        <v>1155.8</v>
      </c>
      <c r="L117" s="41">
        <v>1000</v>
      </c>
      <c r="M117" s="41">
        <v>-155.80000000000001</v>
      </c>
      <c r="N117" s="41">
        <v>-15.58</v>
      </c>
      <c r="O117" s="12">
        <f>IF(M117*'Coco_result inverz'!M117&lt;=0,1,0)</f>
        <v>0</v>
      </c>
      <c r="Q117">
        <f>'Coco_result inverz'!M117</f>
        <v>-8471.9</v>
      </c>
      <c r="R117" s="50" t="str">
        <f>'Coco_result inverz'!A117</f>
        <v>Estonia</v>
      </c>
      <c r="S117" t="s">
        <v>621</v>
      </c>
      <c r="T117" s="12"/>
    </row>
    <row r="118" spans="1:20" ht="15" thickBot="1" x14ac:dyDescent="0.35">
      <c r="A118" s="44" t="s">
        <v>85</v>
      </c>
      <c r="B118" s="41">
        <v>459.6</v>
      </c>
      <c r="C118" s="41">
        <v>0</v>
      </c>
      <c r="D118" s="41">
        <v>0</v>
      </c>
      <c r="E118" s="41">
        <v>237.6</v>
      </c>
      <c r="F118" s="41">
        <v>36.299999999999997</v>
      </c>
      <c r="G118" s="41">
        <v>165</v>
      </c>
      <c r="H118" s="41">
        <v>36.299999999999997</v>
      </c>
      <c r="I118" s="41">
        <v>311.8</v>
      </c>
      <c r="J118" s="41">
        <v>0</v>
      </c>
      <c r="K118" s="41">
        <v>1246.5999999999999</v>
      </c>
      <c r="L118" s="41">
        <v>1180</v>
      </c>
      <c r="M118" s="41">
        <v>-66.599999999999994</v>
      </c>
      <c r="N118" s="45">
        <v>-5.64</v>
      </c>
      <c r="O118" s="12">
        <f>IF(M118*'Coco_result inverz'!M118&lt;=0,1,0)</f>
        <v>1</v>
      </c>
      <c r="Q118">
        <f>'Coco_result inverz'!M118</f>
        <v>356.3</v>
      </c>
      <c r="R118" t="str">
        <f>'Coco_result inverz'!A118</f>
        <v>Finland</v>
      </c>
      <c r="S118" t="str">
        <f t="shared" si="1"/>
        <v>lehetett volna már több eladás is</v>
      </c>
      <c r="T118" s="12">
        <f t="shared" si="0"/>
        <v>-5.64</v>
      </c>
    </row>
    <row r="119" spans="1:20" ht="15" thickBot="1" x14ac:dyDescent="0.35">
      <c r="A119" s="44" t="s">
        <v>69</v>
      </c>
      <c r="B119" s="41">
        <v>459.6</v>
      </c>
      <c r="C119" s="41">
        <v>0</v>
      </c>
      <c r="D119" s="41">
        <v>3164.2</v>
      </c>
      <c r="E119" s="41">
        <v>237.6</v>
      </c>
      <c r="F119" s="41">
        <v>18.2</v>
      </c>
      <c r="G119" s="41">
        <v>165</v>
      </c>
      <c r="H119" s="41">
        <v>0</v>
      </c>
      <c r="I119" s="41">
        <v>2870</v>
      </c>
      <c r="J119" s="41">
        <v>0</v>
      </c>
      <c r="K119" s="41">
        <v>6914.6</v>
      </c>
      <c r="L119" s="41">
        <v>6853</v>
      </c>
      <c r="M119" s="41">
        <v>-61.6</v>
      </c>
      <c r="N119" s="41">
        <v>-0.9</v>
      </c>
      <c r="O119" s="12">
        <f>IF(M119*'Coco_result inverz'!M119&lt;=0,1,0)</f>
        <v>1</v>
      </c>
      <c r="Q119">
        <f>'Coco_result inverz'!M119</f>
        <v>3885.6</v>
      </c>
      <c r="R119" t="str">
        <f>'Coco_result inverz'!A119</f>
        <v>France</v>
      </c>
      <c r="S119" t="str">
        <f t="shared" si="1"/>
        <v>lehetett volna már több eladás is</v>
      </c>
      <c r="T119" s="12"/>
    </row>
    <row r="120" spans="1:20" ht="15" thickBot="1" x14ac:dyDescent="0.35">
      <c r="A120" s="44" t="s">
        <v>92</v>
      </c>
      <c r="B120" s="41">
        <v>0</v>
      </c>
      <c r="C120" s="41">
        <v>0</v>
      </c>
      <c r="D120" s="41">
        <v>21275.9</v>
      </c>
      <c r="E120" s="41">
        <v>237.6</v>
      </c>
      <c r="F120" s="41">
        <v>18.2</v>
      </c>
      <c r="G120" s="41">
        <v>165</v>
      </c>
      <c r="H120" s="41">
        <v>0</v>
      </c>
      <c r="I120" s="41">
        <v>311.8</v>
      </c>
      <c r="J120" s="41">
        <v>0</v>
      </c>
      <c r="K120" s="41">
        <v>22008.400000000001</v>
      </c>
      <c r="L120" s="41">
        <v>15863</v>
      </c>
      <c r="M120" s="41">
        <v>-6145.4</v>
      </c>
      <c r="N120" s="45">
        <v>-38.74</v>
      </c>
      <c r="O120" s="12">
        <f>IF(M120*'Coco_result inverz'!M120&lt;=0,1,0)</f>
        <v>1</v>
      </c>
      <c r="Q120">
        <f>'Coco_result inverz'!M120</f>
        <v>9339.9</v>
      </c>
      <c r="R120" t="str">
        <f>'Coco_result inverz'!A120</f>
        <v>Germany</v>
      </c>
      <c r="S120" t="str">
        <f t="shared" si="1"/>
        <v>lehetett volna már több eladás is</v>
      </c>
      <c r="T120" s="12">
        <f t="shared" si="0"/>
        <v>-38.74</v>
      </c>
    </row>
    <row r="121" spans="1:20" ht="15" thickBot="1" x14ac:dyDescent="0.35">
      <c r="A121" s="44" t="s">
        <v>67</v>
      </c>
      <c r="B121" s="41">
        <v>441.4</v>
      </c>
      <c r="C121" s="41">
        <v>0</v>
      </c>
      <c r="D121" s="41">
        <v>0</v>
      </c>
      <c r="E121" s="41">
        <v>219.5</v>
      </c>
      <c r="F121" s="41">
        <v>0</v>
      </c>
      <c r="G121" s="41">
        <v>0</v>
      </c>
      <c r="H121" s="41">
        <v>36.299999999999997</v>
      </c>
      <c r="I121" s="41">
        <v>311.8</v>
      </c>
      <c r="J121" s="41">
        <v>0</v>
      </c>
      <c r="K121" s="41">
        <v>1009</v>
      </c>
      <c r="L121" s="41">
        <v>1000</v>
      </c>
      <c r="M121" s="41">
        <v>0</v>
      </c>
      <c r="N121" s="41">
        <v>-0.9</v>
      </c>
      <c r="O121" s="12">
        <f>IF(M121*'Coco_result inverz'!M121&lt;=0,1,0)</f>
        <v>1</v>
      </c>
      <c r="Q121">
        <f>'Coco_result inverz'!M121</f>
        <v>-15945.7</v>
      </c>
      <c r="R121" t="str">
        <f>'Coco_result inverz'!A121</f>
        <v>Greece</v>
      </c>
      <c r="S121" t="str">
        <f t="shared" si="1"/>
        <v>lehetett volna már több eladás is</v>
      </c>
      <c r="T121" s="12"/>
    </row>
    <row r="122" spans="1:20" ht="15" thickBot="1" x14ac:dyDescent="0.35">
      <c r="A122" s="44" t="s">
        <v>76</v>
      </c>
      <c r="B122" s="41">
        <v>459.6</v>
      </c>
      <c r="C122" s="41">
        <v>0</v>
      </c>
      <c r="D122" s="41">
        <v>0</v>
      </c>
      <c r="E122" s="41">
        <v>237.6</v>
      </c>
      <c r="F122" s="41">
        <v>0</v>
      </c>
      <c r="G122" s="41">
        <v>0</v>
      </c>
      <c r="H122" s="41">
        <v>0</v>
      </c>
      <c r="I122" s="41">
        <v>311.8</v>
      </c>
      <c r="J122" s="41">
        <v>0</v>
      </c>
      <c r="K122" s="41">
        <v>1009</v>
      </c>
      <c r="L122" s="41">
        <v>1000</v>
      </c>
      <c r="M122" s="41">
        <v>0</v>
      </c>
      <c r="N122" s="41">
        <v>-0.9</v>
      </c>
      <c r="O122" s="12">
        <f>IF(M122*'Coco_result inverz'!M122&lt;=0,1,0)</f>
        <v>1</v>
      </c>
      <c r="Q122">
        <f>'Coco_result inverz'!M122</f>
        <v>-6851.6</v>
      </c>
      <c r="R122" t="str">
        <f>'Coco_result inverz'!A122</f>
        <v>Hungary</v>
      </c>
      <c r="S122" t="str">
        <f t="shared" si="1"/>
        <v>lehetett volna már több eladás is</v>
      </c>
      <c r="T122" s="12"/>
    </row>
    <row r="123" spans="1:20" ht="15" thickBot="1" x14ac:dyDescent="0.35">
      <c r="A123" s="44" t="s">
        <v>87</v>
      </c>
      <c r="B123" s="41">
        <v>46903</v>
      </c>
      <c r="C123" s="41">
        <v>3415.9</v>
      </c>
      <c r="D123" s="41">
        <v>0</v>
      </c>
      <c r="E123" s="41">
        <v>219.5</v>
      </c>
      <c r="F123" s="41">
        <v>0</v>
      </c>
      <c r="G123" s="41">
        <v>0</v>
      </c>
      <c r="H123" s="41">
        <v>21470.1</v>
      </c>
      <c r="I123" s="41">
        <v>2870</v>
      </c>
      <c r="J123" s="41">
        <v>0</v>
      </c>
      <c r="K123" s="41">
        <v>74878.600000000006</v>
      </c>
      <c r="L123" s="41">
        <v>74212</v>
      </c>
      <c r="M123" s="41">
        <v>-666.6</v>
      </c>
      <c r="N123" s="41">
        <v>-0.9</v>
      </c>
      <c r="O123" s="12">
        <f>IF(M123*'Coco_result inverz'!M123&lt;=0,1,0)</f>
        <v>1</v>
      </c>
      <c r="Q123">
        <f>'Coco_result inverz'!M123</f>
        <v>45792.1</v>
      </c>
      <c r="R123" t="str">
        <f>'Coco_result inverz'!A123</f>
        <v>Iceland</v>
      </c>
      <c r="S123" t="str">
        <f t="shared" si="1"/>
        <v>lehetett volna már több eladás is</v>
      </c>
      <c r="T123" s="12"/>
    </row>
    <row r="124" spans="1:20" ht="15" thickBot="1" x14ac:dyDescent="0.35">
      <c r="A124" s="44" t="s">
        <v>66</v>
      </c>
      <c r="B124" s="41">
        <v>441.4</v>
      </c>
      <c r="C124" s="41">
        <v>0</v>
      </c>
      <c r="D124" s="41">
        <v>0</v>
      </c>
      <c r="E124" s="41">
        <v>219.5</v>
      </c>
      <c r="F124" s="41">
        <v>0</v>
      </c>
      <c r="G124" s="41">
        <v>229</v>
      </c>
      <c r="H124" s="41">
        <v>0</v>
      </c>
      <c r="I124" s="41">
        <v>311.8</v>
      </c>
      <c r="J124" s="41">
        <v>0</v>
      </c>
      <c r="K124" s="41">
        <v>1201.7</v>
      </c>
      <c r="L124" s="41">
        <v>1000</v>
      </c>
      <c r="M124" s="41">
        <v>-201.7</v>
      </c>
      <c r="N124" s="41">
        <v>-20.170000000000002</v>
      </c>
      <c r="O124" s="12">
        <f>IF(M124*'Coco_result inverz'!M124&lt;=0,1,0)</f>
        <v>0</v>
      </c>
      <c r="Q124">
        <f>'Coco_result inverz'!M124</f>
        <v>-15244</v>
      </c>
      <c r="R124" s="50" t="str">
        <f>'Coco_result inverz'!A124</f>
        <v>Ireland</v>
      </c>
      <c r="S124" t="s">
        <v>621</v>
      </c>
      <c r="T124" s="12"/>
    </row>
    <row r="125" spans="1:20" ht="15" thickBot="1" x14ac:dyDescent="0.35">
      <c r="A125" s="44" t="s">
        <v>71</v>
      </c>
      <c r="B125" s="41">
        <v>441.4</v>
      </c>
      <c r="C125" s="41">
        <v>0</v>
      </c>
      <c r="D125" s="41">
        <v>0</v>
      </c>
      <c r="E125" s="41">
        <v>237.6</v>
      </c>
      <c r="F125" s="41">
        <v>1222.4000000000001</v>
      </c>
      <c r="G125" s="41">
        <v>18.2</v>
      </c>
      <c r="H125" s="41">
        <v>0</v>
      </c>
      <c r="I125" s="41">
        <v>311.8</v>
      </c>
      <c r="J125" s="41">
        <v>0</v>
      </c>
      <c r="K125" s="41">
        <v>2231.4</v>
      </c>
      <c r="L125" s="41">
        <v>1759</v>
      </c>
      <c r="M125" s="41">
        <v>-472.4</v>
      </c>
      <c r="N125" s="41">
        <v>-26.86</v>
      </c>
      <c r="O125" s="12">
        <f>IF(M125*'Coco_result inverz'!M125&lt;=0,1,0)</f>
        <v>0</v>
      </c>
      <c r="Q125">
        <f>'Coco_result inverz'!M125</f>
        <v>-1208.4000000000001</v>
      </c>
      <c r="R125" s="50" t="str">
        <f>'Coco_result inverz'!A125</f>
        <v>Italy</v>
      </c>
      <c r="S125" t="s">
        <v>621</v>
      </c>
      <c r="T125" s="12"/>
    </row>
    <row r="126" spans="1:20" ht="15" thickBot="1" x14ac:dyDescent="0.35">
      <c r="A126" s="44" t="s">
        <v>73</v>
      </c>
      <c r="B126" s="41">
        <v>441.4</v>
      </c>
      <c r="C126" s="41">
        <v>0</v>
      </c>
      <c r="D126" s="41">
        <v>0</v>
      </c>
      <c r="E126" s="41">
        <v>219.5</v>
      </c>
      <c r="F126" s="41">
        <v>0</v>
      </c>
      <c r="G126" s="41">
        <v>18.2</v>
      </c>
      <c r="H126" s="41">
        <v>0</v>
      </c>
      <c r="I126" s="41">
        <v>311.8</v>
      </c>
      <c r="J126" s="41">
        <v>0</v>
      </c>
      <c r="K126" s="41">
        <v>990.8</v>
      </c>
      <c r="L126" s="41">
        <v>1000</v>
      </c>
      <c r="M126" s="41">
        <v>0</v>
      </c>
      <c r="N126" s="41">
        <v>0.92</v>
      </c>
      <c r="O126" s="12">
        <f>IF(M126*'Coco_result inverz'!M126&lt;=0,1,0)</f>
        <v>1</v>
      </c>
      <c r="Q126">
        <f>'Coco_result inverz'!M126</f>
        <v>-15731.8</v>
      </c>
      <c r="R126" t="str">
        <f>'Coco_result inverz'!A126</f>
        <v>Latvia</v>
      </c>
      <c r="S126" t="str">
        <f t="shared" si="1"/>
        <v>a lehetőségekhez képest rel. sok eladás történt</v>
      </c>
      <c r="T126" s="12"/>
    </row>
    <row r="127" spans="1:20" ht="15" thickBot="1" x14ac:dyDescent="0.35">
      <c r="A127" s="44" t="s">
        <v>74</v>
      </c>
      <c r="B127" s="41">
        <v>441.4</v>
      </c>
      <c r="C127" s="41">
        <v>0</v>
      </c>
      <c r="D127" s="41">
        <v>0</v>
      </c>
      <c r="E127" s="41">
        <v>219.5</v>
      </c>
      <c r="F127" s="41">
        <v>18.2</v>
      </c>
      <c r="G127" s="41">
        <v>0</v>
      </c>
      <c r="H127" s="41">
        <v>0</v>
      </c>
      <c r="I127" s="41">
        <v>311.8</v>
      </c>
      <c r="J127" s="41">
        <v>18.2</v>
      </c>
      <c r="K127" s="41">
        <v>1009</v>
      </c>
      <c r="L127" s="41">
        <v>1000</v>
      </c>
      <c r="M127" s="41">
        <v>0</v>
      </c>
      <c r="N127" s="41">
        <v>-0.9</v>
      </c>
      <c r="O127" s="12">
        <f>IF(M127*'Coco_result inverz'!M127&lt;=0,1,0)</f>
        <v>1</v>
      </c>
      <c r="Q127">
        <f>'Coco_result inverz'!M127</f>
        <v>-9173.6</v>
      </c>
      <c r="R127" t="str">
        <f>'Coco_result inverz'!A127</f>
        <v>Lithuania</v>
      </c>
      <c r="S127" t="str">
        <f t="shared" si="1"/>
        <v>lehetett volna már több eladás is</v>
      </c>
      <c r="T127" s="12"/>
    </row>
    <row r="128" spans="1:20" ht="15" thickBot="1" x14ac:dyDescent="0.35">
      <c r="A128" s="44" t="s">
        <v>75</v>
      </c>
      <c r="B128" s="41">
        <v>459.6</v>
      </c>
      <c r="C128" s="41">
        <v>0</v>
      </c>
      <c r="D128" s="41">
        <v>0</v>
      </c>
      <c r="E128" s="41">
        <v>219.5</v>
      </c>
      <c r="F128" s="41">
        <v>4786.6000000000004</v>
      </c>
      <c r="G128" s="41">
        <v>0</v>
      </c>
      <c r="H128" s="41">
        <v>0</v>
      </c>
      <c r="I128" s="41">
        <v>311.8</v>
      </c>
      <c r="J128" s="41">
        <v>0</v>
      </c>
      <c r="K128" s="41">
        <v>5777.4</v>
      </c>
      <c r="L128" s="41">
        <v>5726</v>
      </c>
      <c r="M128" s="46">
        <v>-51.4</v>
      </c>
      <c r="N128" s="41">
        <v>-0.9</v>
      </c>
      <c r="O128" s="12">
        <f>IF(M128*'Coco_result inverz'!M128&lt;=0,1,0)</f>
        <v>0</v>
      </c>
      <c r="P128" s="47">
        <v>1</v>
      </c>
      <c r="Q128">
        <f>'Coco_result inverz'!M128</f>
        <v>-4447.6000000000004</v>
      </c>
      <c r="R128" t="str">
        <f>'Coco_result inverz'!A128</f>
        <v>Luxembourg</v>
      </c>
      <c r="S128" t="str">
        <f t="shared" si="1"/>
        <v>lehetett volna már több eladás is</v>
      </c>
      <c r="T128" s="12"/>
    </row>
    <row r="129" spans="1:20" ht="15" thickBot="1" x14ac:dyDescent="0.35">
      <c r="A129" s="44" t="s">
        <v>77</v>
      </c>
      <c r="B129" s="41">
        <v>459.6</v>
      </c>
      <c r="C129" s="41">
        <v>0</v>
      </c>
      <c r="D129" s="41">
        <v>0</v>
      </c>
      <c r="E129" s="41">
        <v>219.5</v>
      </c>
      <c r="F129" s="41">
        <v>18.2</v>
      </c>
      <c r="G129" s="41">
        <v>0</v>
      </c>
      <c r="H129" s="41">
        <v>0</v>
      </c>
      <c r="I129" s="41">
        <v>311.8</v>
      </c>
      <c r="J129" s="41">
        <v>0</v>
      </c>
      <c r="K129" s="41">
        <v>1009</v>
      </c>
      <c r="L129" s="41">
        <v>1000</v>
      </c>
      <c r="M129" s="41">
        <v>0</v>
      </c>
      <c r="N129" s="41">
        <v>-0.9</v>
      </c>
      <c r="O129" s="12">
        <f>IF(M129*'Coco_result inverz'!M129&lt;=0,1,0)</f>
        <v>1</v>
      </c>
      <c r="Q129">
        <f>'Coco_result inverz'!M129</f>
        <v>-9173.6</v>
      </c>
      <c r="R129" t="str">
        <f>'Coco_result inverz'!A129</f>
        <v>Malta</v>
      </c>
      <c r="S129" t="str">
        <f t="shared" si="1"/>
        <v>lehetett volna már több eladás is</v>
      </c>
      <c r="T129" s="12"/>
    </row>
    <row r="130" spans="1:20" ht="15" thickBot="1" x14ac:dyDescent="0.35">
      <c r="A130" s="44" t="s">
        <v>78</v>
      </c>
      <c r="B130" s="41">
        <v>22628.400000000001</v>
      </c>
      <c r="C130" s="41">
        <v>0</v>
      </c>
      <c r="D130" s="41">
        <v>3164.2</v>
      </c>
      <c r="E130" s="41">
        <v>237.6</v>
      </c>
      <c r="F130" s="41">
        <v>0</v>
      </c>
      <c r="G130" s="41">
        <v>229</v>
      </c>
      <c r="H130" s="41">
        <v>36.299999999999997</v>
      </c>
      <c r="I130" s="41">
        <v>2870</v>
      </c>
      <c r="J130" s="41">
        <v>18.2</v>
      </c>
      <c r="K130" s="41">
        <v>29183.8</v>
      </c>
      <c r="L130" s="41">
        <v>28924</v>
      </c>
      <c r="M130" s="41">
        <v>-259.8</v>
      </c>
      <c r="N130" s="41">
        <v>-0.9</v>
      </c>
      <c r="O130" s="12">
        <f>IF(M130*'Coco_result inverz'!M130&lt;=0,1,0)</f>
        <v>1</v>
      </c>
      <c r="Q130">
        <f>'Coco_result inverz'!M130</f>
        <v>17616.8</v>
      </c>
      <c r="R130" t="str">
        <f>'Coco_result inverz'!A130</f>
        <v>Netherlands</v>
      </c>
      <c r="S130" t="str">
        <f t="shared" si="1"/>
        <v>lehetett volna már több eladás is</v>
      </c>
      <c r="T130" s="12"/>
    </row>
    <row r="131" spans="1:20" ht="15" thickBot="1" x14ac:dyDescent="0.35">
      <c r="A131" s="44" t="s">
        <v>88</v>
      </c>
      <c r="B131" s="41">
        <v>459.6</v>
      </c>
      <c r="C131" s="41">
        <v>3415.9</v>
      </c>
      <c r="D131" s="41">
        <v>0</v>
      </c>
      <c r="E131" s="41">
        <v>219.5</v>
      </c>
      <c r="F131" s="41">
        <v>0</v>
      </c>
      <c r="G131" s="41">
        <v>0</v>
      </c>
      <c r="H131" s="41">
        <v>21470.1</v>
      </c>
      <c r="I131" s="41">
        <v>18656.599999999999</v>
      </c>
      <c r="J131" s="41">
        <v>18.2</v>
      </c>
      <c r="K131" s="41">
        <v>44239.8</v>
      </c>
      <c r="L131" s="41">
        <v>43846</v>
      </c>
      <c r="M131" s="41">
        <v>-393.8</v>
      </c>
      <c r="N131" s="41">
        <v>-0.9</v>
      </c>
      <c r="O131" s="12">
        <f>IF(M131*'Coco_result inverz'!M131&lt;=0,1,0)</f>
        <v>1</v>
      </c>
      <c r="Q131">
        <f>'Coco_result inverz'!M131</f>
        <v>26900.3</v>
      </c>
      <c r="R131" t="str">
        <f>'Coco_result inverz'!A131</f>
        <v>Norway</v>
      </c>
      <c r="S131" t="str">
        <f t="shared" si="1"/>
        <v>lehetett volna már több eladás is</v>
      </c>
      <c r="T131" s="12"/>
    </row>
    <row r="132" spans="1:20" ht="15" thickBot="1" x14ac:dyDescent="0.35">
      <c r="A132" s="44" t="s">
        <v>80</v>
      </c>
      <c r="B132" s="41">
        <v>441.4</v>
      </c>
      <c r="C132" s="41">
        <v>0</v>
      </c>
      <c r="D132" s="41">
        <v>0</v>
      </c>
      <c r="E132" s="41">
        <v>237.6</v>
      </c>
      <c r="F132" s="41">
        <v>1222.4000000000001</v>
      </c>
      <c r="G132" s="41">
        <v>165</v>
      </c>
      <c r="H132" s="41">
        <v>0</v>
      </c>
      <c r="I132" s="41">
        <v>311.8</v>
      </c>
      <c r="J132" s="41">
        <v>0</v>
      </c>
      <c r="K132" s="41">
        <v>2378.1999999999998</v>
      </c>
      <c r="L132" s="41">
        <v>2955</v>
      </c>
      <c r="M132" s="41">
        <v>576.79999999999995</v>
      </c>
      <c r="N132" s="45">
        <v>19.52</v>
      </c>
      <c r="O132" s="12">
        <f>IF(M132*'Coco_result inverz'!M132&lt;=0,1,0)</f>
        <v>1</v>
      </c>
      <c r="Q132">
        <f>'Coco_result inverz'!M132</f>
        <v>-12.4</v>
      </c>
      <c r="R132" t="str">
        <f>'Coco_result inverz'!A132</f>
        <v>Poland</v>
      </c>
      <c r="S132" t="str">
        <f t="shared" si="1"/>
        <v>a lehetőségekhez képest rel. sok eladás történt</v>
      </c>
      <c r="T132" s="12">
        <f t="shared" si="0"/>
        <v>19.52</v>
      </c>
    </row>
    <row r="133" spans="1:20" ht="15" thickBot="1" x14ac:dyDescent="0.35">
      <c r="A133" s="44" t="s">
        <v>81</v>
      </c>
      <c r="B133" s="41">
        <v>441.4</v>
      </c>
      <c r="C133" s="41">
        <v>0</v>
      </c>
      <c r="D133" s="41">
        <v>0</v>
      </c>
      <c r="E133" s="41">
        <v>237.6</v>
      </c>
      <c r="F133" s="41">
        <v>18.2</v>
      </c>
      <c r="G133" s="41">
        <v>165</v>
      </c>
      <c r="H133" s="41">
        <v>0</v>
      </c>
      <c r="I133" s="41">
        <v>311.8</v>
      </c>
      <c r="J133" s="41">
        <v>0</v>
      </c>
      <c r="K133" s="41">
        <v>1174</v>
      </c>
      <c r="L133" s="41">
        <v>1291</v>
      </c>
      <c r="M133" s="41">
        <v>117</v>
      </c>
      <c r="N133" s="41">
        <v>9.06</v>
      </c>
      <c r="O133" s="12">
        <f>IF(M133*'Coco_result inverz'!M133&lt;=0,1,0)</f>
        <v>0</v>
      </c>
      <c r="Q133">
        <f>'Coco_result inverz'!M133</f>
        <v>425.3</v>
      </c>
      <c r="R133" s="50" t="str">
        <f>'Coco_result inverz'!A133</f>
        <v>Portugal</v>
      </c>
      <c r="S133" t="s">
        <v>621</v>
      </c>
      <c r="T133" s="12"/>
    </row>
    <row r="134" spans="1:20" ht="15" thickBot="1" x14ac:dyDescent="0.35">
      <c r="A134" s="44" t="s">
        <v>82</v>
      </c>
      <c r="B134" s="41">
        <v>0</v>
      </c>
      <c r="C134" s="41">
        <v>0</v>
      </c>
      <c r="D134" s="41">
        <v>0</v>
      </c>
      <c r="E134" s="41">
        <v>237.6</v>
      </c>
      <c r="F134" s="41">
        <v>0</v>
      </c>
      <c r="G134" s="41">
        <v>459.6</v>
      </c>
      <c r="H134" s="41">
        <v>0</v>
      </c>
      <c r="I134" s="41">
        <v>311.8</v>
      </c>
      <c r="J134" s="41">
        <v>0</v>
      </c>
      <c r="K134" s="41">
        <v>1009</v>
      </c>
      <c r="L134" s="41">
        <v>1000</v>
      </c>
      <c r="M134" s="41">
        <v>0</v>
      </c>
      <c r="N134" s="41">
        <v>-0.9</v>
      </c>
      <c r="O134" s="12">
        <f>IF(M134*'Coco_result inverz'!M134&lt;=0,1,0)</f>
        <v>1</v>
      </c>
      <c r="Q134">
        <f>'Coco_result inverz'!M134</f>
        <v>-11656.2</v>
      </c>
      <c r="R134" t="str">
        <f>'Coco_result inverz'!A134</f>
        <v>Romania</v>
      </c>
      <c r="S134" t="str">
        <f t="shared" si="1"/>
        <v>lehetett volna már több eladás is</v>
      </c>
      <c r="T134" s="12"/>
    </row>
    <row r="135" spans="1:20" ht="15" thickBot="1" x14ac:dyDescent="0.35">
      <c r="A135" s="44" t="s">
        <v>93</v>
      </c>
      <c r="B135" s="41">
        <v>459.6</v>
      </c>
      <c r="C135" s="41">
        <v>0</v>
      </c>
      <c r="D135" s="41">
        <v>0</v>
      </c>
      <c r="E135" s="41">
        <v>237.6</v>
      </c>
      <c r="F135" s="41">
        <v>0</v>
      </c>
      <c r="G135" s="41">
        <v>0</v>
      </c>
      <c r="H135" s="41">
        <v>0</v>
      </c>
      <c r="I135" s="41">
        <v>311.8</v>
      </c>
      <c r="J135" s="41">
        <v>0</v>
      </c>
      <c r="K135" s="41">
        <v>1009</v>
      </c>
      <c r="L135" s="41">
        <v>1000</v>
      </c>
      <c r="M135" s="41">
        <v>0</v>
      </c>
      <c r="N135" s="41">
        <v>-0.9</v>
      </c>
      <c r="O135" s="12">
        <f>IF(M135*'Coco_result inverz'!M135&lt;=0,1,0)</f>
        <v>1</v>
      </c>
      <c r="Q135">
        <f>'Coco_result inverz'!M135</f>
        <v>-11008.9</v>
      </c>
      <c r="R135" t="str">
        <f>'Coco_result inverz'!A135</f>
        <v>Serbia</v>
      </c>
      <c r="S135" t="str">
        <f t="shared" si="1"/>
        <v>lehetett volna már több eladás is</v>
      </c>
      <c r="T135" s="12"/>
    </row>
    <row r="136" spans="1:20" ht="15" thickBot="1" x14ac:dyDescent="0.35">
      <c r="A136" s="44" t="s">
        <v>84</v>
      </c>
      <c r="B136" s="41">
        <v>441.4</v>
      </c>
      <c r="C136" s="41">
        <v>0</v>
      </c>
      <c r="D136" s="41">
        <v>0</v>
      </c>
      <c r="E136" s="41">
        <v>606.9</v>
      </c>
      <c r="F136" s="41">
        <v>0</v>
      </c>
      <c r="G136" s="41">
        <v>0</v>
      </c>
      <c r="H136" s="41">
        <v>0</v>
      </c>
      <c r="I136" s="41">
        <v>311.8</v>
      </c>
      <c r="J136" s="41">
        <v>18.2</v>
      </c>
      <c r="K136" s="41">
        <v>1378.3</v>
      </c>
      <c r="L136" s="41">
        <v>1366</v>
      </c>
      <c r="M136" s="46">
        <v>-12.3</v>
      </c>
      <c r="N136" s="41">
        <v>-0.9</v>
      </c>
      <c r="O136" s="12">
        <f>IF(M136*'Coco_result inverz'!M136&lt;=0,1,0)</f>
        <v>0</v>
      </c>
      <c r="P136" s="47">
        <v>1</v>
      </c>
      <c r="Q136">
        <f>'Coco_result inverz'!M136</f>
        <v>-6485.6</v>
      </c>
      <c r="R136" t="str">
        <f>'Coco_result inverz'!A136</f>
        <v>Slovakia</v>
      </c>
      <c r="S136" t="str">
        <f t="shared" si="1"/>
        <v>lehetett volna már több eladás is</v>
      </c>
      <c r="T136" s="12"/>
    </row>
    <row r="137" spans="1:20" ht="15" thickBot="1" x14ac:dyDescent="0.35">
      <c r="A137" s="44" t="s">
        <v>83</v>
      </c>
      <c r="B137" s="41">
        <v>441.4</v>
      </c>
      <c r="C137" s="41">
        <v>0</v>
      </c>
      <c r="D137" s="41">
        <v>0</v>
      </c>
      <c r="E137" s="41">
        <v>237.6</v>
      </c>
      <c r="F137" s="41">
        <v>18.2</v>
      </c>
      <c r="G137" s="41">
        <v>0</v>
      </c>
      <c r="H137" s="41">
        <v>0</v>
      </c>
      <c r="I137" s="41">
        <v>311.8</v>
      </c>
      <c r="J137" s="41">
        <v>0</v>
      </c>
      <c r="K137" s="41">
        <v>1009</v>
      </c>
      <c r="L137" s="41">
        <v>1000</v>
      </c>
      <c r="M137" s="41">
        <v>0</v>
      </c>
      <c r="N137" s="41">
        <v>-0.9</v>
      </c>
      <c r="O137" s="12">
        <f>IF(M137*'Coco_result inverz'!M137&lt;=0,1,0)</f>
        <v>1</v>
      </c>
      <c r="Q137">
        <f>'Coco_result inverz'!M137</f>
        <v>-79.599999999999994</v>
      </c>
      <c r="R137" t="str">
        <f>'Coco_result inverz'!A137</f>
        <v>Slovenia</v>
      </c>
      <c r="S137" t="str">
        <f t="shared" si="1"/>
        <v>lehetett volna már több eladás is</v>
      </c>
      <c r="T137" s="12"/>
    </row>
    <row r="138" spans="1:20" ht="15" thickBot="1" x14ac:dyDescent="0.35">
      <c r="A138" s="44" t="s">
        <v>68</v>
      </c>
      <c r="B138" s="41">
        <v>0</v>
      </c>
      <c r="C138" s="41">
        <v>0</v>
      </c>
      <c r="D138" s="41">
        <v>680.1</v>
      </c>
      <c r="E138" s="41">
        <v>237.6</v>
      </c>
      <c r="F138" s="41">
        <v>18.2</v>
      </c>
      <c r="G138" s="41">
        <v>165</v>
      </c>
      <c r="H138" s="41">
        <v>0</v>
      </c>
      <c r="I138" s="41">
        <v>311.8</v>
      </c>
      <c r="J138" s="41">
        <v>0</v>
      </c>
      <c r="K138" s="41">
        <v>1412.6</v>
      </c>
      <c r="L138" s="41">
        <v>1400</v>
      </c>
      <c r="M138" s="46">
        <v>-12.6</v>
      </c>
      <c r="N138" s="41">
        <v>-0.9</v>
      </c>
      <c r="O138" s="12">
        <f>IF(M138*'Coco_result inverz'!M138&lt;=0,1,0)</f>
        <v>0</v>
      </c>
      <c r="P138" s="47">
        <v>1</v>
      </c>
      <c r="Q138">
        <f>'Coco_result inverz'!M138</f>
        <v>-4635.2</v>
      </c>
      <c r="R138" t="str">
        <f>'Coco_result inverz'!A138</f>
        <v>Spain</v>
      </c>
      <c r="S138" t="str">
        <f t="shared" si="1"/>
        <v>lehetett volna már több eladás is</v>
      </c>
      <c r="T138" s="12"/>
    </row>
    <row r="139" spans="1:20" ht="15" thickBot="1" x14ac:dyDescent="0.35">
      <c r="A139" s="44" t="s">
        <v>86</v>
      </c>
      <c r="B139" s="41">
        <v>441.4</v>
      </c>
      <c r="C139" s="41">
        <v>3415.9</v>
      </c>
      <c r="D139" s="41">
        <v>3164.2</v>
      </c>
      <c r="E139" s="41">
        <v>237.6</v>
      </c>
      <c r="F139" s="41">
        <v>0</v>
      </c>
      <c r="G139" s="41">
        <v>165</v>
      </c>
      <c r="H139" s="41">
        <v>0</v>
      </c>
      <c r="I139" s="41">
        <v>2870</v>
      </c>
      <c r="J139" s="41">
        <v>0</v>
      </c>
      <c r="K139" s="41">
        <v>10294.1</v>
      </c>
      <c r="L139" s="41">
        <v>7069</v>
      </c>
      <c r="M139" s="41">
        <v>-3225.1</v>
      </c>
      <c r="N139" s="41">
        <v>-45.62</v>
      </c>
      <c r="O139" s="12">
        <f>IF(M139*'Coco_result inverz'!M139&lt;=0,1,0)</f>
        <v>0</v>
      </c>
      <c r="P139" s="47">
        <v>1</v>
      </c>
      <c r="Q139" s="49">
        <f>'Coco_result inverz'!M139</f>
        <v>-80.900000000000006</v>
      </c>
      <c r="R139" t="str">
        <f>'Coco_result inverz'!A139</f>
        <v>Sweden</v>
      </c>
      <c r="S139" t="str">
        <f t="shared" si="1"/>
        <v>lehetett volna már több eladás is</v>
      </c>
      <c r="T139" s="12">
        <f t="shared" si="0"/>
        <v>-45.62</v>
      </c>
    </row>
    <row r="140" spans="1:20" ht="15" thickBot="1" x14ac:dyDescent="0.35">
      <c r="A140" s="44" t="s">
        <v>89</v>
      </c>
      <c r="B140" s="41">
        <v>441.4</v>
      </c>
      <c r="C140" s="41">
        <v>20532.8</v>
      </c>
      <c r="D140" s="41">
        <v>0</v>
      </c>
      <c r="E140" s="41">
        <v>219.5</v>
      </c>
      <c r="F140" s="41">
        <v>18.2</v>
      </c>
      <c r="G140" s="41">
        <v>165</v>
      </c>
      <c r="H140" s="41">
        <v>36.299999999999997</v>
      </c>
      <c r="I140" s="41">
        <v>2870</v>
      </c>
      <c r="J140" s="41">
        <v>0</v>
      </c>
      <c r="K140" s="41">
        <v>24283.200000000001</v>
      </c>
      <c r="L140" s="41">
        <v>24067</v>
      </c>
      <c r="M140" s="41">
        <v>-216.2</v>
      </c>
      <c r="N140" s="41">
        <v>-0.9</v>
      </c>
      <c r="O140" s="12">
        <f>IF(M140*'Coco_result inverz'!M140&lt;=0,1,0)</f>
        <v>1</v>
      </c>
      <c r="Q140">
        <f>'Coco_result inverz'!M140</f>
        <v>14595.1</v>
      </c>
      <c r="R140" t="str">
        <f>'Coco_result inverz'!A140</f>
        <v>Switzerland</v>
      </c>
      <c r="S140" t="str">
        <f t="shared" si="1"/>
        <v>lehetett volna már több eladás is</v>
      </c>
      <c r="T140" s="12"/>
    </row>
    <row r="141" spans="1:20" ht="15" thickBot="1" x14ac:dyDescent="0.35">
      <c r="A141" s="44" t="s">
        <v>90</v>
      </c>
      <c r="B141" s="41">
        <v>441.4</v>
      </c>
      <c r="C141" s="41">
        <v>0</v>
      </c>
      <c r="D141" s="41">
        <v>0</v>
      </c>
      <c r="E141" s="41">
        <v>237.6</v>
      </c>
      <c r="F141" s="41">
        <v>0</v>
      </c>
      <c r="G141" s="41">
        <v>0</v>
      </c>
      <c r="H141" s="41">
        <v>0</v>
      </c>
      <c r="I141" s="41">
        <v>311.8</v>
      </c>
      <c r="J141" s="41">
        <v>0</v>
      </c>
      <c r="K141" s="41">
        <v>990.8</v>
      </c>
      <c r="L141" s="41">
        <v>1000</v>
      </c>
      <c r="M141" s="41">
        <v>0</v>
      </c>
      <c r="N141" s="41">
        <v>0.92</v>
      </c>
      <c r="O141" s="12">
        <f>IF(M141*'Coco_result inverz'!M141&lt;=0,1,0)</f>
        <v>1</v>
      </c>
      <c r="Q141">
        <f>'Coco_result inverz'!M141</f>
        <v>-20427.5</v>
      </c>
      <c r="R141" t="str">
        <f>'Coco_result inverz'!A141</f>
        <v>Turkey</v>
      </c>
      <c r="S141" t="str">
        <f t="shared" si="1"/>
        <v>a lehetőségekhez képest rel. sok eladás történt</v>
      </c>
      <c r="T141" s="12"/>
    </row>
    <row r="142" spans="1:20" ht="15" thickBot="1" x14ac:dyDescent="0.35"/>
    <row r="143" spans="1:20" ht="15" thickBot="1" x14ac:dyDescent="0.35">
      <c r="A143" s="26" t="s">
        <v>52</v>
      </c>
      <c r="B143" s="27">
        <v>134709.70000000001</v>
      </c>
    </row>
    <row r="144" spans="1:20" ht="15" thickBot="1" x14ac:dyDescent="0.35">
      <c r="A144" s="26" t="s">
        <v>167</v>
      </c>
      <c r="B144" s="27">
        <v>311.8</v>
      </c>
    </row>
    <row r="145" spans="1:2" ht="15" thickBot="1" x14ac:dyDescent="0.35">
      <c r="A145" s="26" t="s">
        <v>53</v>
      </c>
      <c r="B145" s="27">
        <v>287579.40000000002</v>
      </c>
    </row>
    <row r="146" spans="1:2" ht="15" thickBot="1" x14ac:dyDescent="0.35">
      <c r="A146" s="26" t="s">
        <v>54</v>
      </c>
      <c r="B146" s="27">
        <v>287579</v>
      </c>
    </row>
    <row r="147" spans="1:2" ht="15" thickBot="1" x14ac:dyDescent="0.35">
      <c r="A147" s="26" t="s">
        <v>55</v>
      </c>
      <c r="B147" s="27">
        <v>0.4</v>
      </c>
    </row>
    <row r="148" spans="1:2" ht="15" thickBot="1" x14ac:dyDescent="0.35">
      <c r="A148" s="26" t="s">
        <v>56</v>
      </c>
      <c r="B148" s="27"/>
    </row>
    <row r="149" spans="1:2" ht="15" thickBot="1" x14ac:dyDescent="0.35">
      <c r="A149" s="26" t="s">
        <v>57</v>
      </c>
      <c r="B149" s="27"/>
    </row>
    <row r="150" spans="1:2" ht="15" thickBot="1" x14ac:dyDescent="0.35">
      <c r="A150" s="26" t="s">
        <v>58</v>
      </c>
      <c r="B150" s="27">
        <v>0</v>
      </c>
    </row>
    <row r="152" spans="1:2" x14ac:dyDescent="0.3">
      <c r="A152" s="6" t="s">
        <v>59</v>
      </c>
    </row>
    <row r="154" spans="1:2" x14ac:dyDescent="0.3">
      <c r="A154" s="28" t="s">
        <v>182</v>
      </c>
    </row>
    <row r="155" spans="1:2" x14ac:dyDescent="0.3">
      <c r="A155" s="28" t="s">
        <v>209</v>
      </c>
    </row>
  </sheetData>
  <conditionalFormatting sqref="O110:O141">
    <cfRule type="cellIs" dxfId="0" priority="2" operator="greaterThan">
      <formula>0.5</formula>
    </cfRule>
  </conditionalFormatting>
  <conditionalFormatting sqref="T110:T1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52" r:id="rId1" display="https://miau.my-x.hu/myx-free/coco/test/627570620230103180657.html" xr:uid="{372FAF1E-647C-42BB-A767-7D8A929C7EFD}"/>
  </hyperlinks>
  <pageMargins left="0.7" right="0.7" top="0.78740157499999996" bottom="0.78740157499999996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0F45-5330-4595-B590-1284DB4DCD15}">
  <dimension ref="A1:AI190"/>
  <sheetViews>
    <sheetView tabSelected="1" zoomScale="60" zoomScaleNormal="60" workbookViewId="0">
      <selection activeCell="P11" sqref="P11:Q11"/>
    </sheetView>
  </sheetViews>
  <sheetFormatPr defaultColWidth="8.88671875" defaultRowHeight="14.4" x14ac:dyDescent="0.3"/>
  <cols>
    <col min="8" max="8" width="14.109375" customWidth="1"/>
    <col min="14" max="14" width="12" customWidth="1"/>
    <col min="16" max="16" width="13.21875" bestFit="1" customWidth="1"/>
  </cols>
  <sheetData>
    <row r="1" spans="1:33" x14ac:dyDescent="0.3">
      <c r="B1" t="s">
        <v>115</v>
      </c>
      <c r="C1">
        <f>'Coco_data direkt'!C36</f>
        <v>1</v>
      </c>
      <c r="D1">
        <f>'Coco_data direkt'!D36</f>
        <v>0</v>
      </c>
      <c r="E1">
        <f>'Coco_data direkt'!E36</f>
        <v>0</v>
      </c>
      <c r="F1">
        <f>'Coco_data direkt'!F36</f>
        <v>0</v>
      </c>
      <c r="G1">
        <f>'Coco_data direkt'!G36</f>
        <v>0</v>
      </c>
      <c r="H1">
        <f>'Coco_data direkt'!H36</f>
        <v>0</v>
      </c>
      <c r="I1">
        <f>'Coco_data direkt'!I36</f>
        <v>0</v>
      </c>
      <c r="J1">
        <f>'Coco_data direkt'!J36</f>
        <v>0</v>
      </c>
      <c r="K1">
        <f>'Coco_data direkt'!K36</f>
        <v>0</v>
      </c>
      <c r="L1">
        <v>0</v>
      </c>
    </row>
    <row r="2" spans="1:33" s="29" customFormat="1" ht="129.6" x14ac:dyDescent="0.3">
      <c r="A2" s="29" t="s">
        <v>116</v>
      </c>
      <c r="C2" s="29" t="s">
        <v>98</v>
      </c>
      <c r="D2" s="29" t="s">
        <v>91</v>
      </c>
      <c r="E2" s="29" t="s">
        <v>97</v>
      </c>
      <c r="F2" s="29" t="s">
        <v>94</v>
      </c>
      <c r="G2" s="29" t="s">
        <v>96</v>
      </c>
      <c r="H2" s="29" t="s">
        <v>109</v>
      </c>
      <c r="I2" s="29" t="s">
        <v>99</v>
      </c>
      <c r="J2" s="29" t="s">
        <v>100</v>
      </c>
      <c r="K2" s="29" t="s">
        <v>106</v>
      </c>
      <c r="L2" s="29" t="str">
        <f>U2</f>
        <v>Number of hydrogen cars</v>
      </c>
      <c r="M2" s="29" t="s">
        <v>210</v>
      </c>
      <c r="N2" s="29" t="s">
        <v>633</v>
      </c>
      <c r="O2" s="29" t="s">
        <v>634</v>
      </c>
      <c r="P2" s="29" t="s">
        <v>635</v>
      </c>
      <c r="Q2" s="29" t="s">
        <v>636</v>
      </c>
      <c r="R2" s="29" t="s">
        <v>637</v>
      </c>
      <c r="S2" s="29" t="s">
        <v>638</v>
      </c>
      <c r="T2" s="29" t="s">
        <v>639</v>
      </c>
      <c r="U2" s="29" t="s">
        <v>101</v>
      </c>
      <c r="W2" s="29" t="s">
        <v>640</v>
      </c>
      <c r="X2" s="29" t="s">
        <v>640</v>
      </c>
      <c r="Y2" s="29" t="s">
        <v>640</v>
      </c>
      <c r="Z2" s="29" t="s">
        <v>640</v>
      </c>
      <c r="AA2" s="29" t="s">
        <v>640</v>
      </c>
      <c r="AB2" s="29" t="s">
        <v>640</v>
      </c>
      <c r="AC2" s="29" t="s">
        <v>640</v>
      </c>
      <c r="AD2" s="29" t="s">
        <v>640</v>
      </c>
      <c r="AE2" s="29" t="s">
        <v>640</v>
      </c>
      <c r="AF2" s="29" t="s">
        <v>640</v>
      </c>
      <c r="AG2" s="29" t="s">
        <v>210</v>
      </c>
    </row>
    <row r="3" spans="1:33" x14ac:dyDescent="0.3">
      <c r="A3" t="s">
        <v>79</v>
      </c>
      <c r="C3">
        <v>10</v>
      </c>
      <c r="D3">
        <v>6</v>
      </c>
      <c r="E3">
        <v>3</v>
      </c>
      <c r="F3">
        <v>12</v>
      </c>
      <c r="G3">
        <v>9</v>
      </c>
      <c r="H3">
        <v>20</v>
      </c>
      <c r="I3">
        <v>25</v>
      </c>
      <c r="J3">
        <v>9</v>
      </c>
      <c r="K3">
        <v>14</v>
      </c>
      <c r="L3">
        <f t="shared" ref="L3:L34" si="0">RANK(U3,U$3:U$34,0)</f>
        <v>8</v>
      </c>
      <c r="M3">
        <v>1000000</v>
      </c>
      <c r="N3" s="29">
        <f>L145</f>
        <v>1000049.3</v>
      </c>
      <c r="O3">
        <f>IF(N145*AH145&lt;=0,1,0)</f>
        <v>1</v>
      </c>
      <c r="P3" t="str">
        <f>A3</f>
        <v>Austria</v>
      </c>
      <c r="Q3">
        <f>RANK(N3,N$3:N$34,0)</f>
        <v>6</v>
      </c>
      <c r="R3">
        <f>AVERAGE(C3:L3)</f>
        <v>11.6</v>
      </c>
      <c r="S3">
        <f>RANK(R3,R$3:R$34,1)</f>
        <v>10</v>
      </c>
      <c r="T3">
        <f>ABS(Q3-S3)</f>
        <v>4</v>
      </c>
      <c r="U3">
        <v>7157</v>
      </c>
      <c r="W3">
        <f>33-C3</f>
        <v>23</v>
      </c>
      <c r="X3">
        <f t="shared" ref="X3:X34" si="1">33-D3</f>
        <v>27</v>
      </c>
      <c r="Y3">
        <f t="shared" ref="Y3:Y34" si="2">33-E3</f>
        <v>30</v>
      </c>
      <c r="Z3">
        <f t="shared" ref="Z3:Z34" si="3">33-F3</f>
        <v>21</v>
      </c>
      <c r="AA3">
        <f t="shared" ref="AA3:AA34" si="4">33-G3</f>
        <v>24</v>
      </c>
      <c r="AB3">
        <f t="shared" ref="AB3:AB34" si="5">33-H3</f>
        <v>13</v>
      </c>
      <c r="AC3">
        <f t="shared" ref="AC3:AC34" si="6">33-I3</f>
        <v>8</v>
      </c>
      <c r="AD3">
        <f t="shared" ref="AD3:AD34" si="7">33-J3</f>
        <v>24</v>
      </c>
      <c r="AE3">
        <f t="shared" ref="AE3:AE34" si="8">33-K3</f>
        <v>19</v>
      </c>
      <c r="AF3">
        <f t="shared" ref="AF3:AF34" si="9">33-L3</f>
        <v>25</v>
      </c>
      <c r="AG3">
        <v>1000000</v>
      </c>
    </row>
    <row r="4" spans="1:33" x14ac:dyDescent="0.3">
      <c r="A4" t="s">
        <v>61</v>
      </c>
      <c r="C4">
        <v>27</v>
      </c>
      <c r="D4">
        <v>7</v>
      </c>
      <c r="E4">
        <v>7</v>
      </c>
      <c r="F4">
        <v>10</v>
      </c>
      <c r="G4">
        <v>19</v>
      </c>
      <c r="H4">
        <v>4</v>
      </c>
      <c r="I4">
        <v>8</v>
      </c>
      <c r="J4">
        <v>14</v>
      </c>
      <c r="K4">
        <v>4</v>
      </c>
      <c r="L4">
        <f t="shared" si="0"/>
        <v>7</v>
      </c>
      <c r="M4">
        <v>1000000</v>
      </c>
      <c r="N4" s="29">
        <f t="shared" ref="N4:N34" si="10">L146</f>
        <v>1000051.3</v>
      </c>
      <c r="O4">
        <f t="shared" ref="O4:O34" si="11">IF(N146*AH146&lt;=0,1,0)</f>
        <v>1</v>
      </c>
      <c r="P4" t="str">
        <f t="shared" ref="P4:P34" si="12">A4</f>
        <v>Belgium</v>
      </c>
      <c r="Q4">
        <f t="shared" ref="Q4:Q34" si="13">RANK(N4,N$3:N$34,0)</f>
        <v>4</v>
      </c>
      <c r="R4">
        <f t="shared" ref="R4:R34" si="14">AVERAGE(C4:L4)</f>
        <v>10.7</v>
      </c>
      <c r="S4">
        <f t="shared" ref="S4:S34" si="15">RANK(R4,R$3:R$34,1)</f>
        <v>6</v>
      </c>
      <c r="T4">
        <f t="shared" ref="T4:T34" si="16">ABS(Q4-S4)</f>
        <v>2</v>
      </c>
      <c r="U4">
        <v>8356</v>
      </c>
      <c r="W4">
        <f t="shared" ref="W4:W34" si="17">33-C4</f>
        <v>6</v>
      </c>
      <c r="X4">
        <f t="shared" si="1"/>
        <v>26</v>
      </c>
      <c r="Y4">
        <f t="shared" si="2"/>
        <v>26</v>
      </c>
      <c r="Z4">
        <f t="shared" si="3"/>
        <v>23</v>
      </c>
      <c r="AA4">
        <f t="shared" si="4"/>
        <v>14</v>
      </c>
      <c r="AB4">
        <f t="shared" si="5"/>
        <v>29</v>
      </c>
      <c r="AC4">
        <f t="shared" si="6"/>
        <v>25</v>
      </c>
      <c r="AD4">
        <f t="shared" si="7"/>
        <v>19</v>
      </c>
      <c r="AE4">
        <f t="shared" si="8"/>
        <v>29</v>
      </c>
      <c r="AF4">
        <f t="shared" si="9"/>
        <v>26</v>
      </c>
      <c r="AG4">
        <v>1000000</v>
      </c>
    </row>
    <row r="5" spans="1:33" x14ac:dyDescent="0.3">
      <c r="A5" t="s">
        <v>62</v>
      </c>
      <c r="C5">
        <v>13</v>
      </c>
      <c r="D5">
        <v>30</v>
      </c>
      <c r="E5">
        <v>11</v>
      </c>
      <c r="F5">
        <v>19</v>
      </c>
      <c r="G5">
        <v>26</v>
      </c>
      <c r="H5">
        <v>24</v>
      </c>
      <c r="I5">
        <v>30</v>
      </c>
      <c r="J5">
        <v>24</v>
      </c>
      <c r="K5">
        <v>9</v>
      </c>
      <c r="L5">
        <f t="shared" si="0"/>
        <v>19</v>
      </c>
      <c r="M5">
        <v>1000000</v>
      </c>
      <c r="N5" s="29">
        <f t="shared" si="10"/>
        <v>999922.8</v>
      </c>
      <c r="O5">
        <f t="shared" si="11"/>
        <v>1</v>
      </c>
      <c r="P5" t="str">
        <f t="shared" si="12"/>
        <v>Bulgaria</v>
      </c>
      <c r="Q5">
        <f t="shared" si="13"/>
        <v>29</v>
      </c>
      <c r="R5">
        <f t="shared" si="14"/>
        <v>20.5</v>
      </c>
      <c r="S5">
        <f t="shared" si="15"/>
        <v>29</v>
      </c>
      <c r="T5">
        <f t="shared" si="16"/>
        <v>0</v>
      </c>
      <c r="U5">
        <v>1000</v>
      </c>
      <c r="W5">
        <f t="shared" si="17"/>
        <v>20</v>
      </c>
      <c r="X5">
        <f t="shared" si="1"/>
        <v>3</v>
      </c>
      <c r="Y5">
        <f t="shared" si="2"/>
        <v>22</v>
      </c>
      <c r="Z5">
        <f t="shared" si="3"/>
        <v>14</v>
      </c>
      <c r="AA5">
        <f t="shared" si="4"/>
        <v>7</v>
      </c>
      <c r="AB5">
        <f t="shared" si="5"/>
        <v>9</v>
      </c>
      <c r="AC5">
        <f t="shared" si="6"/>
        <v>3</v>
      </c>
      <c r="AD5">
        <f t="shared" si="7"/>
        <v>9</v>
      </c>
      <c r="AE5">
        <f t="shared" si="8"/>
        <v>24</v>
      </c>
      <c r="AF5">
        <f t="shared" si="9"/>
        <v>14</v>
      </c>
      <c r="AG5">
        <v>1000000</v>
      </c>
    </row>
    <row r="6" spans="1:33" x14ac:dyDescent="0.3">
      <c r="A6" t="s">
        <v>70</v>
      </c>
      <c r="C6">
        <v>14</v>
      </c>
      <c r="D6">
        <v>27</v>
      </c>
      <c r="E6">
        <v>11</v>
      </c>
      <c r="F6">
        <v>19</v>
      </c>
      <c r="G6">
        <v>25</v>
      </c>
      <c r="H6">
        <v>15</v>
      </c>
      <c r="I6">
        <v>28</v>
      </c>
      <c r="J6">
        <v>23</v>
      </c>
      <c r="K6">
        <v>6</v>
      </c>
      <c r="L6">
        <f t="shared" si="0"/>
        <v>19</v>
      </c>
      <c r="M6">
        <v>1000000</v>
      </c>
      <c r="N6" s="29">
        <f t="shared" si="10"/>
        <v>999941.8</v>
      </c>
      <c r="O6">
        <f t="shared" si="11"/>
        <v>1</v>
      </c>
      <c r="P6" t="str">
        <f t="shared" si="12"/>
        <v>Croatia</v>
      </c>
      <c r="Q6">
        <f t="shared" si="13"/>
        <v>27</v>
      </c>
      <c r="R6">
        <f t="shared" si="14"/>
        <v>18.7</v>
      </c>
      <c r="S6">
        <f t="shared" si="15"/>
        <v>26</v>
      </c>
      <c r="T6">
        <f t="shared" si="16"/>
        <v>1</v>
      </c>
      <c r="U6">
        <v>1000</v>
      </c>
      <c r="W6">
        <f t="shared" si="17"/>
        <v>19</v>
      </c>
      <c r="X6">
        <f t="shared" si="1"/>
        <v>6</v>
      </c>
      <c r="Y6">
        <f t="shared" si="2"/>
        <v>22</v>
      </c>
      <c r="Z6">
        <f t="shared" si="3"/>
        <v>14</v>
      </c>
      <c r="AA6">
        <f t="shared" si="4"/>
        <v>8</v>
      </c>
      <c r="AB6">
        <f t="shared" si="5"/>
        <v>18</v>
      </c>
      <c r="AC6">
        <f t="shared" si="6"/>
        <v>5</v>
      </c>
      <c r="AD6">
        <f t="shared" si="7"/>
        <v>10</v>
      </c>
      <c r="AE6">
        <f t="shared" si="8"/>
        <v>27</v>
      </c>
      <c r="AF6">
        <f t="shared" si="9"/>
        <v>14</v>
      </c>
      <c r="AG6">
        <v>1000000</v>
      </c>
    </row>
    <row r="7" spans="1:33" x14ac:dyDescent="0.3">
      <c r="A7" t="s">
        <v>72</v>
      </c>
      <c r="C7">
        <v>23</v>
      </c>
      <c r="D7">
        <v>23</v>
      </c>
      <c r="E7">
        <v>11</v>
      </c>
      <c r="F7">
        <v>19</v>
      </c>
      <c r="G7">
        <v>5</v>
      </c>
      <c r="H7">
        <v>24</v>
      </c>
      <c r="I7">
        <v>24</v>
      </c>
      <c r="J7">
        <v>30</v>
      </c>
      <c r="K7">
        <v>24</v>
      </c>
      <c r="L7">
        <f t="shared" si="0"/>
        <v>19</v>
      </c>
      <c r="M7">
        <v>1000000</v>
      </c>
      <c r="N7" s="29">
        <f t="shared" si="10"/>
        <v>999932.8</v>
      </c>
      <c r="O7">
        <f t="shared" si="11"/>
        <v>1</v>
      </c>
      <c r="P7" t="str">
        <f t="shared" si="12"/>
        <v>Cyprus</v>
      </c>
      <c r="Q7">
        <f t="shared" si="13"/>
        <v>28</v>
      </c>
      <c r="R7">
        <f t="shared" si="14"/>
        <v>20.2</v>
      </c>
      <c r="S7">
        <f t="shared" si="15"/>
        <v>28</v>
      </c>
      <c r="T7">
        <f t="shared" si="16"/>
        <v>0</v>
      </c>
      <c r="U7">
        <v>1000</v>
      </c>
      <c r="W7">
        <f t="shared" si="17"/>
        <v>10</v>
      </c>
      <c r="X7">
        <f t="shared" si="1"/>
        <v>10</v>
      </c>
      <c r="Y7">
        <f t="shared" si="2"/>
        <v>22</v>
      </c>
      <c r="Z7">
        <f t="shared" si="3"/>
        <v>14</v>
      </c>
      <c r="AA7">
        <f t="shared" si="4"/>
        <v>28</v>
      </c>
      <c r="AB7">
        <f t="shared" si="5"/>
        <v>9</v>
      </c>
      <c r="AC7">
        <f t="shared" si="6"/>
        <v>9</v>
      </c>
      <c r="AD7">
        <f t="shared" si="7"/>
        <v>3</v>
      </c>
      <c r="AE7">
        <f t="shared" si="8"/>
        <v>9</v>
      </c>
      <c r="AF7">
        <f t="shared" si="9"/>
        <v>14</v>
      </c>
      <c r="AG7">
        <v>1000000</v>
      </c>
    </row>
    <row r="8" spans="1:33" x14ac:dyDescent="0.3">
      <c r="A8" t="s">
        <v>63</v>
      </c>
      <c r="C8">
        <v>22</v>
      </c>
      <c r="D8">
        <v>16</v>
      </c>
      <c r="E8">
        <v>8</v>
      </c>
      <c r="F8">
        <v>2</v>
      </c>
      <c r="G8">
        <v>11</v>
      </c>
      <c r="H8">
        <v>21</v>
      </c>
      <c r="I8">
        <v>19</v>
      </c>
      <c r="J8">
        <v>22</v>
      </c>
      <c r="K8">
        <v>19</v>
      </c>
      <c r="L8">
        <f t="shared" si="0"/>
        <v>13</v>
      </c>
      <c r="M8">
        <v>1000000</v>
      </c>
      <c r="N8" s="29">
        <f t="shared" si="10"/>
        <v>1000030.8</v>
      </c>
      <c r="O8">
        <f t="shared" si="11"/>
        <v>1</v>
      </c>
      <c r="P8" t="str">
        <f t="shared" si="12"/>
        <v>Czech Republic</v>
      </c>
      <c r="Q8">
        <f t="shared" si="13"/>
        <v>10</v>
      </c>
      <c r="R8">
        <f t="shared" si="14"/>
        <v>15.3</v>
      </c>
      <c r="S8">
        <f t="shared" si="15"/>
        <v>16</v>
      </c>
      <c r="T8">
        <f t="shared" si="16"/>
        <v>6</v>
      </c>
      <c r="U8">
        <v>1857</v>
      </c>
      <c r="W8">
        <f t="shared" si="17"/>
        <v>11</v>
      </c>
      <c r="X8">
        <f t="shared" si="1"/>
        <v>17</v>
      </c>
      <c r="Y8">
        <f t="shared" si="2"/>
        <v>25</v>
      </c>
      <c r="Z8">
        <f t="shared" si="3"/>
        <v>31</v>
      </c>
      <c r="AA8">
        <f t="shared" si="4"/>
        <v>22</v>
      </c>
      <c r="AB8">
        <f t="shared" si="5"/>
        <v>12</v>
      </c>
      <c r="AC8">
        <f t="shared" si="6"/>
        <v>14</v>
      </c>
      <c r="AD8">
        <f t="shared" si="7"/>
        <v>11</v>
      </c>
      <c r="AE8">
        <f t="shared" si="8"/>
        <v>14</v>
      </c>
      <c r="AF8">
        <f t="shared" si="9"/>
        <v>20</v>
      </c>
      <c r="AG8">
        <v>1000000</v>
      </c>
    </row>
    <row r="9" spans="1:33" x14ac:dyDescent="0.3">
      <c r="A9" t="s">
        <v>64</v>
      </c>
      <c r="C9">
        <v>26</v>
      </c>
      <c r="D9">
        <v>4</v>
      </c>
      <c r="E9">
        <v>2</v>
      </c>
      <c r="F9">
        <v>19</v>
      </c>
      <c r="G9">
        <v>22</v>
      </c>
      <c r="H9">
        <v>11</v>
      </c>
      <c r="I9">
        <v>5</v>
      </c>
      <c r="J9">
        <v>6</v>
      </c>
      <c r="K9">
        <v>21</v>
      </c>
      <c r="L9">
        <f t="shared" si="0"/>
        <v>3</v>
      </c>
      <c r="M9">
        <v>1000000</v>
      </c>
      <c r="N9" s="29">
        <f t="shared" si="10"/>
        <v>1000024.8</v>
      </c>
      <c r="O9">
        <f t="shared" si="11"/>
        <v>1</v>
      </c>
      <c r="P9" t="str">
        <f t="shared" si="12"/>
        <v>Denmark</v>
      </c>
      <c r="Q9">
        <f t="shared" si="13"/>
        <v>13</v>
      </c>
      <c r="R9">
        <f t="shared" si="14"/>
        <v>11.9</v>
      </c>
      <c r="S9">
        <f t="shared" si="15"/>
        <v>11</v>
      </c>
      <c r="T9">
        <f t="shared" si="16"/>
        <v>2</v>
      </c>
      <c r="U9">
        <v>39698</v>
      </c>
      <c r="W9">
        <f t="shared" si="17"/>
        <v>7</v>
      </c>
      <c r="X9">
        <f t="shared" si="1"/>
        <v>29</v>
      </c>
      <c r="Y9">
        <f t="shared" si="2"/>
        <v>31</v>
      </c>
      <c r="Z9">
        <f t="shared" si="3"/>
        <v>14</v>
      </c>
      <c r="AA9">
        <f t="shared" si="4"/>
        <v>11</v>
      </c>
      <c r="AB9">
        <f t="shared" si="5"/>
        <v>22</v>
      </c>
      <c r="AC9">
        <f t="shared" si="6"/>
        <v>28</v>
      </c>
      <c r="AD9">
        <f t="shared" si="7"/>
        <v>27</v>
      </c>
      <c r="AE9">
        <f t="shared" si="8"/>
        <v>12</v>
      </c>
      <c r="AF9">
        <f t="shared" si="9"/>
        <v>30</v>
      </c>
      <c r="AG9">
        <v>1000000</v>
      </c>
    </row>
    <row r="10" spans="1:33" x14ac:dyDescent="0.3">
      <c r="A10" t="s">
        <v>65</v>
      </c>
      <c r="C10">
        <v>20</v>
      </c>
      <c r="D10">
        <v>17</v>
      </c>
      <c r="E10">
        <v>11</v>
      </c>
      <c r="F10">
        <v>19</v>
      </c>
      <c r="G10">
        <v>6</v>
      </c>
      <c r="H10">
        <v>5</v>
      </c>
      <c r="I10">
        <v>10</v>
      </c>
      <c r="J10">
        <v>21</v>
      </c>
      <c r="K10">
        <v>24</v>
      </c>
      <c r="L10">
        <f t="shared" si="0"/>
        <v>19</v>
      </c>
      <c r="M10">
        <v>1000000</v>
      </c>
      <c r="N10" s="29">
        <f t="shared" si="10"/>
        <v>999983.8</v>
      </c>
      <c r="O10">
        <f t="shared" si="11"/>
        <v>1</v>
      </c>
      <c r="P10" t="str">
        <f t="shared" si="12"/>
        <v>Estonia</v>
      </c>
      <c r="Q10">
        <f t="shared" si="13"/>
        <v>22</v>
      </c>
      <c r="R10">
        <f t="shared" si="14"/>
        <v>15.2</v>
      </c>
      <c r="S10">
        <f t="shared" si="15"/>
        <v>15</v>
      </c>
      <c r="T10">
        <f t="shared" si="16"/>
        <v>7</v>
      </c>
      <c r="U10">
        <v>1000</v>
      </c>
      <c r="W10">
        <f t="shared" si="17"/>
        <v>13</v>
      </c>
      <c r="X10">
        <f t="shared" si="1"/>
        <v>16</v>
      </c>
      <c r="Y10">
        <f t="shared" si="2"/>
        <v>22</v>
      </c>
      <c r="Z10">
        <f t="shared" si="3"/>
        <v>14</v>
      </c>
      <c r="AA10">
        <f t="shared" si="4"/>
        <v>27</v>
      </c>
      <c r="AB10">
        <f t="shared" si="5"/>
        <v>28</v>
      </c>
      <c r="AC10">
        <f t="shared" si="6"/>
        <v>23</v>
      </c>
      <c r="AD10">
        <f t="shared" si="7"/>
        <v>12</v>
      </c>
      <c r="AE10">
        <f t="shared" si="8"/>
        <v>9</v>
      </c>
      <c r="AF10">
        <f t="shared" si="9"/>
        <v>14</v>
      </c>
      <c r="AG10">
        <v>1000000</v>
      </c>
    </row>
    <row r="11" spans="1:33" x14ac:dyDescent="0.3">
      <c r="A11" t="s">
        <v>85</v>
      </c>
      <c r="C11">
        <v>3</v>
      </c>
      <c r="D11">
        <v>9</v>
      </c>
      <c r="E11">
        <v>11</v>
      </c>
      <c r="F11">
        <v>11</v>
      </c>
      <c r="G11">
        <v>4</v>
      </c>
      <c r="H11">
        <v>6</v>
      </c>
      <c r="I11">
        <v>3</v>
      </c>
      <c r="J11">
        <v>13</v>
      </c>
      <c r="K11">
        <v>8</v>
      </c>
      <c r="L11">
        <f t="shared" si="0"/>
        <v>18</v>
      </c>
      <c r="M11">
        <v>1000000</v>
      </c>
      <c r="N11" s="29">
        <f t="shared" si="10"/>
        <v>1000065.3</v>
      </c>
      <c r="O11">
        <f t="shared" si="11"/>
        <v>1</v>
      </c>
      <c r="P11" t="str">
        <f t="shared" si="12"/>
        <v>Finland</v>
      </c>
      <c r="Q11">
        <f t="shared" si="13"/>
        <v>1</v>
      </c>
      <c r="R11">
        <f t="shared" si="14"/>
        <v>8.6</v>
      </c>
      <c r="S11">
        <f t="shared" si="15"/>
        <v>3</v>
      </c>
      <c r="T11">
        <f t="shared" si="16"/>
        <v>2</v>
      </c>
      <c r="U11">
        <v>1180</v>
      </c>
      <c r="W11">
        <f t="shared" si="17"/>
        <v>30</v>
      </c>
      <c r="X11">
        <f t="shared" si="1"/>
        <v>24</v>
      </c>
      <c r="Y11">
        <f t="shared" si="2"/>
        <v>22</v>
      </c>
      <c r="Z11">
        <f t="shared" si="3"/>
        <v>22</v>
      </c>
      <c r="AA11">
        <f t="shared" si="4"/>
        <v>29</v>
      </c>
      <c r="AB11">
        <f t="shared" si="5"/>
        <v>27</v>
      </c>
      <c r="AC11">
        <f t="shared" si="6"/>
        <v>30</v>
      </c>
      <c r="AD11">
        <f t="shared" si="7"/>
        <v>20</v>
      </c>
      <c r="AE11">
        <f t="shared" si="8"/>
        <v>25</v>
      </c>
      <c r="AF11">
        <f t="shared" si="9"/>
        <v>15</v>
      </c>
      <c r="AG11">
        <v>1000000</v>
      </c>
    </row>
    <row r="12" spans="1:33" ht="15" thickBot="1" x14ac:dyDescent="0.35">
      <c r="A12" t="s">
        <v>69</v>
      </c>
      <c r="C12">
        <v>9</v>
      </c>
      <c r="D12">
        <v>13</v>
      </c>
      <c r="E12">
        <v>6</v>
      </c>
      <c r="F12">
        <v>13</v>
      </c>
      <c r="G12">
        <v>10</v>
      </c>
      <c r="H12">
        <v>10</v>
      </c>
      <c r="I12">
        <v>12</v>
      </c>
      <c r="J12">
        <v>7</v>
      </c>
      <c r="K12">
        <v>20</v>
      </c>
      <c r="L12">
        <f t="shared" si="0"/>
        <v>10</v>
      </c>
      <c r="M12">
        <v>1000000</v>
      </c>
      <c r="N12" s="29">
        <f t="shared" si="10"/>
        <v>1000041.3</v>
      </c>
      <c r="O12">
        <f t="shared" si="11"/>
        <v>1</v>
      </c>
      <c r="P12" t="str">
        <f t="shared" si="12"/>
        <v>France</v>
      </c>
      <c r="Q12">
        <f t="shared" si="13"/>
        <v>7</v>
      </c>
      <c r="R12">
        <f t="shared" si="14"/>
        <v>11</v>
      </c>
      <c r="S12">
        <f t="shared" si="15"/>
        <v>8</v>
      </c>
      <c r="T12">
        <f t="shared" si="16"/>
        <v>1</v>
      </c>
      <c r="U12">
        <v>6853</v>
      </c>
      <c r="W12">
        <f t="shared" si="17"/>
        <v>24</v>
      </c>
      <c r="X12">
        <f t="shared" si="1"/>
        <v>20</v>
      </c>
      <c r="Y12">
        <f t="shared" si="2"/>
        <v>27</v>
      </c>
      <c r="Z12">
        <f t="shared" si="3"/>
        <v>20</v>
      </c>
      <c r="AA12">
        <f t="shared" si="4"/>
        <v>23</v>
      </c>
      <c r="AB12">
        <f t="shared" si="5"/>
        <v>23</v>
      </c>
      <c r="AC12">
        <f t="shared" si="6"/>
        <v>21</v>
      </c>
      <c r="AD12">
        <f t="shared" si="7"/>
        <v>26</v>
      </c>
      <c r="AE12">
        <f t="shared" si="8"/>
        <v>13</v>
      </c>
      <c r="AF12">
        <f t="shared" si="9"/>
        <v>23</v>
      </c>
      <c r="AG12">
        <v>1000000</v>
      </c>
    </row>
    <row r="13" spans="1:33" ht="15" thickBot="1" x14ac:dyDescent="0.35">
      <c r="A13" s="38" t="s">
        <v>92</v>
      </c>
      <c r="B13" s="39"/>
      <c r="C13" s="39">
        <v>30</v>
      </c>
      <c r="D13" s="39">
        <v>8</v>
      </c>
      <c r="E13" s="39">
        <v>1</v>
      </c>
      <c r="F13" s="39">
        <v>5</v>
      </c>
      <c r="G13" s="39">
        <v>8</v>
      </c>
      <c r="H13" s="39">
        <v>12</v>
      </c>
      <c r="I13" s="39">
        <v>11</v>
      </c>
      <c r="J13" s="39">
        <v>8</v>
      </c>
      <c r="K13" s="39">
        <v>12</v>
      </c>
      <c r="L13" s="39">
        <f t="shared" si="0"/>
        <v>6</v>
      </c>
      <c r="M13" s="40">
        <v>1000000</v>
      </c>
      <c r="N13" s="29">
        <f t="shared" si="10"/>
        <v>1000015.8</v>
      </c>
      <c r="O13">
        <f t="shared" si="11"/>
        <v>1</v>
      </c>
      <c r="P13" t="str">
        <f t="shared" si="12"/>
        <v>Germany</v>
      </c>
      <c r="Q13">
        <f t="shared" si="13"/>
        <v>16</v>
      </c>
      <c r="R13">
        <f t="shared" si="14"/>
        <v>10.1</v>
      </c>
      <c r="S13">
        <f t="shared" si="15"/>
        <v>5</v>
      </c>
      <c r="T13">
        <f t="shared" si="16"/>
        <v>11</v>
      </c>
      <c r="U13">
        <v>15863</v>
      </c>
      <c r="W13">
        <f t="shared" si="17"/>
        <v>3</v>
      </c>
      <c r="X13">
        <f t="shared" si="1"/>
        <v>25</v>
      </c>
      <c r="Y13">
        <f t="shared" si="2"/>
        <v>32</v>
      </c>
      <c r="Z13">
        <f t="shared" si="3"/>
        <v>28</v>
      </c>
      <c r="AA13">
        <f t="shared" si="4"/>
        <v>25</v>
      </c>
      <c r="AB13">
        <f t="shared" si="5"/>
        <v>21</v>
      </c>
      <c r="AC13">
        <f t="shared" si="6"/>
        <v>22</v>
      </c>
      <c r="AD13">
        <f t="shared" si="7"/>
        <v>25</v>
      </c>
      <c r="AE13">
        <f t="shared" si="8"/>
        <v>21</v>
      </c>
      <c r="AF13">
        <f t="shared" si="9"/>
        <v>27</v>
      </c>
      <c r="AG13">
        <v>1000000</v>
      </c>
    </row>
    <row r="14" spans="1:33" ht="15" thickBot="1" x14ac:dyDescent="0.35">
      <c r="A14" t="s">
        <v>67</v>
      </c>
      <c r="C14">
        <v>19</v>
      </c>
      <c r="D14">
        <v>22</v>
      </c>
      <c r="E14">
        <v>11</v>
      </c>
      <c r="F14">
        <v>19</v>
      </c>
      <c r="G14">
        <v>17</v>
      </c>
      <c r="H14">
        <v>24</v>
      </c>
      <c r="I14">
        <v>4</v>
      </c>
      <c r="J14">
        <v>28</v>
      </c>
      <c r="K14">
        <v>7</v>
      </c>
      <c r="L14">
        <f t="shared" si="0"/>
        <v>19</v>
      </c>
      <c r="M14">
        <v>1000000</v>
      </c>
      <c r="N14" s="29">
        <f t="shared" si="10"/>
        <v>999962.8</v>
      </c>
      <c r="O14">
        <f t="shared" si="11"/>
        <v>1</v>
      </c>
      <c r="P14" t="str">
        <f t="shared" si="12"/>
        <v>Greece</v>
      </c>
      <c r="Q14">
        <f t="shared" si="13"/>
        <v>24</v>
      </c>
      <c r="R14">
        <f t="shared" si="14"/>
        <v>17</v>
      </c>
      <c r="S14">
        <f t="shared" si="15"/>
        <v>22</v>
      </c>
      <c r="T14">
        <f t="shared" si="16"/>
        <v>2</v>
      </c>
      <c r="U14">
        <v>1000</v>
      </c>
      <c r="W14">
        <f t="shared" si="17"/>
        <v>14</v>
      </c>
      <c r="X14">
        <f t="shared" si="1"/>
        <v>11</v>
      </c>
      <c r="Y14">
        <f t="shared" si="2"/>
        <v>22</v>
      </c>
      <c r="Z14">
        <f t="shared" si="3"/>
        <v>14</v>
      </c>
      <c r="AA14">
        <f t="shared" si="4"/>
        <v>16</v>
      </c>
      <c r="AB14">
        <f t="shared" si="5"/>
        <v>9</v>
      </c>
      <c r="AC14">
        <f t="shared" si="6"/>
        <v>29</v>
      </c>
      <c r="AD14">
        <f t="shared" si="7"/>
        <v>5</v>
      </c>
      <c r="AE14">
        <f t="shared" si="8"/>
        <v>26</v>
      </c>
      <c r="AF14">
        <f t="shared" si="9"/>
        <v>14</v>
      </c>
      <c r="AG14">
        <v>1000000</v>
      </c>
    </row>
    <row r="15" spans="1:33" ht="15" thickBot="1" x14ac:dyDescent="0.35">
      <c r="A15" s="38" t="s">
        <v>76</v>
      </c>
      <c r="B15" s="39"/>
      <c r="C15" s="39">
        <v>8</v>
      </c>
      <c r="D15" s="39">
        <v>21</v>
      </c>
      <c r="E15" s="39">
        <v>11</v>
      </c>
      <c r="F15" s="39">
        <v>4</v>
      </c>
      <c r="G15" s="39">
        <v>27</v>
      </c>
      <c r="H15" s="39">
        <v>23</v>
      </c>
      <c r="I15" s="39">
        <v>17</v>
      </c>
      <c r="J15" s="39">
        <v>17</v>
      </c>
      <c r="K15" s="39">
        <v>11</v>
      </c>
      <c r="L15" s="39">
        <f t="shared" si="0"/>
        <v>19</v>
      </c>
      <c r="M15" s="40">
        <v>1000000</v>
      </c>
      <c r="N15" s="29">
        <f t="shared" si="10"/>
        <v>1000018.8</v>
      </c>
      <c r="O15">
        <f t="shared" si="11"/>
        <v>1</v>
      </c>
      <c r="P15" t="str">
        <f t="shared" si="12"/>
        <v>Hungary</v>
      </c>
      <c r="Q15">
        <f t="shared" si="13"/>
        <v>15</v>
      </c>
      <c r="R15">
        <f t="shared" si="14"/>
        <v>15.8</v>
      </c>
      <c r="S15">
        <f t="shared" si="15"/>
        <v>19</v>
      </c>
      <c r="T15">
        <f t="shared" si="16"/>
        <v>4</v>
      </c>
      <c r="U15">
        <v>1000</v>
      </c>
      <c r="W15">
        <f t="shared" si="17"/>
        <v>25</v>
      </c>
      <c r="X15">
        <f t="shared" si="1"/>
        <v>12</v>
      </c>
      <c r="Y15">
        <f t="shared" si="2"/>
        <v>22</v>
      </c>
      <c r="Z15">
        <f t="shared" si="3"/>
        <v>29</v>
      </c>
      <c r="AA15">
        <f t="shared" si="4"/>
        <v>6</v>
      </c>
      <c r="AB15">
        <f t="shared" si="5"/>
        <v>10</v>
      </c>
      <c r="AC15">
        <f t="shared" si="6"/>
        <v>16</v>
      </c>
      <c r="AD15">
        <f t="shared" si="7"/>
        <v>16</v>
      </c>
      <c r="AE15">
        <f t="shared" si="8"/>
        <v>22</v>
      </c>
      <c r="AF15">
        <f t="shared" si="9"/>
        <v>14</v>
      </c>
      <c r="AG15">
        <v>1000000</v>
      </c>
    </row>
    <row r="16" spans="1:33" x14ac:dyDescent="0.3">
      <c r="A16" t="s">
        <v>87</v>
      </c>
      <c r="C16">
        <v>1</v>
      </c>
      <c r="D16">
        <v>3</v>
      </c>
      <c r="E16">
        <v>11</v>
      </c>
      <c r="F16">
        <v>19</v>
      </c>
      <c r="G16">
        <v>31</v>
      </c>
      <c r="H16">
        <v>22</v>
      </c>
      <c r="I16">
        <v>1</v>
      </c>
      <c r="J16">
        <v>2</v>
      </c>
      <c r="K16">
        <v>24</v>
      </c>
      <c r="L16">
        <f t="shared" si="0"/>
        <v>1</v>
      </c>
      <c r="M16">
        <v>1000000</v>
      </c>
      <c r="N16" s="29">
        <f t="shared" si="10"/>
        <v>1000034.3</v>
      </c>
      <c r="O16">
        <f t="shared" si="11"/>
        <v>1</v>
      </c>
      <c r="P16" t="str">
        <f t="shared" si="12"/>
        <v>Iceland</v>
      </c>
      <c r="Q16">
        <f t="shared" si="13"/>
        <v>9</v>
      </c>
      <c r="R16">
        <f t="shared" si="14"/>
        <v>11.5</v>
      </c>
      <c r="S16">
        <f t="shared" si="15"/>
        <v>9</v>
      </c>
      <c r="T16">
        <f t="shared" si="16"/>
        <v>0</v>
      </c>
      <c r="U16">
        <v>74212</v>
      </c>
      <c r="W16">
        <f t="shared" si="17"/>
        <v>32</v>
      </c>
      <c r="X16">
        <f t="shared" si="1"/>
        <v>30</v>
      </c>
      <c r="Y16">
        <f t="shared" si="2"/>
        <v>22</v>
      </c>
      <c r="Z16">
        <f t="shared" si="3"/>
        <v>14</v>
      </c>
      <c r="AA16">
        <f t="shared" si="4"/>
        <v>2</v>
      </c>
      <c r="AB16">
        <f t="shared" si="5"/>
        <v>11</v>
      </c>
      <c r="AC16">
        <f t="shared" si="6"/>
        <v>32</v>
      </c>
      <c r="AD16">
        <f t="shared" si="7"/>
        <v>31</v>
      </c>
      <c r="AE16">
        <f t="shared" si="8"/>
        <v>9</v>
      </c>
      <c r="AF16">
        <f t="shared" si="9"/>
        <v>32</v>
      </c>
      <c r="AG16">
        <v>1000000</v>
      </c>
    </row>
    <row r="17" spans="1:33" x14ac:dyDescent="0.3">
      <c r="A17" t="s">
        <v>66</v>
      </c>
      <c r="C17">
        <v>21</v>
      </c>
      <c r="D17">
        <v>12</v>
      </c>
      <c r="E17">
        <v>11</v>
      </c>
      <c r="F17">
        <v>19</v>
      </c>
      <c r="G17">
        <v>23</v>
      </c>
      <c r="H17">
        <v>3</v>
      </c>
      <c r="I17">
        <v>13</v>
      </c>
      <c r="J17">
        <v>12</v>
      </c>
      <c r="K17">
        <v>23</v>
      </c>
      <c r="L17">
        <f t="shared" si="0"/>
        <v>19</v>
      </c>
      <c r="M17">
        <v>1000000</v>
      </c>
      <c r="N17" s="29">
        <f t="shared" si="10"/>
        <v>999972.8</v>
      </c>
      <c r="O17">
        <f t="shared" si="11"/>
        <v>1</v>
      </c>
      <c r="P17" t="str">
        <f t="shared" si="12"/>
        <v>Ireland</v>
      </c>
      <c r="Q17">
        <f t="shared" si="13"/>
        <v>23</v>
      </c>
      <c r="R17">
        <f t="shared" si="14"/>
        <v>15.6</v>
      </c>
      <c r="S17">
        <f t="shared" si="15"/>
        <v>18</v>
      </c>
      <c r="T17">
        <f t="shared" si="16"/>
        <v>5</v>
      </c>
      <c r="U17">
        <v>1000</v>
      </c>
      <c r="W17">
        <f t="shared" si="17"/>
        <v>12</v>
      </c>
      <c r="X17">
        <f t="shared" si="1"/>
        <v>21</v>
      </c>
      <c r="Y17">
        <f t="shared" si="2"/>
        <v>22</v>
      </c>
      <c r="Z17">
        <f t="shared" si="3"/>
        <v>14</v>
      </c>
      <c r="AA17">
        <f t="shared" si="4"/>
        <v>10</v>
      </c>
      <c r="AB17">
        <f t="shared" si="5"/>
        <v>30</v>
      </c>
      <c r="AC17">
        <f t="shared" si="6"/>
        <v>20</v>
      </c>
      <c r="AD17">
        <f t="shared" si="7"/>
        <v>21</v>
      </c>
      <c r="AE17">
        <f t="shared" si="8"/>
        <v>10</v>
      </c>
      <c r="AF17">
        <f t="shared" si="9"/>
        <v>14</v>
      </c>
      <c r="AG17">
        <v>1000000</v>
      </c>
    </row>
    <row r="18" spans="1:33" x14ac:dyDescent="0.3">
      <c r="A18" t="s">
        <v>71</v>
      </c>
      <c r="C18">
        <v>18</v>
      </c>
      <c r="D18">
        <v>15</v>
      </c>
      <c r="E18">
        <v>10</v>
      </c>
      <c r="F18">
        <v>15</v>
      </c>
      <c r="G18">
        <v>2</v>
      </c>
      <c r="H18">
        <v>16</v>
      </c>
      <c r="I18">
        <v>14</v>
      </c>
      <c r="J18">
        <v>16</v>
      </c>
      <c r="K18">
        <v>17</v>
      </c>
      <c r="L18">
        <f t="shared" si="0"/>
        <v>14</v>
      </c>
      <c r="M18">
        <v>1000000</v>
      </c>
      <c r="N18" s="29">
        <f t="shared" si="10"/>
        <v>1000030.3</v>
      </c>
      <c r="O18">
        <f t="shared" si="11"/>
        <v>1</v>
      </c>
      <c r="P18" t="str">
        <f t="shared" si="12"/>
        <v>Italy</v>
      </c>
      <c r="Q18">
        <f t="shared" si="13"/>
        <v>11</v>
      </c>
      <c r="R18">
        <f t="shared" si="14"/>
        <v>13.7</v>
      </c>
      <c r="S18">
        <f t="shared" si="15"/>
        <v>12</v>
      </c>
      <c r="T18">
        <f t="shared" si="16"/>
        <v>1</v>
      </c>
      <c r="U18">
        <v>1759</v>
      </c>
      <c r="W18">
        <f t="shared" si="17"/>
        <v>15</v>
      </c>
      <c r="X18">
        <f t="shared" si="1"/>
        <v>18</v>
      </c>
      <c r="Y18">
        <f t="shared" si="2"/>
        <v>23</v>
      </c>
      <c r="Z18">
        <f t="shared" si="3"/>
        <v>18</v>
      </c>
      <c r="AA18">
        <f t="shared" si="4"/>
        <v>31</v>
      </c>
      <c r="AB18">
        <f t="shared" si="5"/>
        <v>17</v>
      </c>
      <c r="AC18">
        <f t="shared" si="6"/>
        <v>19</v>
      </c>
      <c r="AD18">
        <f t="shared" si="7"/>
        <v>17</v>
      </c>
      <c r="AE18">
        <f t="shared" si="8"/>
        <v>16</v>
      </c>
      <c r="AF18">
        <f t="shared" si="9"/>
        <v>19</v>
      </c>
      <c r="AG18">
        <v>1000000</v>
      </c>
    </row>
    <row r="19" spans="1:33" x14ac:dyDescent="0.3">
      <c r="A19" t="s">
        <v>73</v>
      </c>
      <c r="C19">
        <v>25</v>
      </c>
      <c r="D19">
        <v>29</v>
      </c>
      <c r="E19">
        <v>11</v>
      </c>
      <c r="F19">
        <v>19</v>
      </c>
      <c r="G19">
        <v>28</v>
      </c>
      <c r="H19">
        <v>17</v>
      </c>
      <c r="I19">
        <v>16</v>
      </c>
      <c r="J19">
        <v>19</v>
      </c>
      <c r="K19">
        <v>24</v>
      </c>
      <c r="L19">
        <f t="shared" si="0"/>
        <v>19</v>
      </c>
      <c r="M19">
        <v>1000000</v>
      </c>
      <c r="N19" s="29">
        <f t="shared" si="10"/>
        <v>999921.8</v>
      </c>
      <c r="O19">
        <f t="shared" si="11"/>
        <v>1</v>
      </c>
      <c r="P19" t="str">
        <f t="shared" si="12"/>
        <v>Latvia</v>
      </c>
      <c r="Q19">
        <f t="shared" si="13"/>
        <v>30</v>
      </c>
      <c r="R19">
        <f t="shared" si="14"/>
        <v>20.7</v>
      </c>
      <c r="S19">
        <f t="shared" si="15"/>
        <v>30</v>
      </c>
      <c r="T19">
        <f t="shared" si="16"/>
        <v>0</v>
      </c>
      <c r="U19">
        <v>1000</v>
      </c>
      <c r="W19">
        <f t="shared" si="17"/>
        <v>8</v>
      </c>
      <c r="X19">
        <f t="shared" si="1"/>
        <v>4</v>
      </c>
      <c r="Y19">
        <f t="shared" si="2"/>
        <v>22</v>
      </c>
      <c r="Z19">
        <f t="shared" si="3"/>
        <v>14</v>
      </c>
      <c r="AA19">
        <f t="shared" si="4"/>
        <v>5</v>
      </c>
      <c r="AB19">
        <f t="shared" si="5"/>
        <v>16</v>
      </c>
      <c r="AC19">
        <f t="shared" si="6"/>
        <v>17</v>
      </c>
      <c r="AD19">
        <f t="shared" si="7"/>
        <v>14</v>
      </c>
      <c r="AE19">
        <f t="shared" si="8"/>
        <v>9</v>
      </c>
      <c r="AF19">
        <f t="shared" si="9"/>
        <v>14</v>
      </c>
      <c r="AG19">
        <v>1000000</v>
      </c>
    </row>
    <row r="20" spans="1:33" x14ac:dyDescent="0.3">
      <c r="A20" t="s">
        <v>74</v>
      </c>
      <c r="C20">
        <v>17</v>
      </c>
      <c r="D20">
        <v>24</v>
      </c>
      <c r="E20">
        <v>11</v>
      </c>
      <c r="F20">
        <v>19</v>
      </c>
      <c r="G20">
        <v>12</v>
      </c>
      <c r="H20">
        <v>24</v>
      </c>
      <c r="I20">
        <v>23</v>
      </c>
      <c r="J20">
        <v>26</v>
      </c>
      <c r="K20">
        <v>1</v>
      </c>
      <c r="L20">
        <f t="shared" si="0"/>
        <v>19</v>
      </c>
      <c r="M20">
        <v>1000000</v>
      </c>
      <c r="N20" s="29">
        <f t="shared" si="10"/>
        <v>1000003.8</v>
      </c>
      <c r="O20">
        <f t="shared" si="11"/>
        <v>1</v>
      </c>
      <c r="P20" t="str">
        <f t="shared" si="12"/>
        <v>Lithuania</v>
      </c>
      <c r="Q20">
        <f t="shared" si="13"/>
        <v>19</v>
      </c>
      <c r="R20">
        <f t="shared" si="14"/>
        <v>17.600000000000001</v>
      </c>
      <c r="S20">
        <f t="shared" si="15"/>
        <v>24</v>
      </c>
      <c r="T20">
        <f t="shared" si="16"/>
        <v>5</v>
      </c>
      <c r="U20">
        <v>1000</v>
      </c>
      <c r="W20">
        <f t="shared" si="17"/>
        <v>16</v>
      </c>
      <c r="X20">
        <f t="shared" si="1"/>
        <v>9</v>
      </c>
      <c r="Y20">
        <f t="shared" si="2"/>
        <v>22</v>
      </c>
      <c r="Z20">
        <f t="shared" si="3"/>
        <v>14</v>
      </c>
      <c r="AA20">
        <f t="shared" si="4"/>
        <v>21</v>
      </c>
      <c r="AB20">
        <f t="shared" si="5"/>
        <v>9</v>
      </c>
      <c r="AC20">
        <f t="shared" si="6"/>
        <v>10</v>
      </c>
      <c r="AD20">
        <f t="shared" si="7"/>
        <v>7</v>
      </c>
      <c r="AE20">
        <f t="shared" si="8"/>
        <v>32</v>
      </c>
      <c r="AF20">
        <f t="shared" si="9"/>
        <v>14</v>
      </c>
      <c r="AG20">
        <v>1000000</v>
      </c>
    </row>
    <row r="21" spans="1:33" x14ac:dyDescent="0.3">
      <c r="A21" t="s">
        <v>75</v>
      </c>
      <c r="C21">
        <v>7</v>
      </c>
      <c r="D21">
        <v>10</v>
      </c>
      <c r="E21">
        <v>11</v>
      </c>
      <c r="F21">
        <v>19</v>
      </c>
      <c r="G21">
        <v>1</v>
      </c>
      <c r="H21">
        <v>24</v>
      </c>
      <c r="I21">
        <v>22</v>
      </c>
      <c r="J21">
        <v>10</v>
      </c>
      <c r="K21">
        <v>24</v>
      </c>
      <c r="L21">
        <f t="shared" si="0"/>
        <v>11</v>
      </c>
      <c r="M21">
        <v>1000000</v>
      </c>
      <c r="N21" s="29">
        <f t="shared" si="10"/>
        <v>1000022.3</v>
      </c>
      <c r="O21">
        <f t="shared" si="11"/>
        <v>1</v>
      </c>
      <c r="P21" t="str">
        <f t="shared" si="12"/>
        <v>Luxembourg</v>
      </c>
      <c r="Q21">
        <f t="shared" si="13"/>
        <v>14</v>
      </c>
      <c r="R21">
        <f t="shared" si="14"/>
        <v>13.9</v>
      </c>
      <c r="S21">
        <f t="shared" si="15"/>
        <v>13</v>
      </c>
      <c r="T21">
        <f t="shared" si="16"/>
        <v>1</v>
      </c>
      <c r="U21">
        <v>5726</v>
      </c>
      <c r="W21">
        <f t="shared" si="17"/>
        <v>26</v>
      </c>
      <c r="X21">
        <f t="shared" si="1"/>
        <v>23</v>
      </c>
      <c r="Y21">
        <f t="shared" si="2"/>
        <v>22</v>
      </c>
      <c r="Z21">
        <f t="shared" si="3"/>
        <v>14</v>
      </c>
      <c r="AA21">
        <f t="shared" si="4"/>
        <v>32</v>
      </c>
      <c r="AB21">
        <f t="shared" si="5"/>
        <v>9</v>
      </c>
      <c r="AC21">
        <f t="shared" si="6"/>
        <v>11</v>
      </c>
      <c r="AD21">
        <f t="shared" si="7"/>
        <v>23</v>
      </c>
      <c r="AE21">
        <f t="shared" si="8"/>
        <v>9</v>
      </c>
      <c r="AF21">
        <f t="shared" si="9"/>
        <v>22</v>
      </c>
      <c r="AG21">
        <v>1000000</v>
      </c>
    </row>
    <row r="22" spans="1:33" x14ac:dyDescent="0.3">
      <c r="A22" t="s">
        <v>77</v>
      </c>
      <c r="C22">
        <v>5</v>
      </c>
      <c r="D22">
        <v>26</v>
      </c>
      <c r="E22">
        <v>11</v>
      </c>
      <c r="F22">
        <v>19</v>
      </c>
      <c r="G22">
        <v>7</v>
      </c>
      <c r="H22">
        <v>24</v>
      </c>
      <c r="I22">
        <v>27</v>
      </c>
      <c r="J22">
        <v>24</v>
      </c>
      <c r="K22">
        <v>24</v>
      </c>
      <c r="L22">
        <f t="shared" si="0"/>
        <v>19</v>
      </c>
      <c r="M22">
        <v>1000000</v>
      </c>
      <c r="N22" s="29">
        <f t="shared" si="10"/>
        <v>999948.80000000005</v>
      </c>
      <c r="O22">
        <f t="shared" si="11"/>
        <v>1</v>
      </c>
      <c r="P22" t="str">
        <f t="shared" si="12"/>
        <v>Malta</v>
      </c>
      <c r="Q22">
        <f t="shared" si="13"/>
        <v>25</v>
      </c>
      <c r="R22">
        <f t="shared" si="14"/>
        <v>18.600000000000001</v>
      </c>
      <c r="S22">
        <f t="shared" si="15"/>
        <v>25</v>
      </c>
      <c r="T22">
        <f t="shared" si="16"/>
        <v>0</v>
      </c>
      <c r="U22">
        <v>1000</v>
      </c>
      <c r="W22">
        <f t="shared" si="17"/>
        <v>28</v>
      </c>
      <c r="X22">
        <f t="shared" si="1"/>
        <v>7</v>
      </c>
      <c r="Y22">
        <f t="shared" si="2"/>
        <v>22</v>
      </c>
      <c r="Z22">
        <f t="shared" si="3"/>
        <v>14</v>
      </c>
      <c r="AA22">
        <f t="shared" si="4"/>
        <v>26</v>
      </c>
      <c r="AB22">
        <f t="shared" si="5"/>
        <v>9</v>
      </c>
      <c r="AC22">
        <f t="shared" si="6"/>
        <v>6</v>
      </c>
      <c r="AD22">
        <f t="shared" si="7"/>
        <v>9</v>
      </c>
      <c r="AE22">
        <f t="shared" si="8"/>
        <v>9</v>
      </c>
      <c r="AF22">
        <f t="shared" si="9"/>
        <v>14</v>
      </c>
      <c r="AG22">
        <v>1000000</v>
      </c>
    </row>
    <row r="23" spans="1:33" x14ac:dyDescent="0.3">
      <c r="A23" t="s">
        <v>78</v>
      </c>
      <c r="C23">
        <v>2</v>
      </c>
      <c r="D23">
        <v>11</v>
      </c>
      <c r="E23">
        <v>4</v>
      </c>
      <c r="F23">
        <v>17</v>
      </c>
      <c r="G23">
        <v>20</v>
      </c>
      <c r="H23">
        <v>2</v>
      </c>
      <c r="I23">
        <v>7</v>
      </c>
      <c r="J23">
        <v>3</v>
      </c>
      <c r="K23">
        <v>2</v>
      </c>
      <c r="L23">
        <f t="shared" si="0"/>
        <v>4</v>
      </c>
      <c r="M23">
        <v>1000000</v>
      </c>
      <c r="N23" s="29">
        <f t="shared" si="10"/>
        <v>1000062.8</v>
      </c>
      <c r="O23">
        <f t="shared" si="11"/>
        <v>1</v>
      </c>
      <c r="P23" t="str">
        <f t="shared" si="12"/>
        <v>Netherlands</v>
      </c>
      <c r="Q23">
        <f t="shared" si="13"/>
        <v>3</v>
      </c>
      <c r="R23">
        <f t="shared" si="14"/>
        <v>7.2</v>
      </c>
      <c r="S23">
        <f t="shared" si="15"/>
        <v>1</v>
      </c>
      <c r="T23">
        <f t="shared" si="16"/>
        <v>2</v>
      </c>
      <c r="U23">
        <v>28924</v>
      </c>
      <c r="W23">
        <f t="shared" si="17"/>
        <v>31</v>
      </c>
      <c r="X23">
        <f t="shared" si="1"/>
        <v>22</v>
      </c>
      <c r="Y23">
        <f t="shared" si="2"/>
        <v>29</v>
      </c>
      <c r="Z23">
        <f t="shared" si="3"/>
        <v>16</v>
      </c>
      <c r="AA23">
        <f t="shared" si="4"/>
        <v>13</v>
      </c>
      <c r="AB23">
        <f t="shared" si="5"/>
        <v>31</v>
      </c>
      <c r="AC23">
        <f t="shared" si="6"/>
        <v>26</v>
      </c>
      <c r="AD23">
        <f t="shared" si="7"/>
        <v>30</v>
      </c>
      <c r="AE23">
        <f t="shared" si="8"/>
        <v>31</v>
      </c>
      <c r="AF23">
        <f t="shared" si="9"/>
        <v>29</v>
      </c>
      <c r="AG23">
        <v>1000000</v>
      </c>
    </row>
    <row r="24" spans="1:33" x14ac:dyDescent="0.3">
      <c r="A24" t="s">
        <v>88</v>
      </c>
      <c r="C24">
        <v>4</v>
      </c>
      <c r="D24">
        <v>5</v>
      </c>
      <c r="E24">
        <v>11</v>
      </c>
      <c r="F24">
        <v>19</v>
      </c>
      <c r="G24">
        <v>17</v>
      </c>
      <c r="H24">
        <v>18</v>
      </c>
      <c r="I24">
        <v>2</v>
      </c>
      <c r="J24">
        <v>1</v>
      </c>
      <c r="K24">
        <v>3</v>
      </c>
      <c r="L24">
        <f t="shared" si="0"/>
        <v>2</v>
      </c>
      <c r="M24">
        <v>1000000</v>
      </c>
      <c r="N24" s="29">
        <f t="shared" si="10"/>
        <v>1000050.8</v>
      </c>
      <c r="O24">
        <f t="shared" si="11"/>
        <v>1</v>
      </c>
      <c r="P24" t="str">
        <f t="shared" si="12"/>
        <v>Norway</v>
      </c>
      <c r="Q24">
        <f t="shared" si="13"/>
        <v>5</v>
      </c>
      <c r="R24">
        <f t="shared" si="14"/>
        <v>8.1999999999999993</v>
      </c>
      <c r="S24">
        <f t="shared" si="15"/>
        <v>2</v>
      </c>
      <c r="T24">
        <f t="shared" si="16"/>
        <v>3</v>
      </c>
      <c r="U24">
        <v>43846</v>
      </c>
      <c r="W24">
        <f t="shared" si="17"/>
        <v>29</v>
      </c>
      <c r="X24">
        <f t="shared" si="1"/>
        <v>28</v>
      </c>
      <c r="Y24">
        <f t="shared" si="2"/>
        <v>22</v>
      </c>
      <c r="Z24">
        <f t="shared" si="3"/>
        <v>14</v>
      </c>
      <c r="AA24">
        <f t="shared" si="4"/>
        <v>16</v>
      </c>
      <c r="AB24">
        <f t="shared" si="5"/>
        <v>15</v>
      </c>
      <c r="AC24">
        <f t="shared" si="6"/>
        <v>31</v>
      </c>
      <c r="AD24">
        <f t="shared" si="7"/>
        <v>32</v>
      </c>
      <c r="AE24">
        <f t="shared" si="8"/>
        <v>30</v>
      </c>
      <c r="AF24">
        <f t="shared" si="9"/>
        <v>31</v>
      </c>
      <c r="AG24">
        <v>1000000</v>
      </c>
    </row>
    <row r="25" spans="1:33" x14ac:dyDescent="0.3">
      <c r="A25" t="s">
        <v>80</v>
      </c>
      <c r="C25">
        <v>28</v>
      </c>
      <c r="D25">
        <v>25</v>
      </c>
      <c r="E25">
        <v>11</v>
      </c>
      <c r="F25">
        <v>16</v>
      </c>
      <c r="G25">
        <v>3</v>
      </c>
      <c r="H25">
        <v>13</v>
      </c>
      <c r="I25">
        <v>26</v>
      </c>
      <c r="J25">
        <v>28</v>
      </c>
      <c r="K25">
        <v>10</v>
      </c>
      <c r="L25">
        <f t="shared" si="0"/>
        <v>12</v>
      </c>
      <c r="M25">
        <v>1000000</v>
      </c>
      <c r="N25" s="29">
        <f t="shared" si="10"/>
        <v>999995.3</v>
      </c>
      <c r="O25">
        <f t="shared" si="11"/>
        <v>1</v>
      </c>
      <c r="P25" t="str">
        <f t="shared" si="12"/>
        <v>Poland</v>
      </c>
      <c r="Q25">
        <f t="shared" si="13"/>
        <v>20</v>
      </c>
      <c r="R25">
        <f t="shared" si="14"/>
        <v>17.2</v>
      </c>
      <c r="S25">
        <f t="shared" si="15"/>
        <v>23</v>
      </c>
      <c r="T25">
        <f t="shared" si="16"/>
        <v>3</v>
      </c>
      <c r="U25">
        <v>2955</v>
      </c>
      <c r="W25">
        <f t="shared" si="17"/>
        <v>5</v>
      </c>
      <c r="X25">
        <f t="shared" si="1"/>
        <v>8</v>
      </c>
      <c r="Y25">
        <f t="shared" si="2"/>
        <v>22</v>
      </c>
      <c r="Z25">
        <f t="shared" si="3"/>
        <v>17</v>
      </c>
      <c r="AA25">
        <f t="shared" si="4"/>
        <v>30</v>
      </c>
      <c r="AB25">
        <f t="shared" si="5"/>
        <v>20</v>
      </c>
      <c r="AC25">
        <f t="shared" si="6"/>
        <v>7</v>
      </c>
      <c r="AD25">
        <f t="shared" si="7"/>
        <v>5</v>
      </c>
      <c r="AE25">
        <f t="shared" si="8"/>
        <v>23</v>
      </c>
      <c r="AF25">
        <f t="shared" si="9"/>
        <v>21</v>
      </c>
      <c r="AG25">
        <v>1000000</v>
      </c>
    </row>
    <row r="26" spans="1:33" x14ac:dyDescent="0.3">
      <c r="A26" t="s">
        <v>81</v>
      </c>
      <c r="C26">
        <v>24</v>
      </c>
      <c r="D26">
        <v>19</v>
      </c>
      <c r="E26">
        <v>11</v>
      </c>
      <c r="F26">
        <v>8</v>
      </c>
      <c r="G26">
        <v>14</v>
      </c>
      <c r="H26">
        <v>14</v>
      </c>
      <c r="I26">
        <v>15</v>
      </c>
      <c r="J26">
        <v>11</v>
      </c>
      <c r="K26">
        <v>16</v>
      </c>
      <c r="L26">
        <f t="shared" si="0"/>
        <v>17</v>
      </c>
      <c r="M26">
        <v>1000000</v>
      </c>
      <c r="N26" s="29">
        <f t="shared" si="10"/>
        <v>1000011.3</v>
      </c>
      <c r="O26">
        <f t="shared" si="11"/>
        <v>1</v>
      </c>
      <c r="P26" t="str">
        <f t="shared" si="12"/>
        <v>Portugal</v>
      </c>
      <c r="Q26">
        <f t="shared" si="13"/>
        <v>18</v>
      </c>
      <c r="R26">
        <f t="shared" si="14"/>
        <v>14.9</v>
      </c>
      <c r="S26">
        <f t="shared" si="15"/>
        <v>14</v>
      </c>
      <c r="T26">
        <f t="shared" si="16"/>
        <v>4</v>
      </c>
      <c r="U26">
        <v>1291</v>
      </c>
      <c r="W26">
        <f t="shared" si="17"/>
        <v>9</v>
      </c>
      <c r="X26">
        <f t="shared" si="1"/>
        <v>14</v>
      </c>
      <c r="Y26">
        <f t="shared" si="2"/>
        <v>22</v>
      </c>
      <c r="Z26">
        <f t="shared" si="3"/>
        <v>25</v>
      </c>
      <c r="AA26">
        <f t="shared" si="4"/>
        <v>19</v>
      </c>
      <c r="AB26">
        <f t="shared" si="5"/>
        <v>19</v>
      </c>
      <c r="AC26">
        <f t="shared" si="6"/>
        <v>18</v>
      </c>
      <c r="AD26">
        <f t="shared" si="7"/>
        <v>22</v>
      </c>
      <c r="AE26">
        <f t="shared" si="8"/>
        <v>17</v>
      </c>
      <c r="AF26">
        <f t="shared" si="9"/>
        <v>16</v>
      </c>
      <c r="AG26">
        <v>1000000</v>
      </c>
    </row>
    <row r="27" spans="1:33" x14ac:dyDescent="0.3">
      <c r="A27" t="s">
        <v>82</v>
      </c>
      <c r="C27">
        <v>32</v>
      </c>
      <c r="D27">
        <v>31</v>
      </c>
      <c r="E27">
        <v>11</v>
      </c>
      <c r="F27">
        <v>9</v>
      </c>
      <c r="G27">
        <v>29</v>
      </c>
      <c r="H27">
        <v>1</v>
      </c>
      <c r="I27">
        <v>29</v>
      </c>
      <c r="J27">
        <v>17</v>
      </c>
      <c r="K27">
        <v>18</v>
      </c>
      <c r="L27">
        <f t="shared" si="0"/>
        <v>19</v>
      </c>
      <c r="M27">
        <v>1000000</v>
      </c>
      <c r="N27" s="29">
        <f t="shared" si="10"/>
        <v>999989.3</v>
      </c>
      <c r="O27">
        <f t="shared" si="11"/>
        <v>1</v>
      </c>
      <c r="P27" t="str">
        <f t="shared" si="12"/>
        <v>Romania</v>
      </c>
      <c r="Q27">
        <f t="shared" si="13"/>
        <v>21</v>
      </c>
      <c r="R27">
        <f t="shared" si="14"/>
        <v>19.600000000000001</v>
      </c>
      <c r="S27">
        <f t="shared" si="15"/>
        <v>27</v>
      </c>
      <c r="T27">
        <f t="shared" si="16"/>
        <v>6</v>
      </c>
      <c r="U27">
        <v>1000</v>
      </c>
      <c r="W27">
        <f t="shared" si="17"/>
        <v>1</v>
      </c>
      <c r="X27">
        <f t="shared" si="1"/>
        <v>2</v>
      </c>
      <c r="Y27">
        <f t="shared" si="2"/>
        <v>22</v>
      </c>
      <c r="Z27">
        <f t="shared" si="3"/>
        <v>24</v>
      </c>
      <c r="AA27">
        <f t="shared" si="4"/>
        <v>4</v>
      </c>
      <c r="AB27">
        <f t="shared" si="5"/>
        <v>32</v>
      </c>
      <c r="AC27">
        <f t="shared" si="6"/>
        <v>4</v>
      </c>
      <c r="AD27">
        <f t="shared" si="7"/>
        <v>16</v>
      </c>
      <c r="AE27">
        <f t="shared" si="8"/>
        <v>15</v>
      </c>
      <c r="AF27">
        <f t="shared" si="9"/>
        <v>14</v>
      </c>
      <c r="AG27">
        <v>1000000</v>
      </c>
    </row>
    <row r="28" spans="1:33" x14ac:dyDescent="0.3">
      <c r="A28" t="s">
        <v>93</v>
      </c>
      <c r="C28">
        <v>6</v>
      </c>
      <c r="D28">
        <v>32</v>
      </c>
      <c r="E28">
        <v>11</v>
      </c>
      <c r="F28">
        <v>18</v>
      </c>
      <c r="G28">
        <v>30</v>
      </c>
      <c r="H28">
        <v>24</v>
      </c>
      <c r="I28">
        <v>21</v>
      </c>
      <c r="J28">
        <v>32</v>
      </c>
      <c r="K28">
        <v>24</v>
      </c>
      <c r="L28">
        <f t="shared" si="0"/>
        <v>19</v>
      </c>
      <c r="M28">
        <v>1000000</v>
      </c>
      <c r="N28" s="29">
        <f t="shared" si="10"/>
        <v>999916.8</v>
      </c>
      <c r="O28">
        <f t="shared" si="11"/>
        <v>1</v>
      </c>
      <c r="P28" t="str">
        <f t="shared" si="12"/>
        <v>Serbia</v>
      </c>
      <c r="Q28">
        <f t="shared" si="13"/>
        <v>31</v>
      </c>
      <c r="R28">
        <f t="shared" si="14"/>
        <v>21.7</v>
      </c>
      <c r="S28">
        <f t="shared" si="15"/>
        <v>31</v>
      </c>
      <c r="T28">
        <f t="shared" si="16"/>
        <v>0</v>
      </c>
      <c r="U28">
        <v>1000</v>
      </c>
      <c r="W28">
        <f t="shared" si="17"/>
        <v>27</v>
      </c>
      <c r="X28">
        <f t="shared" si="1"/>
        <v>1</v>
      </c>
      <c r="Y28">
        <f t="shared" si="2"/>
        <v>22</v>
      </c>
      <c r="Z28">
        <f t="shared" si="3"/>
        <v>15</v>
      </c>
      <c r="AA28">
        <f t="shared" si="4"/>
        <v>3</v>
      </c>
      <c r="AB28">
        <f t="shared" si="5"/>
        <v>9</v>
      </c>
      <c r="AC28">
        <f t="shared" si="6"/>
        <v>12</v>
      </c>
      <c r="AD28">
        <f t="shared" si="7"/>
        <v>1</v>
      </c>
      <c r="AE28">
        <f t="shared" si="8"/>
        <v>9</v>
      </c>
      <c r="AF28">
        <f t="shared" si="9"/>
        <v>14</v>
      </c>
      <c r="AG28">
        <v>1000000</v>
      </c>
    </row>
    <row r="29" spans="1:33" x14ac:dyDescent="0.3">
      <c r="A29" t="s">
        <v>84</v>
      </c>
      <c r="C29">
        <v>11</v>
      </c>
      <c r="D29">
        <v>28</v>
      </c>
      <c r="E29">
        <v>11</v>
      </c>
      <c r="F29">
        <v>1</v>
      </c>
      <c r="G29">
        <v>24</v>
      </c>
      <c r="H29">
        <v>19</v>
      </c>
      <c r="I29">
        <v>20</v>
      </c>
      <c r="J29">
        <v>26</v>
      </c>
      <c r="K29">
        <v>5</v>
      </c>
      <c r="L29">
        <f t="shared" si="0"/>
        <v>16</v>
      </c>
      <c r="M29">
        <v>1000000</v>
      </c>
      <c r="N29" s="29">
        <f t="shared" si="10"/>
        <v>1000026.8</v>
      </c>
      <c r="O29">
        <f t="shared" si="11"/>
        <v>1</v>
      </c>
      <c r="P29" t="str">
        <f t="shared" si="12"/>
        <v>Slovakia</v>
      </c>
      <c r="Q29">
        <f t="shared" si="13"/>
        <v>12</v>
      </c>
      <c r="R29">
        <f t="shared" si="14"/>
        <v>16.100000000000001</v>
      </c>
      <c r="S29">
        <f t="shared" si="15"/>
        <v>20</v>
      </c>
      <c r="T29">
        <f t="shared" si="16"/>
        <v>8</v>
      </c>
      <c r="U29">
        <v>1366</v>
      </c>
      <c r="W29">
        <f t="shared" si="17"/>
        <v>22</v>
      </c>
      <c r="X29">
        <f t="shared" si="1"/>
        <v>5</v>
      </c>
      <c r="Y29">
        <f t="shared" si="2"/>
        <v>22</v>
      </c>
      <c r="Z29">
        <f t="shared" si="3"/>
        <v>32</v>
      </c>
      <c r="AA29">
        <f t="shared" si="4"/>
        <v>9</v>
      </c>
      <c r="AB29">
        <f t="shared" si="5"/>
        <v>14</v>
      </c>
      <c r="AC29">
        <f t="shared" si="6"/>
        <v>13</v>
      </c>
      <c r="AD29">
        <f t="shared" si="7"/>
        <v>7</v>
      </c>
      <c r="AE29">
        <f t="shared" si="8"/>
        <v>28</v>
      </c>
      <c r="AF29">
        <f t="shared" si="9"/>
        <v>17</v>
      </c>
      <c r="AG29">
        <v>1000000</v>
      </c>
    </row>
    <row r="30" spans="1:33" x14ac:dyDescent="0.3">
      <c r="A30" t="s">
        <v>83</v>
      </c>
      <c r="C30">
        <v>15</v>
      </c>
      <c r="D30">
        <v>14</v>
      </c>
      <c r="E30">
        <v>11</v>
      </c>
      <c r="F30">
        <v>3</v>
      </c>
      <c r="G30">
        <v>13</v>
      </c>
      <c r="H30">
        <v>24</v>
      </c>
      <c r="I30">
        <v>31</v>
      </c>
      <c r="J30">
        <v>15</v>
      </c>
      <c r="K30">
        <v>24</v>
      </c>
      <c r="L30">
        <f t="shared" si="0"/>
        <v>19</v>
      </c>
      <c r="M30">
        <v>1000000</v>
      </c>
      <c r="N30" s="29">
        <f t="shared" si="10"/>
        <v>1000014.8</v>
      </c>
      <c r="O30">
        <f t="shared" si="11"/>
        <v>1</v>
      </c>
      <c r="P30" t="str">
        <f t="shared" si="12"/>
        <v>Slovenia</v>
      </c>
      <c r="Q30">
        <f t="shared" si="13"/>
        <v>17</v>
      </c>
      <c r="R30">
        <f t="shared" si="14"/>
        <v>16.899999999999999</v>
      </c>
      <c r="S30">
        <f t="shared" si="15"/>
        <v>21</v>
      </c>
      <c r="T30">
        <f t="shared" si="16"/>
        <v>4</v>
      </c>
      <c r="U30">
        <v>1000</v>
      </c>
      <c r="W30">
        <f t="shared" si="17"/>
        <v>18</v>
      </c>
      <c r="X30">
        <f t="shared" si="1"/>
        <v>19</v>
      </c>
      <c r="Y30">
        <f t="shared" si="2"/>
        <v>22</v>
      </c>
      <c r="Z30">
        <f t="shared" si="3"/>
        <v>30</v>
      </c>
      <c r="AA30">
        <f t="shared" si="4"/>
        <v>20</v>
      </c>
      <c r="AB30">
        <f t="shared" si="5"/>
        <v>9</v>
      </c>
      <c r="AC30">
        <f t="shared" si="6"/>
        <v>2</v>
      </c>
      <c r="AD30">
        <f t="shared" si="7"/>
        <v>18</v>
      </c>
      <c r="AE30">
        <f t="shared" si="8"/>
        <v>9</v>
      </c>
      <c r="AF30">
        <f t="shared" si="9"/>
        <v>14</v>
      </c>
      <c r="AG30">
        <v>1000000</v>
      </c>
    </row>
    <row r="31" spans="1:33" x14ac:dyDescent="0.3">
      <c r="A31" t="s">
        <v>68</v>
      </c>
      <c r="C31">
        <v>31</v>
      </c>
      <c r="D31">
        <v>18</v>
      </c>
      <c r="E31">
        <v>9</v>
      </c>
      <c r="F31">
        <v>6</v>
      </c>
      <c r="G31">
        <v>16</v>
      </c>
      <c r="H31">
        <v>7</v>
      </c>
      <c r="I31">
        <v>18</v>
      </c>
      <c r="J31">
        <v>19</v>
      </c>
      <c r="K31">
        <v>15</v>
      </c>
      <c r="L31">
        <f t="shared" si="0"/>
        <v>15</v>
      </c>
      <c r="M31">
        <v>1000000</v>
      </c>
      <c r="N31" s="29">
        <f t="shared" si="10"/>
        <v>999947.8</v>
      </c>
      <c r="O31">
        <f t="shared" si="11"/>
        <v>1</v>
      </c>
      <c r="P31" t="str">
        <f t="shared" si="12"/>
        <v>Spain</v>
      </c>
      <c r="Q31">
        <f t="shared" si="13"/>
        <v>26</v>
      </c>
      <c r="R31">
        <f t="shared" si="14"/>
        <v>15.4</v>
      </c>
      <c r="S31">
        <f t="shared" si="15"/>
        <v>17</v>
      </c>
      <c r="T31">
        <f t="shared" si="16"/>
        <v>9</v>
      </c>
      <c r="U31">
        <v>1400</v>
      </c>
      <c r="W31">
        <f t="shared" si="17"/>
        <v>2</v>
      </c>
      <c r="X31">
        <f t="shared" si="1"/>
        <v>15</v>
      </c>
      <c r="Y31">
        <f t="shared" si="2"/>
        <v>24</v>
      </c>
      <c r="Z31">
        <f t="shared" si="3"/>
        <v>27</v>
      </c>
      <c r="AA31">
        <f t="shared" si="4"/>
        <v>17</v>
      </c>
      <c r="AB31">
        <f t="shared" si="5"/>
        <v>26</v>
      </c>
      <c r="AC31">
        <f t="shared" si="6"/>
        <v>15</v>
      </c>
      <c r="AD31">
        <f t="shared" si="7"/>
        <v>14</v>
      </c>
      <c r="AE31">
        <f t="shared" si="8"/>
        <v>18</v>
      </c>
      <c r="AF31">
        <f t="shared" si="9"/>
        <v>18</v>
      </c>
      <c r="AG31">
        <v>1000000</v>
      </c>
    </row>
    <row r="32" spans="1:33" x14ac:dyDescent="0.3">
      <c r="A32" t="s">
        <v>86</v>
      </c>
      <c r="C32">
        <v>12</v>
      </c>
      <c r="D32">
        <v>2</v>
      </c>
      <c r="E32">
        <v>5</v>
      </c>
      <c r="F32">
        <v>7</v>
      </c>
      <c r="G32">
        <v>21</v>
      </c>
      <c r="H32">
        <v>8</v>
      </c>
      <c r="I32">
        <v>9</v>
      </c>
      <c r="J32">
        <v>4</v>
      </c>
      <c r="K32">
        <v>13</v>
      </c>
      <c r="L32">
        <f t="shared" si="0"/>
        <v>9</v>
      </c>
      <c r="M32">
        <v>1000000</v>
      </c>
      <c r="N32" s="29">
        <f t="shared" si="10"/>
        <v>1000063.3</v>
      </c>
      <c r="O32">
        <f t="shared" si="11"/>
        <v>1</v>
      </c>
      <c r="P32" t="str">
        <f t="shared" si="12"/>
        <v>Sweden</v>
      </c>
      <c r="Q32">
        <f t="shared" si="13"/>
        <v>2</v>
      </c>
      <c r="R32">
        <f t="shared" si="14"/>
        <v>9</v>
      </c>
      <c r="S32">
        <f t="shared" si="15"/>
        <v>4</v>
      </c>
      <c r="T32">
        <f t="shared" si="16"/>
        <v>2</v>
      </c>
      <c r="U32">
        <v>7069</v>
      </c>
      <c r="W32">
        <f t="shared" si="17"/>
        <v>21</v>
      </c>
      <c r="X32">
        <f t="shared" si="1"/>
        <v>31</v>
      </c>
      <c r="Y32">
        <f t="shared" si="2"/>
        <v>28</v>
      </c>
      <c r="Z32">
        <f t="shared" si="3"/>
        <v>26</v>
      </c>
      <c r="AA32">
        <f t="shared" si="4"/>
        <v>12</v>
      </c>
      <c r="AB32">
        <f t="shared" si="5"/>
        <v>25</v>
      </c>
      <c r="AC32">
        <f t="shared" si="6"/>
        <v>24</v>
      </c>
      <c r="AD32">
        <f t="shared" si="7"/>
        <v>29</v>
      </c>
      <c r="AE32">
        <f t="shared" si="8"/>
        <v>20</v>
      </c>
      <c r="AF32">
        <f t="shared" si="9"/>
        <v>24</v>
      </c>
      <c r="AG32">
        <v>1000000</v>
      </c>
    </row>
    <row r="33" spans="1:33" x14ac:dyDescent="0.3">
      <c r="A33" t="s">
        <v>89</v>
      </c>
      <c r="C33">
        <v>16</v>
      </c>
      <c r="D33">
        <v>1</v>
      </c>
      <c r="E33">
        <v>11</v>
      </c>
      <c r="F33">
        <v>19</v>
      </c>
      <c r="G33">
        <v>15</v>
      </c>
      <c r="H33">
        <v>9</v>
      </c>
      <c r="I33">
        <v>6</v>
      </c>
      <c r="J33">
        <v>5</v>
      </c>
      <c r="K33">
        <v>22</v>
      </c>
      <c r="L33">
        <f t="shared" si="0"/>
        <v>5</v>
      </c>
      <c r="M33">
        <v>1000000</v>
      </c>
      <c r="N33" s="29">
        <f t="shared" si="10"/>
        <v>1000038.3</v>
      </c>
      <c r="O33">
        <f t="shared" si="11"/>
        <v>1</v>
      </c>
      <c r="P33" t="str">
        <f t="shared" si="12"/>
        <v>Switzerland</v>
      </c>
      <c r="Q33">
        <f t="shared" si="13"/>
        <v>8</v>
      </c>
      <c r="R33">
        <f t="shared" si="14"/>
        <v>10.9</v>
      </c>
      <c r="S33">
        <f t="shared" si="15"/>
        <v>7</v>
      </c>
      <c r="T33">
        <f t="shared" si="16"/>
        <v>1</v>
      </c>
      <c r="U33">
        <v>24067</v>
      </c>
      <c r="W33">
        <f t="shared" si="17"/>
        <v>17</v>
      </c>
      <c r="X33">
        <f t="shared" si="1"/>
        <v>32</v>
      </c>
      <c r="Y33">
        <f t="shared" si="2"/>
        <v>22</v>
      </c>
      <c r="Z33">
        <f t="shared" si="3"/>
        <v>14</v>
      </c>
      <c r="AA33">
        <f t="shared" si="4"/>
        <v>18</v>
      </c>
      <c r="AB33">
        <f t="shared" si="5"/>
        <v>24</v>
      </c>
      <c r="AC33">
        <f t="shared" si="6"/>
        <v>27</v>
      </c>
      <c r="AD33">
        <f t="shared" si="7"/>
        <v>28</v>
      </c>
      <c r="AE33">
        <f t="shared" si="8"/>
        <v>11</v>
      </c>
      <c r="AF33">
        <f t="shared" si="9"/>
        <v>28</v>
      </c>
      <c r="AG33">
        <v>1000000</v>
      </c>
    </row>
    <row r="34" spans="1:33" x14ac:dyDescent="0.3">
      <c r="A34" t="s">
        <v>90</v>
      </c>
      <c r="C34">
        <v>29</v>
      </c>
      <c r="D34">
        <v>20</v>
      </c>
      <c r="E34">
        <v>11</v>
      </c>
      <c r="F34">
        <v>14</v>
      </c>
      <c r="G34">
        <v>32</v>
      </c>
      <c r="H34">
        <v>24</v>
      </c>
      <c r="I34">
        <v>32</v>
      </c>
      <c r="J34">
        <v>31</v>
      </c>
      <c r="K34">
        <v>24</v>
      </c>
      <c r="L34">
        <f t="shared" si="0"/>
        <v>19</v>
      </c>
      <c r="M34">
        <v>1000000</v>
      </c>
      <c r="N34" s="29">
        <f t="shared" si="10"/>
        <v>999907.3</v>
      </c>
      <c r="O34">
        <f t="shared" si="11"/>
        <v>1</v>
      </c>
      <c r="P34" t="str">
        <f t="shared" si="12"/>
        <v>Turkey</v>
      </c>
      <c r="Q34">
        <f t="shared" si="13"/>
        <v>32</v>
      </c>
      <c r="R34">
        <f t="shared" si="14"/>
        <v>23.6</v>
      </c>
      <c r="S34">
        <f t="shared" si="15"/>
        <v>32</v>
      </c>
      <c r="T34">
        <f t="shared" si="16"/>
        <v>0</v>
      </c>
      <c r="U34">
        <v>1000</v>
      </c>
      <c r="W34">
        <f t="shared" si="17"/>
        <v>4</v>
      </c>
      <c r="X34">
        <f t="shared" si="1"/>
        <v>13</v>
      </c>
      <c r="Y34">
        <f t="shared" si="2"/>
        <v>22</v>
      </c>
      <c r="Z34">
        <f t="shared" si="3"/>
        <v>19</v>
      </c>
      <c r="AA34">
        <f t="shared" si="4"/>
        <v>1</v>
      </c>
      <c r="AB34">
        <f t="shared" si="5"/>
        <v>9</v>
      </c>
      <c r="AC34">
        <f t="shared" si="6"/>
        <v>1</v>
      </c>
      <c r="AD34">
        <f t="shared" si="7"/>
        <v>2</v>
      </c>
      <c r="AE34">
        <f t="shared" si="8"/>
        <v>9</v>
      </c>
      <c r="AF34">
        <f t="shared" si="9"/>
        <v>14</v>
      </c>
      <c r="AG34">
        <v>1000000</v>
      </c>
    </row>
    <row r="36" spans="1:33" ht="18" x14ac:dyDescent="0.3">
      <c r="A36" s="30"/>
      <c r="U36" s="30"/>
    </row>
    <row r="37" spans="1:33" x14ac:dyDescent="0.3">
      <c r="A37" s="9"/>
      <c r="U37" s="9"/>
    </row>
    <row r="40" spans="1:33" ht="18" x14ac:dyDescent="0.3">
      <c r="A40" s="31" t="s">
        <v>11</v>
      </c>
      <c r="B40" s="32">
        <v>7965746</v>
      </c>
      <c r="C40" s="31" t="s">
        <v>12</v>
      </c>
      <c r="D40" s="32">
        <v>32</v>
      </c>
      <c r="E40" s="31" t="s">
        <v>13</v>
      </c>
      <c r="F40" s="32">
        <v>10</v>
      </c>
      <c r="G40" s="31" t="s">
        <v>14</v>
      </c>
      <c r="H40" s="32">
        <v>32</v>
      </c>
      <c r="I40" s="31" t="s">
        <v>15</v>
      </c>
      <c r="J40" s="32">
        <v>0</v>
      </c>
      <c r="K40" s="31" t="s">
        <v>16</v>
      </c>
      <c r="L40" s="32" t="s">
        <v>211</v>
      </c>
      <c r="U40" s="31" t="s">
        <v>11</v>
      </c>
      <c r="V40" s="32">
        <v>8522153</v>
      </c>
      <c r="W40" s="31" t="s">
        <v>12</v>
      </c>
      <c r="X40" s="32">
        <v>32</v>
      </c>
      <c r="Y40" s="31" t="s">
        <v>13</v>
      </c>
      <c r="Z40" s="32">
        <v>10</v>
      </c>
      <c r="AA40" s="31" t="s">
        <v>14</v>
      </c>
      <c r="AB40" s="32">
        <v>32</v>
      </c>
      <c r="AC40" s="31" t="s">
        <v>15</v>
      </c>
      <c r="AD40" s="32">
        <v>0</v>
      </c>
      <c r="AE40" s="31" t="s">
        <v>16</v>
      </c>
      <c r="AF40" s="32" t="s">
        <v>393</v>
      </c>
    </row>
    <row r="41" spans="1:33" ht="18.600000000000001" thickBot="1" x14ac:dyDescent="0.35">
      <c r="A41" s="30"/>
      <c r="U41" s="30"/>
    </row>
    <row r="42" spans="1:33" ht="15" thickBot="1" x14ac:dyDescent="0.35">
      <c r="A42" s="33" t="s">
        <v>9</v>
      </c>
      <c r="B42" s="33" t="s">
        <v>17</v>
      </c>
      <c r="C42" s="33" t="s">
        <v>18</v>
      </c>
      <c r="D42" s="33" t="s">
        <v>19</v>
      </c>
      <c r="E42" s="33" t="s">
        <v>20</v>
      </c>
      <c r="F42" s="33" t="s">
        <v>21</v>
      </c>
      <c r="G42" s="33" t="s">
        <v>22</v>
      </c>
      <c r="H42" s="33" t="s">
        <v>23</v>
      </c>
      <c r="I42" s="33" t="s">
        <v>24</v>
      </c>
      <c r="J42" s="33" t="s">
        <v>25</v>
      </c>
      <c r="K42" s="33" t="s">
        <v>212</v>
      </c>
      <c r="L42" s="33" t="s">
        <v>213</v>
      </c>
      <c r="U42" s="33" t="s">
        <v>9</v>
      </c>
      <c r="V42" s="33" t="s">
        <v>17</v>
      </c>
      <c r="W42" s="33" t="s">
        <v>18</v>
      </c>
      <c r="X42" s="33" t="s">
        <v>19</v>
      </c>
      <c r="Y42" s="33" t="s">
        <v>20</v>
      </c>
      <c r="Z42" s="33" t="s">
        <v>21</v>
      </c>
      <c r="AA42" s="33" t="s">
        <v>22</v>
      </c>
      <c r="AB42" s="33" t="s">
        <v>23</v>
      </c>
      <c r="AC42" s="33" t="s">
        <v>24</v>
      </c>
      <c r="AD42" s="33" t="s">
        <v>25</v>
      </c>
      <c r="AE42" s="33" t="s">
        <v>212</v>
      </c>
      <c r="AF42" s="33" t="s">
        <v>213</v>
      </c>
    </row>
    <row r="43" spans="1:33" ht="15" thickBot="1" x14ac:dyDescent="0.35">
      <c r="A43" s="33" t="s">
        <v>27</v>
      </c>
      <c r="B43" s="34">
        <v>10</v>
      </c>
      <c r="C43" s="34">
        <v>6</v>
      </c>
      <c r="D43" s="34">
        <v>3</v>
      </c>
      <c r="E43" s="34">
        <v>12</v>
      </c>
      <c r="F43" s="34">
        <v>9</v>
      </c>
      <c r="G43" s="34">
        <v>20</v>
      </c>
      <c r="H43" s="34">
        <v>25</v>
      </c>
      <c r="I43" s="34">
        <v>9</v>
      </c>
      <c r="J43" s="34">
        <v>14</v>
      </c>
      <c r="K43" s="34">
        <v>8</v>
      </c>
      <c r="L43" s="34">
        <v>1000000</v>
      </c>
      <c r="U43" s="33" t="s">
        <v>27</v>
      </c>
      <c r="V43" s="34">
        <v>23</v>
      </c>
      <c r="W43" s="34">
        <v>27</v>
      </c>
      <c r="X43" s="34">
        <v>30</v>
      </c>
      <c r="Y43" s="34">
        <v>21</v>
      </c>
      <c r="Z43" s="34">
        <v>24</v>
      </c>
      <c r="AA43" s="34">
        <v>13</v>
      </c>
      <c r="AB43" s="34">
        <v>8</v>
      </c>
      <c r="AC43" s="34">
        <v>24</v>
      </c>
      <c r="AD43" s="34">
        <v>19</v>
      </c>
      <c r="AE43" s="34">
        <v>25</v>
      </c>
      <c r="AF43" s="34">
        <v>1000000</v>
      </c>
    </row>
    <row r="44" spans="1:33" ht="15" thickBot="1" x14ac:dyDescent="0.35">
      <c r="A44" s="33" t="s">
        <v>28</v>
      </c>
      <c r="B44" s="34">
        <v>27</v>
      </c>
      <c r="C44" s="34">
        <v>7</v>
      </c>
      <c r="D44" s="34">
        <v>7</v>
      </c>
      <c r="E44" s="34">
        <v>10</v>
      </c>
      <c r="F44" s="34">
        <v>19</v>
      </c>
      <c r="G44" s="34">
        <v>4</v>
      </c>
      <c r="H44" s="34">
        <v>8</v>
      </c>
      <c r="I44" s="34">
        <v>14</v>
      </c>
      <c r="J44" s="34">
        <v>4</v>
      </c>
      <c r="K44" s="34">
        <v>7</v>
      </c>
      <c r="L44" s="34">
        <v>1000000</v>
      </c>
      <c r="U44" s="33" t="s">
        <v>28</v>
      </c>
      <c r="V44" s="34">
        <v>6</v>
      </c>
      <c r="W44" s="34">
        <v>26</v>
      </c>
      <c r="X44" s="34">
        <v>26</v>
      </c>
      <c r="Y44" s="34">
        <v>23</v>
      </c>
      <c r="Z44" s="34">
        <v>14</v>
      </c>
      <c r="AA44" s="34">
        <v>29</v>
      </c>
      <c r="AB44" s="34">
        <v>25</v>
      </c>
      <c r="AC44" s="34">
        <v>19</v>
      </c>
      <c r="AD44" s="34">
        <v>29</v>
      </c>
      <c r="AE44" s="34">
        <v>26</v>
      </c>
      <c r="AF44" s="34">
        <v>1000000</v>
      </c>
    </row>
    <row r="45" spans="1:33" ht="15" thickBot="1" x14ac:dyDescent="0.35">
      <c r="A45" s="33" t="s">
        <v>29</v>
      </c>
      <c r="B45" s="34">
        <v>13</v>
      </c>
      <c r="C45" s="34">
        <v>30</v>
      </c>
      <c r="D45" s="34">
        <v>11</v>
      </c>
      <c r="E45" s="34">
        <v>19</v>
      </c>
      <c r="F45" s="34">
        <v>26</v>
      </c>
      <c r="G45" s="34">
        <v>24</v>
      </c>
      <c r="H45" s="34">
        <v>30</v>
      </c>
      <c r="I45" s="34">
        <v>24</v>
      </c>
      <c r="J45" s="34">
        <v>9</v>
      </c>
      <c r="K45" s="34">
        <v>19</v>
      </c>
      <c r="L45" s="34">
        <v>1000000</v>
      </c>
      <c r="U45" s="33" t="s">
        <v>29</v>
      </c>
      <c r="V45" s="34">
        <v>20</v>
      </c>
      <c r="W45" s="34">
        <v>3</v>
      </c>
      <c r="X45" s="34">
        <v>22</v>
      </c>
      <c r="Y45" s="34">
        <v>14</v>
      </c>
      <c r="Z45" s="34">
        <v>7</v>
      </c>
      <c r="AA45" s="34">
        <v>9</v>
      </c>
      <c r="AB45" s="34">
        <v>3</v>
      </c>
      <c r="AC45" s="34">
        <v>9</v>
      </c>
      <c r="AD45" s="34">
        <v>24</v>
      </c>
      <c r="AE45" s="34">
        <v>14</v>
      </c>
      <c r="AF45" s="34">
        <v>1000000</v>
      </c>
    </row>
    <row r="46" spans="1:33" ht="15" thickBot="1" x14ac:dyDescent="0.35">
      <c r="A46" s="33" t="s">
        <v>30</v>
      </c>
      <c r="B46" s="34">
        <v>14</v>
      </c>
      <c r="C46" s="34">
        <v>27</v>
      </c>
      <c r="D46" s="34">
        <v>11</v>
      </c>
      <c r="E46" s="34">
        <v>19</v>
      </c>
      <c r="F46" s="34">
        <v>25</v>
      </c>
      <c r="G46" s="34">
        <v>15</v>
      </c>
      <c r="H46" s="34">
        <v>28</v>
      </c>
      <c r="I46" s="34">
        <v>23</v>
      </c>
      <c r="J46" s="34">
        <v>6</v>
      </c>
      <c r="K46" s="34">
        <v>19</v>
      </c>
      <c r="L46" s="34">
        <v>1000000</v>
      </c>
      <c r="U46" s="33" t="s">
        <v>30</v>
      </c>
      <c r="V46" s="34">
        <v>19</v>
      </c>
      <c r="W46" s="34">
        <v>6</v>
      </c>
      <c r="X46" s="34">
        <v>22</v>
      </c>
      <c r="Y46" s="34">
        <v>14</v>
      </c>
      <c r="Z46" s="34">
        <v>8</v>
      </c>
      <c r="AA46" s="34">
        <v>18</v>
      </c>
      <c r="AB46" s="34">
        <v>5</v>
      </c>
      <c r="AC46" s="34">
        <v>10</v>
      </c>
      <c r="AD46" s="34">
        <v>27</v>
      </c>
      <c r="AE46" s="34">
        <v>14</v>
      </c>
      <c r="AF46" s="34">
        <v>1000000</v>
      </c>
    </row>
    <row r="47" spans="1:33" ht="15" thickBot="1" x14ac:dyDescent="0.35">
      <c r="A47" s="33" t="s">
        <v>31</v>
      </c>
      <c r="B47" s="34">
        <v>23</v>
      </c>
      <c r="C47" s="34">
        <v>23</v>
      </c>
      <c r="D47" s="34">
        <v>11</v>
      </c>
      <c r="E47" s="34">
        <v>19</v>
      </c>
      <c r="F47" s="34">
        <v>5</v>
      </c>
      <c r="G47" s="34">
        <v>24</v>
      </c>
      <c r="H47" s="34">
        <v>24</v>
      </c>
      <c r="I47" s="34">
        <v>30</v>
      </c>
      <c r="J47" s="34">
        <v>24</v>
      </c>
      <c r="K47" s="34">
        <v>19</v>
      </c>
      <c r="L47" s="34">
        <v>1000000</v>
      </c>
      <c r="U47" s="33" t="s">
        <v>31</v>
      </c>
      <c r="V47" s="34">
        <v>10</v>
      </c>
      <c r="W47" s="34">
        <v>10</v>
      </c>
      <c r="X47" s="34">
        <v>22</v>
      </c>
      <c r="Y47" s="34">
        <v>14</v>
      </c>
      <c r="Z47" s="34">
        <v>28</v>
      </c>
      <c r="AA47" s="34">
        <v>9</v>
      </c>
      <c r="AB47" s="34">
        <v>9</v>
      </c>
      <c r="AC47" s="34">
        <v>3</v>
      </c>
      <c r="AD47" s="34">
        <v>9</v>
      </c>
      <c r="AE47" s="34">
        <v>14</v>
      </c>
      <c r="AF47" s="34">
        <v>1000000</v>
      </c>
    </row>
    <row r="48" spans="1:33" ht="15" thickBot="1" x14ac:dyDescent="0.35">
      <c r="A48" s="33" t="s">
        <v>32</v>
      </c>
      <c r="B48" s="34">
        <v>22</v>
      </c>
      <c r="C48" s="34">
        <v>16</v>
      </c>
      <c r="D48" s="34">
        <v>8</v>
      </c>
      <c r="E48" s="34">
        <v>2</v>
      </c>
      <c r="F48" s="34">
        <v>11</v>
      </c>
      <c r="G48" s="34">
        <v>21</v>
      </c>
      <c r="H48" s="34">
        <v>19</v>
      </c>
      <c r="I48" s="34">
        <v>22</v>
      </c>
      <c r="J48" s="34">
        <v>19</v>
      </c>
      <c r="K48" s="34">
        <v>13</v>
      </c>
      <c r="L48" s="34">
        <v>1000000</v>
      </c>
      <c r="U48" s="33" t="s">
        <v>32</v>
      </c>
      <c r="V48" s="34">
        <v>11</v>
      </c>
      <c r="W48" s="34">
        <v>17</v>
      </c>
      <c r="X48" s="34">
        <v>25</v>
      </c>
      <c r="Y48" s="34">
        <v>31</v>
      </c>
      <c r="Z48" s="34">
        <v>22</v>
      </c>
      <c r="AA48" s="34">
        <v>12</v>
      </c>
      <c r="AB48" s="34">
        <v>14</v>
      </c>
      <c r="AC48" s="34">
        <v>11</v>
      </c>
      <c r="AD48" s="34">
        <v>14</v>
      </c>
      <c r="AE48" s="34">
        <v>20</v>
      </c>
      <c r="AF48" s="34">
        <v>1000000</v>
      </c>
    </row>
    <row r="49" spans="1:32" ht="15" thickBot="1" x14ac:dyDescent="0.35">
      <c r="A49" s="33" t="s">
        <v>33</v>
      </c>
      <c r="B49" s="34">
        <v>26</v>
      </c>
      <c r="C49" s="34">
        <v>4</v>
      </c>
      <c r="D49" s="34">
        <v>2</v>
      </c>
      <c r="E49" s="34">
        <v>19</v>
      </c>
      <c r="F49" s="34">
        <v>22</v>
      </c>
      <c r="G49" s="34">
        <v>11</v>
      </c>
      <c r="H49" s="34">
        <v>5</v>
      </c>
      <c r="I49" s="34">
        <v>6</v>
      </c>
      <c r="J49" s="34">
        <v>21</v>
      </c>
      <c r="K49" s="34">
        <v>3</v>
      </c>
      <c r="L49" s="34">
        <v>1000000</v>
      </c>
      <c r="U49" s="33" t="s">
        <v>33</v>
      </c>
      <c r="V49" s="34">
        <v>7</v>
      </c>
      <c r="W49" s="34">
        <v>29</v>
      </c>
      <c r="X49" s="34">
        <v>31</v>
      </c>
      <c r="Y49" s="34">
        <v>14</v>
      </c>
      <c r="Z49" s="34">
        <v>11</v>
      </c>
      <c r="AA49" s="34">
        <v>22</v>
      </c>
      <c r="AB49" s="34">
        <v>28</v>
      </c>
      <c r="AC49" s="34">
        <v>27</v>
      </c>
      <c r="AD49" s="34">
        <v>12</v>
      </c>
      <c r="AE49" s="34">
        <v>30</v>
      </c>
      <c r="AF49" s="34">
        <v>1000000</v>
      </c>
    </row>
    <row r="50" spans="1:32" ht="15" thickBot="1" x14ac:dyDescent="0.35">
      <c r="A50" s="33" t="s">
        <v>34</v>
      </c>
      <c r="B50" s="34">
        <v>20</v>
      </c>
      <c r="C50" s="34">
        <v>17</v>
      </c>
      <c r="D50" s="34">
        <v>11</v>
      </c>
      <c r="E50" s="34">
        <v>19</v>
      </c>
      <c r="F50" s="34">
        <v>6</v>
      </c>
      <c r="G50" s="34">
        <v>5</v>
      </c>
      <c r="H50" s="34">
        <v>10</v>
      </c>
      <c r="I50" s="34">
        <v>21</v>
      </c>
      <c r="J50" s="34">
        <v>24</v>
      </c>
      <c r="K50" s="34">
        <v>19</v>
      </c>
      <c r="L50" s="34">
        <v>1000000</v>
      </c>
      <c r="U50" s="33" t="s">
        <v>34</v>
      </c>
      <c r="V50" s="34">
        <v>13</v>
      </c>
      <c r="W50" s="34">
        <v>16</v>
      </c>
      <c r="X50" s="34">
        <v>22</v>
      </c>
      <c r="Y50" s="34">
        <v>14</v>
      </c>
      <c r="Z50" s="34">
        <v>27</v>
      </c>
      <c r="AA50" s="34">
        <v>28</v>
      </c>
      <c r="AB50" s="34">
        <v>23</v>
      </c>
      <c r="AC50" s="34">
        <v>12</v>
      </c>
      <c r="AD50" s="34">
        <v>9</v>
      </c>
      <c r="AE50" s="34">
        <v>14</v>
      </c>
      <c r="AF50" s="34">
        <v>1000000</v>
      </c>
    </row>
    <row r="51" spans="1:32" ht="15" thickBot="1" x14ac:dyDescent="0.35">
      <c r="A51" s="33" t="s">
        <v>35</v>
      </c>
      <c r="B51" s="34">
        <v>3</v>
      </c>
      <c r="C51" s="34">
        <v>9</v>
      </c>
      <c r="D51" s="34">
        <v>11</v>
      </c>
      <c r="E51" s="34">
        <v>11</v>
      </c>
      <c r="F51" s="34">
        <v>4</v>
      </c>
      <c r="G51" s="34">
        <v>6</v>
      </c>
      <c r="H51" s="34">
        <v>3</v>
      </c>
      <c r="I51" s="34">
        <v>13</v>
      </c>
      <c r="J51" s="34">
        <v>8</v>
      </c>
      <c r="K51" s="34">
        <v>18</v>
      </c>
      <c r="L51" s="34">
        <v>1000000</v>
      </c>
      <c r="U51" s="33" t="s">
        <v>35</v>
      </c>
      <c r="V51" s="34">
        <v>30</v>
      </c>
      <c r="W51" s="34">
        <v>24</v>
      </c>
      <c r="X51" s="34">
        <v>22</v>
      </c>
      <c r="Y51" s="34">
        <v>22</v>
      </c>
      <c r="Z51" s="34">
        <v>29</v>
      </c>
      <c r="AA51" s="34">
        <v>27</v>
      </c>
      <c r="AB51" s="34">
        <v>30</v>
      </c>
      <c r="AC51" s="34">
        <v>20</v>
      </c>
      <c r="AD51" s="34">
        <v>25</v>
      </c>
      <c r="AE51" s="34">
        <v>15</v>
      </c>
      <c r="AF51" s="34">
        <v>1000000</v>
      </c>
    </row>
    <row r="52" spans="1:32" ht="15" thickBot="1" x14ac:dyDescent="0.35">
      <c r="A52" s="33" t="s">
        <v>121</v>
      </c>
      <c r="B52" s="34">
        <v>9</v>
      </c>
      <c r="C52" s="34">
        <v>13</v>
      </c>
      <c r="D52" s="34">
        <v>6</v>
      </c>
      <c r="E52" s="34">
        <v>13</v>
      </c>
      <c r="F52" s="34">
        <v>10</v>
      </c>
      <c r="G52" s="34">
        <v>10</v>
      </c>
      <c r="H52" s="34">
        <v>12</v>
      </c>
      <c r="I52" s="34">
        <v>7</v>
      </c>
      <c r="J52" s="34">
        <v>20</v>
      </c>
      <c r="K52" s="34">
        <v>10</v>
      </c>
      <c r="L52" s="34">
        <v>1000000</v>
      </c>
      <c r="U52" s="33" t="s">
        <v>121</v>
      </c>
      <c r="V52" s="34">
        <v>24</v>
      </c>
      <c r="W52" s="34">
        <v>20</v>
      </c>
      <c r="X52" s="34">
        <v>27</v>
      </c>
      <c r="Y52" s="34">
        <v>20</v>
      </c>
      <c r="Z52" s="34">
        <v>23</v>
      </c>
      <c r="AA52" s="34">
        <v>23</v>
      </c>
      <c r="AB52" s="34">
        <v>21</v>
      </c>
      <c r="AC52" s="34">
        <v>26</v>
      </c>
      <c r="AD52" s="34">
        <v>13</v>
      </c>
      <c r="AE52" s="34">
        <v>23</v>
      </c>
      <c r="AF52" s="34">
        <v>1000000</v>
      </c>
    </row>
    <row r="53" spans="1:32" ht="15" thickBot="1" x14ac:dyDescent="0.35">
      <c r="A53" s="33" t="s">
        <v>122</v>
      </c>
      <c r="B53" s="34">
        <v>30</v>
      </c>
      <c r="C53" s="34">
        <v>8</v>
      </c>
      <c r="D53" s="34">
        <v>1</v>
      </c>
      <c r="E53" s="34">
        <v>5</v>
      </c>
      <c r="F53" s="34">
        <v>8</v>
      </c>
      <c r="G53" s="34">
        <v>12</v>
      </c>
      <c r="H53" s="34">
        <v>11</v>
      </c>
      <c r="I53" s="34">
        <v>8</v>
      </c>
      <c r="J53" s="34">
        <v>12</v>
      </c>
      <c r="K53" s="34">
        <v>6</v>
      </c>
      <c r="L53" s="34">
        <v>1000000</v>
      </c>
      <c r="U53" s="33" t="s">
        <v>122</v>
      </c>
      <c r="V53" s="34">
        <v>3</v>
      </c>
      <c r="W53" s="34">
        <v>25</v>
      </c>
      <c r="X53" s="34">
        <v>32</v>
      </c>
      <c r="Y53" s="34">
        <v>28</v>
      </c>
      <c r="Z53" s="34">
        <v>25</v>
      </c>
      <c r="AA53" s="34">
        <v>21</v>
      </c>
      <c r="AB53" s="34">
        <v>22</v>
      </c>
      <c r="AC53" s="34">
        <v>25</v>
      </c>
      <c r="AD53" s="34">
        <v>21</v>
      </c>
      <c r="AE53" s="34">
        <v>27</v>
      </c>
      <c r="AF53" s="34">
        <v>1000000</v>
      </c>
    </row>
    <row r="54" spans="1:32" ht="15" thickBot="1" x14ac:dyDescent="0.35">
      <c r="A54" s="33" t="s">
        <v>123</v>
      </c>
      <c r="B54" s="34">
        <v>19</v>
      </c>
      <c r="C54" s="34">
        <v>22</v>
      </c>
      <c r="D54" s="34">
        <v>11</v>
      </c>
      <c r="E54" s="34">
        <v>19</v>
      </c>
      <c r="F54" s="34">
        <v>17</v>
      </c>
      <c r="G54" s="34">
        <v>24</v>
      </c>
      <c r="H54" s="34">
        <v>4</v>
      </c>
      <c r="I54" s="34">
        <v>28</v>
      </c>
      <c r="J54" s="34">
        <v>7</v>
      </c>
      <c r="K54" s="34">
        <v>19</v>
      </c>
      <c r="L54" s="34">
        <v>1000000</v>
      </c>
      <c r="U54" s="33" t="s">
        <v>123</v>
      </c>
      <c r="V54" s="34">
        <v>14</v>
      </c>
      <c r="W54" s="34">
        <v>11</v>
      </c>
      <c r="X54" s="34">
        <v>22</v>
      </c>
      <c r="Y54" s="34">
        <v>14</v>
      </c>
      <c r="Z54" s="34">
        <v>16</v>
      </c>
      <c r="AA54" s="34">
        <v>9</v>
      </c>
      <c r="AB54" s="34">
        <v>29</v>
      </c>
      <c r="AC54" s="34">
        <v>5</v>
      </c>
      <c r="AD54" s="34">
        <v>26</v>
      </c>
      <c r="AE54" s="34">
        <v>14</v>
      </c>
      <c r="AF54" s="34">
        <v>1000000</v>
      </c>
    </row>
    <row r="55" spans="1:32" ht="15" thickBot="1" x14ac:dyDescent="0.35">
      <c r="A55" s="33" t="s">
        <v>124</v>
      </c>
      <c r="B55" s="34">
        <v>8</v>
      </c>
      <c r="C55" s="34">
        <v>21</v>
      </c>
      <c r="D55" s="34">
        <v>11</v>
      </c>
      <c r="E55" s="34">
        <v>4</v>
      </c>
      <c r="F55" s="34">
        <v>27</v>
      </c>
      <c r="G55" s="34">
        <v>23</v>
      </c>
      <c r="H55" s="34">
        <v>17</v>
      </c>
      <c r="I55" s="34">
        <v>17</v>
      </c>
      <c r="J55" s="34">
        <v>11</v>
      </c>
      <c r="K55" s="34">
        <v>19</v>
      </c>
      <c r="L55" s="34">
        <v>1000000</v>
      </c>
      <c r="U55" s="33" t="s">
        <v>124</v>
      </c>
      <c r="V55" s="34">
        <v>25</v>
      </c>
      <c r="W55" s="34">
        <v>12</v>
      </c>
      <c r="X55" s="34">
        <v>22</v>
      </c>
      <c r="Y55" s="34">
        <v>29</v>
      </c>
      <c r="Z55" s="34">
        <v>6</v>
      </c>
      <c r="AA55" s="34">
        <v>10</v>
      </c>
      <c r="AB55" s="34">
        <v>16</v>
      </c>
      <c r="AC55" s="34">
        <v>16</v>
      </c>
      <c r="AD55" s="34">
        <v>22</v>
      </c>
      <c r="AE55" s="34">
        <v>14</v>
      </c>
      <c r="AF55" s="34">
        <v>1000000</v>
      </c>
    </row>
    <row r="56" spans="1:32" ht="15" thickBot="1" x14ac:dyDescent="0.35">
      <c r="A56" s="33" t="s">
        <v>125</v>
      </c>
      <c r="B56" s="34">
        <v>1</v>
      </c>
      <c r="C56" s="34">
        <v>3</v>
      </c>
      <c r="D56" s="34">
        <v>11</v>
      </c>
      <c r="E56" s="34">
        <v>19</v>
      </c>
      <c r="F56" s="34">
        <v>31</v>
      </c>
      <c r="G56" s="34">
        <v>22</v>
      </c>
      <c r="H56" s="34">
        <v>1</v>
      </c>
      <c r="I56" s="34">
        <v>2</v>
      </c>
      <c r="J56" s="34">
        <v>24</v>
      </c>
      <c r="K56" s="34">
        <v>1</v>
      </c>
      <c r="L56" s="34">
        <v>1000000</v>
      </c>
      <c r="U56" s="33" t="s">
        <v>125</v>
      </c>
      <c r="V56" s="34">
        <v>32</v>
      </c>
      <c r="W56" s="34">
        <v>30</v>
      </c>
      <c r="X56" s="34">
        <v>22</v>
      </c>
      <c r="Y56" s="34">
        <v>14</v>
      </c>
      <c r="Z56" s="34">
        <v>2</v>
      </c>
      <c r="AA56" s="34">
        <v>11</v>
      </c>
      <c r="AB56" s="34">
        <v>32</v>
      </c>
      <c r="AC56" s="34">
        <v>31</v>
      </c>
      <c r="AD56" s="34">
        <v>9</v>
      </c>
      <c r="AE56" s="34">
        <v>32</v>
      </c>
      <c r="AF56" s="34">
        <v>1000000</v>
      </c>
    </row>
    <row r="57" spans="1:32" ht="15" thickBot="1" x14ac:dyDescent="0.35">
      <c r="A57" s="33" t="s">
        <v>126</v>
      </c>
      <c r="B57" s="34">
        <v>21</v>
      </c>
      <c r="C57" s="34">
        <v>12</v>
      </c>
      <c r="D57" s="34">
        <v>11</v>
      </c>
      <c r="E57" s="34">
        <v>19</v>
      </c>
      <c r="F57" s="34">
        <v>23</v>
      </c>
      <c r="G57" s="34">
        <v>3</v>
      </c>
      <c r="H57" s="34">
        <v>13</v>
      </c>
      <c r="I57" s="34">
        <v>12</v>
      </c>
      <c r="J57" s="34">
        <v>23</v>
      </c>
      <c r="K57" s="34">
        <v>19</v>
      </c>
      <c r="L57" s="34">
        <v>1000000</v>
      </c>
      <c r="U57" s="33" t="s">
        <v>126</v>
      </c>
      <c r="V57" s="34">
        <v>12</v>
      </c>
      <c r="W57" s="34">
        <v>21</v>
      </c>
      <c r="X57" s="34">
        <v>22</v>
      </c>
      <c r="Y57" s="34">
        <v>14</v>
      </c>
      <c r="Z57" s="34">
        <v>10</v>
      </c>
      <c r="AA57" s="34">
        <v>30</v>
      </c>
      <c r="AB57" s="34">
        <v>20</v>
      </c>
      <c r="AC57" s="34">
        <v>21</v>
      </c>
      <c r="AD57" s="34">
        <v>10</v>
      </c>
      <c r="AE57" s="34">
        <v>14</v>
      </c>
      <c r="AF57" s="34">
        <v>1000000</v>
      </c>
    </row>
    <row r="58" spans="1:32" ht="15" thickBot="1" x14ac:dyDescent="0.35">
      <c r="A58" s="33" t="s">
        <v>127</v>
      </c>
      <c r="B58" s="34">
        <v>18</v>
      </c>
      <c r="C58" s="34">
        <v>15</v>
      </c>
      <c r="D58" s="34">
        <v>10</v>
      </c>
      <c r="E58" s="34">
        <v>15</v>
      </c>
      <c r="F58" s="34">
        <v>2</v>
      </c>
      <c r="G58" s="34">
        <v>16</v>
      </c>
      <c r="H58" s="34">
        <v>14</v>
      </c>
      <c r="I58" s="34">
        <v>16</v>
      </c>
      <c r="J58" s="34">
        <v>17</v>
      </c>
      <c r="K58" s="34">
        <v>14</v>
      </c>
      <c r="L58" s="34">
        <v>1000000</v>
      </c>
      <c r="U58" s="33" t="s">
        <v>127</v>
      </c>
      <c r="V58" s="34">
        <v>15</v>
      </c>
      <c r="W58" s="34">
        <v>18</v>
      </c>
      <c r="X58" s="34">
        <v>23</v>
      </c>
      <c r="Y58" s="34">
        <v>18</v>
      </c>
      <c r="Z58" s="34">
        <v>31</v>
      </c>
      <c r="AA58" s="34">
        <v>17</v>
      </c>
      <c r="AB58" s="34">
        <v>19</v>
      </c>
      <c r="AC58" s="34">
        <v>17</v>
      </c>
      <c r="AD58" s="34">
        <v>16</v>
      </c>
      <c r="AE58" s="34">
        <v>19</v>
      </c>
      <c r="AF58" s="34">
        <v>1000000</v>
      </c>
    </row>
    <row r="59" spans="1:32" ht="15" thickBot="1" x14ac:dyDescent="0.35">
      <c r="A59" s="33" t="s">
        <v>128</v>
      </c>
      <c r="B59" s="34">
        <v>25</v>
      </c>
      <c r="C59" s="34">
        <v>29</v>
      </c>
      <c r="D59" s="34">
        <v>11</v>
      </c>
      <c r="E59" s="34">
        <v>19</v>
      </c>
      <c r="F59" s="34">
        <v>28</v>
      </c>
      <c r="G59" s="34">
        <v>17</v>
      </c>
      <c r="H59" s="34">
        <v>16</v>
      </c>
      <c r="I59" s="34">
        <v>19</v>
      </c>
      <c r="J59" s="34">
        <v>24</v>
      </c>
      <c r="K59" s="34">
        <v>19</v>
      </c>
      <c r="L59" s="34">
        <v>1000000</v>
      </c>
      <c r="U59" s="33" t="s">
        <v>128</v>
      </c>
      <c r="V59" s="34">
        <v>8</v>
      </c>
      <c r="W59" s="34">
        <v>4</v>
      </c>
      <c r="X59" s="34">
        <v>22</v>
      </c>
      <c r="Y59" s="34">
        <v>14</v>
      </c>
      <c r="Z59" s="34">
        <v>5</v>
      </c>
      <c r="AA59" s="34">
        <v>16</v>
      </c>
      <c r="AB59" s="34">
        <v>17</v>
      </c>
      <c r="AC59" s="34">
        <v>14</v>
      </c>
      <c r="AD59" s="34">
        <v>9</v>
      </c>
      <c r="AE59" s="34">
        <v>14</v>
      </c>
      <c r="AF59" s="34">
        <v>1000000</v>
      </c>
    </row>
    <row r="60" spans="1:32" ht="15" thickBot="1" x14ac:dyDescent="0.35">
      <c r="A60" s="33" t="s">
        <v>129</v>
      </c>
      <c r="B60" s="34">
        <v>17</v>
      </c>
      <c r="C60" s="34">
        <v>24</v>
      </c>
      <c r="D60" s="34">
        <v>11</v>
      </c>
      <c r="E60" s="34">
        <v>19</v>
      </c>
      <c r="F60" s="34">
        <v>12</v>
      </c>
      <c r="G60" s="34">
        <v>24</v>
      </c>
      <c r="H60" s="34">
        <v>23</v>
      </c>
      <c r="I60" s="34">
        <v>26</v>
      </c>
      <c r="J60" s="34">
        <v>1</v>
      </c>
      <c r="K60" s="34">
        <v>19</v>
      </c>
      <c r="L60" s="34">
        <v>1000000</v>
      </c>
      <c r="U60" s="33" t="s">
        <v>129</v>
      </c>
      <c r="V60" s="34">
        <v>16</v>
      </c>
      <c r="W60" s="34">
        <v>9</v>
      </c>
      <c r="X60" s="34">
        <v>22</v>
      </c>
      <c r="Y60" s="34">
        <v>14</v>
      </c>
      <c r="Z60" s="34">
        <v>21</v>
      </c>
      <c r="AA60" s="34">
        <v>9</v>
      </c>
      <c r="AB60" s="34">
        <v>10</v>
      </c>
      <c r="AC60" s="34">
        <v>7</v>
      </c>
      <c r="AD60" s="34">
        <v>32</v>
      </c>
      <c r="AE60" s="34">
        <v>14</v>
      </c>
      <c r="AF60" s="34">
        <v>1000000</v>
      </c>
    </row>
    <row r="61" spans="1:32" ht="15" thickBot="1" x14ac:dyDescent="0.35">
      <c r="A61" s="33" t="s">
        <v>130</v>
      </c>
      <c r="B61" s="34">
        <v>7</v>
      </c>
      <c r="C61" s="34">
        <v>10</v>
      </c>
      <c r="D61" s="34">
        <v>11</v>
      </c>
      <c r="E61" s="34">
        <v>19</v>
      </c>
      <c r="F61" s="34">
        <v>1</v>
      </c>
      <c r="G61" s="34">
        <v>24</v>
      </c>
      <c r="H61" s="34">
        <v>22</v>
      </c>
      <c r="I61" s="34">
        <v>10</v>
      </c>
      <c r="J61" s="34">
        <v>24</v>
      </c>
      <c r="K61" s="34">
        <v>11</v>
      </c>
      <c r="L61" s="34">
        <v>1000000</v>
      </c>
      <c r="U61" s="33" t="s">
        <v>130</v>
      </c>
      <c r="V61" s="34">
        <v>26</v>
      </c>
      <c r="W61" s="34">
        <v>23</v>
      </c>
      <c r="X61" s="34">
        <v>22</v>
      </c>
      <c r="Y61" s="34">
        <v>14</v>
      </c>
      <c r="Z61" s="34">
        <v>32</v>
      </c>
      <c r="AA61" s="34">
        <v>9</v>
      </c>
      <c r="AB61" s="34">
        <v>11</v>
      </c>
      <c r="AC61" s="34">
        <v>23</v>
      </c>
      <c r="AD61" s="34">
        <v>9</v>
      </c>
      <c r="AE61" s="34">
        <v>22</v>
      </c>
      <c r="AF61" s="34">
        <v>1000000</v>
      </c>
    </row>
    <row r="62" spans="1:32" ht="15" thickBot="1" x14ac:dyDescent="0.35">
      <c r="A62" s="33" t="s">
        <v>131</v>
      </c>
      <c r="B62" s="34">
        <v>5</v>
      </c>
      <c r="C62" s="34">
        <v>26</v>
      </c>
      <c r="D62" s="34">
        <v>11</v>
      </c>
      <c r="E62" s="34">
        <v>19</v>
      </c>
      <c r="F62" s="34">
        <v>7</v>
      </c>
      <c r="G62" s="34">
        <v>24</v>
      </c>
      <c r="H62" s="34">
        <v>27</v>
      </c>
      <c r="I62" s="34">
        <v>24</v>
      </c>
      <c r="J62" s="34">
        <v>24</v>
      </c>
      <c r="K62" s="34">
        <v>19</v>
      </c>
      <c r="L62" s="34">
        <v>1000000</v>
      </c>
      <c r="U62" s="33" t="s">
        <v>131</v>
      </c>
      <c r="V62" s="34">
        <v>28</v>
      </c>
      <c r="W62" s="34">
        <v>7</v>
      </c>
      <c r="X62" s="34">
        <v>22</v>
      </c>
      <c r="Y62" s="34">
        <v>14</v>
      </c>
      <c r="Z62" s="34">
        <v>26</v>
      </c>
      <c r="AA62" s="34">
        <v>9</v>
      </c>
      <c r="AB62" s="34">
        <v>6</v>
      </c>
      <c r="AC62" s="34">
        <v>9</v>
      </c>
      <c r="AD62" s="34">
        <v>9</v>
      </c>
      <c r="AE62" s="34">
        <v>14</v>
      </c>
      <c r="AF62" s="34">
        <v>1000000</v>
      </c>
    </row>
    <row r="63" spans="1:32" ht="15" thickBot="1" x14ac:dyDescent="0.35">
      <c r="A63" s="33" t="s">
        <v>132</v>
      </c>
      <c r="B63" s="34">
        <v>2</v>
      </c>
      <c r="C63" s="34">
        <v>11</v>
      </c>
      <c r="D63" s="34">
        <v>4</v>
      </c>
      <c r="E63" s="34">
        <v>17</v>
      </c>
      <c r="F63" s="34">
        <v>20</v>
      </c>
      <c r="G63" s="34">
        <v>2</v>
      </c>
      <c r="H63" s="34">
        <v>7</v>
      </c>
      <c r="I63" s="34">
        <v>3</v>
      </c>
      <c r="J63" s="34">
        <v>2</v>
      </c>
      <c r="K63" s="34">
        <v>4</v>
      </c>
      <c r="L63" s="34">
        <v>1000000</v>
      </c>
      <c r="U63" s="33" t="s">
        <v>132</v>
      </c>
      <c r="V63" s="34">
        <v>31</v>
      </c>
      <c r="W63" s="34">
        <v>22</v>
      </c>
      <c r="X63" s="34">
        <v>29</v>
      </c>
      <c r="Y63" s="34">
        <v>16</v>
      </c>
      <c r="Z63" s="34">
        <v>13</v>
      </c>
      <c r="AA63" s="34">
        <v>31</v>
      </c>
      <c r="AB63" s="34">
        <v>26</v>
      </c>
      <c r="AC63" s="34">
        <v>30</v>
      </c>
      <c r="AD63" s="34">
        <v>31</v>
      </c>
      <c r="AE63" s="34">
        <v>29</v>
      </c>
      <c r="AF63" s="34">
        <v>1000000</v>
      </c>
    </row>
    <row r="64" spans="1:32" ht="15" thickBot="1" x14ac:dyDescent="0.35">
      <c r="A64" s="33" t="s">
        <v>133</v>
      </c>
      <c r="B64" s="34">
        <v>4</v>
      </c>
      <c r="C64" s="34">
        <v>5</v>
      </c>
      <c r="D64" s="34">
        <v>11</v>
      </c>
      <c r="E64" s="34">
        <v>19</v>
      </c>
      <c r="F64" s="34">
        <v>17</v>
      </c>
      <c r="G64" s="34">
        <v>18</v>
      </c>
      <c r="H64" s="34">
        <v>2</v>
      </c>
      <c r="I64" s="34">
        <v>1</v>
      </c>
      <c r="J64" s="34">
        <v>3</v>
      </c>
      <c r="K64" s="34">
        <v>2</v>
      </c>
      <c r="L64" s="34">
        <v>1000000</v>
      </c>
      <c r="U64" s="33" t="s">
        <v>133</v>
      </c>
      <c r="V64" s="34">
        <v>29</v>
      </c>
      <c r="W64" s="34">
        <v>28</v>
      </c>
      <c r="X64" s="34">
        <v>22</v>
      </c>
      <c r="Y64" s="34">
        <v>14</v>
      </c>
      <c r="Z64" s="34">
        <v>16</v>
      </c>
      <c r="AA64" s="34">
        <v>15</v>
      </c>
      <c r="AB64" s="34">
        <v>31</v>
      </c>
      <c r="AC64" s="34">
        <v>32</v>
      </c>
      <c r="AD64" s="34">
        <v>30</v>
      </c>
      <c r="AE64" s="34">
        <v>31</v>
      </c>
      <c r="AF64" s="34">
        <v>1000000</v>
      </c>
    </row>
    <row r="65" spans="1:32" ht="15" thickBot="1" x14ac:dyDescent="0.35">
      <c r="A65" s="33" t="s">
        <v>134</v>
      </c>
      <c r="B65" s="34">
        <v>28</v>
      </c>
      <c r="C65" s="34">
        <v>25</v>
      </c>
      <c r="D65" s="34">
        <v>11</v>
      </c>
      <c r="E65" s="34">
        <v>16</v>
      </c>
      <c r="F65" s="34">
        <v>3</v>
      </c>
      <c r="G65" s="34">
        <v>13</v>
      </c>
      <c r="H65" s="34">
        <v>26</v>
      </c>
      <c r="I65" s="34">
        <v>28</v>
      </c>
      <c r="J65" s="34">
        <v>10</v>
      </c>
      <c r="K65" s="34">
        <v>12</v>
      </c>
      <c r="L65" s="34">
        <v>1000000</v>
      </c>
      <c r="U65" s="33" t="s">
        <v>134</v>
      </c>
      <c r="V65" s="34">
        <v>5</v>
      </c>
      <c r="W65" s="34">
        <v>8</v>
      </c>
      <c r="X65" s="34">
        <v>22</v>
      </c>
      <c r="Y65" s="34">
        <v>17</v>
      </c>
      <c r="Z65" s="34">
        <v>30</v>
      </c>
      <c r="AA65" s="34">
        <v>20</v>
      </c>
      <c r="AB65" s="34">
        <v>7</v>
      </c>
      <c r="AC65" s="34">
        <v>5</v>
      </c>
      <c r="AD65" s="34">
        <v>23</v>
      </c>
      <c r="AE65" s="34">
        <v>21</v>
      </c>
      <c r="AF65" s="34">
        <v>1000000</v>
      </c>
    </row>
    <row r="66" spans="1:32" ht="15" thickBot="1" x14ac:dyDescent="0.35">
      <c r="A66" s="33" t="s">
        <v>135</v>
      </c>
      <c r="B66" s="34">
        <v>24</v>
      </c>
      <c r="C66" s="34">
        <v>19</v>
      </c>
      <c r="D66" s="34">
        <v>11</v>
      </c>
      <c r="E66" s="34">
        <v>8</v>
      </c>
      <c r="F66" s="34">
        <v>14</v>
      </c>
      <c r="G66" s="34">
        <v>14</v>
      </c>
      <c r="H66" s="34">
        <v>15</v>
      </c>
      <c r="I66" s="34">
        <v>11</v>
      </c>
      <c r="J66" s="34">
        <v>16</v>
      </c>
      <c r="K66" s="34">
        <v>17</v>
      </c>
      <c r="L66" s="34">
        <v>1000000</v>
      </c>
      <c r="U66" s="33" t="s">
        <v>135</v>
      </c>
      <c r="V66" s="34">
        <v>9</v>
      </c>
      <c r="W66" s="34">
        <v>14</v>
      </c>
      <c r="X66" s="34">
        <v>22</v>
      </c>
      <c r="Y66" s="34">
        <v>25</v>
      </c>
      <c r="Z66" s="34">
        <v>19</v>
      </c>
      <c r="AA66" s="34">
        <v>19</v>
      </c>
      <c r="AB66" s="34">
        <v>18</v>
      </c>
      <c r="AC66" s="34">
        <v>22</v>
      </c>
      <c r="AD66" s="34">
        <v>17</v>
      </c>
      <c r="AE66" s="34">
        <v>16</v>
      </c>
      <c r="AF66" s="34">
        <v>1000000</v>
      </c>
    </row>
    <row r="67" spans="1:32" ht="15" thickBot="1" x14ac:dyDescent="0.35">
      <c r="A67" s="33" t="s">
        <v>136</v>
      </c>
      <c r="B67" s="34">
        <v>32</v>
      </c>
      <c r="C67" s="34">
        <v>31</v>
      </c>
      <c r="D67" s="34">
        <v>11</v>
      </c>
      <c r="E67" s="34">
        <v>9</v>
      </c>
      <c r="F67" s="34">
        <v>29</v>
      </c>
      <c r="G67" s="34">
        <v>1</v>
      </c>
      <c r="H67" s="34">
        <v>29</v>
      </c>
      <c r="I67" s="34">
        <v>17</v>
      </c>
      <c r="J67" s="34">
        <v>18</v>
      </c>
      <c r="K67" s="34">
        <v>19</v>
      </c>
      <c r="L67" s="34">
        <v>1000000</v>
      </c>
      <c r="U67" s="33" t="s">
        <v>136</v>
      </c>
      <c r="V67" s="34">
        <v>1</v>
      </c>
      <c r="W67" s="34">
        <v>2</v>
      </c>
      <c r="X67" s="34">
        <v>22</v>
      </c>
      <c r="Y67" s="34">
        <v>24</v>
      </c>
      <c r="Z67" s="34">
        <v>4</v>
      </c>
      <c r="AA67" s="34">
        <v>32</v>
      </c>
      <c r="AB67" s="34">
        <v>4</v>
      </c>
      <c r="AC67" s="34">
        <v>16</v>
      </c>
      <c r="AD67" s="34">
        <v>15</v>
      </c>
      <c r="AE67" s="34">
        <v>14</v>
      </c>
      <c r="AF67" s="34">
        <v>1000000</v>
      </c>
    </row>
    <row r="68" spans="1:32" ht="15" thickBot="1" x14ac:dyDescent="0.35">
      <c r="A68" s="33" t="s">
        <v>137</v>
      </c>
      <c r="B68" s="34">
        <v>6</v>
      </c>
      <c r="C68" s="34">
        <v>32</v>
      </c>
      <c r="D68" s="34">
        <v>11</v>
      </c>
      <c r="E68" s="34">
        <v>18</v>
      </c>
      <c r="F68" s="34">
        <v>30</v>
      </c>
      <c r="G68" s="34">
        <v>24</v>
      </c>
      <c r="H68" s="34">
        <v>21</v>
      </c>
      <c r="I68" s="34">
        <v>32</v>
      </c>
      <c r="J68" s="34">
        <v>24</v>
      </c>
      <c r="K68" s="34">
        <v>19</v>
      </c>
      <c r="L68" s="34">
        <v>1000000</v>
      </c>
      <c r="U68" s="33" t="s">
        <v>137</v>
      </c>
      <c r="V68" s="34">
        <v>27</v>
      </c>
      <c r="W68" s="34">
        <v>1</v>
      </c>
      <c r="X68" s="34">
        <v>22</v>
      </c>
      <c r="Y68" s="34">
        <v>15</v>
      </c>
      <c r="Z68" s="34">
        <v>3</v>
      </c>
      <c r="AA68" s="34">
        <v>9</v>
      </c>
      <c r="AB68" s="34">
        <v>12</v>
      </c>
      <c r="AC68" s="34">
        <v>1</v>
      </c>
      <c r="AD68" s="34">
        <v>9</v>
      </c>
      <c r="AE68" s="34">
        <v>14</v>
      </c>
      <c r="AF68" s="34">
        <v>1000000</v>
      </c>
    </row>
    <row r="69" spans="1:32" ht="15" thickBot="1" x14ac:dyDescent="0.35">
      <c r="A69" s="33" t="s">
        <v>138</v>
      </c>
      <c r="B69" s="34">
        <v>11</v>
      </c>
      <c r="C69" s="34">
        <v>28</v>
      </c>
      <c r="D69" s="34">
        <v>11</v>
      </c>
      <c r="E69" s="34">
        <v>1</v>
      </c>
      <c r="F69" s="34">
        <v>24</v>
      </c>
      <c r="G69" s="34">
        <v>19</v>
      </c>
      <c r="H69" s="34">
        <v>20</v>
      </c>
      <c r="I69" s="34">
        <v>26</v>
      </c>
      <c r="J69" s="34">
        <v>5</v>
      </c>
      <c r="K69" s="34">
        <v>16</v>
      </c>
      <c r="L69" s="34">
        <v>1000000</v>
      </c>
      <c r="U69" s="33" t="s">
        <v>138</v>
      </c>
      <c r="V69" s="34">
        <v>22</v>
      </c>
      <c r="W69" s="34">
        <v>5</v>
      </c>
      <c r="X69" s="34">
        <v>22</v>
      </c>
      <c r="Y69" s="34">
        <v>32</v>
      </c>
      <c r="Z69" s="34">
        <v>9</v>
      </c>
      <c r="AA69" s="34">
        <v>14</v>
      </c>
      <c r="AB69" s="34">
        <v>13</v>
      </c>
      <c r="AC69" s="34">
        <v>7</v>
      </c>
      <c r="AD69" s="34">
        <v>28</v>
      </c>
      <c r="AE69" s="34">
        <v>17</v>
      </c>
      <c r="AF69" s="34">
        <v>1000000</v>
      </c>
    </row>
    <row r="70" spans="1:32" ht="15" thickBot="1" x14ac:dyDescent="0.35">
      <c r="A70" s="33" t="s">
        <v>139</v>
      </c>
      <c r="B70" s="34">
        <v>15</v>
      </c>
      <c r="C70" s="34">
        <v>14</v>
      </c>
      <c r="D70" s="34">
        <v>11</v>
      </c>
      <c r="E70" s="34">
        <v>3</v>
      </c>
      <c r="F70" s="34">
        <v>13</v>
      </c>
      <c r="G70" s="34">
        <v>24</v>
      </c>
      <c r="H70" s="34">
        <v>31</v>
      </c>
      <c r="I70" s="34">
        <v>15</v>
      </c>
      <c r="J70" s="34">
        <v>24</v>
      </c>
      <c r="K70" s="34">
        <v>19</v>
      </c>
      <c r="L70" s="34">
        <v>1000000</v>
      </c>
      <c r="U70" s="33" t="s">
        <v>139</v>
      </c>
      <c r="V70" s="34">
        <v>18</v>
      </c>
      <c r="W70" s="34">
        <v>19</v>
      </c>
      <c r="X70" s="34">
        <v>22</v>
      </c>
      <c r="Y70" s="34">
        <v>30</v>
      </c>
      <c r="Z70" s="34">
        <v>20</v>
      </c>
      <c r="AA70" s="34">
        <v>9</v>
      </c>
      <c r="AB70" s="34">
        <v>2</v>
      </c>
      <c r="AC70" s="34">
        <v>18</v>
      </c>
      <c r="AD70" s="34">
        <v>9</v>
      </c>
      <c r="AE70" s="34">
        <v>14</v>
      </c>
      <c r="AF70" s="34">
        <v>1000000</v>
      </c>
    </row>
    <row r="71" spans="1:32" ht="15" thickBot="1" x14ac:dyDescent="0.35">
      <c r="A71" s="33" t="s">
        <v>140</v>
      </c>
      <c r="B71" s="34">
        <v>31</v>
      </c>
      <c r="C71" s="34">
        <v>18</v>
      </c>
      <c r="D71" s="34">
        <v>9</v>
      </c>
      <c r="E71" s="34">
        <v>6</v>
      </c>
      <c r="F71" s="34">
        <v>16</v>
      </c>
      <c r="G71" s="34">
        <v>7</v>
      </c>
      <c r="H71" s="34">
        <v>18</v>
      </c>
      <c r="I71" s="34">
        <v>19</v>
      </c>
      <c r="J71" s="34">
        <v>15</v>
      </c>
      <c r="K71" s="34">
        <v>15</v>
      </c>
      <c r="L71" s="34">
        <v>1000000</v>
      </c>
      <c r="U71" s="33" t="s">
        <v>140</v>
      </c>
      <c r="V71" s="34">
        <v>2</v>
      </c>
      <c r="W71" s="34">
        <v>15</v>
      </c>
      <c r="X71" s="34">
        <v>24</v>
      </c>
      <c r="Y71" s="34">
        <v>27</v>
      </c>
      <c r="Z71" s="34">
        <v>17</v>
      </c>
      <c r="AA71" s="34">
        <v>26</v>
      </c>
      <c r="AB71" s="34">
        <v>15</v>
      </c>
      <c r="AC71" s="34">
        <v>14</v>
      </c>
      <c r="AD71" s="34">
        <v>18</v>
      </c>
      <c r="AE71" s="34">
        <v>18</v>
      </c>
      <c r="AF71" s="34">
        <v>1000000</v>
      </c>
    </row>
    <row r="72" spans="1:32" ht="15" thickBot="1" x14ac:dyDescent="0.35">
      <c r="A72" s="33" t="s">
        <v>141</v>
      </c>
      <c r="B72" s="34">
        <v>12</v>
      </c>
      <c r="C72" s="34">
        <v>2</v>
      </c>
      <c r="D72" s="34">
        <v>5</v>
      </c>
      <c r="E72" s="34">
        <v>7</v>
      </c>
      <c r="F72" s="34">
        <v>21</v>
      </c>
      <c r="G72" s="34">
        <v>8</v>
      </c>
      <c r="H72" s="34">
        <v>9</v>
      </c>
      <c r="I72" s="34">
        <v>4</v>
      </c>
      <c r="J72" s="34">
        <v>13</v>
      </c>
      <c r="K72" s="34">
        <v>9</v>
      </c>
      <c r="L72" s="34">
        <v>1000000</v>
      </c>
      <c r="U72" s="33" t="s">
        <v>141</v>
      </c>
      <c r="V72" s="34">
        <v>21</v>
      </c>
      <c r="W72" s="34">
        <v>31</v>
      </c>
      <c r="X72" s="34">
        <v>28</v>
      </c>
      <c r="Y72" s="34">
        <v>26</v>
      </c>
      <c r="Z72" s="34">
        <v>12</v>
      </c>
      <c r="AA72" s="34">
        <v>25</v>
      </c>
      <c r="AB72" s="34">
        <v>24</v>
      </c>
      <c r="AC72" s="34">
        <v>29</v>
      </c>
      <c r="AD72" s="34">
        <v>20</v>
      </c>
      <c r="AE72" s="34">
        <v>24</v>
      </c>
      <c r="AF72" s="34">
        <v>1000000</v>
      </c>
    </row>
    <row r="73" spans="1:32" ht="15" thickBot="1" x14ac:dyDescent="0.35">
      <c r="A73" s="33" t="s">
        <v>142</v>
      </c>
      <c r="B73" s="34">
        <v>16</v>
      </c>
      <c r="C73" s="34">
        <v>1</v>
      </c>
      <c r="D73" s="34">
        <v>11</v>
      </c>
      <c r="E73" s="34">
        <v>19</v>
      </c>
      <c r="F73" s="34">
        <v>15</v>
      </c>
      <c r="G73" s="34">
        <v>9</v>
      </c>
      <c r="H73" s="34">
        <v>6</v>
      </c>
      <c r="I73" s="34">
        <v>5</v>
      </c>
      <c r="J73" s="34">
        <v>22</v>
      </c>
      <c r="K73" s="34">
        <v>5</v>
      </c>
      <c r="L73" s="34">
        <v>1000000</v>
      </c>
      <c r="U73" s="33" t="s">
        <v>142</v>
      </c>
      <c r="V73" s="34">
        <v>17</v>
      </c>
      <c r="W73" s="34">
        <v>32</v>
      </c>
      <c r="X73" s="34">
        <v>22</v>
      </c>
      <c r="Y73" s="34">
        <v>14</v>
      </c>
      <c r="Z73" s="34">
        <v>18</v>
      </c>
      <c r="AA73" s="34">
        <v>24</v>
      </c>
      <c r="AB73" s="34">
        <v>27</v>
      </c>
      <c r="AC73" s="34">
        <v>28</v>
      </c>
      <c r="AD73" s="34">
        <v>11</v>
      </c>
      <c r="AE73" s="34">
        <v>28</v>
      </c>
      <c r="AF73" s="34">
        <v>1000000</v>
      </c>
    </row>
    <row r="74" spans="1:32" ht="15" thickBot="1" x14ac:dyDescent="0.35">
      <c r="A74" s="33" t="s">
        <v>143</v>
      </c>
      <c r="B74" s="34">
        <v>29</v>
      </c>
      <c r="C74" s="34">
        <v>20</v>
      </c>
      <c r="D74" s="34">
        <v>11</v>
      </c>
      <c r="E74" s="34">
        <v>14</v>
      </c>
      <c r="F74" s="34">
        <v>32</v>
      </c>
      <c r="G74" s="34">
        <v>24</v>
      </c>
      <c r="H74" s="34">
        <v>32</v>
      </c>
      <c r="I74" s="34">
        <v>31</v>
      </c>
      <c r="J74" s="34">
        <v>24</v>
      </c>
      <c r="K74" s="34">
        <v>19</v>
      </c>
      <c r="L74" s="34">
        <v>1000000</v>
      </c>
      <c r="U74" s="33" t="s">
        <v>143</v>
      </c>
      <c r="V74" s="34">
        <v>4</v>
      </c>
      <c r="W74" s="34">
        <v>13</v>
      </c>
      <c r="X74" s="34">
        <v>22</v>
      </c>
      <c r="Y74" s="34">
        <v>19</v>
      </c>
      <c r="Z74" s="34">
        <v>1</v>
      </c>
      <c r="AA74" s="34">
        <v>9</v>
      </c>
      <c r="AB74" s="34">
        <v>1</v>
      </c>
      <c r="AC74" s="34">
        <v>2</v>
      </c>
      <c r="AD74" s="34">
        <v>9</v>
      </c>
      <c r="AE74" s="34">
        <v>14</v>
      </c>
      <c r="AF74" s="34">
        <v>1000000</v>
      </c>
    </row>
    <row r="75" spans="1:32" ht="18.600000000000001" thickBot="1" x14ac:dyDescent="0.35">
      <c r="A75" s="30"/>
      <c r="U75" s="30"/>
    </row>
    <row r="76" spans="1:32" ht="15" thickBot="1" x14ac:dyDescent="0.35">
      <c r="A76" s="33" t="s">
        <v>36</v>
      </c>
      <c r="B76" s="33" t="s">
        <v>17</v>
      </c>
      <c r="C76" s="33" t="s">
        <v>18</v>
      </c>
      <c r="D76" s="33" t="s">
        <v>19</v>
      </c>
      <c r="E76" s="33" t="s">
        <v>20</v>
      </c>
      <c r="F76" s="33" t="s">
        <v>21</v>
      </c>
      <c r="G76" s="33" t="s">
        <v>22</v>
      </c>
      <c r="H76" s="33" t="s">
        <v>23</v>
      </c>
      <c r="I76" s="33" t="s">
        <v>24</v>
      </c>
      <c r="J76" s="33" t="s">
        <v>25</v>
      </c>
      <c r="K76" s="33" t="s">
        <v>212</v>
      </c>
      <c r="U76" s="33" t="s">
        <v>36</v>
      </c>
      <c r="V76" s="33" t="s">
        <v>17</v>
      </c>
      <c r="W76" s="33" t="s">
        <v>18</v>
      </c>
      <c r="X76" s="33" t="s">
        <v>19</v>
      </c>
      <c r="Y76" s="33" t="s">
        <v>20</v>
      </c>
      <c r="Z76" s="33" t="s">
        <v>21</v>
      </c>
      <c r="AA76" s="33" t="s">
        <v>22</v>
      </c>
      <c r="AB76" s="33" t="s">
        <v>23</v>
      </c>
      <c r="AC76" s="33" t="s">
        <v>24</v>
      </c>
      <c r="AD76" s="33" t="s">
        <v>25</v>
      </c>
      <c r="AE76" s="33" t="s">
        <v>212</v>
      </c>
    </row>
    <row r="77" spans="1:32" ht="15" thickBot="1" x14ac:dyDescent="0.35">
      <c r="A77" s="33" t="s">
        <v>37</v>
      </c>
      <c r="B77" s="34" t="s">
        <v>214</v>
      </c>
      <c r="C77" s="34" t="s">
        <v>215</v>
      </c>
      <c r="D77" s="34" t="s">
        <v>216</v>
      </c>
      <c r="E77" s="34" t="s">
        <v>217</v>
      </c>
      <c r="F77" s="34" t="s">
        <v>218</v>
      </c>
      <c r="G77" s="34" t="s">
        <v>219</v>
      </c>
      <c r="H77" s="34" t="s">
        <v>220</v>
      </c>
      <c r="I77" s="34" t="s">
        <v>221</v>
      </c>
      <c r="J77" s="34" t="s">
        <v>222</v>
      </c>
      <c r="K77" s="34" t="s">
        <v>221</v>
      </c>
      <c r="U77" s="33" t="s">
        <v>37</v>
      </c>
      <c r="V77" s="34" t="s">
        <v>394</v>
      </c>
      <c r="W77" s="34" t="s">
        <v>395</v>
      </c>
      <c r="X77" s="34" t="s">
        <v>396</v>
      </c>
      <c r="Y77" s="34" t="s">
        <v>397</v>
      </c>
      <c r="Z77" s="34" t="s">
        <v>398</v>
      </c>
      <c r="AA77" s="34" t="s">
        <v>399</v>
      </c>
      <c r="AB77" s="34" t="s">
        <v>221</v>
      </c>
      <c r="AC77" s="34" t="s">
        <v>221</v>
      </c>
      <c r="AD77" s="34" t="s">
        <v>400</v>
      </c>
      <c r="AE77" s="34" t="s">
        <v>401</v>
      </c>
    </row>
    <row r="78" spans="1:32" ht="15" thickBot="1" x14ac:dyDescent="0.35">
      <c r="A78" s="33" t="s">
        <v>38</v>
      </c>
      <c r="B78" s="34" t="s">
        <v>223</v>
      </c>
      <c r="C78" s="34" t="s">
        <v>224</v>
      </c>
      <c r="D78" s="34" t="s">
        <v>225</v>
      </c>
      <c r="E78" s="34" t="s">
        <v>226</v>
      </c>
      <c r="F78" s="34" t="s">
        <v>227</v>
      </c>
      <c r="G78" s="34" t="s">
        <v>228</v>
      </c>
      <c r="H78" s="34" t="s">
        <v>229</v>
      </c>
      <c r="I78" s="34" t="s">
        <v>224</v>
      </c>
      <c r="J78" s="34" t="s">
        <v>230</v>
      </c>
      <c r="K78" s="34" t="s">
        <v>224</v>
      </c>
      <c r="U78" s="33" t="s">
        <v>38</v>
      </c>
      <c r="V78" s="34" t="s">
        <v>402</v>
      </c>
      <c r="W78" s="34" t="s">
        <v>403</v>
      </c>
      <c r="X78" s="34" t="s">
        <v>404</v>
      </c>
      <c r="Y78" s="34" t="s">
        <v>405</v>
      </c>
      <c r="Z78" s="34" t="s">
        <v>406</v>
      </c>
      <c r="AA78" s="34" t="s">
        <v>407</v>
      </c>
      <c r="AB78" s="34" t="s">
        <v>224</v>
      </c>
      <c r="AC78" s="34" t="s">
        <v>224</v>
      </c>
      <c r="AD78" s="34" t="s">
        <v>408</v>
      </c>
      <c r="AE78" s="34" t="s">
        <v>409</v>
      </c>
    </row>
    <row r="79" spans="1:32" ht="15" thickBot="1" x14ac:dyDescent="0.35">
      <c r="A79" s="33" t="s">
        <v>39</v>
      </c>
      <c r="B79" s="34" t="s">
        <v>231</v>
      </c>
      <c r="C79" s="34" t="s">
        <v>232</v>
      </c>
      <c r="D79" s="34" t="s">
        <v>233</v>
      </c>
      <c r="E79" s="34" t="s">
        <v>234</v>
      </c>
      <c r="F79" s="34" t="s">
        <v>235</v>
      </c>
      <c r="G79" s="34" t="s">
        <v>236</v>
      </c>
      <c r="H79" s="34" t="s">
        <v>237</v>
      </c>
      <c r="I79" s="34" t="s">
        <v>232</v>
      </c>
      <c r="J79" s="34" t="s">
        <v>238</v>
      </c>
      <c r="K79" s="34" t="s">
        <v>232</v>
      </c>
      <c r="U79" s="33" t="s">
        <v>39</v>
      </c>
      <c r="V79" s="34" t="s">
        <v>410</v>
      </c>
      <c r="W79" s="34" t="s">
        <v>411</v>
      </c>
      <c r="X79" s="34" t="s">
        <v>412</v>
      </c>
      <c r="Y79" s="34" t="s">
        <v>413</v>
      </c>
      <c r="Z79" s="34" t="s">
        <v>414</v>
      </c>
      <c r="AA79" s="34" t="s">
        <v>415</v>
      </c>
      <c r="AB79" s="34" t="s">
        <v>232</v>
      </c>
      <c r="AC79" s="34" t="s">
        <v>232</v>
      </c>
      <c r="AD79" s="34" t="s">
        <v>416</v>
      </c>
      <c r="AE79" s="34" t="s">
        <v>417</v>
      </c>
    </row>
    <row r="80" spans="1:32" ht="15" thickBot="1" x14ac:dyDescent="0.35">
      <c r="A80" s="33" t="s">
        <v>40</v>
      </c>
      <c r="B80" s="34" t="s">
        <v>239</v>
      </c>
      <c r="C80" s="34" t="s">
        <v>240</v>
      </c>
      <c r="D80" s="34" t="s">
        <v>240</v>
      </c>
      <c r="E80" s="34" t="s">
        <v>241</v>
      </c>
      <c r="F80" s="34" t="s">
        <v>242</v>
      </c>
      <c r="G80" s="34" t="s">
        <v>243</v>
      </c>
      <c r="H80" s="34" t="s">
        <v>244</v>
      </c>
      <c r="I80" s="34" t="s">
        <v>240</v>
      </c>
      <c r="J80" s="34" t="s">
        <v>245</v>
      </c>
      <c r="K80" s="34" t="s">
        <v>240</v>
      </c>
      <c r="U80" s="33" t="s">
        <v>40</v>
      </c>
      <c r="V80" s="34" t="s">
        <v>240</v>
      </c>
      <c r="W80" s="34" t="s">
        <v>418</v>
      </c>
      <c r="X80" s="34" t="s">
        <v>419</v>
      </c>
      <c r="Y80" s="34" t="s">
        <v>420</v>
      </c>
      <c r="Z80" s="34" t="s">
        <v>421</v>
      </c>
      <c r="AA80" s="34" t="s">
        <v>422</v>
      </c>
      <c r="AB80" s="34" t="s">
        <v>240</v>
      </c>
      <c r="AC80" s="34" t="s">
        <v>240</v>
      </c>
      <c r="AD80" s="34" t="s">
        <v>423</v>
      </c>
      <c r="AE80" s="34" t="s">
        <v>424</v>
      </c>
    </row>
    <row r="81" spans="1:31" ht="15" thickBot="1" x14ac:dyDescent="0.35">
      <c r="A81" s="33" t="s">
        <v>41</v>
      </c>
      <c r="B81" s="34" t="s">
        <v>246</v>
      </c>
      <c r="C81" s="34" t="s">
        <v>247</v>
      </c>
      <c r="D81" s="34" t="s">
        <v>247</v>
      </c>
      <c r="E81" s="34" t="s">
        <v>248</v>
      </c>
      <c r="F81" s="34" t="s">
        <v>249</v>
      </c>
      <c r="G81" s="34" t="s">
        <v>250</v>
      </c>
      <c r="H81" s="34" t="s">
        <v>251</v>
      </c>
      <c r="I81" s="34" t="s">
        <v>247</v>
      </c>
      <c r="J81" s="34" t="s">
        <v>252</v>
      </c>
      <c r="K81" s="34" t="s">
        <v>247</v>
      </c>
      <c r="U81" s="33" t="s">
        <v>41</v>
      </c>
      <c r="V81" s="34" t="s">
        <v>247</v>
      </c>
      <c r="W81" s="34" t="s">
        <v>425</v>
      </c>
      <c r="X81" s="34" t="s">
        <v>426</v>
      </c>
      <c r="Y81" s="34" t="s">
        <v>427</v>
      </c>
      <c r="Z81" s="34" t="s">
        <v>428</v>
      </c>
      <c r="AA81" s="34" t="s">
        <v>429</v>
      </c>
      <c r="AB81" s="34" t="s">
        <v>247</v>
      </c>
      <c r="AC81" s="34" t="s">
        <v>247</v>
      </c>
      <c r="AD81" s="34" t="s">
        <v>430</v>
      </c>
      <c r="AE81" s="34" t="s">
        <v>431</v>
      </c>
    </row>
    <row r="82" spans="1:31" ht="15" thickBot="1" x14ac:dyDescent="0.35">
      <c r="A82" s="33" t="s">
        <v>42</v>
      </c>
      <c r="B82" s="34" t="s">
        <v>253</v>
      </c>
      <c r="C82" s="34" t="s">
        <v>254</v>
      </c>
      <c r="D82" s="34" t="s">
        <v>254</v>
      </c>
      <c r="E82" s="34" t="s">
        <v>255</v>
      </c>
      <c r="F82" s="34" t="s">
        <v>256</v>
      </c>
      <c r="G82" s="34" t="s">
        <v>257</v>
      </c>
      <c r="H82" s="34" t="s">
        <v>258</v>
      </c>
      <c r="I82" s="34" t="s">
        <v>254</v>
      </c>
      <c r="J82" s="34" t="s">
        <v>259</v>
      </c>
      <c r="K82" s="34" t="s">
        <v>254</v>
      </c>
      <c r="U82" s="33" t="s">
        <v>42</v>
      </c>
      <c r="V82" s="34" t="s">
        <v>254</v>
      </c>
      <c r="W82" s="34" t="s">
        <v>432</v>
      </c>
      <c r="X82" s="34" t="s">
        <v>433</v>
      </c>
      <c r="Y82" s="34" t="s">
        <v>434</v>
      </c>
      <c r="Z82" s="34" t="s">
        <v>435</v>
      </c>
      <c r="AA82" s="34" t="s">
        <v>436</v>
      </c>
      <c r="AB82" s="34" t="s">
        <v>254</v>
      </c>
      <c r="AC82" s="34" t="s">
        <v>254</v>
      </c>
      <c r="AD82" s="34" t="s">
        <v>437</v>
      </c>
      <c r="AE82" s="34" t="s">
        <v>438</v>
      </c>
    </row>
    <row r="83" spans="1:31" ht="15" thickBot="1" x14ac:dyDescent="0.35">
      <c r="A83" s="33" t="s">
        <v>43</v>
      </c>
      <c r="B83" s="34" t="s">
        <v>260</v>
      </c>
      <c r="C83" s="34" t="s">
        <v>261</v>
      </c>
      <c r="D83" s="34" t="s">
        <v>261</v>
      </c>
      <c r="E83" s="34" t="s">
        <v>262</v>
      </c>
      <c r="F83" s="34" t="s">
        <v>263</v>
      </c>
      <c r="G83" s="34" t="s">
        <v>264</v>
      </c>
      <c r="H83" s="34" t="s">
        <v>265</v>
      </c>
      <c r="I83" s="34" t="s">
        <v>261</v>
      </c>
      <c r="J83" s="34" t="s">
        <v>266</v>
      </c>
      <c r="K83" s="34" t="s">
        <v>261</v>
      </c>
      <c r="U83" s="33" t="s">
        <v>43</v>
      </c>
      <c r="V83" s="34" t="s">
        <v>261</v>
      </c>
      <c r="W83" s="34" t="s">
        <v>439</v>
      </c>
      <c r="X83" s="34" t="s">
        <v>440</v>
      </c>
      <c r="Y83" s="34" t="s">
        <v>441</v>
      </c>
      <c r="Z83" s="34" t="s">
        <v>442</v>
      </c>
      <c r="AA83" s="34" t="s">
        <v>443</v>
      </c>
      <c r="AB83" s="34" t="s">
        <v>261</v>
      </c>
      <c r="AC83" s="34" t="s">
        <v>261</v>
      </c>
      <c r="AD83" s="34" t="s">
        <v>444</v>
      </c>
      <c r="AE83" s="34" t="s">
        <v>445</v>
      </c>
    </row>
    <row r="84" spans="1:31" ht="15" thickBot="1" x14ac:dyDescent="0.35">
      <c r="A84" s="33" t="s">
        <v>44</v>
      </c>
      <c r="B84" s="34" t="s">
        <v>267</v>
      </c>
      <c r="C84" s="34" t="s">
        <v>268</v>
      </c>
      <c r="D84" s="34" t="s">
        <v>268</v>
      </c>
      <c r="E84" s="34" t="s">
        <v>269</v>
      </c>
      <c r="F84" s="34" t="s">
        <v>270</v>
      </c>
      <c r="G84" s="34" t="s">
        <v>271</v>
      </c>
      <c r="H84" s="34" t="s">
        <v>272</v>
      </c>
      <c r="I84" s="34" t="s">
        <v>268</v>
      </c>
      <c r="J84" s="34" t="s">
        <v>273</v>
      </c>
      <c r="K84" s="34" t="s">
        <v>268</v>
      </c>
      <c r="U84" s="33" t="s">
        <v>44</v>
      </c>
      <c r="V84" s="34" t="s">
        <v>268</v>
      </c>
      <c r="W84" s="34" t="s">
        <v>446</v>
      </c>
      <c r="X84" s="34" t="s">
        <v>447</v>
      </c>
      <c r="Y84" s="34" t="s">
        <v>448</v>
      </c>
      <c r="Z84" s="34" t="s">
        <v>449</v>
      </c>
      <c r="AA84" s="34" t="s">
        <v>450</v>
      </c>
      <c r="AB84" s="34" t="s">
        <v>268</v>
      </c>
      <c r="AC84" s="34" t="s">
        <v>268</v>
      </c>
      <c r="AD84" s="34" t="s">
        <v>451</v>
      </c>
      <c r="AE84" s="34" t="s">
        <v>452</v>
      </c>
    </row>
    <row r="85" spans="1:31" ht="15" thickBot="1" x14ac:dyDescent="0.35">
      <c r="A85" s="33" t="s">
        <v>45</v>
      </c>
      <c r="B85" s="34" t="s">
        <v>274</v>
      </c>
      <c r="C85" s="34" t="s">
        <v>275</v>
      </c>
      <c r="D85" s="34" t="s">
        <v>275</v>
      </c>
      <c r="E85" s="34" t="s">
        <v>276</v>
      </c>
      <c r="F85" s="34" t="s">
        <v>277</v>
      </c>
      <c r="G85" s="34" t="s">
        <v>278</v>
      </c>
      <c r="H85" s="34" t="s">
        <v>279</v>
      </c>
      <c r="I85" s="34" t="s">
        <v>275</v>
      </c>
      <c r="J85" s="34" t="s">
        <v>280</v>
      </c>
      <c r="K85" s="34" t="s">
        <v>275</v>
      </c>
      <c r="U85" s="33" t="s">
        <v>45</v>
      </c>
      <c r="V85" s="34" t="s">
        <v>275</v>
      </c>
      <c r="W85" s="34" t="s">
        <v>453</v>
      </c>
      <c r="X85" s="34" t="s">
        <v>454</v>
      </c>
      <c r="Y85" s="34" t="s">
        <v>455</v>
      </c>
      <c r="Z85" s="34" t="s">
        <v>456</v>
      </c>
      <c r="AA85" s="34" t="s">
        <v>457</v>
      </c>
      <c r="AB85" s="34" t="s">
        <v>275</v>
      </c>
      <c r="AC85" s="34" t="s">
        <v>275</v>
      </c>
      <c r="AD85" s="34" t="s">
        <v>458</v>
      </c>
      <c r="AE85" s="34" t="s">
        <v>459</v>
      </c>
    </row>
    <row r="86" spans="1:31" ht="15" thickBot="1" x14ac:dyDescent="0.35">
      <c r="A86" s="33" t="s">
        <v>144</v>
      </c>
      <c r="B86" s="34" t="s">
        <v>281</v>
      </c>
      <c r="C86" s="34" t="s">
        <v>282</v>
      </c>
      <c r="D86" s="34" t="s">
        <v>282</v>
      </c>
      <c r="E86" s="34" t="s">
        <v>283</v>
      </c>
      <c r="F86" s="34" t="s">
        <v>284</v>
      </c>
      <c r="G86" s="34" t="s">
        <v>285</v>
      </c>
      <c r="H86" s="34" t="s">
        <v>286</v>
      </c>
      <c r="I86" s="34" t="s">
        <v>282</v>
      </c>
      <c r="J86" s="34" t="s">
        <v>287</v>
      </c>
      <c r="K86" s="34" t="s">
        <v>282</v>
      </c>
      <c r="U86" s="33" t="s">
        <v>144</v>
      </c>
      <c r="V86" s="34" t="s">
        <v>282</v>
      </c>
      <c r="W86" s="34" t="s">
        <v>460</v>
      </c>
      <c r="X86" s="34" t="s">
        <v>461</v>
      </c>
      <c r="Y86" s="34" t="s">
        <v>462</v>
      </c>
      <c r="Z86" s="34" t="s">
        <v>463</v>
      </c>
      <c r="AA86" s="34" t="s">
        <v>464</v>
      </c>
      <c r="AB86" s="34" t="s">
        <v>282</v>
      </c>
      <c r="AC86" s="34" t="s">
        <v>282</v>
      </c>
      <c r="AD86" s="34" t="s">
        <v>465</v>
      </c>
      <c r="AE86" s="34" t="s">
        <v>466</v>
      </c>
    </row>
    <row r="87" spans="1:31" ht="15" thickBot="1" x14ac:dyDescent="0.35">
      <c r="A87" s="33" t="s">
        <v>145</v>
      </c>
      <c r="B87" s="34" t="s">
        <v>288</v>
      </c>
      <c r="C87" s="34" t="s">
        <v>289</v>
      </c>
      <c r="D87" s="34" t="s">
        <v>289</v>
      </c>
      <c r="E87" s="34" t="s">
        <v>290</v>
      </c>
      <c r="F87" s="34" t="s">
        <v>291</v>
      </c>
      <c r="G87" s="34" t="s">
        <v>292</v>
      </c>
      <c r="H87" s="34" t="s">
        <v>293</v>
      </c>
      <c r="I87" s="34" t="s">
        <v>289</v>
      </c>
      <c r="J87" s="34" t="s">
        <v>294</v>
      </c>
      <c r="K87" s="34" t="s">
        <v>289</v>
      </c>
      <c r="U87" s="33" t="s">
        <v>145</v>
      </c>
      <c r="V87" s="34" t="s">
        <v>289</v>
      </c>
      <c r="W87" s="34" t="s">
        <v>467</v>
      </c>
      <c r="X87" s="34" t="s">
        <v>468</v>
      </c>
      <c r="Y87" s="34" t="s">
        <v>469</v>
      </c>
      <c r="Z87" s="34" t="s">
        <v>470</v>
      </c>
      <c r="AA87" s="34" t="s">
        <v>471</v>
      </c>
      <c r="AB87" s="34" t="s">
        <v>289</v>
      </c>
      <c r="AC87" s="34" t="s">
        <v>289</v>
      </c>
      <c r="AD87" s="34" t="s">
        <v>472</v>
      </c>
      <c r="AE87" s="34" t="s">
        <v>473</v>
      </c>
    </row>
    <row r="88" spans="1:31" ht="15" thickBot="1" x14ac:dyDescent="0.35">
      <c r="A88" s="33" t="s">
        <v>146</v>
      </c>
      <c r="B88" s="34" t="s">
        <v>295</v>
      </c>
      <c r="C88" s="34" t="s">
        <v>296</v>
      </c>
      <c r="D88" s="34" t="s">
        <v>296</v>
      </c>
      <c r="E88" s="34" t="s">
        <v>297</v>
      </c>
      <c r="F88" s="34" t="s">
        <v>298</v>
      </c>
      <c r="G88" s="34" t="s">
        <v>299</v>
      </c>
      <c r="H88" s="34" t="s">
        <v>300</v>
      </c>
      <c r="I88" s="34" t="s">
        <v>296</v>
      </c>
      <c r="J88" s="34" t="s">
        <v>301</v>
      </c>
      <c r="K88" s="34" t="s">
        <v>296</v>
      </c>
      <c r="U88" s="33" t="s">
        <v>146</v>
      </c>
      <c r="V88" s="34" t="s">
        <v>296</v>
      </c>
      <c r="W88" s="34" t="s">
        <v>474</v>
      </c>
      <c r="X88" s="34" t="s">
        <v>475</v>
      </c>
      <c r="Y88" s="34" t="s">
        <v>476</v>
      </c>
      <c r="Z88" s="34" t="s">
        <v>477</v>
      </c>
      <c r="AA88" s="34" t="s">
        <v>478</v>
      </c>
      <c r="AB88" s="34" t="s">
        <v>296</v>
      </c>
      <c r="AC88" s="34" t="s">
        <v>296</v>
      </c>
      <c r="AD88" s="34" t="s">
        <v>479</v>
      </c>
      <c r="AE88" s="34" t="s">
        <v>480</v>
      </c>
    </row>
    <row r="89" spans="1:31" ht="15" thickBot="1" x14ac:dyDescent="0.35">
      <c r="A89" s="33" t="s">
        <v>147</v>
      </c>
      <c r="B89" s="34" t="s">
        <v>302</v>
      </c>
      <c r="C89" s="34" t="s">
        <v>303</v>
      </c>
      <c r="D89" s="34" t="s">
        <v>303</v>
      </c>
      <c r="E89" s="34" t="s">
        <v>304</v>
      </c>
      <c r="F89" s="34" t="s">
        <v>305</v>
      </c>
      <c r="G89" s="34" t="s">
        <v>306</v>
      </c>
      <c r="H89" s="34" t="s">
        <v>307</v>
      </c>
      <c r="I89" s="34" t="s">
        <v>303</v>
      </c>
      <c r="J89" s="34" t="s">
        <v>308</v>
      </c>
      <c r="K89" s="34" t="s">
        <v>303</v>
      </c>
      <c r="U89" s="33" t="s">
        <v>147</v>
      </c>
      <c r="V89" s="34" t="s">
        <v>303</v>
      </c>
      <c r="W89" s="34" t="s">
        <v>481</v>
      </c>
      <c r="X89" s="34" t="s">
        <v>482</v>
      </c>
      <c r="Y89" s="34" t="s">
        <v>483</v>
      </c>
      <c r="Z89" s="34" t="s">
        <v>484</v>
      </c>
      <c r="AA89" s="34" t="s">
        <v>485</v>
      </c>
      <c r="AB89" s="34" t="s">
        <v>303</v>
      </c>
      <c r="AC89" s="34" t="s">
        <v>303</v>
      </c>
      <c r="AD89" s="34" t="s">
        <v>486</v>
      </c>
      <c r="AE89" s="34" t="s">
        <v>487</v>
      </c>
    </row>
    <row r="90" spans="1:31" ht="15" thickBot="1" x14ac:dyDescent="0.35">
      <c r="A90" s="33" t="s">
        <v>148</v>
      </c>
      <c r="B90" s="34" t="s">
        <v>309</v>
      </c>
      <c r="C90" s="34" t="s">
        <v>310</v>
      </c>
      <c r="D90" s="34" t="s">
        <v>310</v>
      </c>
      <c r="E90" s="34" t="s">
        <v>311</v>
      </c>
      <c r="F90" s="34" t="s">
        <v>312</v>
      </c>
      <c r="G90" s="34" t="s">
        <v>313</v>
      </c>
      <c r="H90" s="34" t="s">
        <v>314</v>
      </c>
      <c r="I90" s="34" t="s">
        <v>310</v>
      </c>
      <c r="J90" s="34" t="s">
        <v>315</v>
      </c>
      <c r="K90" s="34" t="s">
        <v>310</v>
      </c>
      <c r="U90" s="33" t="s">
        <v>148</v>
      </c>
      <c r="V90" s="34" t="s">
        <v>310</v>
      </c>
      <c r="W90" s="34" t="s">
        <v>488</v>
      </c>
      <c r="X90" s="34" t="s">
        <v>489</v>
      </c>
      <c r="Y90" s="34" t="s">
        <v>490</v>
      </c>
      <c r="Z90" s="34" t="s">
        <v>491</v>
      </c>
      <c r="AA90" s="34" t="s">
        <v>492</v>
      </c>
      <c r="AB90" s="34" t="s">
        <v>310</v>
      </c>
      <c r="AC90" s="34" t="s">
        <v>310</v>
      </c>
      <c r="AD90" s="34" t="s">
        <v>493</v>
      </c>
      <c r="AE90" s="34" t="s">
        <v>494</v>
      </c>
    </row>
    <row r="91" spans="1:31" ht="15" thickBot="1" x14ac:dyDescent="0.35">
      <c r="A91" s="33" t="s">
        <v>149</v>
      </c>
      <c r="B91" s="34" t="s">
        <v>316</v>
      </c>
      <c r="C91" s="34" t="s">
        <v>317</v>
      </c>
      <c r="D91" s="34" t="s">
        <v>317</v>
      </c>
      <c r="E91" s="34" t="s">
        <v>318</v>
      </c>
      <c r="F91" s="34" t="s">
        <v>319</v>
      </c>
      <c r="G91" s="34" t="s">
        <v>320</v>
      </c>
      <c r="H91" s="34" t="s">
        <v>321</v>
      </c>
      <c r="I91" s="34" t="s">
        <v>317</v>
      </c>
      <c r="J91" s="34" t="s">
        <v>322</v>
      </c>
      <c r="K91" s="34" t="s">
        <v>317</v>
      </c>
      <c r="U91" s="33" t="s">
        <v>149</v>
      </c>
      <c r="V91" s="34" t="s">
        <v>317</v>
      </c>
      <c r="W91" s="34" t="s">
        <v>495</v>
      </c>
      <c r="X91" s="34" t="s">
        <v>496</v>
      </c>
      <c r="Y91" s="34" t="s">
        <v>497</v>
      </c>
      <c r="Z91" s="34" t="s">
        <v>498</v>
      </c>
      <c r="AA91" s="34" t="s">
        <v>499</v>
      </c>
      <c r="AB91" s="34" t="s">
        <v>317</v>
      </c>
      <c r="AC91" s="34" t="s">
        <v>317</v>
      </c>
      <c r="AD91" s="34" t="s">
        <v>500</v>
      </c>
      <c r="AE91" s="34" t="s">
        <v>501</v>
      </c>
    </row>
    <row r="92" spans="1:31" ht="15" thickBot="1" x14ac:dyDescent="0.35">
      <c r="A92" s="33" t="s">
        <v>150</v>
      </c>
      <c r="B92" s="34" t="s">
        <v>323</v>
      </c>
      <c r="C92" s="34" t="s">
        <v>324</v>
      </c>
      <c r="D92" s="34" t="s">
        <v>324</v>
      </c>
      <c r="E92" s="34" t="s">
        <v>325</v>
      </c>
      <c r="F92" s="34" t="s">
        <v>326</v>
      </c>
      <c r="G92" s="34" t="s">
        <v>327</v>
      </c>
      <c r="H92" s="34" t="s">
        <v>328</v>
      </c>
      <c r="I92" s="34" t="s">
        <v>324</v>
      </c>
      <c r="J92" s="34" t="s">
        <v>329</v>
      </c>
      <c r="K92" s="34" t="s">
        <v>324</v>
      </c>
      <c r="U92" s="33" t="s">
        <v>150</v>
      </c>
      <c r="V92" s="34" t="s">
        <v>324</v>
      </c>
      <c r="W92" s="34" t="s">
        <v>502</v>
      </c>
      <c r="X92" s="34" t="s">
        <v>503</v>
      </c>
      <c r="Y92" s="34" t="s">
        <v>504</v>
      </c>
      <c r="Z92" s="34" t="s">
        <v>505</v>
      </c>
      <c r="AA92" s="34" t="s">
        <v>506</v>
      </c>
      <c r="AB92" s="34" t="s">
        <v>324</v>
      </c>
      <c r="AC92" s="34" t="s">
        <v>324</v>
      </c>
      <c r="AD92" s="34" t="s">
        <v>507</v>
      </c>
      <c r="AE92" s="34" t="s">
        <v>508</v>
      </c>
    </row>
    <row r="93" spans="1:31" ht="15" thickBot="1" x14ac:dyDescent="0.35">
      <c r="A93" s="33" t="s">
        <v>151</v>
      </c>
      <c r="B93" s="34" t="s">
        <v>330</v>
      </c>
      <c r="C93" s="34" t="s">
        <v>331</v>
      </c>
      <c r="D93" s="34" t="s">
        <v>331</v>
      </c>
      <c r="E93" s="34" t="s">
        <v>332</v>
      </c>
      <c r="F93" s="34" t="s">
        <v>333</v>
      </c>
      <c r="G93" s="34" t="s">
        <v>334</v>
      </c>
      <c r="H93" s="34" t="s">
        <v>335</v>
      </c>
      <c r="I93" s="34" t="s">
        <v>331</v>
      </c>
      <c r="J93" s="34" t="s">
        <v>336</v>
      </c>
      <c r="K93" s="34" t="s">
        <v>331</v>
      </c>
      <c r="U93" s="33" t="s">
        <v>151</v>
      </c>
      <c r="V93" s="34" t="s">
        <v>331</v>
      </c>
      <c r="W93" s="34" t="s">
        <v>509</v>
      </c>
      <c r="X93" s="34" t="s">
        <v>510</v>
      </c>
      <c r="Y93" s="34" t="s">
        <v>511</v>
      </c>
      <c r="Z93" s="34" t="s">
        <v>512</v>
      </c>
      <c r="AA93" s="34" t="s">
        <v>513</v>
      </c>
      <c r="AB93" s="34" t="s">
        <v>331</v>
      </c>
      <c r="AC93" s="34" t="s">
        <v>331</v>
      </c>
      <c r="AD93" s="34" t="s">
        <v>514</v>
      </c>
      <c r="AE93" s="34" t="s">
        <v>515</v>
      </c>
    </row>
    <row r="94" spans="1:31" ht="15" thickBot="1" x14ac:dyDescent="0.35">
      <c r="A94" s="33" t="s">
        <v>152</v>
      </c>
      <c r="B94" s="34" t="s">
        <v>337</v>
      </c>
      <c r="C94" s="34" t="s">
        <v>338</v>
      </c>
      <c r="D94" s="34" t="s">
        <v>338</v>
      </c>
      <c r="E94" s="34" t="s">
        <v>339</v>
      </c>
      <c r="F94" s="34" t="s">
        <v>340</v>
      </c>
      <c r="G94" s="34" t="s">
        <v>338</v>
      </c>
      <c r="H94" s="34" t="s">
        <v>341</v>
      </c>
      <c r="I94" s="34" t="s">
        <v>338</v>
      </c>
      <c r="J94" s="34" t="s">
        <v>342</v>
      </c>
      <c r="K94" s="34" t="s">
        <v>338</v>
      </c>
      <c r="U94" s="33" t="s">
        <v>152</v>
      </c>
      <c r="V94" s="34" t="s">
        <v>338</v>
      </c>
      <c r="W94" s="34" t="s">
        <v>516</v>
      </c>
      <c r="X94" s="34" t="s">
        <v>517</v>
      </c>
      <c r="Y94" s="34" t="s">
        <v>518</v>
      </c>
      <c r="Z94" s="34" t="s">
        <v>519</v>
      </c>
      <c r="AA94" s="34" t="s">
        <v>520</v>
      </c>
      <c r="AB94" s="34" t="s">
        <v>338</v>
      </c>
      <c r="AC94" s="34" t="s">
        <v>338</v>
      </c>
      <c r="AD94" s="34" t="s">
        <v>521</v>
      </c>
      <c r="AE94" s="34" t="s">
        <v>522</v>
      </c>
    </row>
    <row r="95" spans="1:31" ht="15" thickBot="1" x14ac:dyDescent="0.35">
      <c r="A95" s="33" t="s">
        <v>153</v>
      </c>
      <c r="B95" s="34" t="s">
        <v>343</v>
      </c>
      <c r="C95" s="34" t="s">
        <v>344</v>
      </c>
      <c r="D95" s="34" t="s">
        <v>344</v>
      </c>
      <c r="E95" s="34" t="s">
        <v>344</v>
      </c>
      <c r="F95" s="34" t="s">
        <v>345</v>
      </c>
      <c r="G95" s="34" t="s">
        <v>344</v>
      </c>
      <c r="H95" s="34" t="s">
        <v>346</v>
      </c>
      <c r="I95" s="34" t="s">
        <v>344</v>
      </c>
      <c r="J95" s="34" t="s">
        <v>347</v>
      </c>
      <c r="K95" s="34" t="s">
        <v>344</v>
      </c>
      <c r="U95" s="33" t="s">
        <v>153</v>
      </c>
      <c r="V95" s="34" t="s">
        <v>344</v>
      </c>
      <c r="W95" s="34" t="s">
        <v>523</v>
      </c>
      <c r="X95" s="34" t="s">
        <v>524</v>
      </c>
      <c r="Y95" s="34" t="s">
        <v>525</v>
      </c>
      <c r="Z95" s="34" t="s">
        <v>526</v>
      </c>
      <c r="AA95" s="34" t="s">
        <v>527</v>
      </c>
      <c r="AB95" s="34" t="s">
        <v>344</v>
      </c>
      <c r="AC95" s="34" t="s">
        <v>344</v>
      </c>
      <c r="AD95" s="34" t="s">
        <v>528</v>
      </c>
      <c r="AE95" s="34" t="s">
        <v>529</v>
      </c>
    </row>
    <row r="96" spans="1:31" ht="15" thickBot="1" x14ac:dyDescent="0.35">
      <c r="A96" s="33" t="s">
        <v>154</v>
      </c>
      <c r="B96" s="34" t="s">
        <v>348</v>
      </c>
      <c r="C96" s="34" t="s">
        <v>349</v>
      </c>
      <c r="D96" s="34" t="s">
        <v>349</v>
      </c>
      <c r="E96" s="34" t="s">
        <v>349</v>
      </c>
      <c r="F96" s="34" t="s">
        <v>349</v>
      </c>
      <c r="G96" s="34" t="s">
        <v>349</v>
      </c>
      <c r="H96" s="34" t="s">
        <v>350</v>
      </c>
      <c r="I96" s="34" t="s">
        <v>349</v>
      </c>
      <c r="J96" s="34" t="s">
        <v>351</v>
      </c>
      <c r="K96" s="34" t="s">
        <v>349</v>
      </c>
      <c r="U96" s="33" t="s">
        <v>154</v>
      </c>
      <c r="V96" s="34" t="s">
        <v>349</v>
      </c>
      <c r="W96" s="34" t="s">
        <v>530</v>
      </c>
      <c r="X96" s="34" t="s">
        <v>531</v>
      </c>
      <c r="Y96" s="34" t="s">
        <v>532</v>
      </c>
      <c r="Z96" s="34" t="s">
        <v>533</v>
      </c>
      <c r="AA96" s="34" t="s">
        <v>534</v>
      </c>
      <c r="AB96" s="34" t="s">
        <v>349</v>
      </c>
      <c r="AC96" s="34" t="s">
        <v>349</v>
      </c>
      <c r="AD96" s="34" t="s">
        <v>535</v>
      </c>
      <c r="AE96" s="34" t="s">
        <v>536</v>
      </c>
    </row>
    <row r="97" spans="1:31" ht="15" thickBot="1" x14ac:dyDescent="0.35">
      <c r="A97" s="33" t="s">
        <v>155</v>
      </c>
      <c r="B97" s="34" t="s">
        <v>352</v>
      </c>
      <c r="C97" s="34" t="s">
        <v>353</v>
      </c>
      <c r="D97" s="34" t="s">
        <v>353</v>
      </c>
      <c r="E97" s="34" t="s">
        <v>353</v>
      </c>
      <c r="F97" s="34" t="s">
        <v>353</v>
      </c>
      <c r="G97" s="34" t="s">
        <v>353</v>
      </c>
      <c r="H97" s="34" t="s">
        <v>354</v>
      </c>
      <c r="I97" s="34" t="s">
        <v>353</v>
      </c>
      <c r="J97" s="34" t="s">
        <v>355</v>
      </c>
      <c r="K97" s="34" t="s">
        <v>353</v>
      </c>
      <c r="U97" s="33" t="s">
        <v>155</v>
      </c>
      <c r="V97" s="34" t="s">
        <v>353</v>
      </c>
      <c r="W97" s="34" t="s">
        <v>537</v>
      </c>
      <c r="X97" s="34" t="s">
        <v>538</v>
      </c>
      <c r="Y97" s="34" t="s">
        <v>539</v>
      </c>
      <c r="Z97" s="34" t="s">
        <v>540</v>
      </c>
      <c r="AA97" s="34" t="s">
        <v>541</v>
      </c>
      <c r="AB97" s="34" t="s">
        <v>353</v>
      </c>
      <c r="AC97" s="34" t="s">
        <v>353</v>
      </c>
      <c r="AD97" s="34" t="s">
        <v>542</v>
      </c>
      <c r="AE97" s="34" t="s">
        <v>543</v>
      </c>
    </row>
    <row r="98" spans="1:31" ht="15" thickBot="1" x14ac:dyDescent="0.35">
      <c r="A98" s="33" t="s">
        <v>156</v>
      </c>
      <c r="B98" s="34" t="s">
        <v>356</v>
      </c>
      <c r="C98" s="34" t="s">
        <v>357</v>
      </c>
      <c r="D98" s="34" t="s">
        <v>357</v>
      </c>
      <c r="E98" s="34" t="s">
        <v>357</v>
      </c>
      <c r="F98" s="34" t="s">
        <v>357</v>
      </c>
      <c r="G98" s="34" t="s">
        <v>357</v>
      </c>
      <c r="H98" s="34" t="s">
        <v>358</v>
      </c>
      <c r="I98" s="34" t="s">
        <v>357</v>
      </c>
      <c r="J98" s="34" t="s">
        <v>359</v>
      </c>
      <c r="K98" s="34" t="s">
        <v>357</v>
      </c>
      <c r="U98" s="33" t="s">
        <v>156</v>
      </c>
      <c r="V98" s="34" t="s">
        <v>357</v>
      </c>
      <c r="W98" s="34" t="s">
        <v>544</v>
      </c>
      <c r="X98" s="34" t="s">
        <v>545</v>
      </c>
      <c r="Y98" s="34" t="s">
        <v>546</v>
      </c>
      <c r="Z98" s="34" t="s">
        <v>547</v>
      </c>
      <c r="AA98" s="34" t="s">
        <v>548</v>
      </c>
      <c r="AB98" s="34" t="s">
        <v>357</v>
      </c>
      <c r="AC98" s="34" t="s">
        <v>357</v>
      </c>
      <c r="AD98" s="34" t="s">
        <v>549</v>
      </c>
      <c r="AE98" s="34" t="s">
        <v>550</v>
      </c>
    </row>
    <row r="99" spans="1:31" ht="15" thickBot="1" x14ac:dyDescent="0.35">
      <c r="A99" s="33" t="s">
        <v>157</v>
      </c>
      <c r="B99" s="34" t="s">
        <v>360</v>
      </c>
      <c r="C99" s="34" t="s">
        <v>361</v>
      </c>
      <c r="D99" s="34" t="s">
        <v>361</v>
      </c>
      <c r="E99" s="34" t="s">
        <v>361</v>
      </c>
      <c r="F99" s="34" t="s">
        <v>361</v>
      </c>
      <c r="G99" s="34" t="s">
        <v>361</v>
      </c>
      <c r="H99" s="34" t="s">
        <v>362</v>
      </c>
      <c r="I99" s="34" t="s">
        <v>361</v>
      </c>
      <c r="J99" s="34" t="s">
        <v>363</v>
      </c>
      <c r="K99" s="34" t="s">
        <v>361</v>
      </c>
      <c r="U99" s="33" t="s">
        <v>157</v>
      </c>
      <c r="V99" s="34" t="s">
        <v>361</v>
      </c>
      <c r="W99" s="34" t="s">
        <v>551</v>
      </c>
      <c r="X99" s="34" t="s">
        <v>552</v>
      </c>
      <c r="Y99" s="34" t="s">
        <v>553</v>
      </c>
      <c r="Z99" s="34" t="s">
        <v>554</v>
      </c>
      <c r="AA99" s="34" t="s">
        <v>555</v>
      </c>
      <c r="AB99" s="34" t="s">
        <v>361</v>
      </c>
      <c r="AC99" s="34" t="s">
        <v>361</v>
      </c>
      <c r="AD99" s="34" t="s">
        <v>556</v>
      </c>
      <c r="AE99" s="34" t="s">
        <v>557</v>
      </c>
    </row>
    <row r="100" spans="1:31" ht="15" thickBot="1" x14ac:dyDescent="0.35">
      <c r="A100" s="33" t="s">
        <v>158</v>
      </c>
      <c r="B100" s="34" t="s">
        <v>364</v>
      </c>
      <c r="C100" s="34" t="s">
        <v>365</v>
      </c>
      <c r="D100" s="34" t="s">
        <v>365</v>
      </c>
      <c r="E100" s="34" t="s">
        <v>365</v>
      </c>
      <c r="F100" s="34" t="s">
        <v>365</v>
      </c>
      <c r="G100" s="34" t="s">
        <v>365</v>
      </c>
      <c r="H100" s="34" t="s">
        <v>366</v>
      </c>
      <c r="I100" s="34" t="s">
        <v>365</v>
      </c>
      <c r="J100" s="34" t="s">
        <v>367</v>
      </c>
      <c r="K100" s="34" t="s">
        <v>365</v>
      </c>
      <c r="U100" s="33" t="s">
        <v>158</v>
      </c>
      <c r="V100" s="34" t="s">
        <v>365</v>
      </c>
      <c r="W100" s="34" t="s">
        <v>558</v>
      </c>
      <c r="X100" s="34" t="s">
        <v>559</v>
      </c>
      <c r="Y100" s="34" t="s">
        <v>560</v>
      </c>
      <c r="Z100" s="34" t="s">
        <v>561</v>
      </c>
      <c r="AA100" s="34" t="s">
        <v>562</v>
      </c>
      <c r="AB100" s="34" t="s">
        <v>365</v>
      </c>
      <c r="AC100" s="34" t="s">
        <v>365</v>
      </c>
      <c r="AD100" s="34" t="s">
        <v>563</v>
      </c>
      <c r="AE100" s="34" t="s">
        <v>564</v>
      </c>
    </row>
    <row r="101" spans="1:31" ht="15" thickBot="1" x14ac:dyDescent="0.35">
      <c r="A101" s="33" t="s">
        <v>159</v>
      </c>
      <c r="B101" s="34" t="s">
        <v>368</v>
      </c>
      <c r="C101" s="34" t="s">
        <v>369</v>
      </c>
      <c r="D101" s="34" t="s">
        <v>369</v>
      </c>
      <c r="E101" s="34" t="s">
        <v>369</v>
      </c>
      <c r="F101" s="34" t="s">
        <v>369</v>
      </c>
      <c r="G101" s="34" t="s">
        <v>369</v>
      </c>
      <c r="H101" s="34" t="s">
        <v>370</v>
      </c>
      <c r="I101" s="34" t="s">
        <v>369</v>
      </c>
      <c r="J101" s="34" t="s">
        <v>369</v>
      </c>
      <c r="K101" s="34" t="s">
        <v>369</v>
      </c>
      <c r="U101" s="33" t="s">
        <v>159</v>
      </c>
      <c r="V101" s="34" t="s">
        <v>369</v>
      </c>
      <c r="W101" s="34" t="s">
        <v>565</v>
      </c>
      <c r="X101" s="34" t="s">
        <v>566</v>
      </c>
      <c r="Y101" s="34" t="s">
        <v>567</v>
      </c>
      <c r="Z101" s="34" t="s">
        <v>568</v>
      </c>
      <c r="AA101" s="34" t="s">
        <v>569</v>
      </c>
      <c r="AB101" s="34" t="s">
        <v>369</v>
      </c>
      <c r="AC101" s="34" t="s">
        <v>369</v>
      </c>
      <c r="AD101" s="34" t="s">
        <v>570</v>
      </c>
      <c r="AE101" s="34" t="s">
        <v>571</v>
      </c>
    </row>
    <row r="102" spans="1:31" ht="15" thickBot="1" x14ac:dyDescent="0.35">
      <c r="A102" s="33" t="s">
        <v>160</v>
      </c>
      <c r="B102" s="34" t="s">
        <v>371</v>
      </c>
      <c r="C102" s="34" t="s">
        <v>372</v>
      </c>
      <c r="D102" s="34" t="s">
        <v>372</v>
      </c>
      <c r="E102" s="34" t="s">
        <v>372</v>
      </c>
      <c r="F102" s="34" t="s">
        <v>372</v>
      </c>
      <c r="G102" s="34" t="s">
        <v>372</v>
      </c>
      <c r="H102" s="34" t="s">
        <v>373</v>
      </c>
      <c r="I102" s="34" t="s">
        <v>372</v>
      </c>
      <c r="J102" s="34" t="s">
        <v>372</v>
      </c>
      <c r="K102" s="34" t="s">
        <v>372</v>
      </c>
      <c r="U102" s="33" t="s">
        <v>160</v>
      </c>
      <c r="V102" s="34" t="s">
        <v>372</v>
      </c>
      <c r="W102" s="34" t="s">
        <v>572</v>
      </c>
      <c r="X102" s="34" t="s">
        <v>573</v>
      </c>
      <c r="Y102" s="34" t="s">
        <v>574</v>
      </c>
      <c r="Z102" s="34" t="s">
        <v>575</v>
      </c>
      <c r="AA102" s="34" t="s">
        <v>576</v>
      </c>
      <c r="AB102" s="34" t="s">
        <v>372</v>
      </c>
      <c r="AC102" s="34" t="s">
        <v>372</v>
      </c>
      <c r="AD102" s="34" t="s">
        <v>577</v>
      </c>
      <c r="AE102" s="34" t="s">
        <v>578</v>
      </c>
    </row>
    <row r="103" spans="1:31" ht="15" thickBot="1" x14ac:dyDescent="0.35">
      <c r="A103" s="33" t="s">
        <v>161</v>
      </c>
      <c r="B103" s="34" t="s">
        <v>374</v>
      </c>
      <c r="C103" s="34" t="s">
        <v>375</v>
      </c>
      <c r="D103" s="34" t="s">
        <v>375</v>
      </c>
      <c r="E103" s="34" t="s">
        <v>375</v>
      </c>
      <c r="F103" s="34" t="s">
        <v>375</v>
      </c>
      <c r="G103" s="34" t="s">
        <v>375</v>
      </c>
      <c r="H103" s="34" t="s">
        <v>376</v>
      </c>
      <c r="I103" s="34" t="s">
        <v>375</v>
      </c>
      <c r="J103" s="34" t="s">
        <v>375</v>
      </c>
      <c r="K103" s="34" t="s">
        <v>375</v>
      </c>
      <c r="U103" s="33" t="s">
        <v>161</v>
      </c>
      <c r="V103" s="34" t="s">
        <v>375</v>
      </c>
      <c r="W103" s="34" t="s">
        <v>579</v>
      </c>
      <c r="X103" s="34" t="s">
        <v>580</v>
      </c>
      <c r="Y103" s="34" t="s">
        <v>581</v>
      </c>
      <c r="Z103" s="34" t="s">
        <v>582</v>
      </c>
      <c r="AA103" s="34" t="s">
        <v>583</v>
      </c>
      <c r="AB103" s="34" t="s">
        <v>375</v>
      </c>
      <c r="AC103" s="34" t="s">
        <v>375</v>
      </c>
      <c r="AD103" s="34" t="s">
        <v>584</v>
      </c>
      <c r="AE103" s="34" t="s">
        <v>585</v>
      </c>
    </row>
    <row r="104" spans="1:31" ht="15" thickBot="1" x14ac:dyDescent="0.35">
      <c r="A104" s="33" t="s">
        <v>162</v>
      </c>
      <c r="B104" s="34" t="s">
        <v>377</v>
      </c>
      <c r="C104" s="34" t="s">
        <v>378</v>
      </c>
      <c r="D104" s="34" t="s">
        <v>378</v>
      </c>
      <c r="E104" s="34" t="s">
        <v>378</v>
      </c>
      <c r="F104" s="34" t="s">
        <v>378</v>
      </c>
      <c r="G104" s="34" t="s">
        <v>378</v>
      </c>
      <c r="H104" s="34" t="s">
        <v>379</v>
      </c>
      <c r="I104" s="34" t="s">
        <v>378</v>
      </c>
      <c r="J104" s="34" t="s">
        <v>378</v>
      </c>
      <c r="K104" s="34" t="s">
        <v>378</v>
      </c>
      <c r="U104" s="33" t="s">
        <v>162</v>
      </c>
      <c r="V104" s="34" t="s">
        <v>378</v>
      </c>
      <c r="W104" s="34" t="s">
        <v>586</v>
      </c>
      <c r="X104" s="34" t="s">
        <v>587</v>
      </c>
      <c r="Y104" s="34" t="s">
        <v>588</v>
      </c>
      <c r="Z104" s="34" t="s">
        <v>589</v>
      </c>
      <c r="AA104" s="34" t="s">
        <v>590</v>
      </c>
      <c r="AB104" s="34" t="s">
        <v>378</v>
      </c>
      <c r="AC104" s="34" t="s">
        <v>378</v>
      </c>
      <c r="AD104" s="34" t="s">
        <v>591</v>
      </c>
      <c r="AE104" s="34" t="s">
        <v>592</v>
      </c>
    </row>
    <row r="105" spans="1:31" ht="15" thickBot="1" x14ac:dyDescent="0.35">
      <c r="A105" s="33" t="s">
        <v>163</v>
      </c>
      <c r="B105" s="34" t="s">
        <v>380</v>
      </c>
      <c r="C105" s="34" t="s">
        <v>381</v>
      </c>
      <c r="D105" s="34" t="s">
        <v>381</v>
      </c>
      <c r="E105" s="34" t="s">
        <v>381</v>
      </c>
      <c r="F105" s="34" t="s">
        <v>381</v>
      </c>
      <c r="G105" s="34" t="s">
        <v>381</v>
      </c>
      <c r="H105" s="34" t="s">
        <v>382</v>
      </c>
      <c r="I105" s="34" t="s">
        <v>381</v>
      </c>
      <c r="J105" s="34" t="s">
        <v>381</v>
      </c>
      <c r="K105" s="34" t="s">
        <v>381</v>
      </c>
      <c r="U105" s="33" t="s">
        <v>163</v>
      </c>
      <c r="V105" s="34" t="s">
        <v>381</v>
      </c>
      <c r="W105" s="34" t="s">
        <v>593</v>
      </c>
      <c r="X105" s="34" t="s">
        <v>594</v>
      </c>
      <c r="Y105" s="34" t="s">
        <v>595</v>
      </c>
      <c r="Z105" s="34" t="s">
        <v>596</v>
      </c>
      <c r="AA105" s="34" t="s">
        <v>597</v>
      </c>
      <c r="AB105" s="34" t="s">
        <v>381</v>
      </c>
      <c r="AC105" s="34" t="s">
        <v>381</v>
      </c>
      <c r="AD105" s="34" t="s">
        <v>598</v>
      </c>
      <c r="AE105" s="34" t="s">
        <v>599</v>
      </c>
    </row>
    <row r="106" spans="1:31" ht="15" thickBot="1" x14ac:dyDescent="0.35">
      <c r="A106" s="33" t="s">
        <v>164</v>
      </c>
      <c r="B106" s="34" t="s">
        <v>383</v>
      </c>
      <c r="C106" s="34" t="s">
        <v>383</v>
      </c>
      <c r="D106" s="34" t="s">
        <v>383</v>
      </c>
      <c r="E106" s="34" t="s">
        <v>383</v>
      </c>
      <c r="F106" s="34" t="s">
        <v>383</v>
      </c>
      <c r="G106" s="34" t="s">
        <v>383</v>
      </c>
      <c r="H106" s="34" t="s">
        <v>384</v>
      </c>
      <c r="I106" s="34" t="s">
        <v>383</v>
      </c>
      <c r="J106" s="34" t="s">
        <v>383</v>
      </c>
      <c r="K106" s="34" t="s">
        <v>383</v>
      </c>
      <c r="U106" s="33" t="s">
        <v>164</v>
      </c>
      <c r="V106" s="34" t="s">
        <v>383</v>
      </c>
      <c r="W106" s="34" t="s">
        <v>600</v>
      </c>
      <c r="X106" s="34" t="s">
        <v>601</v>
      </c>
      <c r="Y106" s="34" t="s">
        <v>602</v>
      </c>
      <c r="Z106" s="34" t="s">
        <v>603</v>
      </c>
      <c r="AA106" s="34" t="s">
        <v>604</v>
      </c>
      <c r="AB106" s="34" t="s">
        <v>383</v>
      </c>
      <c r="AC106" s="34" t="s">
        <v>383</v>
      </c>
      <c r="AD106" s="34" t="s">
        <v>605</v>
      </c>
      <c r="AE106" s="34" t="s">
        <v>606</v>
      </c>
    </row>
    <row r="107" spans="1:31" ht="15" thickBot="1" x14ac:dyDescent="0.35">
      <c r="A107" s="33" t="s">
        <v>165</v>
      </c>
      <c r="B107" s="34" t="s">
        <v>385</v>
      </c>
      <c r="C107" s="34" t="s">
        <v>385</v>
      </c>
      <c r="D107" s="34" t="s">
        <v>385</v>
      </c>
      <c r="E107" s="34" t="s">
        <v>385</v>
      </c>
      <c r="F107" s="34" t="s">
        <v>385</v>
      </c>
      <c r="G107" s="34" t="s">
        <v>385</v>
      </c>
      <c r="H107" s="34" t="s">
        <v>386</v>
      </c>
      <c r="I107" s="34" t="s">
        <v>385</v>
      </c>
      <c r="J107" s="34" t="s">
        <v>385</v>
      </c>
      <c r="K107" s="34" t="s">
        <v>385</v>
      </c>
      <c r="U107" s="33" t="s">
        <v>165</v>
      </c>
      <c r="V107" s="34" t="s">
        <v>385</v>
      </c>
      <c r="W107" s="34" t="s">
        <v>607</v>
      </c>
      <c r="X107" s="34" t="s">
        <v>608</v>
      </c>
      <c r="Y107" s="34" t="s">
        <v>609</v>
      </c>
      <c r="Z107" s="34" t="s">
        <v>610</v>
      </c>
      <c r="AA107" s="34" t="s">
        <v>611</v>
      </c>
      <c r="AB107" s="34" t="s">
        <v>385</v>
      </c>
      <c r="AC107" s="34" t="s">
        <v>385</v>
      </c>
      <c r="AD107" s="34" t="s">
        <v>612</v>
      </c>
      <c r="AE107" s="34" t="s">
        <v>613</v>
      </c>
    </row>
    <row r="108" spans="1:31" ht="15" thickBot="1" x14ac:dyDescent="0.35">
      <c r="A108" s="33" t="s">
        <v>166</v>
      </c>
      <c r="B108" s="34" t="s">
        <v>60</v>
      </c>
      <c r="C108" s="34" t="s">
        <v>60</v>
      </c>
      <c r="D108" s="34" t="s">
        <v>60</v>
      </c>
      <c r="E108" s="34" t="s">
        <v>60</v>
      </c>
      <c r="F108" s="34" t="s">
        <v>60</v>
      </c>
      <c r="G108" s="34" t="s">
        <v>60</v>
      </c>
      <c r="H108" s="34" t="s">
        <v>387</v>
      </c>
      <c r="I108" s="34" t="s">
        <v>60</v>
      </c>
      <c r="J108" s="34" t="s">
        <v>60</v>
      </c>
      <c r="K108" s="34" t="s">
        <v>60</v>
      </c>
      <c r="U108" s="33" t="s">
        <v>166</v>
      </c>
      <c r="V108" s="34" t="s">
        <v>60</v>
      </c>
      <c r="W108" s="34" t="s">
        <v>614</v>
      </c>
      <c r="X108" s="34" t="s">
        <v>615</v>
      </c>
      <c r="Y108" s="34" t="s">
        <v>60</v>
      </c>
      <c r="Z108" s="34" t="s">
        <v>60</v>
      </c>
      <c r="AA108" s="34" t="s">
        <v>60</v>
      </c>
      <c r="AB108" s="34" t="s">
        <v>60</v>
      </c>
      <c r="AC108" s="34" t="s">
        <v>60</v>
      </c>
      <c r="AD108" s="34" t="s">
        <v>60</v>
      </c>
      <c r="AE108" s="34" t="s">
        <v>60</v>
      </c>
    </row>
    <row r="109" spans="1:31" ht="18.600000000000001" thickBot="1" x14ac:dyDescent="0.35">
      <c r="A109" s="30"/>
      <c r="U109" s="30"/>
    </row>
    <row r="110" spans="1:31" ht="15" thickBot="1" x14ac:dyDescent="0.35">
      <c r="A110" s="33" t="s">
        <v>46</v>
      </c>
      <c r="B110" s="33" t="s">
        <v>17</v>
      </c>
      <c r="C110" s="33" t="s">
        <v>18</v>
      </c>
      <c r="D110" s="33" t="s">
        <v>19</v>
      </c>
      <c r="E110" s="33" t="s">
        <v>20</v>
      </c>
      <c r="F110" s="33" t="s">
        <v>21</v>
      </c>
      <c r="G110" s="33" t="s">
        <v>22</v>
      </c>
      <c r="H110" s="33" t="s">
        <v>23</v>
      </c>
      <c r="I110" s="33" t="s">
        <v>24</v>
      </c>
      <c r="J110" s="33" t="s">
        <v>25</v>
      </c>
      <c r="K110" s="33" t="s">
        <v>212</v>
      </c>
      <c r="U110" s="33" t="s">
        <v>46</v>
      </c>
      <c r="V110" s="33" t="s">
        <v>17</v>
      </c>
      <c r="W110" s="33" t="s">
        <v>18</v>
      </c>
      <c r="X110" s="33" t="s">
        <v>19</v>
      </c>
      <c r="Y110" s="33" t="s">
        <v>20</v>
      </c>
      <c r="Z110" s="33" t="s">
        <v>21</v>
      </c>
      <c r="AA110" s="33" t="s">
        <v>22</v>
      </c>
      <c r="AB110" s="33" t="s">
        <v>23</v>
      </c>
      <c r="AC110" s="33" t="s">
        <v>24</v>
      </c>
      <c r="AD110" s="33" t="s">
        <v>25</v>
      </c>
      <c r="AE110" s="33" t="s">
        <v>212</v>
      </c>
    </row>
    <row r="111" spans="1:31" ht="15" thickBot="1" x14ac:dyDescent="0.35">
      <c r="A111" s="33" t="s">
        <v>37</v>
      </c>
      <c r="B111" s="34">
        <v>111</v>
      </c>
      <c r="C111" s="34">
        <v>42.5</v>
      </c>
      <c r="D111" s="34">
        <v>46</v>
      </c>
      <c r="E111" s="34">
        <v>91</v>
      </c>
      <c r="F111" s="34">
        <v>64.5</v>
      </c>
      <c r="G111" s="34">
        <v>122.5</v>
      </c>
      <c r="H111" s="34">
        <v>499885.1</v>
      </c>
      <c r="I111" s="34">
        <v>31</v>
      </c>
      <c r="J111" s="34">
        <v>499971.1</v>
      </c>
      <c r="K111" s="34">
        <v>31</v>
      </c>
      <c r="U111" s="33" t="s">
        <v>37</v>
      </c>
      <c r="V111" s="34">
        <v>121.5</v>
      </c>
      <c r="W111" s="34">
        <v>499734.8</v>
      </c>
      <c r="X111" s="34">
        <v>499925.9</v>
      </c>
      <c r="Y111" s="34">
        <v>90</v>
      </c>
      <c r="Z111" s="34">
        <v>64.5</v>
      </c>
      <c r="AA111" s="34">
        <v>154.5</v>
      </c>
      <c r="AB111" s="34">
        <v>31</v>
      </c>
      <c r="AC111" s="34">
        <v>31</v>
      </c>
      <c r="AD111" s="34">
        <v>76</v>
      </c>
      <c r="AE111" s="34">
        <v>52.5</v>
      </c>
    </row>
    <row r="112" spans="1:31" ht="15" thickBot="1" x14ac:dyDescent="0.35">
      <c r="A112" s="33" t="s">
        <v>38</v>
      </c>
      <c r="B112" s="34">
        <v>88.5</v>
      </c>
      <c r="C112" s="34">
        <v>30</v>
      </c>
      <c r="D112" s="34">
        <v>45</v>
      </c>
      <c r="E112" s="34">
        <v>79</v>
      </c>
      <c r="F112" s="34">
        <v>62.5</v>
      </c>
      <c r="G112" s="34">
        <v>31</v>
      </c>
      <c r="H112" s="34">
        <v>499884.1</v>
      </c>
      <c r="I112" s="34">
        <v>30</v>
      </c>
      <c r="J112" s="34">
        <v>499925.1</v>
      </c>
      <c r="K112" s="34">
        <v>30</v>
      </c>
      <c r="U112" s="33" t="s">
        <v>38</v>
      </c>
      <c r="V112" s="34">
        <v>120.5</v>
      </c>
      <c r="W112" s="34">
        <v>499733.8</v>
      </c>
      <c r="X112" s="34">
        <v>499924.9</v>
      </c>
      <c r="Y112" s="34">
        <v>89</v>
      </c>
      <c r="Z112" s="34">
        <v>63.5</v>
      </c>
      <c r="AA112" s="34">
        <v>153.5</v>
      </c>
      <c r="AB112" s="34">
        <v>30</v>
      </c>
      <c r="AC112" s="34">
        <v>30</v>
      </c>
      <c r="AD112" s="34">
        <v>75</v>
      </c>
      <c r="AE112" s="34">
        <v>51.5</v>
      </c>
    </row>
    <row r="113" spans="1:31" ht="15" thickBot="1" x14ac:dyDescent="0.35">
      <c r="A113" s="33" t="s">
        <v>39</v>
      </c>
      <c r="B113" s="34">
        <v>87.5</v>
      </c>
      <c r="C113" s="34">
        <v>29</v>
      </c>
      <c r="D113" s="34">
        <v>44</v>
      </c>
      <c r="E113" s="34">
        <v>78</v>
      </c>
      <c r="F113" s="34">
        <v>61.5</v>
      </c>
      <c r="G113" s="34">
        <v>30</v>
      </c>
      <c r="H113" s="34">
        <v>499883.1</v>
      </c>
      <c r="I113" s="34">
        <v>29</v>
      </c>
      <c r="J113" s="34">
        <v>499924.1</v>
      </c>
      <c r="K113" s="34">
        <v>29</v>
      </c>
      <c r="U113" s="33" t="s">
        <v>39</v>
      </c>
      <c r="V113" s="34">
        <v>119.5</v>
      </c>
      <c r="W113" s="34">
        <v>499732.8</v>
      </c>
      <c r="X113" s="34">
        <v>499923.9</v>
      </c>
      <c r="Y113" s="34">
        <v>88</v>
      </c>
      <c r="Z113" s="34">
        <v>62.5</v>
      </c>
      <c r="AA113" s="34">
        <v>152.5</v>
      </c>
      <c r="AB113" s="34">
        <v>29</v>
      </c>
      <c r="AC113" s="34">
        <v>29</v>
      </c>
      <c r="AD113" s="34">
        <v>74</v>
      </c>
      <c r="AE113" s="34">
        <v>50.5</v>
      </c>
    </row>
    <row r="114" spans="1:31" ht="15" thickBot="1" x14ac:dyDescent="0.35">
      <c r="A114" s="33" t="s">
        <v>40</v>
      </c>
      <c r="B114" s="34">
        <v>86.5</v>
      </c>
      <c r="C114" s="34">
        <v>28</v>
      </c>
      <c r="D114" s="34">
        <v>28</v>
      </c>
      <c r="E114" s="34">
        <v>77</v>
      </c>
      <c r="F114" s="34">
        <v>35</v>
      </c>
      <c r="G114" s="34">
        <v>29</v>
      </c>
      <c r="H114" s="34">
        <v>499882.1</v>
      </c>
      <c r="I114" s="34">
        <v>28</v>
      </c>
      <c r="J114" s="34">
        <v>499923.1</v>
      </c>
      <c r="K114" s="34">
        <v>28</v>
      </c>
      <c r="U114" s="33" t="s">
        <v>40</v>
      </c>
      <c r="V114" s="34">
        <v>28</v>
      </c>
      <c r="W114" s="34">
        <v>499731.8</v>
      </c>
      <c r="X114" s="34">
        <v>499922.9</v>
      </c>
      <c r="Y114" s="34">
        <v>87</v>
      </c>
      <c r="Z114" s="34">
        <v>61.5</v>
      </c>
      <c r="AA114" s="34">
        <v>151.5</v>
      </c>
      <c r="AB114" s="34">
        <v>28</v>
      </c>
      <c r="AC114" s="34">
        <v>28</v>
      </c>
      <c r="AD114" s="34">
        <v>73</v>
      </c>
      <c r="AE114" s="34">
        <v>49.5</v>
      </c>
    </row>
    <row r="115" spans="1:31" ht="15" thickBot="1" x14ac:dyDescent="0.35">
      <c r="A115" s="33" t="s">
        <v>41</v>
      </c>
      <c r="B115" s="34">
        <v>85.5</v>
      </c>
      <c r="C115" s="34">
        <v>27</v>
      </c>
      <c r="D115" s="34">
        <v>27</v>
      </c>
      <c r="E115" s="34">
        <v>51.5</v>
      </c>
      <c r="F115" s="34">
        <v>34</v>
      </c>
      <c r="G115" s="34">
        <v>28</v>
      </c>
      <c r="H115" s="34">
        <v>499881.1</v>
      </c>
      <c r="I115" s="34">
        <v>27</v>
      </c>
      <c r="J115" s="34">
        <v>499922.1</v>
      </c>
      <c r="K115" s="34">
        <v>27</v>
      </c>
      <c r="U115" s="33" t="s">
        <v>41</v>
      </c>
      <c r="V115" s="34">
        <v>27</v>
      </c>
      <c r="W115" s="34">
        <v>499730.8</v>
      </c>
      <c r="X115" s="34">
        <v>499921.9</v>
      </c>
      <c r="Y115" s="34">
        <v>86</v>
      </c>
      <c r="Z115" s="34">
        <v>60.5</v>
      </c>
      <c r="AA115" s="34">
        <v>150.5</v>
      </c>
      <c r="AB115" s="34">
        <v>27</v>
      </c>
      <c r="AC115" s="34">
        <v>27</v>
      </c>
      <c r="AD115" s="34">
        <v>72</v>
      </c>
      <c r="AE115" s="34">
        <v>48.5</v>
      </c>
    </row>
    <row r="116" spans="1:31" ht="15" thickBot="1" x14ac:dyDescent="0.35">
      <c r="A116" s="33" t="s">
        <v>42</v>
      </c>
      <c r="B116" s="34">
        <v>84.5</v>
      </c>
      <c r="C116" s="34">
        <v>26</v>
      </c>
      <c r="D116" s="34">
        <v>26</v>
      </c>
      <c r="E116" s="34">
        <v>50.5</v>
      </c>
      <c r="F116" s="34">
        <v>33</v>
      </c>
      <c r="G116" s="34">
        <v>27</v>
      </c>
      <c r="H116" s="34">
        <v>499880.1</v>
      </c>
      <c r="I116" s="34">
        <v>26</v>
      </c>
      <c r="J116" s="34">
        <v>499921.1</v>
      </c>
      <c r="K116" s="34">
        <v>26</v>
      </c>
      <c r="U116" s="33" t="s">
        <v>42</v>
      </c>
      <c r="V116" s="34">
        <v>26</v>
      </c>
      <c r="W116" s="34">
        <v>499729.8</v>
      </c>
      <c r="X116" s="34">
        <v>499920.9</v>
      </c>
      <c r="Y116" s="34">
        <v>85</v>
      </c>
      <c r="Z116" s="34">
        <v>59.5</v>
      </c>
      <c r="AA116" s="34">
        <v>149.5</v>
      </c>
      <c r="AB116" s="34">
        <v>26</v>
      </c>
      <c r="AC116" s="34">
        <v>26</v>
      </c>
      <c r="AD116" s="34">
        <v>71</v>
      </c>
      <c r="AE116" s="34">
        <v>47.5</v>
      </c>
    </row>
    <row r="117" spans="1:31" ht="15" thickBot="1" x14ac:dyDescent="0.35">
      <c r="A117" s="33" t="s">
        <v>43</v>
      </c>
      <c r="B117" s="34">
        <v>83.5</v>
      </c>
      <c r="C117" s="34">
        <v>25</v>
      </c>
      <c r="D117" s="34">
        <v>25</v>
      </c>
      <c r="E117" s="34">
        <v>49.5</v>
      </c>
      <c r="F117" s="34">
        <v>32</v>
      </c>
      <c r="G117" s="34">
        <v>26</v>
      </c>
      <c r="H117" s="34">
        <v>499879.1</v>
      </c>
      <c r="I117" s="34">
        <v>25</v>
      </c>
      <c r="J117" s="34">
        <v>499920.1</v>
      </c>
      <c r="K117" s="34">
        <v>25</v>
      </c>
      <c r="U117" s="33" t="s">
        <v>43</v>
      </c>
      <c r="V117" s="34">
        <v>25</v>
      </c>
      <c r="W117" s="34">
        <v>499728.8</v>
      </c>
      <c r="X117" s="34">
        <v>499919.9</v>
      </c>
      <c r="Y117" s="34">
        <v>84</v>
      </c>
      <c r="Z117" s="34">
        <v>58.5</v>
      </c>
      <c r="AA117" s="34">
        <v>148.5</v>
      </c>
      <c r="AB117" s="34">
        <v>25</v>
      </c>
      <c r="AC117" s="34">
        <v>25</v>
      </c>
      <c r="AD117" s="34">
        <v>70</v>
      </c>
      <c r="AE117" s="34">
        <v>46.5</v>
      </c>
    </row>
    <row r="118" spans="1:31" ht="15" thickBot="1" x14ac:dyDescent="0.35">
      <c r="A118" s="33" t="s">
        <v>44</v>
      </c>
      <c r="B118" s="34">
        <v>82.5</v>
      </c>
      <c r="C118" s="34">
        <v>24</v>
      </c>
      <c r="D118" s="34">
        <v>24</v>
      </c>
      <c r="E118" s="34">
        <v>48.5</v>
      </c>
      <c r="F118" s="34">
        <v>31</v>
      </c>
      <c r="G118" s="34">
        <v>25</v>
      </c>
      <c r="H118" s="34">
        <v>499878.1</v>
      </c>
      <c r="I118" s="34">
        <v>24</v>
      </c>
      <c r="J118" s="34">
        <v>499919.1</v>
      </c>
      <c r="K118" s="34">
        <v>24</v>
      </c>
      <c r="U118" s="33" t="s">
        <v>44</v>
      </c>
      <c r="V118" s="34">
        <v>24</v>
      </c>
      <c r="W118" s="34">
        <v>499727.8</v>
      </c>
      <c r="X118" s="34">
        <v>499918.9</v>
      </c>
      <c r="Y118" s="34">
        <v>83</v>
      </c>
      <c r="Z118" s="34">
        <v>57.5</v>
      </c>
      <c r="AA118" s="34">
        <v>147.5</v>
      </c>
      <c r="AB118" s="34">
        <v>24</v>
      </c>
      <c r="AC118" s="34">
        <v>24</v>
      </c>
      <c r="AD118" s="34">
        <v>69</v>
      </c>
      <c r="AE118" s="34">
        <v>45.5</v>
      </c>
    </row>
    <row r="119" spans="1:31" ht="15" thickBot="1" x14ac:dyDescent="0.35">
      <c r="A119" s="33" t="s">
        <v>45</v>
      </c>
      <c r="B119" s="34">
        <v>81.5</v>
      </c>
      <c r="C119" s="34">
        <v>23</v>
      </c>
      <c r="D119" s="34">
        <v>23</v>
      </c>
      <c r="E119" s="34">
        <v>47.5</v>
      </c>
      <c r="F119" s="34">
        <v>30</v>
      </c>
      <c r="G119" s="34">
        <v>24</v>
      </c>
      <c r="H119" s="34">
        <v>499877.1</v>
      </c>
      <c r="I119" s="34">
        <v>23</v>
      </c>
      <c r="J119" s="34">
        <v>499918.1</v>
      </c>
      <c r="K119" s="34">
        <v>23</v>
      </c>
      <c r="U119" s="33" t="s">
        <v>45</v>
      </c>
      <c r="V119" s="34">
        <v>23</v>
      </c>
      <c r="W119" s="34">
        <v>499726.8</v>
      </c>
      <c r="X119" s="34">
        <v>499917.9</v>
      </c>
      <c r="Y119" s="34">
        <v>82</v>
      </c>
      <c r="Z119" s="34">
        <v>56.5</v>
      </c>
      <c r="AA119" s="34">
        <v>146.5</v>
      </c>
      <c r="AB119" s="34">
        <v>23</v>
      </c>
      <c r="AC119" s="34">
        <v>23</v>
      </c>
      <c r="AD119" s="34">
        <v>68</v>
      </c>
      <c r="AE119" s="34">
        <v>44.5</v>
      </c>
    </row>
    <row r="120" spans="1:31" ht="15" thickBot="1" x14ac:dyDescent="0.35">
      <c r="A120" s="33" t="s">
        <v>144</v>
      </c>
      <c r="B120" s="34">
        <v>80.5</v>
      </c>
      <c r="C120" s="34">
        <v>22</v>
      </c>
      <c r="D120" s="34">
        <v>22</v>
      </c>
      <c r="E120" s="34">
        <v>46.5</v>
      </c>
      <c r="F120" s="34">
        <v>29</v>
      </c>
      <c r="G120" s="34">
        <v>23</v>
      </c>
      <c r="H120" s="34">
        <v>499876.1</v>
      </c>
      <c r="I120" s="34">
        <v>22</v>
      </c>
      <c r="J120" s="34">
        <v>499917.1</v>
      </c>
      <c r="K120" s="34">
        <v>22</v>
      </c>
      <c r="U120" s="33" t="s">
        <v>144</v>
      </c>
      <c r="V120" s="34">
        <v>22</v>
      </c>
      <c r="W120" s="34">
        <v>499725.8</v>
      </c>
      <c r="X120" s="34">
        <v>499916.9</v>
      </c>
      <c r="Y120" s="34">
        <v>81</v>
      </c>
      <c r="Z120" s="34">
        <v>55.5</v>
      </c>
      <c r="AA120" s="34">
        <v>145.5</v>
      </c>
      <c r="AB120" s="34">
        <v>22</v>
      </c>
      <c r="AC120" s="34">
        <v>22</v>
      </c>
      <c r="AD120" s="34">
        <v>67</v>
      </c>
      <c r="AE120" s="34">
        <v>43.5</v>
      </c>
    </row>
    <row r="121" spans="1:31" ht="15" thickBot="1" x14ac:dyDescent="0.35">
      <c r="A121" s="33" t="s">
        <v>145</v>
      </c>
      <c r="B121" s="34">
        <v>79.5</v>
      </c>
      <c r="C121" s="34">
        <v>21</v>
      </c>
      <c r="D121" s="34">
        <v>21</v>
      </c>
      <c r="E121" s="34">
        <v>36.5</v>
      </c>
      <c r="F121" s="34">
        <v>28</v>
      </c>
      <c r="G121" s="34">
        <v>22</v>
      </c>
      <c r="H121" s="34">
        <v>499875.1</v>
      </c>
      <c r="I121" s="34">
        <v>21</v>
      </c>
      <c r="J121" s="34">
        <v>499916.1</v>
      </c>
      <c r="K121" s="34">
        <v>21</v>
      </c>
      <c r="U121" s="33" t="s">
        <v>145</v>
      </c>
      <c r="V121" s="34">
        <v>21</v>
      </c>
      <c r="W121" s="34">
        <v>499724.79999999999</v>
      </c>
      <c r="X121" s="34">
        <v>499915.9</v>
      </c>
      <c r="Y121" s="34">
        <v>80</v>
      </c>
      <c r="Z121" s="34">
        <v>54.5</v>
      </c>
      <c r="AA121" s="34">
        <v>144.5</v>
      </c>
      <c r="AB121" s="34">
        <v>21</v>
      </c>
      <c r="AC121" s="34">
        <v>21</v>
      </c>
      <c r="AD121" s="34">
        <v>66</v>
      </c>
      <c r="AE121" s="34">
        <v>42.5</v>
      </c>
    </row>
    <row r="122" spans="1:31" ht="15" thickBot="1" x14ac:dyDescent="0.35">
      <c r="A122" s="33" t="s">
        <v>146</v>
      </c>
      <c r="B122" s="34">
        <v>78.5</v>
      </c>
      <c r="C122" s="34">
        <v>20</v>
      </c>
      <c r="D122" s="34">
        <v>20</v>
      </c>
      <c r="E122" s="34">
        <v>35.5</v>
      </c>
      <c r="F122" s="34">
        <v>27</v>
      </c>
      <c r="G122" s="34">
        <v>21</v>
      </c>
      <c r="H122" s="34">
        <v>499874.1</v>
      </c>
      <c r="I122" s="34">
        <v>20</v>
      </c>
      <c r="J122" s="34">
        <v>499915.1</v>
      </c>
      <c r="K122" s="34">
        <v>20</v>
      </c>
      <c r="U122" s="33" t="s">
        <v>146</v>
      </c>
      <c r="V122" s="34">
        <v>20</v>
      </c>
      <c r="W122" s="34">
        <v>499723.8</v>
      </c>
      <c r="X122" s="34">
        <v>499914.9</v>
      </c>
      <c r="Y122" s="34">
        <v>79</v>
      </c>
      <c r="Z122" s="34">
        <v>53.5</v>
      </c>
      <c r="AA122" s="34">
        <v>143.5</v>
      </c>
      <c r="AB122" s="34">
        <v>20</v>
      </c>
      <c r="AC122" s="34">
        <v>20</v>
      </c>
      <c r="AD122" s="34">
        <v>65</v>
      </c>
      <c r="AE122" s="34">
        <v>41.5</v>
      </c>
    </row>
    <row r="123" spans="1:31" ht="15" thickBot="1" x14ac:dyDescent="0.35">
      <c r="A123" s="33" t="s">
        <v>147</v>
      </c>
      <c r="B123" s="34">
        <v>77.5</v>
      </c>
      <c r="C123" s="34">
        <v>19</v>
      </c>
      <c r="D123" s="34">
        <v>19</v>
      </c>
      <c r="E123" s="34">
        <v>34.5</v>
      </c>
      <c r="F123" s="34">
        <v>26</v>
      </c>
      <c r="G123" s="34">
        <v>20</v>
      </c>
      <c r="H123" s="34">
        <v>499873.1</v>
      </c>
      <c r="I123" s="34">
        <v>19</v>
      </c>
      <c r="J123" s="34">
        <v>499914.1</v>
      </c>
      <c r="K123" s="34">
        <v>19</v>
      </c>
      <c r="U123" s="33" t="s">
        <v>147</v>
      </c>
      <c r="V123" s="34">
        <v>19</v>
      </c>
      <c r="W123" s="34">
        <v>499722.8</v>
      </c>
      <c r="X123" s="34">
        <v>499913.9</v>
      </c>
      <c r="Y123" s="34">
        <v>78</v>
      </c>
      <c r="Z123" s="34">
        <v>52.5</v>
      </c>
      <c r="AA123" s="34">
        <v>142.5</v>
      </c>
      <c r="AB123" s="34">
        <v>19</v>
      </c>
      <c r="AC123" s="34">
        <v>19</v>
      </c>
      <c r="AD123" s="34">
        <v>64</v>
      </c>
      <c r="AE123" s="34">
        <v>40.5</v>
      </c>
    </row>
    <row r="124" spans="1:31" ht="15" thickBot="1" x14ac:dyDescent="0.35">
      <c r="A124" s="33" t="s">
        <v>148</v>
      </c>
      <c r="B124" s="34">
        <v>76.5</v>
      </c>
      <c r="C124" s="34">
        <v>18</v>
      </c>
      <c r="D124" s="34">
        <v>18</v>
      </c>
      <c r="E124" s="34">
        <v>33.5</v>
      </c>
      <c r="F124" s="34">
        <v>25</v>
      </c>
      <c r="G124" s="34">
        <v>19</v>
      </c>
      <c r="H124" s="34">
        <v>499872.1</v>
      </c>
      <c r="I124" s="34">
        <v>18</v>
      </c>
      <c r="J124" s="34">
        <v>499913.1</v>
      </c>
      <c r="K124" s="34">
        <v>18</v>
      </c>
      <c r="U124" s="33" t="s">
        <v>148</v>
      </c>
      <c r="V124" s="34">
        <v>18</v>
      </c>
      <c r="W124" s="34">
        <v>499721.8</v>
      </c>
      <c r="X124" s="34">
        <v>499912.9</v>
      </c>
      <c r="Y124" s="34">
        <v>77</v>
      </c>
      <c r="Z124" s="34">
        <v>46.5</v>
      </c>
      <c r="AA124" s="34">
        <v>141.5</v>
      </c>
      <c r="AB124" s="34">
        <v>18</v>
      </c>
      <c r="AC124" s="34">
        <v>18</v>
      </c>
      <c r="AD124" s="34">
        <v>63</v>
      </c>
      <c r="AE124" s="34">
        <v>39.5</v>
      </c>
    </row>
    <row r="125" spans="1:31" ht="15" thickBot="1" x14ac:dyDescent="0.35">
      <c r="A125" s="33" t="s">
        <v>149</v>
      </c>
      <c r="B125" s="34">
        <v>75.5</v>
      </c>
      <c r="C125" s="34">
        <v>17</v>
      </c>
      <c r="D125" s="34">
        <v>17</v>
      </c>
      <c r="E125" s="34">
        <v>23</v>
      </c>
      <c r="F125" s="34">
        <v>24</v>
      </c>
      <c r="G125" s="34">
        <v>18</v>
      </c>
      <c r="H125" s="34">
        <v>499871.1</v>
      </c>
      <c r="I125" s="34">
        <v>17</v>
      </c>
      <c r="J125" s="34">
        <v>499912.1</v>
      </c>
      <c r="K125" s="34">
        <v>17</v>
      </c>
      <c r="U125" s="33" t="s">
        <v>149</v>
      </c>
      <c r="V125" s="34">
        <v>17</v>
      </c>
      <c r="W125" s="34">
        <v>499720.8</v>
      </c>
      <c r="X125" s="34">
        <v>499911.9</v>
      </c>
      <c r="Y125" s="34">
        <v>71</v>
      </c>
      <c r="Z125" s="34">
        <v>45.5</v>
      </c>
      <c r="AA125" s="34">
        <v>140.5</v>
      </c>
      <c r="AB125" s="34">
        <v>17</v>
      </c>
      <c r="AC125" s="34">
        <v>17</v>
      </c>
      <c r="AD125" s="34">
        <v>62</v>
      </c>
      <c r="AE125" s="34">
        <v>38.5</v>
      </c>
    </row>
    <row r="126" spans="1:31" ht="15" thickBot="1" x14ac:dyDescent="0.35">
      <c r="A126" s="33" t="s">
        <v>150</v>
      </c>
      <c r="B126" s="34">
        <v>74.5</v>
      </c>
      <c r="C126" s="34">
        <v>16</v>
      </c>
      <c r="D126" s="34">
        <v>16</v>
      </c>
      <c r="E126" s="34">
        <v>22</v>
      </c>
      <c r="F126" s="34">
        <v>23</v>
      </c>
      <c r="G126" s="34">
        <v>17</v>
      </c>
      <c r="H126" s="34">
        <v>499870.1</v>
      </c>
      <c r="I126" s="34">
        <v>16</v>
      </c>
      <c r="J126" s="34">
        <v>499911.1</v>
      </c>
      <c r="K126" s="34">
        <v>16</v>
      </c>
      <c r="U126" s="33" t="s">
        <v>150</v>
      </c>
      <c r="V126" s="34">
        <v>16</v>
      </c>
      <c r="W126" s="34">
        <v>499719.8</v>
      </c>
      <c r="X126" s="34">
        <v>499910.9</v>
      </c>
      <c r="Y126" s="34">
        <v>70</v>
      </c>
      <c r="Z126" s="34">
        <v>44.5</v>
      </c>
      <c r="AA126" s="34">
        <v>139.5</v>
      </c>
      <c r="AB126" s="34">
        <v>16</v>
      </c>
      <c r="AC126" s="34">
        <v>16</v>
      </c>
      <c r="AD126" s="34">
        <v>61</v>
      </c>
      <c r="AE126" s="34">
        <v>37.5</v>
      </c>
    </row>
    <row r="127" spans="1:31" ht="15" thickBot="1" x14ac:dyDescent="0.35">
      <c r="A127" s="33" t="s">
        <v>151</v>
      </c>
      <c r="B127" s="34">
        <v>73.5</v>
      </c>
      <c r="C127" s="34">
        <v>15</v>
      </c>
      <c r="D127" s="34">
        <v>15</v>
      </c>
      <c r="E127" s="34">
        <v>21</v>
      </c>
      <c r="F127" s="34">
        <v>20</v>
      </c>
      <c r="G127" s="34">
        <v>16</v>
      </c>
      <c r="H127" s="34">
        <v>499869.1</v>
      </c>
      <c r="I127" s="34">
        <v>15</v>
      </c>
      <c r="J127" s="34">
        <v>499910.1</v>
      </c>
      <c r="K127" s="34">
        <v>15</v>
      </c>
      <c r="U127" s="33" t="s">
        <v>151</v>
      </c>
      <c r="V127" s="34">
        <v>15</v>
      </c>
      <c r="W127" s="34">
        <v>499718.8</v>
      </c>
      <c r="X127" s="34">
        <v>499909.9</v>
      </c>
      <c r="Y127" s="34">
        <v>69</v>
      </c>
      <c r="Z127" s="34">
        <v>41.5</v>
      </c>
      <c r="AA127" s="34">
        <v>138.5</v>
      </c>
      <c r="AB127" s="34">
        <v>15</v>
      </c>
      <c r="AC127" s="34">
        <v>15</v>
      </c>
      <c r="AD127" s="34">
        <v>60</v>
      </c>
      <c r="AE127" s="34">
        <v>36.5</v>
      </c>
    </row>
    <row r="128" spans="1:31" ht="15" thickBot="1" x14ac:dyDescent="0.35">
      <c r="A128" s="33" t="s">
        <v>152</v>
      </c>
      <c r="B128" s="34">
        <v>72.5</v>
      </c>
      <c r="C128" s="34">
        <v>14</v>
      </c>
      <c r="D128" s="34">
        <v>14</v>
      </c>
      <c r="E128" s="34">
        <v>20</v>
      </c>
      <c r="F128" s="34">
        <v>19</v>
      </c>
      <c r="G128" s="34">
        <v>14</v>
      </c>
      <c r="H128" s="34">
        <v>499868.1</v>
      </c>
      <c r="I128" s="34">
        <v>14</v>
      </c>
      <c r="J128" s="34">
        <v>499909.1</v>
      </c>
      <c r="K128" s="34">
        <v>14</v>
      </c>
      <c r="U128" s="33" t="s">
        <v>152</v>
      </c>
      <c r="V128" s="34">
        <v>14</v>
      </c>
      <c r="W128" s="34">
        <v>499717.8</v>
      </c>
      <c r="X128" s="34">
        <v>499908.9</v>
      </c>
      <c r="Y128" s="34">
        <v>68</v>
      </c>
      <c r="Z128" s="34">
        <v>40.5</v>
      </c>
      <c r="AA128" s="34">
        <v>137.5</v>
      </c>
      <c r="AB128" s="34">
        <v>14</v>
      </c>
      <c r="AC128" s="34">
        <v>14</v>
      </c>
      <c r="AD128" s="34">
        <v>59</v>
      </c>
      <c r="AE128" s="34">
        <v>35.5</v>
      </c>
    </row>
    <row r="129" spans="1:35" ht="15" thickBot="1" x14ac:dyDescent="0.35">
      <c r="A129" s="33" t="s">
        <v>153</v>
      </c>
      <c r="B129" s="34">
        <v>71.5</v>
      </c>
      <c r="C129" s="34">
        <v>13</v>
      </c>
      <c r="D129" s="34">
        <v>13</v>
      </c>
      <c r="E129" s="34">
        <v>13</v>
      </c>
      <c r="F129" s="34">
        <v>18</v>
      </c>
      <c r="G129" s="34">
        <v>13</v>
      </c>
      <c r="H129" s="34">
        <v>499867.1</v>
      </c>
      <c r="I129" s="34">
        <v>13</v>
      </c>
      <c r="J129" s="34">
        <v>499908.1</v>
      </c>
      <c r="K129" s="34">
        <v>13</v>
      </c>
      <c r="U129" s="33" t="s">
        <v>153</v>
      </c>
      <c r="V129" s="34">
        <v>13</v>
      </c>
      <c r="W129" s="34">
        <v>499716.8</v>
      </c>
      <c r="X129" s="34">
        <v>499907.9</v>
      </c>
      <c r="Y129" s="34">
        <v>57.5</v>
      </c>
      <c r="Z129" s="34">
        <v>39.5</v>
      </c>
      <c r="AA129" s="34">
        <v>136.5</v>
      </c>
      <c r="AB129" s="34">
        <v>13</v>
      </c>
      <c r="AC129" s="34">
        <v>13</v>
      </c>
      <c r="AD129" s="34">
        <v>58</v>
      </c>
      <c r="AE129" s="34">
        <v>34.5</v>
      </c>
    </row>
    <row r="130" spans="1:35" ht="15" thickBot="1" x14ac:dyDescent="0.35">
      <c r="A130" s="33" t="s">
        <v>154</v>
      </c>
      <c r="B130" s="34">
        <v>70.5</v>
      </c>
      <c r="C130" s="34">
        <v>12</v>
      </c>
      <c r="D130" s="34">
        <v>12</v>
      </c>
      <c r="E130" s="34">
        <v>12</v>
      </c>
      <c r="F130" s="34">
        <v>12</v>
      </c>
      <c r="G130" s="34">
        <v>12</v>
      </c>
      <c r="H130" s="34">
        <v>499866.1</v>
      </c>
      <c r="I130" s="34">
        <v>12</v>
      </c>
      <c r="J130" s="34">
        <v>499907.1</v>
      </c>
      <c r="K130" s="34">
        <v>12</v>
      </c>
      <c r="U130" s="33" t="s">
        <v>154</v>
      </c>
      <c r="V130" s="34">
        <v>12</v>
      </c>
      <c r="W130" s="34">
        <v>499715.8</v>
      </c>
      <c r="X130" s="34">
        <v>499906.9</v>
      </c>
      <c r="Y130" s="34">
        <v>56.5</v>
      </c>
      <c r="Z130" s="34">
        <v>38.5</v>
      </c>
      <c r="AA130" s="34">
        <v>135.5</v>
      </c>
      <c r="AB130" s="34">
        <v>12</v>
      </c>
      <c r="AC130" s="34">
        <v>12</v>
      </c>
      <c r="AD130" s="34">
        <v>57</v>
      </c>
      <c r="AE130" s="34">
        <v>33.5</v>
      </c>
    </row>
    <row r="131" spans="1:35" ht="15" thickBot="1" x14ac:dyDescent="0.35">
      <c r="A131" s="33" t="s">
        <v>155</v>
      </c>
      <c r="B131" s="34">
        <v>69.5</v>
      </c>
      <c r="C131" s="34">
        <v>11</v>
      </c>
      <c r="D131" s="34">
        <v>11</v>
      </c>
      <c r="E131" s="34">
        <v>11</v>
      </c>
      <c r="F131" s="34">
        <v>11</v>
      </c>
      <c r="G131" s="34">
        <v>11</v>
      </c>
      <c r="H131" s="34">
        <v>499865.1</v>
      </c>
      <c r="I131" s="34">
        <v>11</v>
      </c>
      <c r="J131" s="34">
        <v>499906.1</v>
      </c>
      <c r="K131" s="34">
        <v>11</v>
      </c>
      <c r="U131" s="33" t="s">
        <v>155</v>
      </c>
      <c r="V131" s="34">
        <v>11</v>
      </c>
      <c r="W131" s="34">
        <v>499714.8</v>
      </c>
      <c r="X131" s="34">
        <v>499905.9</v>
      </c>
      <c r="Y131" s="34">
        <v>55.5</v>
      </c>
      <c r="Z131" s="34">
        <v>37.5</v>
      </c>
      <c r="AA131" s="34">
        <v>134.5</v>
      </c>
      <c r="AB131" s="34">
        <v>11</v>
      </c>
      <c r="AC131" s="34">
        <v>11</v>
      </c>
      <c r="AD131" s="34">
        <v>56</v>
      </c>
      <c r="AE131" s="34">
        <v>32.5</v>
      </c>
    </row>
    <row r="132" spans="1:35" ht="15" thickBot="1" x14ac:dyDescent="0.35">
      <c r="A132" s="33" t="s">
        <v>156</v>
      </c>
      <c r="B132" s="34">
        <v>68.5</v>
      </c>
      <c r="C132" s="34">
        <v>10</v>
      </c>
      <c r="D132" s="34">
        <v>10</v>
      </c>
      <c r="E132" s="34">
        <v>10</v>
      </c>
      <c r="F132" s="34">
        <v>10</v>
      </c>
      <c r="G132" s="34">
        <v>10</v>
      </c>
      <c r="H132" s="34">
        <v>499864.1</v>
      </c>
      <c r="I132" s="34">
        <v>10</v>
      </c>
      <c r="J132" s="34">
        <v>499905.1</v>
      </c>
      <c r="K132" s="34">
        <v>10</v>
      </c>
      <c r="U132" s="33" t="s">
        <v>156</v>
      </c>
      <c r="V132" s="34">
        <v>10</v>
      </c>
      <c r="W132" s="34">
        <v>499713.8</v>
      </c>
      <c r="X132" s="34">
        <v>499904.9</v>
      </c>
      <c r="Y132" s="34">
        <v>54.5</v>
      </c>
      <c r="Z132" s="34">
        <v>36.5</v>
      </c>
      <c r="AA132" s="34">
        <v>133.5</v>
      </c>
      <c r="AB132" s="34">
        <v>10</v>
      </c>
      <c r="AC132" s="34">
        <v>10</v>
      </c>
      <c r="AD132" s="34">
        <v>55</v>
      </c>
      <c r="AE132" s="34">
        <v>31.5</v>
      </c>
    </row>
    <row r="133" spans="1:35" ht="15" thickBot="1" x14ac:dyDescent="0.35">
      <c r="A133" s="33" t="s">
        <v>157</v>
      </c>
      <c r="B133" s="34">
        <v>67.5</v>
      </c>
      <c r="C133" s="34">
        <v>9</v>
      </c>
      <c r="D133" s="34">
        <v>9</v>
      </c>
      <c r="E133" s="34">
        <v>9</v>
      </c>
      <c r="F133" s="34">
        <v>9</v>
      </c>
      <c r="G133" s="34">
        <v>9</v>
      </c>
      <c r="H133" s="34">
        <v>499863.1</v>
      </c>
      <c r="I133" s="34">
        <v>9</v>
      </c>
      <c r="J133" s="34">
        <v>499904.1</v>
      </c>
      <c r="K133" s="34">
        <v>9</v>
      </c>
      <c r="U133" s="33" t="s">
        <v>157</v>
      </c>
      <c r="V133" s="34">
        <v>9</v>
      </c>
      <c r="W133" s="34">
        <v>499712.8</v>
      </c>
      <c r="X133" s="34">
        <v>499903.9</v>
      </c>
      <c r="Y133" s="34">
        <v>44.5</v>
      </c>
      <c r="Z133" s="34">
        <v>35.5</v>
      </c>
      <c r="AA133" s="34">
        <v>132.5</v>
      </c>
      <c r="AB133" s="34">
        <v>9</v>
      </c>
      <c r="AC133" s="34">
        <v>9</v>
      </c>
      <c r="AD133" s="34">
        <v>54</v>
      </c>
      <c r="AE133" s="34">
        <v>30.5</v>
      </c>
    </row>
    <row r="134" spans="1:35" ht="15" thickBot="1" x14ac:dyDescent="0.35">
      <c r="A134" s="33" t="s">
        <v>158</v>
      </c>
      <c r="B134" s="34">
        <v>66.5</v>
      </c>
      <c r="C134" s="34">
        <v>8</v>
      </c>
      <c r="D134" s="34">
        <v>8</v>
      </c>
      <c r="E134" s="34">
        <v>8</v>
      </c>
      <c r="F134" s="34">
        <v>8</v>
      </c>
      <c r="G134" s="34">
        <v>8</v>
      </c>
      <c r="H134" s="34">
        <v>499862.1</v>
      </c>
      <c r="I134" s="34">
        <v>8</v>
      </c>
      <c r="J134" s="34">
        <v>499903.1</v>
      </c>
      <c r="K134" s="34">
        <v>8</v>
      </c>
      <c r="U134" s="33" t="s">
        <v>158</v>
      </c>
      <c r="V134" s="34">
        <v>8</v>
      </c>
      <c r="W134" s="34">
        <v>499711.8</v>
      </c>
      <c r="X134" s="34">
        <v>499902.9</v>
      </c>
      <c r="Y134" s="34">
        <v>43.5</v>
      </c>
      <c r="Z134" s="34">
        <v>34.5</v>
      </c>
      <c r="AA134" s="34">
        <v>131.5</v>
      </c>
      <c r="AB134" s="34">
        <v>8</v>
      </c>
      <c r="AC134" s="34">
        <v>8</v>
      </c>
      <c r="AD134" s="34">
        <v>53</v>
      </c>
      <c r="AE134" s="34">
        <v>29.5</v>
      </c>
    </row>
    <row r="135" spans="1:35" ht="15" thickBot="1" x14ac:dyDescent="0.35">
      <c r="A135" s="33" t="s">
        <v>159</v>
      </c>
      <c r="B135" s="34">
        <v>65.5</v>
      </c>
      <c r="C135" s="34">
        <v>7</v>
      </c>
      <c r="D135" s="34">
        <v>7</v>
      </c>
      <c r="E135" s="34">
        <v>7</v>
      </c>
      <c r="F135" s="34">
        <v>7</v>
      </c>
      <c r="G135" s="34">
        <v>7</v>
      </c>
      <c r="H135" s="34">
        <v>499861.1</v>
      </c>
      <c r="I135" s="34">
        <v>7</v>
      </c>
      <c r="J135" s="34">
        <v>7</v>
      </c>
      <c r="K135" s="34">
        <v>7</v>
      </c>
      <c r="U135" s="33" t="s">
        <v>159</v>
      </c>
      <c r="V135" s="34">
        <v>7</v>
      </c>
      <c r="W135" s="34">
        <v>499710.8</v>
      </c>
      <c r="X135" s="34">
        <v>499901.9</v>
      </c>
      <c r="Y135" s="34">
        <v>42.5</v>
      </c>
      <c r="Z135" s="34">
        <v>33.5</v>
      </c>
      <c r="AA135" s="34">
        <v>130.5</v>
      </c>
      <c r="AB135" s="34">
        <v>7</v>
      </c>
      <c r="AC135" s="34">
        <v>7</v>
      </c>
      <c r="AD135" s="34">
        <v>52</v>
      </c>
      <c r="AE135" s="34">
        <v>28.5</v>
      </c>
    </row>
    <row r="136" spans="1:35" ht="15" thickBot="1" x14ac:dyDescent="0.35">
      <c r="A136" s="33" t="s">
        <v>160</v>
      </c>
      <c r="B136" s="34">
        <v>64.5</v>
      </c>
      <c r="C136" s="34">
        <v>6</v>
      </c>
      <c r="D136" s="34">
        <v>6</v>
      </c>
      <c r="E136" s="34">
        <v>6</v>
      </c>
      <c r="F136" s="34">
        <v>6</v>
      </c>
      <c r="G136" s="34">
        <v>6</v>
      </c>
      <c r="H136" s="34">
        <v>499860.1</v>
      </c>
      <c r="I136" s="34">
        <v>6</v>
      </c>
      <c r="J136" s="34">
        <v>6</v>
      </c>
      <c r="K136" s="34">
        <v>6</v>
      </c>
      <c r="U136" s="33" t="s">
        <v>160</v>
      </c>
      <c r="V136" s="34">
        <v>6</v>
      </c>
      <c r="W136" s="34">
        <v>499709.8</v>
      </c>
      <c r="X136" s="34">
        <v>499900.9</v>
      </c>
      <c r="Y136" s="34">
        <v>41.5</v>
      </c>
      <c r="Z136" s="34">
        <v>32.5</v>
      </c>
      <c r="AA136" s="34">
        <v>129.5</v>
      </c>
      <c r="AB136" s="34">
        <v>6</v>
      </c>
      <c r="AC136" s="34">
        <v>6</v>
      </c>
      <c r="AD136" s="34">
        <v>51</v>
      </c>
      <c r="AE136" s="34">
        <v>27.5</v>
      </c>
    </row>
    <row r="137" spans="1:35" ht="15" thickBot="1" x14ac:dyDescent="0.35">
      <c r="A137" s="33" t="s">
        <v>161</v>
      </c>
      <c r="B137" s="34">
        <v>63.5</v>
      </c>
      <c r="C137" s="34">
        <v>5</v>
      </c>
      <c r="D137" s="34">
        <v>5</v>
      </c>
      <c r="E137" s="34">
        <v>5</v>
      </c>
      <c r="F137" s="34">
        <v>5</v>
      </c>
      <c r="G137" s="34">
        <v>5</v>
      </c>
      <c r="H137" s="34">
        <v>499859.20000000001</v>
      </c>
      <c r="I137" s="34">
        <v>5</v>
      </c>
      <c r="J137" s="34">
        <v>5</v>
      </c>
      <c r="K137" s="34">
        <v>5</v>
      </c>
      <c r="U137" s="33" t="s">
        <v>161</v>
      </c>
      <c r="V137" s="34">
        <v>5</v>
      </c>
      <c r="W137" s="34">
        <v>499708.8</v>
      </c>
      <c r="X137" s="34">
        <v>499899.9</v>
      </c>
      <c r="Y137" s="34">
        <v>16</v>
      </c>
      <c r="Z137" s="34">
        <v>31.5</v>
      </c>
      <c r="AA137" s="34">
        <v>128.5</v>
      </c>
      <c r="AB137" s="34">
        <v>5</v>
      </c>
      <c r="AC137" s="34">
        <v>5</v>
      </c>
      <c r="AD137" s="34">
        <v>50</v>
      </c>
      <c r="AE137" s="34">
        <v>26.5</v>
      </c>
    </row>
    <row r="138" spans="1:35" ht="15" thickBot="1" x14ac:dyDescent="0.35">
      <c r="A138" s="33" t="s">
        <v>162</v>
      </c>
      <c r="B138" s="34">
        <v>62.5</v>
      </c>
      <c r="C138" s="34">
        <v>4</v>
      </c>
      <c r="D138" s="34">
        <v>4</v>
      </c>
      <c r="E138" s="34">
        <v>4</v>
      </c>
      <c r="F138" s="34">
        <v>4</v>
      </c>
      <c r="G138" s="34">
        <v>4</v>
      </c>
      <c r="H138" s="34">
        <v>499858.2</v>
      </c>
      <c r="I138" s="34">
        <v>4</v>
      </c>
      <c r="J138" s="34">
        <v>4</v>
      </c>
      <c r="K138" s="34">
        <v>4</v>
      </c>
      <c r="U138" s="33" t="s">
        <v>162</v>
      </c>
      <c r="V138" s="34">
        <v>4</v>
      </c>
      <c r="W138" s="34">
        <v>499707.8</v>
      </c>
      <c r="X138" s="34">
        <v>499898.9</v>
      </c>
      <c r="Y138" s="34">
        <v>15</v>
      </c>
      <c r="Z138" s="34">
        <v>30.5</v>
      </c>
      <c r="AA138" s="34">
        <v>127.5</v>
      </c>
      <c r="AB138" s="34">
        <v>4</v>
      </c>
      <c r="AC138" s="34">
        <v>4</v>
      </c>
      <c r="AD138" s="34">
        <v>49</v>
      </c>
      <c r="AE138" s="34">
        <v>25.5</v>
      </c>
    </row>
    <row r="139" spans="1:35" ht="15" thickBot="1" x14ac:dyDescent="0.35">
      <c r="A139" s="33" t="s">
        <v>163</v>
      </c>
      <c r="B139" s="34">
        <v>61.5</v>
      </c>
      <c r="C139" s="34">
        <v>3</v>
      </c>
      <c r="D139" s="34">
        <v>3</v>
      </c>
      <c r="E139" s="34">
        <v>3</v>
      </c>
      <c r="F139" s="34">
        <v>3</v>
      </c>
      <c r="G139" s="34">
        <v>3</v>
      </c>
      <c r="H139" s="34">
        <v>499857.2</v>
      </c>
      <c r="I139" s="34">
        <v>3</v>
      </c>
      <c r="J139" s="34">
        <v>3</v>
      </c>
      <c r="K139" s="34">
        <v>3</v>
      </c>
      <c r="U139" s="33" t="s">
        <v>163</v>
      </c>
      <c r="V139" s="34">
        <v>3</v>
      </c>
      <c r="W139" s="34">
        <v>499706.8</v>
      </c>
      <c r="X139" s="34">
        <v>499897.9</v>
      </c>
      <c r="Y139" s="34">
        <v>14</v>
      </c>
      <c r="Z139" s="34">
        <v>29.5</v>
      </c>
      <c r="AA139" s="34">
        <v>126.5</v>
      </c>
      <c r="AB139" s="34">
        <v>3</v>
      </c>
      <c r="AC139" s="34">
        <v>3</v>
      </c>
      <c r="AD139" s="34">
        <v>48</v>
      </c>
      <c r="AE139" s="34">
        <v>24.5</v>
      </c>
    </row>
    <row r="140" spans="1:35" ht="15" thickBot="1" x14ac:dyDescent="0.35">
      <c r="A140" s="33" t="s">
        <v>164</v>
      </c>
      <c r="B140" s="34">
        <v>2</v>
      </c>
      <c r="C140" s="34">
        <v>2</v>
      </c>
      <c r="D140" s="34">
        <v>2</v>
      </c>
      <c r="E140" s="34">
        <v>2</v>
      </c>
      <c r="F140" s="34">
        <v>2</v>
      </c>
      <c r="G140" s="34">
        <v>2</v>
      </c>
      <c r="H140" s="34">
        <v>499856.2</v>
      </c>
      <c r="I140" s="34">
        <v>2</v>
      </c>
      <c r="J140" s="34">
        <v>2</v>
      </c>
      <c r="K140" s="34">
        <v>2</v>
      </c>
      <c r="U140" s="33" t="s">
        <v>164</v>
      </c>
      <c r="V140" s="34">
        <v>2</v>
      </c>
      <c r="W140" s="34">
        <v>499705.8</v>
      </c>
      <c r="X140" s="34">
        <v>499881.9</v>
      </c>
      <c r="Y140" s="34">
        <v>13</v>
      </c>
      <c r="Z140" s="34">
        <v>3</v>
      </c>
      <c r="AA140" s="34">
        <v>125.5</v>
      </c>
      <c r="AB140" s="34">
        <v>2</v>
      </c>
      <c r="AC140" s="34">
        <v>2</v>
      </c>
      <c r="AD140" s="34">
        <v>47</v>
      </c>
      <c r="AE140" s="34">
        <v>23.5</v>
      </c>
    </row>
    <row r="141" spans="1:35" ht="15" thickBot="1" x14ac:dyDescent="0.35">
      <c r="A141" s="33" t="s">
        <v>165</v>
      </c>
      <c r="B141" s="34">
        <v>1</v>
      </c>
      <c r="C141" s="34">
        <v>1</v>
      </c>
      <c r="D141" s="34">
        <v>1</v>
      </c>
      <c r="E141" s="34">
        <v>1</v>
      </c>
      <c r="F141" s="34">
        <v>1</v>
      </c>
      <c r="G141" s="34">
        <v>1</v>
      </c>
      <c r="H141" s="34">
        <v>499855.2</v>
      </c>
      <c r="I141" s="34">
        <v>1</v>
      </c>
      <c r="J141" s="34">
        <v>1</v>
      </c>
      <c r="K141" s="34">
        <v>1</v>
      </c>
      <c r="U141" s="33" t="s">
        <v>165</v>
      </c>
      <c r="V141" s="34">
        <v>1</v>
      </c>
      <c r="W141" s="34">
        <v>499704.8</v>
      </c>
      <c r="X141" s="34">
        <v>499872.4</v>
      </c>
      <c r="Y141" s="34">
        <v>12</v>
      </c>
      <c r="Z141" s="34">
        <v>2</v>
      </c>
      <c r="AA141" s="34">
        <v>124.5</v>
      </c>
      <c r="AB141" s="34">
        <v>1</v>
      </c>
      <c r="AC141" s="34">
        <v>1</v>
      </c>
      <c r="AD141" s="34">
        <v>46</v>
      </c>
      <c r="AE141" s="34">
        <v>22.5</v>
      </c>
    </row>
    <row r="142" spans="1:35" ht="15" thickBot="1" x14ac:dyDescent="0.35">
      <c r="A142" s="33" t="s">
        <v>166</v>
      </c>
      <c r="B142" s="34">
        <v>0</v>
      </c>
      <c r="C142" s="34">
        <v>0</v>
      </c>
      <c r="D142" s="34">
        <v>0</v>
      </c>
      <c r="E142" s="34">
        <v>0</v>
      </c>
      <c r="F142" s="34">
        <v>0</v>
      </c>
      <c r="G142" s="34">
        <v>0</v>
      </c>
      <c r="H142" s="34">
        <v>499854.2</v>
      </c>
      <c r="I142" s="34">
        <v>0</v>
      </c>
      <c r="J142" s="34">
        <v>0</v>
      </c>
      <c r="K142" s="34">
        <v>0</v>
      </c>
      <c r="U142" s="33" t="s">
        <v>166</v>
      </c>
      <c r="V142" s="34">
        <v>0</v>
      </c>
      <c r="W142" s="34">
        <v>499692.3</v>
      </c>
      <c r="X142" s="34">
        <v>499871.4</v>
      </c>
      <c r="Y142" s="34">
        <v>0</v>
      </c>
      <c r="Z142" s="34">
        <v>0</v>
      </c>
      <c r="AA142" s="34">
        <v>0</v>
      </c>
      <c r="AB142" s="34">
        <v>0</v>
      </c>
      <c r="AC142" s="34">
        <v>0</v>
      </c>
      <c r="AD142" s="34">
        <v>0</v>
      </c>
      <c r="AE142" s="34">
        <v>0</v>
      </c>
    </row>
    <row r="143" spans="1:35" ht="18.600000000000001" thickBot="1" x14ac:dyDescent="0.35">
      <c r="A143" s="30"/>
      <c r="U143" s="30"/>
    </row>
    <row r="144" spans="1:35" ht="15" thickBot="1" x14ac:dyDescent="0.35">
      <c r="A144" s="33" t="s">
        <v>388</v>
      </c>
      <c r="B144" s="33" t="s">
        <v>17</v>
      </c>
      <c r="C144" s="33" t="s">
        <v>18</v>
      </c>
      <c r="D144" s="33" t="s">
        <v>19</v>
      </c>
      <c r="E144" s="33" t="s">
        <v>20</v>
      </c>
      <c r="F144" s="33" t="s">
        <v>21</v>
      </c>
      <c r="G144" s="33" t="s">
        <v>22</v>
      </c>
      <c r="H144" s="33" t="s">
        <v>23</v>
      </c>
      <c r="I144" s="33" t="s">
        <v>24</v>
      </c>
      <c r="J144" s="33" t="s">
        <v>25</v>
      </c>
      <c r="K144" s="33" t="s">
        <v>212</v>
      </c>
      <c r="L144" s="33" t="s">
        <v>48</v>
      </c>
      <c r="M144" s="33" t="s">
        <v>49</v>
      </c>
      <c r="N144" s="33" t="s">
        <v>50</v>
      </c>
      <c r="O144" s="33" t="s">
        <v>51</v>
      </c>
      <c r="U144" s="33" t="s">
        <v>388</v>
      </c>
      <c r="V144" s="33" t="s">
        <v>17</v>
      </c>
      <c r="W144" s="33" t="s">
        <v>18</v>
      </c>
      <c r="X144" s="33" t="s">
        <v>19</v>
      </c>
      <c r="Y144" s="33" t="s">
        <v>20</v>
      </c>
      <c r="Z144" s="33" t="s">
        <v>21</v>
      </c>
      <c r="AA144" s="33" t="s">
        <v>22</v>
      </c>
      <c r="AB144" s="33" t="s">
        <v>23</v>
      </c>
      <c r="AC144" s="33" t="s">
        <v>24</v>
      </c>
      <c r="AD144" s="33" t="s">
        <v>25</v>
      </c>
      <c r="AE144" s="33" t="s">
        <v>212</v>
      </c>
      <c r="AF144" s="33" t="s">
        <v>48</v>
      </c>
      <c r="AG144" s="33" t="s">
        <v>49</v>
      </c>
      <c r="AH144" s="33" t="s">
        <v>50</v>
      </c>
      <c r="AI144" s="33" t="s">
        <v>51</v>
      </c>
    </row>
    <row r="145" spans="1:35" ht="15" thickBot="1" x14ac:dyDescent="0.35">
      <c r="A145" s="33" t="s">
        <v>27</v>
      </c>
      <c r="B145" s="34">
        <v>80.5</v>
      </c>
      <c r="C145" s="34">
        <v>26</v>
      </c>
      <c r="D145" s="34">
        <v>44</v>
      </c>
      <c r="E145" s="34">
        <v>35.5</v>
      </c>
      <c r="F145" s="34">
        <v>30</v>
      </c>
      <c r="G145" s="34">
        <v>12</v>
      </c>
      <c r="H145" s="34">
        <v>499861.1</v>
      </c>
      <c r="I145" s="34">
        <v>23</v>
      </c>
      <c r="J145" s="34">
        <v>499913.1</v>
      </c>
      <c r="K145" s="34">
        <v>24</v>
      </c>
      <c r="L145" s="34">
        <v>1000049.3</v>
      </c>
      <c r="M145" s="34">
        <v>1000000</v>
      </c>
      <c r="N145" s="34">
        <v>-49.3</v>
      </c>
      <c r="O145" s="34">
        <v>0</v>
      </c>
      <c r="U145" s="33" t="s">
        <v>27</v>
      </c>
      <c r="V145" s="34">
        <v>9</v>
      </c>
      <c r="W145" s="34">
        <v>499708.8</v>
      </c>
      <c r="X145" s="34">
        <v>499881.9</v>
      </c>
      <c r="Y145" s="34">
        <v>55.5</v>
      </c>
      <c r="Z145" s="34">
        <v>34.5</v>
      </c>
      <c r="AA145" s="34">
        <v>142.5</v>
      </c>
      <c r="AB145" s="34">
        <v>24</v>
      </c>
      <c r="AC145" s="34">
        <v>8</v>
      </c>
      <c r="AD145" s="34">
        <v>58</v>
      </c>
      <c r="AE145" s="34">
        <v>28.5</v>
      </c>
      <c r="AF145" s="34">
        <v>999950.7</v>
      </c>
      <c r="AG145" s="34">
        <v>1000000</v>
      </c>
      <c r="AH145" s="34">
        <v>49.3</v>
      </c>
      <c r="AI145" s="34">
        <v>0</v>
      </c>
    </row>
    <row r="146" spans="1:35" ht="15" thickBot="1" x14ac:dyDescent="0.35">
      <c r="A146" s="33" t="s">
        <v>28</v>
      </c>
      <c r="B146" s="34">
        <v>63.5</v>
      </c>
      <c r="C146" s="34">
        <v>25</v>
      </c>
      <c r="D146" s="34">
        <v>25</v>
      </c>
      <c r="E146" s="34">
        <v>46.5</v>
      </c>
      <c r="F146" s="34">
        <v>18</v>
      </c>
      <c r="G146" s="34">
        <v>29</v>
      </c>
      <c r="H146" s="34">
        <v>499878.1</v>
      </c>
      <c r="I146" s="34">
        <v>18</v>
      </c>
      <c r="J146" s="34">
        <v>499923.1</v>
      </c>
      <c r="K146" s="34">
        <v>25</v>
      </c>
      <c r="L146" s="34">
        <v>1000051.3</v>
      </c>
      <c r="M146" s="34">
        <v>1000000</v>
      </c>
      <c r="N146" s="34">
        <v>-51.3</v>
      </c>
      <c r="O146" s="34">
        <v>-0.01</v>
      </c>
      <c r="U146" s="33" t="s">
        <v>28</v>
      </c>
      <c r="V146" s="34">
        <v>26</v>
      </c>
      <c r="W146" s="34">
        <v>499709.8</v>
      </c>
      <c r="X146" s="34">
        <v>499900.9</v>
      </c>
      <c r="Y146" s="34">
        <v>44.5</v>
      </c>
      <c r="Z146" s="34">
        <v>46.5</v>
      </c>
      <c r="AA146" s="34">
        <v>126.5</v>
      </c>
      <c r="AB146" s="34">
        <v>7</v>
      </c>
      <c r="AC146" s="34">
        <v>13</v>
      </c>
      <c r="AD146" s="34">
        <v>48</v>
      </c>
      <c r="AE146" s="34">
        <v>27.5</v>
      </c>
      <c r="AF146" s="34">
        <v>999949.7</v>
      </c>
      <c r="AG146" s="34">
        <v>1000000</v>
      </c>
      <c r="AH146" s="34">
        <v>50.3</v>
      </c>
      <c r="AI146" s="34">
        <v>0.01</v>
      </c>
    </row>
    <row r="147" spans="1:35" ht="15" thickBot="1" x14ac:dyDescent="0.35">
      <c r="A147" s="33" t="s">
        <v>29</v>
      </c>
      <c r="B147" s="34">
        <v>77.5</v>
      </c>
      <c r="C147" s="34">
        <v>2</v>
      </c>
      <c r="D147" s="34">
        <v>21</v>
      </c>
      <c r="E147" s="34">
        <v>13</v>
      </c>
      <c r="F147" s="34">
        <v>6</v>
      </c>
      <c r="G147" s="34">
        <v>8</v>
      </c>
      <c r="H147" s="34">
        <v>499856.2</v>
      </c>
      <c r="I147" s="34">
        <v>8</v>
      </c>
      <c r="J147" s="34">
        <v>499918.1</v>
      </c>
      <c r="K147" s="34">
        <v>13</v>
      </c>
      <c r="L147" s="34">
        <v>999922.8</v>
      </c>
      <c r="M147" s="34">
        <v>1000000</v>
      </c>
      <c r="N147" s="34">
        <v>77.2</v>
      </c>
      <c r="O147" s="34">
        <v>0.01</v>
      </c>
      <c r="U147" s="33" t="s">
        <v>29</v>
      </c>
      <c r="V147" s="34">
        <v>12</v>
      </c>
      <c r="W147" s="34">
        <v>499732.8</v>
      </c>
      <c r="X147" s="34">
        <v>499904.9</v>
      </c>
      <c r="Y147" s="34">
        <v>77</v>
      </c>
      <c r="Z147" s="34">
        <v>58.5</v>
      </c>
      <c r="AA147" s="34">
        <v>146.5</v>
      </c>
      <c r="AB147" s="34">
        <v>29</v>
      </c>
      <c r="AC147" s="34">
        <v>23</v>
      </c>
      <c r="AD147" s="34">
        <v>53</v>
      </c>
      <c r="AE147" s="34">
        <v>39.5</v>
      </c>
      <c r="AF147" s="34">
        <v>1000076.2</v>
      </c>
      <c r="AG147" s="34">
        <v>1000000</v>
      </c>
      <c r="AH147" s="34">
        <v>-76.2</v>
      </c>
      <c r="AI147" s="34">
        <v>-0.01</v>
      </c>
    </row>
    <row r="148" spans="1:35" ht="15" thickBot="1" x14ac:dyDescent="0.35">
      <c r="A148" s="33" t="s">
        <v>30</v>
      </c>
      <c r="B148" s="34">
        <v>76.5</v>
      </c>
      <c r="C148" s="34">
        <v>5</v>
      </c>
      <c r="D148" s="34">
        <v>21</v>
      </c>
      <c r="E148" s="34">
        <v>13</v>
      </c>
      <c r="F148" s="34">
        <v>7</v>
      </c>
      <c r="G148" s="34">
        <v>18</v>
      </c>
      <c r="H148" s="34">
        <v>499858.2</v>
      </c>
      <c r="I148" s="34">
        <v>9</v>
      </c>
      <c r="J148" s="34">
        <v>499921.1</v>
      </c>
      <c r="K148" s="34">
        <v>13</v>
      </c>
      <c r="L148" s="34">
        <v>999941.8</v>
      </c>
      <c r="M148" s="34">
        <v>1000000</v>
      </c>
      <c r="N148" s="34">
        <v>58.2</v>
      </c>
      <c r="O148" s="34">
        <v>0.01</v>
      </c>
      <c r="U148" s="33" t="s">
        <v>30</v>
      </c>
      <c r="V148" s="34">
        <v>13</v>
      </c>
      <c r="W148" s="34">
        <v>499729.8</v>
      </c>
      <c r="X148" s="34">
        <v>499904.9</v>
      </c>
      <c r="Y148" s="34">
        <v>77</v>
      </c>
      <c r="Z148" s="34">
        <v>57.5</v>
      </c>
      <c r="AA148" s="34">
        <v>137.5</v>
      </c>
      <c r="AB148" s="34">
        <v>27</v>
      </c>
      <c r="AC148" s="34">
        <v>22</v>
      </c>
      <c r="AD148" s="34">
        <v>50</v>
      </c>
      <c r="AE148" s="34">
        <v>39.5</v>
      </c>
      <c r="AF148" s="34">
        <v>1000058.2</v>
      </c>
      <c r="AG148" s="34">
        <v>1000000</v>
      </c>
      <c r="AH148" s="34">
        <v>-58.2</v>
      </c>
      <c r="AI148" s="34">
        <v>-0.01</v>
      </c>
    </row>
    <row r="149" spans="1:35" ht="15" thickBot="1" x14ac:dyDescent="0.35">
      <c r="A149" s="33" t="s">
        <v>31</v>
      </c>
      <c r="B149" s="34">
        <v>67.5</v>
      </c>
      <c r="C149" s="34">
        <v>9</v>
      </c>
      <c r="D149" s="34">
        <v>21</v>
      </c>
      <c r="E149" s="34">
        <v>13</v>
      </c>
      <c r="F149" s="34">
        <v>34</v>
      </c>
      <c r="G149" s="34">
        <v>8</v>
      </c>
      <c r="H149" s="34">
        <v>499862.1</v>
      </c>
      <c r="I149" s="34">
        <v>2</v>
      </c>
      <c r="J149" s="34">
        <v>499903.1</v>
      </c>
      <c r="K149" s="34">
        <v>13</v>
      </c>
      <c r="L149" s="34">
        <v>999932.8</v>
      </c>
      <c r="M149" s="34">
        <v>1000000</v>
      </c>
      <c r="N149" s="34">
        <v>67.2</v>
      </c>
      <c r="O149" s="34">
        <v>0.01</v>
      </c>
      <c r="U149" s="33" t="s">
        <v>31</v>
      </c>
      <c r="V149" s="34">
        <v>22</v>
      </c>
      <c r="W149" s="34">
        <v>499725.8</v>
      </c>
      <c r="X149" s="34">
        <v>499904.9</v>
      </c>
      <c r="Y149" s="34">
        <v>77</v>
      </c>
      <c r="Z149" s="34">
        <v>30.5</v>
      </c>
      <c r="AA149" s="34">
        <v>146.5</v>
      </c>
      <c r="AB149" s="34">
        <v>23</v>
      </c>
      <c r="AC149" s="34">
        <v>29</v>
      </c>
      <c r="AD149" s="34">
        <v>68</v>
      </c>
      <c r="AE149" s="34">
        <v>39.5</v>
      </c>
      <c r="AF149" s="34">
        <v>1000066.2</v>
      </c>
      <c r="AG149" s="34">
        <v>1000000</v>
      </c>
      <c r="AH149" s="34">
        <v>-66.2</v>
      </c>
      <c r="AI149" s="34">
        <v>-0.01</v>
      </c>
    </row>
    <row r="150" spans="1:35" ht="15" thickBot="1" x14ac:dyDescent="0.35">
      <c r="A150" s="33" t="s">
        <v>32</v>
      </c>
      <c r="B150" s="34">
        <v>68.5</v>
      </c>
      <c r="C150" s="34">
        <v>16</v>
      </c>
      <c r="D150" s="34">
        <v>24</v>
      </c>
      <c r="E150" s="34">
        <v>79</v>
      </c>
      <c r="F150" s="34">
        <v>28</v>
      </c>
      <c r="G150" s="34">
        <v>11</v>
      </c>
      <c r="H150" s="34">
        <v>499867.1</v>
      </c>
      <c r="I150" s="34">
        <v>10</v>
      </c>
      <c r="J150" s="34">
        <v>499908.1</v>
      </c>
      <c r="K150" s="34">
        <v>19</v>
      </c>
      <c r="L150" s="34">
        <v>1000030.8</v>
      </c>
      <c r="M150" s="34">
        <v>1000000</v>
      </c>
      <c r="N150" s="34">
        <v>-30.8</v>
      </c>
      <c r="O150" s="34">
        <v>0</v>
      </c>
      <c r="U150" s="33" t="s">
        <v>32</v>
      </c>
      <c r="V150" s="34">
        <v>21</v>
      </c>
      <c r="W150" s="34">
        <v>499718.8</v>
      </c>
      <c r="X150" s="34">
        <v>499901.9</v>
      </c>
      <c r="Y150" s="34">
        <v>12</v>
      </c>
      <c r="Z150" s="34">
        <v>36.5</v>
      </c>
      <c r="AA150" s="34">
        <v>143.5</v>
      </c>
      <c r="AB150" s="34">
        <v>18</v>
      </c>
      <c r="AC150" s="34">
        <v>21</v>
      </c>
      <c r="AD150" s="34">
        <v>63</v>
      </c>
      <c r="AE150" s="34">
        <v>33.5</v>
      </c>
      <c r="AF150" s="34">
        <v>999969.2</v>
      </c>
      <c r="AG150" s="34">
        <v>1000000</v>
      </c>
      <c r="AH150" s="34">
        <v>30.8</v>
      </c>
      <c r="AI150" s="34">
        <v>0</v>
      </c>
    </row>
    <row r="151" spans="1:35" ht="15" thickBot="1" x14ac:dyDescent="0.35">
      <c r="A151" s="33" t="s">
        <v>33</v>
      </c>
      <c r="B151" s="34">
        <v>64.5</v>
      </c>
      <c r="C151" s="34">
        <v>28</v>
      </c>
      <c r="D151" s="34">
        <v>45</v>
      </c>
      <c r="E151" s="34">
        <v>13</v>
      </c>
      <c r="F151" s="34">
        <v>10</v>
      </c>
      <c r="G151" s="34">
        <v>22</v>
      </c>
      <c r="H151" s="34">
        <v>499881.1</v>
      </c>
      <c r="I151" s="34">
        <v>26</v>
      </c>
      <c r="J151" s="34">
        <v>499906.1</v>
      </c>
      <c r="K151" s="34">
        <v>29</v>
      </c>
      <c r="L151" s="34">
        <v>1000024.8</v>
      </c>
      <c r="M151" s="34">
        <v>1000000</v>
      </c>
      <c r="N151" s="34">
        <v>-24.8</v>
      </c>
      <c r="O151" s="34">
        <v>0</v>
      </c>
      <c r="U151" s="33" t="s">
        <v>33</v>
      </c>
      <c r="V151" s="34">
        <v>25</v>
      </c>
      <c r="W151" s="34">
        <v>499706.8</v>
      </c>
      <c r="X151" s="34">
        <v>499872.4</v>
      </c>
      <c r="Y151" s="34">
        <v>77</v>
      </c>
      <c r="Z151" s="34">
        <v>54.5</v>
      </c>
      <c r="AA151" s="34">
        <v>133.5</v>
      </c>
      <c r="AB151" s="34">
        <v>4</v>
      </c>
      <c r="AC151" s="34">
        <v>5</v>
      </c>
      <c r="AD151" s="34">
        <v>65</v>
      </c>
      <c r="AE151" s="34">
        <v>23.5</v>
      </c>
      <c r="AF151" s="34">
        <v>999966.7</v>
      </c>
      <c r="AG151" s="34">
        <v>1000000</v>
      </c>
      <c r="AH151" s="34">
        <v>33.299999999999997</v>
      </c>
      <c r="AI151" s="34">
        <v>0</v>
      </c>
    </row>
    <row r="152" spans="1:35" ht="15" thickBot="1" x14ac:dyDescent="0.35">
      <c r="A152" s="33" t="s">
        <v>34</v>
      </c>
      <c r="B152" s="34">
        <v>70.5</v>
      </c>
      <c r="C152" s="34">
        <v>15</v>
      </c>
      <c r="D152" s="34">
        <v>21</v>
      </c>
      <c r="E152" s="34">
        <v>13</v>
      </c>
      <c r="F152" s="34">
        <v>33</v>
      </c>
      <c r="G152" s="34">
        <v>28</v>
      </c>
      <c r="H152" s="34">
        <v>499876.1</v>
      </c>
      <c r="I152" s="34">
        <v>11</v>
      </c>
      <c r="J152" s="34">
        <v>499903.1</v>
      </c>
      <c r="K152" s="34">
        <v>13</v>
      </c>
      <c r="L152" s="34">
        <v>999983.8</v>
      </c>
      <c r="M152" s="34">
        <v>1000000</v>
      </c>
      <c r="N152" s="34">
        <v>16.2</v>
      </c>
      <c r="O152" s="34">
        <v>0</v>
      </c>
      <c r="U152" s="33" t="s">
        <v>34</v>
      </c>
      <c r="V152" s="34">
        <v>19</v>
      </c>
      <c r="W152" s="34">
        <v>499719.8</v>
      </c>
      <c r="X152" s="34">
        <v>499904.9</v>
      </c>
      <c r="Y152" s="34">
        <v>77</v>
      </c>
      <c r="Z152" s="34">
        <v>31.5</v>
      </c>
      <c r="AA152" s="34">
        <v>127.5</v>
      </c>
      <c r="AB152" s="34">
        <v>9</v>
      </c>
      <c r="AC152" s="34">
        <v>20</v>
      </c>
      <c r="AD152" s="34">
        <v>68</v>
      </c>
      <c r="AE152" s="34">
        <v>39.5</v>
      </c>
      <c r="AF152" s="34">
        <v>1000016.2</v>
      </c>
      <c r="AG152" s="34">
        <v>1000000</v>
      </c>
      <c r="AH152" s="34">
        <v>-16.2</v>
      </c>
      <c r="AI152" s="34">
        <v>0</v>
      </c>
    </row>
    <row r="153" spans="1:35" ht="15" thickBot="1" x14ac:dyDescent="0.35">
      <c r="A153" s="33" t="s">
        <v>35</v>
      </c>
      <c r="B153" s="34">
        <v>87.5</v>
      </c>
      <c r="C153" s="34">
        <v>23</v>
      </c>
      <c r="D153" s="34">
        <v>21</v>
      </c>
      <c r="E153" s="34">
        <v>36.5</v>
      </c>
      <c r="F153" s="34">
        <v>35</v>
      </c>
      <c r="G153" s="34">
        <v>27</v>
      </c>
      <c r="H153" s="34">
        <v>499883.1</v>
      </c>
      <c r="I153" s="34">
        <v>19</v>
      </c>
      <c r="J153" s="34">
        <v>499919.1</v>
      </c>
      <c r="K153" s="34">
        <v>14</v>
      </c>
      <c r="L153" s="34">
        <v>1000065.3</v>
      </c>
      <c r="M153" s="34">
        <v>1000000</v>
      </c>
      <c r="N153" s="34">
        <v>-65.3</v>
      </c>
      <c r="O153" s="34">
        <v>-0.01</v>
      </c>
      <c r="U153" s="33" t="s">
        <v>35</v>
      </c>
      <c r="V153" s="34">
        <v>2</v>
      </c>
      <c r="W153" s="34">
        <v>499711.8</v>
      </c>
      <c r="X153" s="34">
        <v>499904.9</v>
      </c>
      <c r="Y153" s="34">
        <v>54.5</v>
      </c>
      <c r="Z153" s="34">
        <v>29.5</v>
      </c>
      <c r="AA153" s="34">
        <v>128.5</v>
      </c>
      <c r="AB153" s="34">
        <v>2</v>
      </c>
      <c r="AC153" s="34">
        <v>12</v>
      </c>
      <c r="AD153" s="34">
        <v>52</v>
      </c>
      <c r="AE153" s="34">
        <v>38.5</v>
      </c>
      <c r="AF153" s="34">
        <v>999935.7</v>
      </c>
      <c r="AG153" s="34">
        <v>1000000</v>
      </c>
      <c r="AH153" s="34">
        <v>64.3</v>
      </c>
      <c r="AI153" s="34">
        <v>0.01</v>
      </c>
    </row>
    <row r="154" spans="1:35" ht="15" thickBot="1" x14ac:dyDescent="0.35">
      <c r="A154" s="33" t="s">
        <v>121</v>
      </c>
      <c r="B154" s="34">
        <v>81.5</v>
      </c>
      <c r="C154" s="34">
        <v>19</v>
      </c>
      <c r="D154" s="34">
        <v>26</v>
      </c>
      <c r="E154" s="34">
        <v>34.5</v>
      </c>
      <c r="F154" s="34">
        <v>29</v>
      </c>
      <c r="G154" s="34">
        <v>23</v>
      </c>
      <c r="H154" s="34">
        <v>499874.1</v>
      </c>
      <c r="I154" s="34">
        <v>25</v>
      </c>
      <c r="J154" s="34">
        <v>499907.1</v>
      </c>
      <c r="K154" s="34">
        <v>22</v>
      </c>
      <c r="L154" s="34">
        <v>1000041.3</v>
      </c>
      <c r="M154" s="34">
        <v>1000000</v>
      </c>
      <c r="N154" s="34">
        <v>-41.3</v>
      </c>
      <c r="O154" s="34">
        <v>0</v>
      </c>
      <c r="U154" s="33" t="s">
        <v>121</v>
      </c>
      <c r="V154" s="34">
        <v>8</v>
      </c>
      <c r="W154" s="34">
        <v>499715.8</v>
      </c>
      <c r="X154" s="34">
        <v>499899.9</v>
      </c>
      <c r="Y154" s="34">
        <v>56.5</v>
      </c>
      <c r="Z154" s="34">
        <v>35.5</v>
      </c>
      <c r="AA154" s="34">
        <v>132.5</v>
      </c>
      <c r="AB154" s="34">
        <v>11</v>
      </c>
      <c r="AC154" s="34">
        <v>6</v>
      </c>
      <c r="AD154" s="34">
        <v>64</v>
      </c>
      <c r="AE154" s="34">
        <v>30.5</v>
      </c>
      <c r="AF154" s="34">
        <v>999959.7</v>
      </c>
      <c r="AG154" s="34">
        <v>1000000</v>
      </c>
      <c r="AH154" s="34">
        <v>40.299999999999997</v>
      </c>
      <c r="AI154" s="34">
        <v>0</v>
      </c>
    </row>
    <row r="155" spans="1:35" ht="15" thickBot="1" x14ac:dyDescent="0.35">
      <c r="A155" s="33" t="s">
        <v>122</v>
      </c>
      <c r="B155" s="34">
        <v>2</v>
      </c>
      <c r="C155" s="34">
        <v>24</v>
      </c>
      <c r="D155" s="34">
        <v>46</v>
      </c>
      <c r="E155" s="34">
        <v>51.5</v>
      </c>
      <c r="F155" s="34">
        <v>31</v>
      </c>
      <c r="G155" s="34">
        <v>21</v>
      </c>
      <c r="H155" s="34">
        <v>499875.1</v>
      </c>
      <c r="I155" s="34">
        <v>24</v>
      </c>
      <c r="J155" s="34">
        <v>499915.1</v>
      </c>
      <c r="K155" s="34">
        <v>26</v>
      </c>
      <c r="L155" s="34">
        <v>1000015.8</v>
      </c>
      <c r="M155" s="34">
        <v>1000000</v>
      </c>
      <c r="N155" s="34">
        <v>-15.8</v>
      </c>
      <c r="O155" s="34">
        <v>0</v>
      </c>
      <c r="U155" s="33" t="s">
        <v>122</v>
      </c>
      <c r="V155" s="34">
        <v>119.5</v>
      </c>
      <c r="W155" s="34">
        <v>499710.8</v>
      </c>
      <c r="X155" s="34">
        <v>499871.4</v>
      </c>
      <c r="Y155" s="34">
        <v>15</v>
      </c>
      <c r="Z155" s="34">
        <v>33.5</v>
      </c>
      <c r="AA155" s="34">
        <v>134.5</v>
      </c>
      <c r="AB155" s="34">
        <v>10</v>
      </c>
      <c r="AC155" s="34">
        <v>7</v>
      </c>
      <c r="AD155" s="34">
        <v>56</v>
      </c>
      <c r="AE155" s="34">
        <v>26.5</v>
      </c>
      <c r="AF155" s="34">
        <v>999984.2</v>
      </c>
      <c r="AG155" s="34">
        <v>1000000</v>
      </c>
      <c r="AH155" s="34">
        <v>15.8</v>
      </c>
      <c r="AI155" s="34">
        <v>0</v>
      </c>
    </row>
    <row r="156" spans="1:35" ht="15" thickBot="1" x14ac:dyDescent="0.35">
      <c r="A156" s="33" t="s">
        <v>123</v>
      </c>
      <c r="B156" s="34">
        <v>71.5</v>
      </c>
      <c r="C156" s="34">
        <v>10</v>
      </c>
      <c r="D156" s="34">
        <v>21</v>
      </c>
      <c r="E156" s="34">
        <v>13</v>
      </c>
      <c r="F156" s="34">
        <v>20</v>
      </c>
      <c r="G156" s="34">
        <v>8</v>
      </c>
      <c r="H156" s="34">
        <v>499882.1</v>
      </c>
      <c r="I156" s="34">
        <v>4</v>
      </c>
      <c r="J156" s="34">
        <v>499920.1</v>
      </c>
      <c r="K156" s="34">
        <v>13</v>
      </c>
      <c r="L156" s="34">
        <v>999962.8</v>
      </c>
      <c r="M156" s="34">
        <v>1000000</v>
      </c>
      <c r="N156" s="34">
        <v>37.200000000000003</v>
      </c>
      <c r="O156" s="34">
        <v>0</v>
      </c>
      <c r="U156" s="33" t="s">
        <v>123</v>
      </c>
      <c r="V156" s="34">
        <v>18</v>
      </c>
      <c r="W156" s="34">
        <v>499724.79999999999</v>
      </c>
      <c r="X156" s="34">
        <v>499904.9</v>
      </c>
      <c r="Y156" s="34">
        <v>77</v>
      </c>
      <c r="Z156" s="34">
        <v>44.5</v>
      </c>
      <c r="AA156" s="34">
        <v>146.5</v>
      </c>
      <c r="AB156" s="34">
        <v>3</v>
      </c>
      <c r="AC156" s="34">
        <v>27</v>
      </c>
      <c r="AD156" s="34">
        <v>51</v>
      </c>
      <c r="AE156" s="34">
        <v>39.5</v>
      </c>
      <c r="AF156" s="34">
        <v>1000036.2</v>
      </c>
      <c r="AG156" s="34">
        <v>1000000</v>
      </c>
      <c r="AH156" s="34">
        <v>-36.200000000000003</v>
      </c>
      <c r="AI156" s="34">
        <v>0</v>
      </c>
    </row>
    <row r="157" spans="1:35" ht="15" thickBot="1" x14ac:dyDescent="0.35">
      <c r="A157" s="33" t="s">
        <v>124</v>
      </c>
      <c r="B157" s="34">
        <v>82.5</v>
      </c>
      <c r="C157" s="34">
        <v>11</v>
      </c>
      <c r="D157" s="34">
        <v>21</v>
      </c>
      <c r="E157" s="34">
        <v>77</v>
      </c>
      <c r="F157" s="34">
        <v>5</v>
      </c>
      <c r="G157" s="34">
        <v>9</v>
      </c>
      <c r="H157" s="34">
        <v>499869.1</v>
      </c>
      <c r="I157" s="34">
        <v>15</v>
      </c>
      <c r="J157" s="34">
        <v>499916.1</v>
      </c>
      <c r="K157" s="34">
        <v>13</v>
      </c>
      <c r="L157" s="34">
        <v>1000018.8</v>
      </c>
      <c r="M157" s="34">
        <v>1000000</v>
      </c>
      <c r="N157" s="34">
        <v>-18.8</v>
      </c>
      <c r="O157" s="34">
        <v>0</v>
      </c>
      <c r="U157" s="33" t="s">
        <v>124</v>
      </c>
      <c r="V157" s="34">
        <v>7</v>
      </c>
      <c r="W157" s="34">
        <v>499723.8</v>
      </c>
      <c r="X157" s="34">
        <v>499904.9</v>
      </c>
      <c r="Y157" s="34">
        <v>14</v>
      </c>
      <c r="Z157" s="34">
        <v>59.5</v>
      </c>
      <c r="AA157" s="34">
        <v>145.5</v>
      </c>
      <c r="AB157" s="34">
        <v>16</v>
      </c>
      <c r="AC157" s="34">
        <v>16</v>
      </c>
      <c r="AD157" s="34">
        <v>55</v>
      </c>
      <c r="AE157" s="34">
        <v>39.5</v>
      </c>
      <c r="AF157" s="34">
        <v>999981.2</v>
      </c>
      <c r="AG157" s="34">
        <v>1000000</v>
      </c>
      <c r="AH157" s="34">
        <v>18.8</v>
      </c>
      <c r="AI157" s="34">
        <v>0</v>
      </c>
    </row>
    <row r="158" spans="1:35" ht="15" thickBot="1" x14ac:dyDescent="0.35">
      <c r="A158" s="33" t="s">
        <v>125</v>
      </c>
      <c r="B158" s="34">
        <v>111</v>
      </c>
      <c r="C158" s="34">
        <v>29</v>
      </c>
      <c r="D158" s="34">
        <v>21</v>
      </c>
      <c r="E158" s="34">
        <v>13</v>
      </c>
      <c r="F158" s="34">
        <v>1</v>
      </c>
      <c r="G158" s="34">
        <v>10</v>
      </c>
      <c r="H158" s="34">
        <v>499885.1</v>
      </c>
      <c r="I158" s="34">
        <v>30</v>
      </c>
      <c r="J158" s="34">
        <v>499903.1</v>
      </c>
      <c r="K158" s="34">
        <v>31</v>
      </c>
      <c r="L158" s="34">
        <v>1000034.3</v>
      </c>
      <c r="M158" s="34">
        <v>1000000</v>
      </c>
      <c r="N158" s="34">
        <v>-34.299999999999997</v>
      </c>
      <c r="O158" s="34">
        <v>0</v>
      </c>
      <c r="U158" s="33" t="s">
        <v>125</v>
      </c>
      <c r="V158" s="34">
        <v>0</v>
      </c>
      <c r="W158" s="34">
        <v>499705.8</v>
      </c>
      <c r="X158" s="34">
        <v>499904.9</v>
      </c>
      <c r="Y158" s="34">
        <v>77</v>
      </c>
      <c r="Z158" s="34">
        <v>63.5</v>
      </c>
      <c r="AA158" s="34">
        <v>144.5</v>
      </c>
      <c r="AB158" s="34">
        <v>0</v>
      </c>
      <c r="AC158" s="34">
        <v>1</v>
      </c>
      <c r="AD158" s="34">
        <v>68</v>
      </c>
      <c r="AE158" s="34">
        <v>0</v>
      </c>
      <c r="AF158" s="34">
        <v>999964.7</v>
      </c>
      <c r="AG158" s="34">
        <v>1000000</v>
      </c>
      <c r="AH158" s="34">
        <v>35.299999999999997</v>
      </c>
      <c r="AI158" s="34">
        <v>0</v>
      </c>
    </row>
    <row r="159" spans="1:35" ht="15" thickBot="1" x14ac:dyDescent="0.35">
      <c r="A159" s="33" t="s">
        <v>126</v>
      </c>
      <c r="B159" s="34">
        <v>69.5</v>
      </c>
      <c r="C159" s="34">
        <v>20</v>
      </c>
      <c r="D159" s="34">
        <v>21</v>
      </c>
      <c r="E159" s="34">
        <v>13</v>
      </c>
      <c r="F159" s="34">
        <v>9</v>
      </c>
      <c r="G159" s="34">
        <v>30</v>
      </c>
      <c r="H159" s="34">
        <v>499873.1</v>
      </c>
      <c r="I159" s="34">
        <v>20</v>
      </c>
      <c r="J159" s="34">
        <v>499904.1</v>
      </c>
      <c r="K159" s="34">
        <v>13</v>
      </c>
      <c r="L159" s="34">
        <v>999972.8</v>
      </c>
      <c r="M159" s="34">
        <v>1000000</v>
      </c>
      <c r="N159" s="34">
        <v>27.2</v>
      </c>
      <c r="O159" s="34">
        <v>0</v>
      </c>
      <c r="U159" s="33" t="s">
        <v>126</v>
      </c>
      <c r="V159" s="34">
        <v>20</v>
      </c>
      <c r="W159" s="34">
        <v>499714.8</v>
      </c>
      <c r="X159" s="34">
        <v>499904.9</v>
      </c>
      <c r="Y159" s="34">
        <v>77</v>
      </c>
      <c r="Z159" s="34">
        <v>55.5</v>
      </c>
      <c r="AA159" s="34">
        <v>125.5</v>
      </c>
      <c r="AB159" s="34">
        <v>12</v>
      </c>
      <c r="AC159" s="34">
        <v>11</v>
      </c>
      <c r="AD159" s="34">
        <v>67</v>
      </c>
      <c r="AE159" s="34">
        <v>39.5</v>
      </c>
      <c r="AF159" s="34">
        <v>1000027.2</v>
      </c>
      <c r="AG159" s="34">
        <v>1000000</v>
      </c>
      <c r="AH159" s="34">
        <v>-27.2</v>
      </c>
      <c r="AI159" s="34">
        <v>0</v>
      </c>
    </row>
    <row r="160" spans="1:35" ht="15" thickBot="1" x14ac:dyDescent="0.35">
      <c r="A160" s="33" t="s">
        <v>127</v>
      </c>
      <c r="B160" s="34">
        <v>72.5</v>
      </c>
      <c r="C160" s="34">
        <v>17</v>
      </c>
      <c r="D160" s="34">
        <v>22</v>
      </c>
      <c r="E160" s="34">
        <v>23</v>
      </c>
      <c r="F160" s="34">
        <v>62.5</v>
      </c>
      <c r="G160" s="34">
        <v>17</v>
      </c>
      <c r="H160" s="34">
        <v>499872.1</v>
      </c>
      <c r="I160" s="34">
        <v>16</v>
      </c>
      <c r="J160" s="34">
        <v>499910.1</v>
      </c>
      <c r="K160" s="34">
        <v>18</v>
      </c>
      <c r="L160" s="34">
        <v>1000030.3</v>
      </c>
      <c r="M160" s="34">
        <v>1000000</v>
      </c>
      <c r="N160" s="34">
        <v>-30.3</v>
      </c>
      <c r="O160" s="34">
        <v>0</v>
      </c>
      <c r="U160" s="33" t="s">
        <v>127</v>
      </c>
      <c r="V160" s="34">
        <v>17</v>
      </c>
      <c r="W160" s="34">
        <v>499717.8</v>
      </c>
      <c r="X160" s="34">
        <v>499903.9</v>
      </c>
      <c r="Y160" s="34">
        <v>68</v>
      </c>
      <c r="Z160" s="34">
        <v>2</v>
      </c>
      <c r="AA160" s="34">
        <v>138.5</v>
      </c>
      <c r="AB160" s="34">
        <v>13</v>
      </c>
      <c r="AC160" s="34">
        <v>15</v>
      </c>
      <c r="AD160" s="34">
        <v>61</v>
      </c>
      <c r="AE160" s="34">
        <v>34.5</v>
      </c>
      <c r="AF160" s="34">
        <v>999970.7</v>
      </c>
      <c r="AG160" s="34">
        <v>1000000</v>
      </c>
      <c r="AH160" s="34">
        <v>29.3</v>
      </c>
      <c r="AI160" s="34">
        <v>0</v>
      </c>
    </row>
    <row r="161" spans="1:35" ht="15" thickBot="1" x14ac:dyDescent="0.35">
      <c r="A161" s="33" t="s">
        <v>128</v>
      </c>
      <c r="B161" s="34">
        <v>65.5</v>
      </c>
      <c r="C161" s="34">
        <v>3</v>
      </c>
      <c r="D161" s="34">
        <v>21</v>
      </c>
      <c r="E161" s="34">
        <v>13</v>
      </c>
      <c r="F161" s="34">
        <v>4</v>
      </c>
      <c r="G161" s="34">
        <v>16</v>
      </c>
      <c r="H161" s="34">
        <v>499870.1</v>
      </c>
      <c r="I161" s="34">
        <v>13</v>
      </c>
      <c r="J161" s="34">
        <v>499903.1</v>
      </c>
      <c r="K161" s="34">
        <v>13</v>
      </c>
      <c r="L161" s="34">
        <v>999921.8</v>
      </c>
      <c r="M161" s="34">
        <v>1000000</v>
      </c>
      <c r="N161" s="34">
        <v>78.2</v>
      </c>
      <c r="O161" s="34">
        <v>0.01</v>
      </c>
      <c r="U161" s="33" t="s">
        <v>128</v>
      </c>
      <c r="V161" s="34">
        <v>24</v>
      </c>
      <c r="W161" s="34">
        <v>499731.8</v>
      </c>
      <c r="X161" s="34">
        <v>499904.9</v>
      </c>
      <c r="Y161" s="34">
        <v>77</v>
      </c>
      <c r="Z161" s="34">
        <v>60.5</v>
      </c>
      <c r="AA161" s="34">
        <v>139.5</v>
      </c>
      <c r="AB161" s="34">
        <v>15</v>
      </c>
      <c r="AC161" s="34">
        <v>18</v>
      </c>
      <c r="AD161" s="34">
        <v>68</v>
      </c>
      <c r="AE161" s="34">
        <v>39.5</v>
      </c>
      <c r="AF161" s="34">
        <v>1000078.2</v>
      </c>
      <c r="AG161" s="34">
        <v>1000000</v>
      </c>
      <c r="AH161" s="34">
        <v>-78.2</v>
      </c>
      <c r="AI161" s="34">
        <v>-0.01</v>
      </c>
    </row>
    <row r="162" spans="1:35" ht="15" thickBot="1" x14ac:dyDescent="0.35">
      <c r="A162" s="33" t="s">
        <v>129</v>
      </c>
      <c r="B162" s="34">
        <v>73.5</v>
      </c>
      <c r="C162" s="34">
        <v>8</v>
      </c>
      <c r="D162" s="34">
        <v>21</v>
      </c>
      <c r="E162" s="34">
        <v>13</v>
      </c>
      <c r="F162" s="34">
        <v>27</v>
      </c>
      <c r="G162" s="34">
        <v>8</v>
      </c>
      <c r="H162" s="34">
        <v>499863.1</v>
      </c>
      <c r="I162" s="34">
        <v>6</v>
      </c>
      <c r="J162" s="34">
        <v>499971.1</v>
      </c>
      <c r="K162" s="34">
        <v>13</v>
      </c>
      <c r="L162" s="34">
        <v>1000003.8</v>
      </c>
      <c r="M162" s="34">
        <v>1000000</v>
      </c>
      <c r="N162" s="34">
        <v>-3.8</v>
      </c>
      <c r="O162" s="34">
        <v>0</v>
      </c>
      <c r="U162" s="33" t="s">
        <v>129</v>
      </c>
      <c r="V162" s="34">
        <v>16</v>
      </c>
      <c r="W162" s="34">
        <v>499726.8</v>
      </c>
      <c r="X162" s="34">
        <v>499904.9</v>
      </c>
      <c r="Y162" s="34">
        <v>77</v>
      </c>
      <c r="Z162" s="34">
        <v>37.5</v>
      </c>
      <c r="AA162" s="34">
        <v>146.5</v>
      </c>
      <c r="AB162" s="34">
        <v>22</v>
      </c>
      <c r="AC162" s="34">
        <v>25</v>
      </c>
      <c r="AD162" s="34">
        <v>0</v>
      </c>
      <c r="AE162" s="34">
        <v>39.5</v>
      </c>
      <c r="AF162" s="34">
        <v>999995.2</v>
      </c>
      <c r="AG162" s="34">
        <v>1000000</v>
      </c>
      <c r="AH162" s="34">
        <v>4.8</v>
      </c>
      <c r="AI162" s="34">
        <v>0</v>
      </c>
    </row>
    <row r="163" spans="1:35" ht="15" thickBot="1" x14ac:dyDescent="0.35">
      <c r="A163" s="33" t="s">
        <v>130</v>
      </c>
      <c r="B163" s="34">
        <v>83.5</v>
      </c>
      <c r="C163" s="34">
        <v>22</v>
      </c>
      <c r="D163" s="34">
        <v>21</v>
      </c>
      <c r="E163" s="34">
        <v>13</v>
      </c>
      <c r="F163" s="34">
        <v>64.5</v>
      </c>
      <c r="G163" s="34">
        <v>8</v>
      </c>
      <c r="H163" s="34">
        <v>499864.1</v>
      </c>
      <c r="I163" s="34">
        <v>22</v>
      </c>
      <c r="J163" s="34">
        <v>499903.1</v>
      </c>
      <c r="K163" s="34">
        <v>21</v>
      </c>
      <c r="L163" s="34">
        <v>1000022.3</v>
      </c>
      <c r="M163" s="34">
        <v>1000000</v>
      </c>
      <c r="N163" s="34">
        <v>-22.3</v>
      </c>
      <c r="O163" s="34">
        <v>0</v>
      </c>
      <c r="U163" s="33" t="s">
        <v>130</v>
      </c>
      <c r="V163" s="34">
        <v>6</v>
      </c>
      <c r="W163" s="34">
        <v>499712.8</v>
      </c>
      <c r="X163" s="34">
        <v>499904.9</v>
      </c>
      <c r="Y163" s="34">
        <v>77</v>
      </c>
      <c r="Z163" s="34">
        <v>0</v>
      </c>
      <c r="AA163" s="34">
        <v>146.5</v>
      </c>
      <c r="AB163" s="34">
        <v>21</v>
      </c>
      <c r="AC163" s="34">
        <v>9</v>
      </c>
      <c r="AD163" s="34">
        <v>68</v>
      </c>
      <c r="AE163" s="34">
        <v>31.5</v>
      </c>
      <c r="AF163" s="34">
        <v>999976.7</v>
      </c>
      <c r="AG163" s="34">
        <v>1000000</v>
      </c>
      <c r="AH163" s="34">
        <v>23.3</v>
      </c>
      <c r="AI163" s="34">
        <v>0</v>
      </c>
    </row>
    <row r="164" spans="1:35" ht="15" thickBot="1" x14ac:dyDescent="0.35">
      <c r="A164" s="33" t="s">
        <v>131</v>
      </c>
      <c r="B164" s="34">
        <v>85.5</v>
      </c>
      <c r="C164" s="34">
        <v>6</v>
      </c>
      <c r="D164" s="34">
        <v>21</v>
      </c>
      <c r="E164" s="34">
        <v>13</v>
      </c>
      <c r="F164" s="34">
        <v>32</v>
      </c>
      <c r="G164" s="34">
        <v>8</v>
      </c>
      <c r="H164" s="34">
        <v>499859.20000000001</v>
      </c>
      <c r="I164" s="34">
        <v>8</v>
      </c>
      <c r="J164" s="34">
        <v>499903.1</v>
      </c>
      <c r="K164" s="34">
        <v>13</v>
      </c>
      <c r="L164" s="34">
        <v>999948.80000000005</v>
      </c>
      <c r="M164" s="34">
        <v>1000000</v>
      </c>
      <c r="N164" s="34">
        <v>51.2</v>
      </c>
      <c r="O164" s="34">
        <v>0.01</v>
      </c>
      <c r="U164" s="33" t="s">
        <v>131</v>
      </c>
      <c r="V164" s="34">
        <v>4</v>
      </c>
      <c r="W164" s="34">
        <v>499728.8</v>
      </c>
      <c r="X164" s="34">
        <v>499904.9</v>
      </c>
      <c r="Y164" s="34">
        <v>77</v>
      </c>
      <c r="Z164" s="34">
        <v>32.5</v>
      </c>
      <c r="AA164" s="34">
        <v>146.5</v>
      </c>
      <c r="AB164" s="34">
        <v>26</v>
      </c>
      <c r="AC164" s="34">
        <v>23</v>
      </c>
      <c r="AD164" s="34">
        <v>68</v>
      </c>
      <c r="AE164" s="34">
        <v>39.5</v>
      </c>
      <c r="AF164" s="34">
        <v>1000050.2</v>
      </c>
      <c r="AG164" s="34">
        <v>1000000</v>
      </c>
      <c r="AH164" s="34">
        <v>-50.2</v>
      </c>
      <c r="AI164" s="34">
        <v>-0.01</v>
      </c>
    </row>
    <row r="165" spans="1:35" ht="15" thickBot="1" x14ac:dyDescent="0.35">
      <c r="A165" s="33" t="s">
        <v>132</v>
      </c>
      <c r="B165" s="34">
        <v>88.5</v>
      </c>
      <c r="C165" s="34">
        <v>21</v>
      </c>
      <c r="D165" s="34">
        <v>28</v>
      </c>
      <c r="E165" s="34">
        <v>21</v>
      </c>
      <c r="F165" s="34">
        <v>12</v>
      </c>
      <c r="G165" s="34">
        <v>31</v>
      </c>
      <c r="H165" s="34">
        <v>499879.1</v>
      </c>
      <c r="I165" s="34">
        <v>29</v>
      </c>
      <c r="J165" s="34">
        <v>499925.1</v>
      </c>
      <c r="K165" s="34">
        <v>28</v>
      </c>
      <c r="L165" s="34">
        <v>1000062.8</v>
      </c>
      <c r="M165" s="34">
        <v>1000000</v>
      </c>
      <c r="N165" s="34">
        <v>-62.8</v>
      </c>
      <c r="O165" s="34">
        <v>-0.01</v>
      </c>
      <c r="U165" s="33" t="s">
        <v>132</v>
      </c>
      <c r="V165" s="34">
        <v>1</v>
      </c>
      <c r="W165" s="34">
        <v>499713.8</v>
      </c>
      <c r="X165" s="34">
        <v>499897.9</v>
      </c>
      <c r="Y165" s="34">
        <v>70</v>
      </c>
      <c r="Z165" s="34">
        <v>52.5</v>
      </c>
      <c r="AA165" s="34">
        <v>124.5</v>
      </c>
      <c r="AB165" s="34">
        <v>6</v>
      </c>
      <c r="AC165" s="34">
        <v>2</v>
      </c>
      <c r="AD165" s="34">
        <v>46</v>
      </c>
      <c r="AE165" s="34">
        <v>24.5</v>
      </c>
      <c r="AF165" s="34">
        <v>999938.2</v>
      </c>
      <c r="AG165" s="34">
        <v>1000000</v>
      </c>
      <c r="AH165" s="34">
        <v>61.8</v>
      </c>
      <c r="AI165" s="34">
        <v>0.01</v>
      </c>
    </row>
    <row r="166" spans="1:35" ht="15" thickBot="1" x14ac:dyDescent="0.35">
      <c r="A166" s="33" t="s">
        <v>133</v>
      </c>
      <c r="B166" s="34">
        <v>86.5</v>
      </c>
      <c r="C166" s="34">
        <v>27</v>
      </c>
      <c r="D166" s="34">
        <v>21</v>
      </c>
      <c r="E166" s="34">
        <v>13</v>
      </c>
      <c r="F166" s="34">
        <v>20</v>
      </c>
      <c r="G166" s="34">
        <v>14</v>
      </c>
      <c r="H166" s="34">
        <v>499884.1</v>
      </c>
      <c r="I166" s="34">
        <v>31</v>
      </c>
      <c r="J166" s="34">
        <v>499924.1</v>
      </c>
      <c r="K166" s="34">
        <v>30</v>
      </c>
      <c r="L166" s="34">
        <v>1000050.8</v>
      </c>
      <c r="M166" s="34">
        <v>1000000</v>
      </c>
      <c r="N166" s="34">
        <v>-50.8</v>
      </c>
      <c r="O166" s="34">
        <v>-0.01</v>
      </c>
      <c r="U166" s="33" t="s">
        <v>133</v>
      </c>
      <c r="V166" s="34">
        <v>3</v>
      </c>
      <c r="W166" s="34">
        <v>499707.8</v>
      </c>
      <c r="X166" s="34">
        <v>499904.9</v>
      </c>
      <c r="Y166" s="34">
        <v>77</v>
      </c>
      <c r="Z166" s="34">
        <v>44.5</v>
      </c>
      <c r="AA166" s="34">
        <v>140.5</v>
      </c>
      <c r="AB166" s="34">
        <v>1</v>
      </c>
      <c r="AC166" s="34">
        <v>0</v>
      </c>
      <c r="AD166" s="34">
        <v>47</v>
      </c>
      <c r="AE166" s="34">
        <v>22.5</v>
      </c>
      <c r="AF166" s="34">
        <v>999948.2</v>
      </c>
      <c r="AG166" s="34">
        <v>1000000</v>
      </c>
      <c r="AH166" s="34">
        <v>51.8</v>
      </c>
      <c r="AI166" s="34">
        <v>0.01</v>
      </c>
    </row>
    <row r="167" spans="1:35" ht="15" thickBot="1" x14ac:dyDescent="0.35">
      <c r="A167" s="33" t="s">
        <v>134</v>
      </c>
      <c r="B167" s="34">
        <v>62.5</v>
      </c>
      <c r="C167" s="34">
        <v>7</v>
      </c>
      <c r="D167" s="34">
        <v>21</v>
      </c>
      <c r="E167" s="34">
        <v>22</v>
      </c>
      <c r="F167" s="34">
        <v>61.5</v>
      </c>
      <c r="G167" s="34">
        <v>20</v>
      </c>
      <c r="H167" s="34">
        <v>499860.1</v>
      </c>
      <c r="I167" s="34">
        <v>4</v>
      </c>
      <c r="J167" s="34">
        <v>499917.1</v>
      </c>
      <c r="K167" s="34">
        <v>20</v>
      </c>
      <c r="L167" s="34">
        <v>999995.3</v>
      </c>
      <c r="M167" s="34">
        <v>1000000</v>
      </c>
      <c r="N167" s="34">
        <v>4.7</v>
      </c>
      <c r="O167" s="34">
        <v>0</v>
      </c>
      <c r="U167" s="33" t="s">
        <v>134</v>
      </c>
      <c r="V167" s="34">
        <v>27</v>
      </c>
      <c r="W167" s="34">
        <v>499727.8</v>
      </c>
      <c r="X167" s="34">
        <v>499904.9</v>
      </c>
      <c r="Y167" s="34">
        <v>69</v>
      </c>
      <c r="Z167" s="34">
        <v>3</v>
      </c>
      <c r="AA167" s="34">
        <v>135.5</v>
      </c>
      <c r="AB167" s="34">
        <v>25</v>
      </c>
      <c r="AC167" s="34">
        <v>27</v>
      </c>
      <c r="AD167" s="34">
        <v>54</v>
      </c>
      <c r="AE167" s="34">
        <v>32.5</v>
      </c>
      <c r="AF167" s="34">
        <v>1000005.7</v>
      </c>
      <c r="AG167" s="34">
        <v>1000000</v>
      </c>
      <c r="AH167" s="34">
        <v>-5.7</v>
      </c>
      <c r="AI167" s="34">
        <v>0</v>
      </c>
    </row>
    <row r="168" spans="1:35" ht="15" thickBot="1" x14ac:dyDescent="0.35">
      <c r="A168" s="33" t="s">
        <v>135</v>
      </c>
      <c r="B168" s="34">
        <v>66.5</v>
      </c>
      <c r="C168" s="34">
        <v>13</v>
      </c>
      <c r="D168" s="34">
        <v>21</v>
      </c>
      <c r="E168" s="34">
        <v>48.5</v>
      </c>
      <c r="F168" s="34">
        <v>25</v>
      </c>
      <c r="G168" s="34">
        <v>19</v>
      </c>
      <c r="H168" s="34">
        <v>499871.1</v>
      </c>
      <c r="I168" s="34">
        <v>21</v>
      </c>
      <c r="J168" s="34">
        <v>499911.1</v>
      </c>
      <c r="K168" s="34">
        <v>15</v>
      </c>
      <c r="L168" s="34">
        <v>1000011.3</v>
      </c>
      <c r="M168" s="34">
        <v>1000000</v>
      </c>
      <c r="N168" s="34">
        <v>-11.3</v>
      </c>
      <c r="O168" s="34">
        <v>0</v>
      </c>
      <c r="U168" s="33" t="s">
        <v>135</v>
      </c>
      <c r="V168" s="34">
        <v>23</v>
      </c>
      <c r="W168" s="34">
        <v>499721.8</v>
      </c>
      <c r="X168" s="34">
        <v>499904.9</v>
      </c>
      <c r="Y168" s="34">
        <v>42.5</v>
      </c>
      <c r="Z168" s="34">
        <v>39.5</v>
      </c>
      <c r="AA168" s="34">
        <v>136.5</v>
      </c>
      <c r="AB168" s="34">
        <v>14</v>
      </c>
      <c r="AC168" s="34">
        <v>10</v>
      </c>
      <c r="AD168" s="34">
        <v>60</v>
      </c>
      <c r="AE168" s="34">
        <v>37.5</v>
      </c>
      <c r="AF168" s="34">
        <v>999989.7</v>
      </c>
      <c r="AG168" s="34">
        <v>1000000</v>
      </c>
      <c r="AH168" s="34">
        <v>10.3</v>
      </c>
      <c r="AI168" s="34">
        <v>0</v>
      </c>
    </row>
    <row r="169" spans="1:35" ht="15" thickBot="1" x14ac:dyDescent="0.35">
      <c r="A169" s="33" t="s">
        <v>136</v>
      </c>
      <c r="B169" s="34">
        <v>0</v>
      </c>
      <c r="C169" s="34">
        <v>1</v>
      </c>
      <c r="D169" s="34">
        <v>21</v>
      </c>
      <c r="E169" s="34">
        <v>47.5</v>
      </c>
      <c r="F169" s="34">
        <v>3</v>
      </c>
      <c r="G169" s="34">
        <v>122.5</v>
      </c>
      <c r="H169" s="34">
        <v>499857.2</v>
      </c>
      <c r="I169" s="34">
        <v>15</v>
      </c>
      <c r="J169" s="34">
        <v>499909.1</v>
      </c>
      <c r="K169" s="34">
        <v>13</v>
      </c>
      <c r="L169" s="34">
        <v>999989.3</v>
      </c>
      <c r="M169" s="34">
        <v>1000000</v>
      </c>
      <c r="N169" s="34">
        <v>10.7</v>
      </c>
      <c r="O169" s="34">
        <v>0</v>
      </c>
      <c r="U169" s="33" t="s">
        <v>136</v>
      </c>
      <c r="V169" s="34">
        <v>121.5</v>
      </c>
      <c r="W169" s="34">
        <v>499733.8</v>
      </c>
      <c r="X169" s="34">
        <v>499904.9</v>
      </c>
      <c r="Y169" s="34">
        <v>43.5</v>
      </c>
      <c r="Z169" s="34">
        <v>61.5</v>
      </c>
      <c r="AA169" s="34">
        <v>0</v>
      </c>
      <c r="AB169" s="34">
        <v>28</v>
      </c>
      <c r="AC169" s="34">
        <v>16</v>
      </c>
      <c r="AD169" s="34">
        <v>62</v>
      </c>
      <c r="AE169" s="34">
        <v>39.5</v>
      </c>
      <c r="AF169" s="34">
        <v>1000010.7</v>
      </c>
      <c r="AG169" s="34">
        <v>1000000</v>
      </c>
      <c r="AH169" s="34">
        <v>-10.7</v>
      </c>
      <c r="AI169" s="34">
        <v>0</v>
      </c>
    </row>
    <row r="170" spans="1:35" ht="15" thickBot="1" x14ac:dyDescent="0.35">
      <c r="A170" s="33" t="s">
        <v>137</v>
      </c>
      <c r="B170" s="34">
        <v>84.5</v>
      </c>
      <c r="C170" s="34">
        <v>0</v>
      </c>
      <c r="D170" s="34">
        <v>21</v>
      </c>
      <c r="E170" s="34">
        <v>20</v>
      </c>
      <c r="F170" s="34">
        <v>2</v>
      </c>
      <c r="G170" s="34">
        <v>8</v>
      </c>
      <c r="H170" s="34">
        <v>499865.1</v>
      </c>
      <c r="I170" s="34">
        <v>0</v>
      </c>
      <c r="J170" s="34">
        <v>499903.1</v>
      </c>
      <c r="K170" s="34">
        <v>13</v>
      </c>
      <c r="L170" s="34">
        <v>999916.8</v>
      </c>
      <c r="M170" s="34">
        <v>1000000</v>
      </c>
      <c r="N170" s="34">
        <v>83.2</v>
      </c>
      <c r="O170" s="34">
        <v>0.01</v>
      </c>
      <c r="U170" s="33" t="s">
        <v>137</v>
      </c>
      <c r="V170" s="34">
        <v>5</v>
      </c>
      <c r="W170" s="34">
        <v>499734.8</v>
      </c>
      <c r="X170" s="34">
        <v>499904.9</v>
      </c>
      <c r="Y170" s="34">
        <v>71</v>
      </c>
      <c r="Z170" s="34">
        <v>62.5</v>
      </c>
      <c r="AA170" s="34">
        <v>146.5</v>
      </c>
      <c r="AB170" s="34">
        <v>20</v>
      </c>
      <c r="AC170" s="34">
        <v>31</v>
      </c>
      <c r="AD170" s="34">
        <v>68</v>
      </c>
      <c r="AE170" s="34">
        <v>39.5</v>
      </c>
      <c r="AF170" s="34">
        <v>1000083.2</v>
      </c>
      <c r="AG170" s="34">
        <v>1000000</v>
      </c>
      <c r="AH170" s="34">
        <v>-83.2</v>
      </c>
      <c r="AI170" s="34">
        <v>-0.01</v>
      </c>
    </row>
    <row r="171" spans="1:35" ht="15" thickBot="1" x14ac:dyDescent="0.35">
      <c r="A171" s="33" t="s">
        <v>138</v>
      </c>
      <c r="B171" s="34">
        <v>79.5</v>
      </c>
      <c r="C171" s="34">
        <v>4</v>
      </c>
      <c r="D171" s="34">
        <v>21</v>
      </c>
      <c r="E171" s="34">
        <v>91</v>
      </c>
      <c r="F171" s="34">
        <v>8</v>
      </c>
      <c r="G171" s="34">
        <v>13</v>
      </c>
      <c r="H171" s="34">
        <v>499866.1</v>
      </c>
      <c r="I171" s="34">
        <v>6</v>
      </c>
      <c r="J171" s="34">
        <v>499922.1</v>
      </c>
      <c r="K171" s="34">
        <v>16</v>
      </c>
      <c r="L171" s="34">
        <v>1000026.8</v>
      </c>
      <c r="M171" s="34">
        <v>1000000</v>
      </c>
      <c r="N171" s="34">
        <v>-26.8</v>
      </c>
      <c r="O171" s="34">
        <v>0</v>
      </c>
      <c r="U171" s="33" t="s">
        <v>138</v>
      </c>
      <c r="V171" s="34">
        <v>10</v>
      </c>
      <c r="W171" s="34">
        <v>499730.8</v>
      </c>
      <c r="X171" s="34">
        <v>499904.9</v>
      </c>
      <c r="Y171" s="34">
        <v>0</v>
      </c>
      <c r="Z171" s="34">
        <v>56.5</v>
      </c>
      <c r="AA171" s="34">
        <v>141.5</v>
      </c>
      <c r="AB171" s="34">
        <v>19</v>
      </c>
      <c r="AC171" s="34">
        <v>25</v>
      </c>
      <c r="AD171" s="34">
        <v>49</v>
      </c>
      <c r="AE171" s="34">
        <v>36.5</v>
      </c>
      <c r="AF171" s="34">
        <v>999973.2</v>
      </c>
      <c r="AG171" s="34">
        <v>1000000</v>
      </c>
      <c r="AH171" s="34">
        <v>26.8</v>
      </c>
      <c r="AI171" s="34">
        <v>0</v>
      </c>
    </row>
    <row r="172" spans="1:35" ht="15" thickBot="1" x14ac:dyDescent="0.35">
      <c r="A172" s="33" t="s">
        <v>139</v>
      </c>
      <c r="B172" s="34">
        <v>75.5</v>
      </c>
      <c r="C172" s="34">
        <v>18</v>
      </c>
      <c r="D172" s="34">
        <v>21</v>
      </c>
      <c r="E172" s="34">
        <v>78</v>
      </c>
      <c r="F172" s="34">
        <v>26</v>
      </c>
      <c r="G172" s="34">
        <v>8</v>
      </c>
      <c r="H172" s="34">
        <v>499855.2</v>
      </c>
      <c r="I172" s="34">
        <v>17</v>
      </c>
      <c r="J172" s="34">
        <v>499903.1</v>
      </c>
      <c r="K172" s="34">
        <v>13</v>
      </c>
      <c r="L172" s="34">
        <v>1000014.8</v>
      </c>
      <c r="M172" s="34">
        <v>1000000</v>
      </c>
      <c r="N172" s="34">
        <v>-14.8</v>
      </c>
      <c r="O172" s="34">
        <v>0</v>
      </c>
      <c r="U172" s="33" t="s">
        <v>139</v>
      </c>
      <c r="V172" s="34">
        <v>14</v>
      </c>
      <c r="W172" s="34">
        <v>499716.8</v>
      </c>
      <c r="X172" s="34">
        <v>499904.9</v>
      </c>
      <c r="Y172" s="34">
        <v>13</v>
      </c>
      <c r="Z172" s="34">
        <v>38.5</v>
      </c>
      <c r="AA172" s="34">
        <v>146.5</v>
      </c>
      <c r="AB172" s="34">
        <v>30</v>
      </c>
      <c r="AC172" s="34">
        <v>14</v>
      </c>
      <c r="AD172" s="34">
        <v>68</v>
      </c>
      <c r="AE172" s="34">
        <v>39.5</v>
      </c>
      <c r="AF172" s="34">
        <v>999985.2</v>
      </c>
      <c r="AG172" s="34">
        <v>1000000</v>
      </c>
      <c r="AH172" s="34">
        <v>14.8</v>
      </c>
      <c r="AI172" s="34">
        <v>0</v>
      </c>
    </row>
    <row r="173" spans="1:35" ht="15" thickBot="1" x14ac:dyDescent="0.35">
      <c r="A173" s="33" t="s">
        <v>140</v>
      </c>
      <c r="B173" s="34">
        <v>1</v>
      </c>
      <c r="C173" s="34">
        <v>14</v>
      </c>
      <c r="D173" s="34">
        <v>23</v>
      </c>
      <c r="E173" s="34">
        <v>50.5</v>
      </c>
      <c r="F173" s="34">
        <v>23</v>
      </c>
      <c r="G173" s="34">
        <v>26</v>
      </c>
      <c r="H173" s="34">
        <v>499868.1</v>
      </c>
      <c r="I173" s="34">
        <v>13</v>
      </c>
      <c r="J173" s="34">
        <v>499912.1</v>
      </c>
      <c r="K173" s="34">
        <v>17</v>
      </c>
      <c r="L173" s="34">
        <v>999947.8</v>
      </c>
      <c r="M173" s="34">
        <v>1000000</v>
      </c>
      <c r="N173" s="34">
        <v>52.2</v>
      </c>
      <c r="O173" s="34">
        <v>0.01</v>
      </c>
      <c r="U173" s="33" t="s">
        <v>140</v>
      </c>
      <c r="V173" s="34">
        <v>120.5</v>
      </c>
      <c r="W173" s="34">
        <v>499720.8</v>
      </c>
      <c r="X173" s="34">
        <v>499902.9</v>
      </c>
      <c r="Y173" s="34">
        <v>16</v>
      </c>
      <c r="Z173" s="34">
        <v>41.5</v>
      </c>
      <c r="AA173" s="34">
        <v>129.5</v>
      </c>
      <c r="AB173" s="34">
        <v>17</v>
      </c>
      <c r="AC173" s="34">
        <v>18</v>
      </c>
      <c r="AD173" s="34">
        <v>59</v>
      </c>
      <c r="AE173" s="34">
        <v>35.5</v>
      </c>
      <c r="AF173" s="34">
        <v>1000060.7</v>
      </c>
      <c r="AG173" s="34">
        <v>1000000</v>
      </c>
      <c r="AH173" s="34">
        <v>-60.7</v>
      </c>
      <c r="AI173" s="34">
        <v>-0.01</v>
      </c>
    </row>
    <row r="174" spans="1:35" ht="15" thickBot="1" x14ac:dyDescent="0.35">
      <c r="A174" s="33" t="s">
        <v>141</v>
      </c>
      <c r="B174" s="34">
        <v>78.5</v>
      </c>
      <c r="C174" s="34">
        <v>30</v>
      </c>
      <c r="D174" s="34">
        <v>27</v>
      </c>
      <c r="E174" s="34">
        <v>49.5</v>
      </c>
      <c r="F174" s="34">
        <v>11</v>
      </c>
      <c r="G174" s="34">
        <v>25</v>
      </c>
      <c r="H174" s="34">
        <v>499877.1</v>
      </c>
      <c r="I174" s="34">
        <v>28</v>
      </c>
      <c r="J174" s="34">
        <v>499914.1</v>
      </c>
      <c r="K174" s="34">
        <v>23</v>
      </c>
      <c r="L174" s="34">
        <v>1000063.3</v>
      </c>
      <c r="M174" s="34">
        <v>1000000</v>
      </c>
      <c r="N174" s="34">
        <v>-63.3</v>
      </c>
      <c r="O174" s="34">
        <v>-0.01</v>
      </c>
      <c r="U174" s="33" t="s">
        <v>141</v>
      </c>
      <c r="V174" s="34">
        <v>11</v>
      </c>
      <c r="W174" s="34">
        <v>499704.8</v>
      </c>
      <c r="X174" s="34">
        <v>499898.9</v>
      </c>
      <c r="Y174" s="34">
        <v>41.5</v>
      </c>
      <c r="Z174" s="34">
        <v>53.5</v>
      </c>
      <c r="AA174" s="34">
        <v>130.5</v>
      </c>
      <c r="AB174" s="34">
        <v>8</v>
      </c>
      <c r="AC174" s="34">
        <v>3</v>
      </c>
      <c r="AD174" s="34">
        <v>57</v>
      </c>
      <c r="AE174" s="34">
        <v>29.5</v>
      </c>
      <c r="AF174" s="34">
        <v>999937.7</v>
      </c>
      <c r="AG174" s="34">
        <v>1000000</v>
      </c>
      <c r="AH174" s="34">
        <v>62.3</v>
      </c>
      <c r="AI174" s="34">
        <v>0.01</v>
      </c>
    </row>
    <row r="175" spans="1:35" ht="15" thickBot="1" x14ac:dyDescent="0.35">
      <c r="A175" s="33" t="s">
        <v>142</v>
      </c>
      <c r="B175" s="34">
        <v>74.5</v>
      </c>
      <c r="C175" s="34">
        <v>42.5</v>
      </c>
      <c r="D175" s="34">
        <v>21</v>
      </c>
      <c r="E175" s="34">
        <v>13</v>
      </c>
      <c r="F175" s="34">
        <v>24</v>
      </c>
      <c r="G175" s="34">
        <v>24</v>
      </c>
      <c r="H175" s="34">
        <v>499880.1</v>
      </c>
      <c r="I175" s="34">
        <v>27</v>
      </c>
      <c r="J175" s="34">
        <v>499905.1</v>
      </c>
      <c r="K175" s="34">
        <v>27</v>
      </c>
      <c r="L175" s="34">
        <v>1000038.3</v>
      </c>
      <c r="M175" s="34">
        <v>1000000</v>
      </c>
      <c r="N175" s="34">
        <v>-38.299999999999997</v>
      </c>
      <c r="O175" s="34">
        <v>0</v>
      </c>
      <c r="U175" s="33" t="s">
        <v>142</v>
      </c>
      <c r="V175" s="34">
        <v>15</v>
      </c>
      <c r="W175" s="34">
        <v>499692.3</v>
      </c>
      <c r="X175" s="34">
        <v>499904.9</v>
      </c>
      <c r="Y175" s="34">
        <v>77</v>
      </c>
      <c r="Z175" s="34">
        <v>40.5</v>
      </c>
      <c r="AA175" s="34">
        <v>131.5</v>
      </c>
      <c r="AB175" s="34">
        <v>5</v>
      </c>
      <c r="AC175" s="34">
        <v>4</v>
      </c>
      <c r="AD175" s="34">
        <v>66</v>
      </c>
      <c r="AE175" s="34">
        <v>25.5</v>
      </c>
      <c r="AF175" s="34">
        <v>999961.7</v>
      </c>
      <c r="AG175" s="34">
        <v>1000000</v>
      </c>
      <c r="AH175" s="34">
        <v>38.299999999999997</v>
      </c>
      <c r="AI175" s="34">
        <v>0</v>
      </c>
    </row>
    <row r="176" spans="1:35" ht="15" thickBot="1" x14ac:dyDescent="0.35">
      <c r="A176" s="33" t="s">
        <v>143</v>
      </c>
      <c r="B176" s="34">
        <v>61.5</v>
      </c>
      <c r="C176" s="34">
        <v>12</v>
      </c>
      <c r="D176" s="34">
        <v>21</v>
      </c>
      <c r="E176" s="34">
        <v>33.5</v>
      </c>
      <c r="F176" s="34">
        <v>0</v>
      </c>
      <c r="G176" s="34">
        <v>8</v>
      </c>
      <c r="H176" s="34">
        <v>499854.2</v>
      </c>
      <c r="I176" s="34">
        <v>1</v>
      </c>
      <c r="J176" s="34">
        <v>499903.1</v>
      </c>
      <c r="K176" s="34">
        <v>13</v>
      </c>
      <c r="L176" s="34">
        <v>999907.3</v>
      </c>
      <c r="M176" s="34">
        <v>1000000</v>
      </c>
      <c r="N176" s="34">
        <v>92.7</v>
      </c>
      <c r="O176" s="34">
        <v>0.01</v>
      </c>
      <c r="U176" s="33" t="s">
        <v>143</v>
      </c>
      <c r="V176" s="34">
        <v>28</v>
      </c>
      <c r="W176" s="34">
        <v>499722.8</v>
      </c>
      <c r="X176" s="34">
        <v>499904.9</v>
      </c>
      <c r="Y176" s="34">
        <v>57.5</v>
      </c>
      <c r="Z176" s="34">
        <v>64.5</v>
      </c>
      <c r="AA176" s="34">
        <v>146.5</v>
      </c>
      <c r="AB176" s="34">
        <v>31</v>
      </c>
      <c r="AC176" s="34">
        <v>30</v>
      </c>
      <c r="AD176" s="34">
        <v>68</v>
      </c>
      <c r="AE176" s="34">
        <v>39.5</v>
      </c>
      <c r="AF176" s="34">
        <v>1000092.7</v>
      </c>
      <c r="AG176" s="34">
        <v>1000000</v>
      </c>
      <c r="AH176" s="34">
        <v>-92.7</v>
      </c>
      <c r="AI176" s="34">
        <v>-0.01</v>
      </c>
    </row>
    <row r="177" spans="1:22" ht="15" thickBot="1" x14ac:dyDescent="0.35"/>
    <row r="178" spans="1:22" ht="15" thickBot="1" x14ac:dyDescent="0.35">
      <c r="A178" s="35" t="s">
        <v>52</v>
      </c>
      <c r="B178" s="36">
        <v>1000395.7</v>
      </c>
      <c r="U178" s="35" t="s">
        <v>52</v>
      </c>
      <c r="V178" s="36">
        <v>1000281.7</v>
      </c>
    </row>
    <row r="179" spans="1:22" ht="15" thickBot="1" x14ac:dyDescent="0.35">
      <c r="A179" s="35" t="s">
        <v>167</v>
      </c>
      <c r="B179" s="36">
        <v>499854.2</v>
      </c>
      <c r="U179" s="35" t="s">
        <v>167</v>
      </c>
      <c r="V179" s="36">
        <v>999563.7</v>
      </c>
    </row>
    <row r="180" spans="1:22" ht="15" thickBot="1" x14ac:dyDescent="0.35">
      <c r="A180" s="35" t="s">
        <v>53</v>
      </c>
      <c r="B180" s="36">
        <v>32000000.100000001</v>
      </c>
      <c r="U180" s="35" t="s">
        <v>53</v>
      </c>
      <c r="V180" s="36">
        <v>31999999.899999999</v>
      </c>
    </row>
    <row r="181" spans="1:22" ht="15" thickBot="1" x14ac:dyDescent="0.35">
      <c r="A181" s="35" t="s">
        <v>54</v>
      </c>
      <c r="B181" s="36">
        <v>32000000</v>
      </c>
      <c r="U181" s="35" t="s">
        <v>54</v>
      </c>
      <c r="V181" s="36">
        <v>32000000</v>
      </c>
    </row>
    <row r="182" spans="1:22" ht="15" thickBot="1" x14ac:dyDescent="0.35">
      <c r="A182" s="35" t="s">
        <v>55</v>
      </c>
      <c r="B182" s="36">
        <v>0.1</v>
      </c>
      <c r="U182" s="35" t="s">
        <v>55</v>
      </c>
      <c r="V182" s="36">
        <v>-0.1</v>
      </c>
    </row>
    <row r="183" spans="1:22" ht="15" thickBot="1" x14ac:dyDescent="0.35">
      <c r="A183" s="35" t="s">
        <v>56</v>
      </c>
      <c r="B183" s="36"/>
      <c r="U183" s="35" t="s">
        <v>56</v>
      </c>
      <c r="V183" s="36"/>
    </row>
    <row r="184" spans="1:22" ht="15" thickBot="1" x14ac:dyDescent="0.35">
      <c r="A184" s="35" t="s">
        <v>57</v>
      </c>
      <c r="B184" s="36"/>
      <c r="U184" s="35" t="s">
        <v>57</v>
      </c>
      <c r="V184" s="36"/>
    </row>
    <row r="185" spans="1:22" ht="15" thickBot="1" x14ac:dyDescent="0.35">
      <c r="A185" s="35" t="s">
        <v>58</v>
      </c>
      <c r="B185" s="36">
        <v>0</v>
      </c>
      <c r="U185" s="35" t="s">
        <v>58</v>
      </c>
      <c r="V185" s="36">
        <v>0</v>
      </c>
    </row>
    <row r="187" spans="1:22" x14ac:dyDescent="0.3">
      <c r="A187" s="6" t="s">
        <v>59</v>
      </c>
      <c r="U187" s="6" t="s">
        <v>59</v>
      </c>
    </row>
    <row r="189" spans="1:22" x14ac:dyDescent="0.3">
      <c r="A189" s="37" t="s">
        <v>389</v>
      </c>
      <c r="U189" s="37" t="s">
        <v>389</v>
      </c>
    </row>
    <row r="190" spans="1:22" x14ac:dyDescent="0.3">
      <c r="A190" s="37" t="s">
        <v>390</v>
      </c>
      <c r="U190" s="37" t="s">
        <v>616</v>
      </c>
    </row>
  </sheetData>
  <conditionalFormatting sqref="N3:N3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:R3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87" r:id="rId1" display="https://miau.my-x.hu/myx-free/coco/test/796574620230103205311.html" xr:uid="{E9BF4A9F-B50B-4D74-AB79-FA0243163875}"/>
    <hyperlink ref="U187" r:id="rId2" display="https://miau.my-x.hu/myx-free/coco/test/852215320230103205504.html" xr:uid="{7B03E9D8-1430-4B7F-A90A-44C006E3A0AF}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E1496-AE84-4633-ABDE-F2182C0056E6}">
  <dimension ref="A1:N70"/>
  <sheetViews>
    <sheetView zoomScale="60" zoomScaleNormal="60" workbookViewId="0"/>
  </sheetViews>
  <sheetFormatPr defaultColWidth="10.109375" defaultRowHeight="14.4" x14ac:dyDescent="0.3"/>
  <sheetData>
    <row r="1" spans="1:14" x14ac:dyDescent="0.3">
      <c r="A1" t="s">
        <v>111</v>
      </c>
      <c r="C1" s="10" t="s">
        <v>98</v>
      </c>
      <c r="D1" s="10" t="s">
        <v>91</v>
      </c>
      <c r="E1" s="10" t="s">
        <v>97</v>
      </c>
      <c r="F1" s="10" t="s">
        <v>94</v>
      </c>
      <c r="G1" s="10" t="s">
        <v>96</v>
      </c>
      <c r="H1" s="10" t="s">
        <v>109</v>
      </c>
      <c r="I1" s="10" t="s">
        <v>99</v>
      </c>
      <c r="J1" s="10" t="s">
        <v>100</v>
      </c>
      <c r="K1" s="10" t="s">
        <v>106</v>
      </c>
      <c r="L1" s="10" t="s">
        <v>101</v>
      </c>
    </row>
    <row r="2" spans="1:14" x14ac:dyDescent="0.3">
      <c r="B2" t="s">
        <v>112</v>
      </c>
      <c r="C2" t="s">
        <v>104</v>
      </c>
      <c r="D2" s="4" t="s">
        <v>113</v>
      </c>
      <c r="E2" t="s">
        <v>102</v>
      </c>
      <c r="F2" s="4" t="s">
        <v>95</v>
      </c>
      <c r="G2" s="4" t="s">
        <v>95</v>
      </c>
      <c r="H2" s="4" t="s">
        <v>4</v>
      </c>
      <c r="I2" s="4" t="s">
        <v>114</v>
      </c>
      <c r="J2" t="s">
        <v>4</v>
      </c>
      <c r="K2" s="4" t="s">
        <v>119</v>
      </c>
      <c r="L2" t="s">
        <v>105</v>
      </c>
      <c r="N2" t="s">
        <v>117</v>
      </c>
    </row>
    <row r="3" spans="1:14" x14ac:dyDescent="0.3">
      <c r="A3" s="8" t="s">
        <v>79</v>
      </c>
      <c r="B3" s="17">
        <v>8932664</v>
      </c>
      <c r="C3">
        <f>'Statement		'!B4</f>
        <v>0.19989999999999999</v>
      </c>
      <c r="D3">
        <f>'Statement		'!C4</f>
        <v>1449.9</v>
      </c>
      <c r="E3">
        <f>'Statement		'!D4</f>
        <v>0.44779474521822382</v>
      </c>
      <c r="F3">
        <f>'Statement		'!E4</f>
        <v>13.888070615103427</v>
      </c>
      <c r="G3">
        <f>'Statement		'!F4</f>
        <v>570</v>
      </c>
      <c r="H3">
        <f>'Statement		'!G4</f>
        <v>8.1999999999999993</v>
      </c>
      <c r="I3">
        <f>'Statement		'!H4</f>
        <v>1.454</v>
      </c>
      <c r="J3">
        <f>'Statement		'!I4</f>
        <v>6.2</v>
      </c>
      <c r="K3" s="19">
        <f>'Statement		'!J4</f>
        <v>19.031276671774513</v>
      </c>
      <c r="L3">
        <f>'Statement		'!K4</f>
        <v>55</v>
      </c>
      <c r="M3">
        <f>L3/B3*1000000</f>
        <v>6.1571777467505777</v>
      </c>
      <c r="N3">
        <f>INT(M3*1000+1000)</f>
        <v>7157</v>
      </c>
    </row>
    <row r="4" spans="1:14" x14ac:dyDescent="0.3">
      <c r="A4" s="8" t="s">
        <v>61</v>
      </c>
      <c r="B4" s="18">
        <v>11554767</v>
      </c>
      <c r="C4">
        <f>'Statement		'!B5</f>
        <v>0.26840000000000003</v>
      </c>
      <c r="D4">
        <f>'Statement		'!C5</f>
        <v>1397.9</v>
      </c>
      <c r="E4">
        <f>'Statement		'!D5</f>
        <v>0.25963310207812929</v>
      </c>
      <c r="F4">
        <f>'Statement		'!E5</f>
        <v>19.274127651847593</v>
      </c>
      <c r="G4">
        <f>'Statement		'!F5</f>
        <v>509</v>
      </c>
      <c r="H4">
        <f>'Statement		'!G5</f>
        <v>54.1</v>
      </c>
      <c r="I4">
        <f>'Statement		'!H5</f>
        <v>1.7350000000000001</v>
      </c>
      <c r="J4">
        <f>'Statement		'!I5</f>
        <v>3.3</v>
      </c>
      <c r="K4" s="19">
        <f>'Statement		'!J5</f>
        <v>49.33028939484457</v>
      </c>
      <c r="L4">
        <f>'Statement		'!K5</f>
        <v>85</v>
      </c>
      <c r="M4">
        <f t="shared" ref="M4:M33" si="0">L4/B4*1000000</f>
        <v>7.3562712255469975</v>
      </c>
      <c r="N4">
        <f t="shared" ref="N4:N34" si="1">INT(M4*1000+1000)</f>
        <v>8356</v>
      </c>
    </row>
    <row r="5" spans="1:14" x14ac:dyDescent="0.3">
      <c r="A5" s="8" t="s">
        <v>62</v>
      </c>
      <c r="B5" s="17">
        <v>6916548</v>
      </c>
      <c r="C5">
        <f>'Statement		'!B6</f>
        <v>0.2024</v>
      </c>
      <c r="D5">
        <f>'Statement		'!C6</f>
        <v>79.400000000000006</v>
      </c>
      <c r="E5">
        <f>'Statement		'!D6</f>
        <v>0</v>
      </c>
      <c r="F5">
        <f>'Statement		'!E6</f>
        <v>0</v>
      </c>
      <c r="G5">
        <f>'Statement		'!F6</f>
        <v>414</v>
      </c>
      <c r="H5">
        <f>'Statement		'!G6</f>
        <v>0</v>
      </c>
      <c r="I5">
        <f>'Statement		'!H6</f>
        <v>1.2849999999999999</v>
      </c>
      <c r="J5">
        <f>'Statement		'!I6</f>
        <v>1.2</v>
      </c>
      <c r="K5" s="19">
        <f>'Statement		'!J6</f>
        <v>31.807774629771963</v>
      </c>
      <c r="L5">
        <f>'Statement		'!K6</f>
        <v>0</v>
      </c>
      <c r="M5">
        <f t="shared" si="0"/>
        <v>0</v>
      </c>
      <c r="N5">
        <f t="shared" si="1"/>
        <v>1000</v>
      </c>
    </row>
    <row r="6" spans="1:14" x14ac:dyDescent="0.3">
      <c r="A6" s="8" t="s">
        <v>70</v>
      </c>
      <c r="B6" s="18">
        <v>4036355</v>
      </c>
      <c r="C6">
        <f>'Statement		'!B7</f>
        <v>0.2029</v>
      </c>
      <c r="D6">
        <f>'Statement		'!C7</f>
        <v>179.6</v>
      </c>
      <c r="E6">
        <f>'Statement		'!D7</f>
        <v>0</v>
      </c>
      <c r="F6">
        <f>'Statement		'!E7</f>
        <v>0</v>
      </c>
      <c r="G6">
        <f>'Statement		'!F7</f>
        <v>433</v>
      </c>
      <c r="H6">
        <f>'Statement		'!G7</f>
        <v>23.3</v>
      </c>
      <c r="I6">
        <f>'Statement		'!H7</f>
        <v>1.33</v>
      </c>
      <c r="J6">
        <f>'Statement		'!I7</f>
        <v>1.5</v>
      </c>
      <c r="K6" s="19">
        <f>'Statement		'!J7</f>
        <v>37.16224167596755</v>
      </c>
      <c r="L6">
        <f>'Statement		'!K7</f>
        <v>0</v>
      </c>
      <c r="M6">
        <f t="shared" si="0"/>
        <v>0</v>
      </c>
      <c r="N6">
        <f t="shared" si="1"/>
        <v>1000</v>
      </c>
    </row>
    <row r="7" spans="1:14" x14ac:dyDescent="0.3">
      <c r="A7" s="8" t="s">
        <v>72</v>
      </c>
      <c r="B7" s="18">
        <v>896007</v>
      </c>
      <c r="C7">
        <f>'Statement		'!B8</f>
        <v>0.2515</v>
      </c>
      <c r="D7">
        <f>'Statement		'!C8</f>
        <v>232.1</v>
      </c>
      <c r="E7">
        <f>'Statement		'!D8</f>
        <v>0</v>
      </c>
      <c r="F7">
        <f>'Statement		'!E8</f>
        <v>0</v>
      </c>
      <c r="G7">
        <f>'Statement		'!F8</f>
        <v>645</v>
      </c>
      <c r="H7">
        <f>'Statement		'!G8</f>
        <v>0</v>
      </c>
      <c r="I7">
        <f>'Statement		'!H8</f>
        <v>1.4770000000000001</v>
      </c>
      <c r="J7">
        <f>'Statement		'!I8</f>
        <v>0.4</v>
      </c>
      <c r="K7" s="19">
        <f>'Statement		'!J8</f>
        <v>0</v>
      </c>
      <c r="L7">
        <f>'Statement		'!K8</f>
        <v>0</v>
      </c>
      <c r="M7">
        <f t="shared" si="0"/>
        <v>0</v>
      </c>
      <c r="N7">
        <f t="shared" si="1"/>
        <v>1000</v>
      </c>
    </row>
    <row r="8" spans="1:14" x14ac:dyDescent="0.3">
      <c r="A8" s="8" t="s">
        <v>63</v>
      </c>
      <c r="B8" s="18">
        <v>10494836</v>
      </c>
      <c r="C8">
        <f>'Statement		'!B9</f>
        <v>0.25019999999999998</v>
      </c>
      <c r="D8">
        <f>'Statement		'!C9</f>
        <v>444.4</v>
      </c>
      <c r="E8">
        <f>'Statement		'!D9</f>
        <v>9.5284957287565045E-2</v>
      </c>
      <c r="F8">
        <f>'Statement		'!E9</f>
        <v>105.0921167624048</v>
      </c>
      <c r="G8">
        <f>'Statement		'!F9</f>
        <v>565</v>
      </c>
      <c r="H8">
        <f>'Statement		'!G9</f>
        <v>8.1</v>
      </c>
      <c r="I8">
        <f>'Statement		'!H9</f>
        <v>1.5029999999999999</v>
      </c>
      <c r="J8">
        <f>'Statement		'!I9</f>
        <v>1.6</v>
      </c>
      <c r="K8" s="19">
        <f>'Statement		'!J9</f>
        <v>12.387044447383456</v>
      </c>
      <c r="L8">
        <f>'Statement		'!K9</f>
        <v>9</v>
      </c>
      <c r="M8">
        <f t="shared" si="0"/>
        <v>0.8575646155880855</v>
      </c>
      <c r="N8">
        <f t="shared" si="1"/>
        <v>1857</v>
      </c>
    </row>
    <row r="9" spans="1:14" x14ac:dyDescent="0.3">
      <c r="A9" s="8" t="s">
        <v>64</v>
      </c>
      <c r="B9" s="17">
        <v>5840045</v>
      </c>
      <c r="C9">
        <f>'Statement		'!B10</f>
        <v>0.25829999999999997</v>
      </c>
      <c r="D9">
        <f>'Statement		'!C10</f>
        <v>1621.7</v>
      </c>
      <c r="E9">
        <f>'Statement		'!D10</f>
        <v>1.0273893437464952</v>
      </c>
      <c r="F9">
        <f>'Statement		'!E10</f>
        <v>0</v>
      </c>
      <c r="G9">
        <f>'Statement		'!F10</f>
        <v>466</v>
      </c>
      <c r="H9">
        <f>'Statement		'!G10</f>
        <v>34.4</v>
      </c>
      <c r="I9">
        <f>'Statement		'!H10</f>
        <v>1.8240000000000001</v>
      </c>
      <c r="J9">
        <f>'Statement		'!I10</f>
        <v>7</v>
      </c>
      <c r="K9" s="19">
        <f>'Statement		'!J10</f>
        <v>5.1369467187324753</v>
      </c>
      <c r="L9">
        <f>'Statement		'!K10</f>
        <v>226</v>
      </c>
      <c r="M9">
        <f t="shared" si="0"/>
        <v>38.698331947784652</v>
      </c>
      <c r="N9">
        <f t="shared" si="1"/>
        <v>39698</v>
      </c>
    </row>
    <row r="10" spans="1:14" x14ac:dyDescent="0.3">
      <c r="A10" s="8" t="s">
        <v>65</v>
      </c>
      <c r="B10" s="17">
        <v>1330068</v>
      </c>
      <c r="C10">
        <f>'Statement		'!B11</f>
        <v>0.2417</v>
      </c>
      <c r="D10">
        <f>'Statement		'!C11</f>
        <v>414.2</v>
      </c>
      <c r="E10">
        <f>'Statement		'!D11</f>
        <v>0</v>
      </c>
      <c r="F10">
        <f>'Statement		'!E11</f>
        <v>0</v>
      </c>
      <c r="G10">
        <f>'Statement		'!F11</f>
        <v>608</v>
      </c>
      <c r="H10">
        <f>'Statement		'!G11</f>
        <v>52.8</v>
      </c>
      <c r="I10">
        <f>'Statement		'!H11</f>
        <v>1.6990000000000001</v>
      </c>
      <c r="J10">
        <f>'Statement		'!I11</f>
        <v>1.9</v>
      </c>
      <c r="K10" s="19">
        <f>'Statement		'!J11</f>
        <v>0</v>
      </c>
      <c r="L10">
        <f>'Statement		'!K11</f>
        <v>0</v>
      </c>
      <c r="M10">
        <f t="shared" si="0"/>
        <v>0</v>
      </c>
      <c r="N10">
        <f t="shared" si="1"/>
        <v>1000</v>
      </c>
    </row>
    <row r="11" spans="1:14" x14ac:dyDescent="0.3">
      <c r="A11" s="8" t="s">
        <v>85</v>
      </c>
      <c r="B11" s="17">
        <v>5533793</v>
      </c>
      <c r="C11">
        <f>'Statement		'!B12</f>
        <v>0.14549999999999999</v>
      </c>
      <c r="D11">
        <f>'Statement		'!C12</f>
        <v>1353.7</v>
      </c>
      <c r="E11">
        <f>'Statement		'!D12</f>
        <v>0</v>
      </c>
      <c r="F11">
        <f>'Statement		'!E12</f>
        <v>16.793070091944454</v>
      </c>
      <c r="G11">
        <f>'Statement		'!F12</f>
        <v>654</v>
      </c>
      <c r="H11">
        <f>'Statement		'!G12</f>
        <v>51.3</v>
      </c>
      <c r="I11">
        <f>'Statement		'!H12</f>
        <v>1.8420000000000001</v>
      </c>
      <c r="J11">
        <f>'Statement		'!I12</f>
        <v>4.3</v>
      </c>
      <c r="K11" s="19">
        <f>'Statement		'!J12</f>
        <v>34.334497152314874</v>
      </c>
      <c r="L11">
        <f>'Statement		'!K12</f>
        <v>1</v>
      </c>
      <c r="M11">
        <f t="shared" si="0"/>
        <v>0.18070787974902566</v>
      </c>
      <c r="N11">
        <f t="shared" si="1"/>
        <v>1180</v>
      </c>
    </row>
    <row r="12" spans="1:14" x14ac:dyDescent="0.3">
      <c r="A12" s="8" t="s">
        <v>69</v>
      </c>
      <c r="B12" s="17">
        <v>67656682</v>
      </c>
      <c r="C12">
        <f>'Statement		'!B13</f>
        <v>0.18579999999999999</v>
      </c>
      <c r="D12">
        <f>'Statement		'!C13</f>
        <v>817.6</v>
      </c>
      <c r="E12">
        <f>'Statement		'!D13</f>
        <v>0.28082961561727193</v>
      </c>
      <c r="F12">
        <f>'Statement		'!E13</f>
        <v>13.529953798043829</v>
      </c>
      <c r="G12">
        <f>'Statement		'!F13</f>
        <v>566</v>
      </c>
      <c r="H12">
        <f>'Statement		'!G13</f>
        <v>36.6</v>
      </c>
      <c r="I12">
        <f>'Statement		'!H13</f>
        <v>1.6160000000000001</v>
      </c>
      <c r="J12">
        <f>'Statement		'!I13</f>
        <v>6.7</v>
      </c>
      <c r="K12" s="19">
        <f>'Statement		'!J13</f>
        <v>12.120014989798051</v>
      </c>
      <c r="L12">
        <f>'Statement		'!K13</f>
        <v>396</v>
      </c>
      <c r="M12">
        <f t="shared" si="0"/>
        <v>5.8530804097073519</v>
      </c>
      <c r="N12">
        <f t="shared" si="1"/>
        <v>6853</v>
      </c>
    </row>
    <row r="13" spans="1:14" x14ac:dyDescent="0.3">
      <c r="A13" s="8" t="s">
        <v>92</v>
      </c>
      <c r="B13" s="18">
        <v>83155031</v>
      </c>
      <c r="C13">
        <f>'Statement		'!B14</f>
        <v>0.29270000000000002</v>
      </c>
      <c r="D13">
        <f>'Statement		'!C14</f>
        <v>1357.1</v>
      </c>
      <c r="E13">
        <f>'Statement		'!D14</f>
        <v>1.0702900225002623</v>
      </c>
      <c r="F13">
        <f>'Statement		'!E14</f>
        <v>37.196924295462203</v>
      </c>
      <c r="G13">
        <f>'Statement		'!F14</f>
        <v>574</v>
      </c>
      <c r="H13">
        <f>'Statement		'!G14</f>
        <v>32</v>
      </c>
      <c r="I13">
        <f>'Statement		'!H14</f>
        <v>1.6890000000000001</v>
      </c>
      <c r="J13">
        <f>'Statement		'!I14</f>
        <v>6.4</v>
      </c>
      <c r="K13" s="19">
        <f>'Statement		'!J14</f>
        <v>25.133776932871324</v>
      </c>
      <c r="L13">
        <f>'Statement		'!K14</f>
        <v>1236</v>
      </c>
      <c r="M13">
        <f t="shared" si="0"/>
        <v>14.863803009104766</v>
      </c>
      <c r="N13">
        <f t="shared" si="1"/>
        <v>15863</v>
      </c>
    </row>
    <row r="14" spans="1:14" x14ac:dyDescent="0.3">
      <c r="A14" s="8" t="s">
        <v>67</v>
      </c>
      <c r="B14" s="17">
        <v>10678632</v>
      </c>
      <c r="C14">
        <f>'Statement		'!B15</f>
        <v>0.23860000000000001</v>
      </c>
      <c r="D14">
        <f>'Statement		'!C15</f>
        <v>246.8</v>
      </c>
      <c r="E14">
        <f>'Statement		'!D15</f>
        <v>0</v>
      </c>
      <c r="F14">
        <f>'Statement		'!E15</f>
        <v>0</v>
      </c>
      <c r="G14">
        <f>'Statement		'!F15</f>
        <v>514</v>
      </c>
      <c r="H14">
        <f>'Statement		'!G15</f>
        <v>0</v>
      </c>
      <c r="I14">
        <f>'Statement		'!H15</f>
        <v>1.827</v>
      </c>
      <c r="J14">
        <f>'Statement		'!I15</f>
        <v>0.8</v>
      </c>
      <c r="K14" s="19">
        <f>'Statement		'!J15</f>
        <v>36.521531971510953</v>
      </c>
      <c r="L14">
        <f>'Statement		'!K15</f>
        <v>0</v>
      </c>
      <c r="M14">
        <f t="shared" si="0"/>
        <v>0</v>
      </c>
      <c r="N14">
        <f t="shared" si="1"/>
        <v>1000</v>
      </c>
    </row>
    <row r="15" spans="1:14" x14ac:dyDescent="0.3">
      <c r="A15" s="8" t="s">
        <v>76</v>
      </c>
      <c r="B15" s="18">
        <v>9730772</v>
      </c>
      <c r="C15">
        <f>'Statement		'!B16</f>
        <v>0.1615</v>
      </c>
      <c r="D15">
        <f>'Statement		'!C16</f>
        <v>260.10000000000002</v>
      </c>
      <c r="E15">
        <f>'Statement		'!D16</f>
        <v>0</v>
      </c>
      <c r="F15">
        <f>'Statement		'!E16</f>
        <v>40.695798641966519</v>
      </c>
      <c r="G15">
        <f>'Statement		'!F16</f>
        <v>403</v>
      </c>
      <c r="H15">
        <f>'Statement		'!G16</f>
        <v>4.7</v>
      </c>
      <c r="I15">
        <f>'Statement		'!H16</f>
        <v>1.575</v>
      </c>
      <c r="J15">
        <f>'Statement		'!I16</f>
        <v>2.2000000000000002</v>
      </c>
      <c r="K15" s="19">
        <f>'Statement		'!J16</f>
        <v>26.719359985004271</v>
      </c>
      <c r="L15">
        <f>'Statement		'!K16</f>
        <v>0</v>
      </c>
      <c r="M15">
        <f t="shared" si="0"/>
        <v>0</v>
      </c>
      <c r="N15">
        <f t="shared" si="1"/>
        <v>1000</v>
      </c>
    </row>
    <row r="16" spans="1:14" x14ac:dyDescent="0.3">
      <c r="A16" s="8" t="s">
        <v>87</v>
      </c>
      <c r="B16" s="17">
        <v>368792</v>
      </c>
      <c r="C16">
        <f>'Statement		'!B17</f>
        <v>9.2100000000000001E-2</v>
      </c>
      <c r="D16">
        <f>'Statement		'!C17</f>
        <v>1628.6</v>
      </c>
      <c r="E16">
        <f>'Statement		'!D17</f>
        <v>0</v>
      </c>
      <c r="F16">
        <f>'Statement		'!E17</f>
        <v>0</v>
      </c>
      <c r="G16">
        <f>'Statement		'!F17</f>
        <v>216</v>
      </c>
      <c r="H16">
        <f>'Statement		'!G17</f>
        <v>6.7</v>
      </c>
      <c r="I16">
        <f>'Statement		'!H17</f>
        <v>2.1030000000000002</v>
      </c>
      <c r="J16">
        <f>'Statement		'!I17</f>
        <v>26.2</v>
      </c>
      <c r="K16" s="19">
        <f>'Statement		'!J17</f>
        <v>0</v>
      </c>
      <c r="L16">
        <f>'Statement		'!K17</f>
        <v>27</v>
      </c>
      <c r="M16">
        <f t="shared" si="0"/>
        <v>73.212000260309324</v>
      </c>
      <c r="N16">
        <f t="shared" si="1"/>
        <v>74212</v>
      </c>
    </row>
    <row r="17" spans="1:14" x14ac:dyDescent="0.3">
      <c r="A17" s="8" t="s">
        <v>66</v>
      </c>
      <c r="B17" s="18">
        <v>5006324</v>
      </c>
      <c r="C17">
        <f>'Statement		'!B18</f>
        <v>0.24809999999999999</v>
      </c>
      <c r="D17">
        <f>'Statement		'!C18</f>
        <v>899.2</v>
      </c>
      <c r="E17">
        <f>'Statement		'!D18</f>
        <v>0</v>
      </c>
      <c r="F17">
        <f>'Statement		'!E18</f>
        <v>0</v>
      </c>
      <c r="G17">
        <f>'Statement		'!F18</f>
        <v>458</v>
      </c>
      <c r="H17">
        <f>'Statement		'!G18</f>
        <v>56.3</v>
      </c>
      <c r="I17">
        <f>'Statement		'!H18</f>
        <v>1.611</v>
      </c>
      <c r="J17">
        <f>'Statement		'!I18</f>
        <v>4.5</v>
      </c>
      <c r="K17" s="19">
        <f>'Statement		'!J18</f>
        <v>1.9974735953965423</v>
      </c>
      <c r="L17">
        <f>'Statement		'!K18</f>
        <v>0</v>
      </c>
      <c r="M17">
        <f t="shared" si="0"/>
        <v>0</v>
      </c>
      <c r="N17">
        <f t="shared" si="1"/>
        <v>1000</v>
      </c>
    </row>
    <row r="18" spans="1:14" x14ac:dyDescent="0.3">
      <c r="A18" s="8" t="s">
        <v>71</v>
      </c>
      <c r="B18" s="17">
        <v>59236213</v>
      </c>
      <c r="C18">
        <f>'Statement		'!B19</f>
        <v>0.23760000000000001</v>
      </c>
      <c r="D18">
        <f>'Statement		'!C19</f>
        <v>447.6</v>
      </c>
      <c r="E18">
        <f>'Statement		'!D19</f>
        <v>1.6881565335717864E-2</v>
      </c>
      <c r="F18">
        <f>'Statement		'!E19</f>
        <v>7.5009932502386025</v>
      </c>
      <c r="G18">
        <f>'Statement		'!F19</f>
        <v>670</v>
      </c>
      <c r="H18">
        <f>'Statement		'!G19</f>
        <v>19.2</v>
      </c>
      <c r="I18">
        <f>'Statement		'!H19</f>
        <v>1.609</v>
      </c>
      <c r="J18">
        <f>'Statement		'!I19</f>
        <v>2.2999999999999998</v>
      </c>
      <c r="K18" s="19">
        <f>'Statement		'!J19</f>
        <v>14.349330535360187</v>
      </c>
      <c r="L18">
        <f>'Statement		'!K19</f>
        <v>45</v>
      </c>
      <c r="M18">
        <f t="shared" si="0"/>
        <v>0.759670440107304</v>
      </c>
      <c r="N18">
        <f t="shared" si="1"/>
        <v>1759</v>
      </c>
    </row>
    <row r="19" spans="1:14" x14ac:dyDescent="0.3">
      <c r="A19" s="8" t="s">
        <v>73</v>
      </c>
      <c r="B19" s="17">
        <v>1893223</v>
      </c>
      <c r="C19">
        <f>'Statement		'!B20</f>
        <v>0.2555</v>
      </c>
      <c r="D19">
        <f>'Statement		'!C20</f>
        <v>122.6</v>
      </c>
      <c r="E19">
        <f>'Statement		'!D20</f>
        <v>0</v>
      </c>
      <c r="F19">
        <f>'Statement		'!E20</f>
        <v>0</v>
      </c>
      <c r="G19">
        <f>'Statement		'!F20</f>
        <v>390</v>
      </c>
      <c r="H19">
        <f>'Statement		'!G20</f>
        <v>13</v>
      </c>
      <c r="I19">
        <f>'Statement		'!H20</f>
        <v>1.5860000000000001</v>
      </c>
      <c r="J19">
        <f>'Statement		'!I20</f>
        <v>2.1</v>
      </c>
      <c r="K19" s="19">
        <f>'Statement		'!J20</f>
        <v>0</v>
      </c>
      <c r="L19">
        <f>'Statement		'!K20</f>
        <v>0</v>
      </c>
      <c r="M19">
        <f t="shared" si="0"/>
        <v>0</v>
      </c>
      <c r="N19">
        <f t="shared" si="1"/>
        <v>1000</v>
      </c>
    </row>
    <row r="20" spans="1:14" x14ac:dyDescent="0.3">
      <c r="A20" s="8" t="s">
        <v>74</v>
      </c>
      <c r="B20" s="18">
        <v>2795680</v>
      </c>
      <c r="C20">
        <f>'Statement		'!B21</f>
        <v>0.21659999999999999</v>
      </c>
      <c r="D20">
        <f>'Statement		'!C21</f>
        <v>222.6</v>
      </c>
      <c r="E20">
        <f>'Statement		'!D21</f>
        <v>0</v>
      </c>
      <c r="F20">
        <f>'Statement		'!E21</f>
        <v>0</v>
      </c>
      <c r="G20">
        <f>'Statement		'!F21</f>
        <v>560</v>
      </c>
      <c r="H20">
        <f>'Statement		'!G21</f>
        <v>0</v>
      </c>
      <c r="I20">
        <f>'Statement		'!H21</f>
        <v>1.4790000000000001</v>
      </c>
      <c r="J20">
        <f>'Statement		'!I21</f>
        <v>1.1000000000000001</v>
      </c>
      <c r="K20" s="19">
        <f>'Statement		'!J21</f>
        <v>96.577576832827788</v>
      </c>
      <c r="L20">
        <f>'Statement		'!K21</f>
        <v>0</v>
      </c>
      <c r="M20">
        <f t="shared" si="0"/>
        <v>0</v>
      </c>
      <c r="N20">
        <f t="shared" si="1"/>
        <v>1000</v>
      </c>
    </row>
    <row r="21" spans="1:14" x14ac:dyDescent="0.3">
      <c r="A21" s="8" t="s">
        <v>75</v>
      </c>
      <c r="B21" s="17">
        <v>634730</v>
      </c>
      <c r="C21">
        <f>'Statement		'!B22</f>
        <v>0.15379999999999999</v>
      </c>
      <c r="D21">
        <f>'Statement		'!C22</f>
        <v>1165</v>
      </c>
      <c r="E21">
        <f>'Statement		'!D22</f>
        <v>0</v>
      </c>
      <c r="F21">
        <f>'Statement		'!E22</f>
        <v>0</v>
      </c>
      <c r="G21">
        <f>'Statement		'!F22</f>
        <v>682</v>
      </c>
      <c r="H21">
        <f>'Statement		'!G22</f>
        <v>0</v>
      </c>
      <c r="I21">
        <f>'Statement		'!H22</f>
        <v>1.4850000000000001</v>
      </c>
      <c r="J21">
        <f>'Statement		'!I22</f>
        <v>5.5</v>
      </c>
      <c r="K21" s="19">
        <f>'Statement		'!J22</f>
        <v>0</v>
      </c>
      <c r="L21">
        <f>'Statement		'!K22</f>
        <v>3</v>
      </c>
      <c r="M21">
        <f t="shared" si="0"/>
        <v>4.7264191073369775</v>
      </c>
      <c r="N21">
        <f t="shared" si="1"/>
        <v>5726</v>
      </c>
    </row>
    <row r="22" spans="1:14" x14ac:dyDescent="0.3">
      <c r="A22" s="8" t="s">
        <v>77</v>
      </c>
      <c r="B22" s="17">
        <v>516100</v>
      </c>
      <c r="C22">
        <f>'Statement		'!B23</f>
        <v>0.14929999999999999</v>
      </c>
      <c r="D22">
        <f>'Statement		'!C23</f>
        <v>184.1</v>
      </c>
      <c r="E22">
        <f>'Statement		'!D23</f>
        <v>0</v>
      </c>
      <c r="F22">
        <f>'Statement		'!E23</f>
        <v>0</v>
      </c>
      <c r="G22">
        <f>'Statement		'!F23</f>
        <v>597</v>
      </c>
      <c r="H22">
        <f>'Statement		'!G23</f>
        <v>0</v>
      </c>
      <c r="I22">
        <f>'Statement		'!H23</f>
        <v>1.34</v>
      </c>
      <c r="J22">
        <f>'Statement		'!I23</f>
        <v>1.2</v>
      </c>
      <c r="K22" s="19">
        <f>'Statement		'!J23</f>
        <v>0</v>
      </c>
      <c r="L22">
        <f>'Statement		'!K23</f>
        <v>0</v>
      </c>
      <c r="M22">
        <f t="shared" si="0"/>
        <v>0</v>
      </c>
      <c r="N22">
        <f t="shared" si="1"/>
        <v>1000</v>
      </c>
    </row>
    <row r="23" spans="1:14" x14ac:dyDescent="0.3">
      <c r="A23" s="8" t="s">
        <v>78</v>
      </c>
      <c r="B23" s="18">
        <v>17475415</v>
      </c>
      <c r="C23">
        <f>'Statement		'!B24</f>
        <v>0.12509999999999999</v>
      </c>
      <c r="D23">
        <f>'Statement		'!C24</f>
        <v>1105.3</v>
      </c>
      <c r="E23">
        <f>'Statement		'!D24</f>
        <v>0.40056273341720355</v>
      </c>
      <c r="F23">
        <f>'Statement		'!E24</f>
        <v>5.9951092260716363</v>
      </c>
      <c r="G23">
        <f>'Statement		'!F24</f>
        <v>503</v>
      </c>
      <c r="H23">
        <f>'Statement		'!G24</f>
        <v>65.900000000000006</v>
      </c>
      <c r="I23">
        <f>'Statement		'!H24</f>
        <v>1.742</v>
      </c>
      <c r="J23">
        <f>'Statement		'!I24</f>
        <v>20.2</v>
      </c>
      <c r="K23" s="19">
        <f>'Statement		'!J24</f>
        <v>88.696033828095082</v>
      </c>
      <c r="L23">
        <f>'Statement		'!K24</f>
        <v>488</v>
      </c>
      <c r="M23">
        <f t="shared" si="0"/>
        <v>27.924944843942189</v>
      </c>
      <c r="N23">
        <f t="shared" si="1"/>
        <v>28924</v>
      </c>
    </row>
    <row r="24" spans="1:14" x14ac:dyDescent="0.3">
      <c r="A24" s="8" t="s">
        <v>88</v>
      </c>
      <c r="B24" s="17">
        <v>5391369</v>
      </c>
      <c r="C24">
        <f>'Statement		'!B25</f>
        <v>0.1479</v>
      </c>
      <c r="D24">
        <f>'Statement		'!C25</f>
        <v>1489.6</v>
      </c>
      <c r="E24">
        <f>'Statement		'!D25</f>
        <v>0</v>
      </c>
      <c r="F24">
        <f>'Statement		'!E25</f>
        <v>0</v>
      </c>
      <c r="G24">
        <f>'Statement		'!F25</f>
        <v>514</v>
      </c>
      <c r="H24">
        <f>'Statement		'!G25</f>
        <v>9.9</v>
      </c>
      <c r="I24">
        <f>'Statement		'!H25</f>
        <v>1.9419999999999999</v>
      </c>
      <c r="J24">
        <f>'Statement		'!I25</f>
        <v>51.6</v>
      </c>
      <c r="K24" s="19">
        <f>'Statement		'!J25</f>
        <v>53.789677538302421</v>
      </c>
      <c r="L24">
        <f>'Statement		'!K25</f>
        <v>231</v>
      </c>
      <c r="M24">
        <f t="shared" si="0"/>
        <v>42.846260383958139</v>
      </c>
      <c r="N24">
        <f t="shared" si="1"/>
        <v>43846</v>
      </c>
    </row>
    <row r="25" spans="1:14" x14ac:dyDescent="0.3">
      <c r="A25" s="8" t="s">
        <v>80</v>
      </c>
      <c r="B25" s="18">
        <v>37840001</v>
      </c>
      <c r="C25">
        <f>'Statement		'!B26</f>
        <v>0.2697</v>
      </c>
      <c r="D25">
        <f>'Statement		'!C26</f>
        <v>218.1</v>
      </c>
      <c r="E25">
        <f>'Statement		'!D26</f>
        <v>0</v>
      </c>
      <c r="F25">
        <f>'Statement		'!E26</f>
        <v>6.9261775437973832</v>
      </c>
      <c r="G25">
        <f>'Statement		'!F26</f>
        <v>664</v>
      </c>
      <c r="H25">
        <f>'Statement		'!G26</f>
        <v>28.8</v>
      </c>
      <c r="I25">
        <f>'Statement		'!H26</f>
        <v>1.395</v>
      </c>
      <c r="J25">
        <f>'Statement		'!I26</f>
        <v>0.8</v>
      </c>
      <c r="K25" s="19">
        <f>'Statement		'!J26</f>
        <v>27.219872430764472</v>
      </c>
      <c r="L25">
        <f>'Statement		'!K26</f>
        <v>74</v>
      </c>
      <c r="M25">
        <f t="shared" si="0"/>
        <v>1.9556024853170593</v>
      </c>
      <c r="N25">
        <f t="shared" si="1"/>
        <v>2955</v>
      </c>
    </row>
    <row r="26" spans="1:14" x14ac:dyDescent="0.3">
      <c r="A26" s="8" t="s">
        <v>81</v>
      </c>
      <c r="B26" s="17">
        <v>10298252</v>
      </c>
      <c r="C26">
        <f>'Statement		'!B27</f>
        <v>0.255</v>
      </c>
      <c r="D26">
        <f>'Statement		'!C27</f>
        <v>346.2</v>
      </c>
      <c r="E26">
        <f>'Statement		'!D27</f>
        <v>0</v>
      </c>
      <c r="F26">
        <f>'Statement		'!E27</f>
        <v>22.142587906811041</v>
      </c>
      <c r="G26">
        <f>'Statement		'!F27</f>
        <v>540</v>
      </c>
      <c r="H26">
        <f>'Statement		'!G27</f>
        <v>26.8</v>
      </c>
      <c r="I26">
        <f>'Statement		'!H27</f>
        <v>1.6</v>
      </c>
      <c r="J26">
        <f>'Statement		'!I27</f>
        <v>5.2</v>
      </c>
      <c r="K26" s="19">
        <f>'Statement		'!J27</f>
        <v>15.536617282233918</v>
      </c>
      <c r="L26">
        <f>'Statement		'!K27</f>
        <v>3</v>
      </c>
      <c r="M26">
        <f t="shared" si="0"/>
        <v>0.29131157404188596</v>
      </c>
      <c r="N26">
        <f t="shared" si="1"/>
        <v>1291</v>
      </c>
    </row>
    <row r="27" spans="1:14" x14ac:dyDescent="0.3">
      <c r="A27" s="8" t="s">
        <v>82</v>
      </c>
      <c r="B27" s="18">
        <v>19201662</v>
      </c>
      <c r="C27">
        <f>'Statement		'!B28</f>
        <v>0.30969999999999998</v>
      </c>
      <c r="D27">
        <f>'Statement		'!C28</f>
        <v>59.4</v>
      </c>
      <c r="E27">
        <f>'Statement		'!D28</f>
        <v>0</v>
      </c>
      <c r="F27">
        <f>'Statement		'!E28</f>
        <v>22.100684637719588</v>
      </c>
      <c r="G27">
        <f>'Statement		'!F28</f>
        <v>379</v>
      </c>
      <c r="H27">
        <f>'Statement		'!G28</f>
        <v>79.7</v>
      </c>
      <c r="I27">
        <f>'Statement		'!H28</f>
        <v>1.32</v>
      </c>
      <c r="J27">
        <f>'Statement		'!I28</f>
        <v>2.2000000000000002</v>
      </c>
      <c r="K27" s="19">
        <f>'Statement		'!J28</f>
        <v>12.498918062405222</v>
      </c>
      <c r="L27">
        <f>'Statement		'!K28</f>
        <v>0</v>
      </c>
      <c r="M27">
        <f t="shared" si="0"/>
        <v>0</v>
      </c>
      <c r="N27">
        <f t="shared" si="1"/>
        <v>1000</v>
      </c>
    </row>
    <row r="28" spans="1:14" x14ac:dyDescent="0.3">
      <c r="A28" s="8" t="s">
        <v>93</v>
      </c>
      <c r="B28" s="17">
        <v>6871547</v>
      </c>
      <c r="C28">
        <f>'Statement		'!B29</f>
        <v>0.15260000000000001</v>
      </c>
      <c r="D28">
        <f>'Statement		'!C29</f>
        <v>50</v>
      </c>
      <c r="E28">
        <f>'Statement		'!D29</f>
        <v>0</v>
      </c>
      <c r="F28">
        <f>'Statement		'!E29</f>
        <v>3.1055868638192288</v>
      </c>
      <c r="G28">
        <f>'Statement		'!F29</f>
        <v>285.71428571428572</v>
      </c>
      <c r="H28">
        <f>'Statement		'!G29</f>
        <v>0</v>
      </c>
      <c r="I28">
        <f>'Statement		'!H29</f>
        <v>1.492</v>
      </c>
      <c r="J28">
        <f>'Statement		'!I29</f>
        <v>0</v>
      </c>
      <c r="K28" s="19">
        <f>'Statement		'!J29</f>
        <v>0</v>
      </c>
      <c r="L28">
        <f>'Statement		'!K29</f>
        <v>0</v>
      </c>
      <c r="M28">
        <f t="shared" si="0"/>
        <v>0</v>
      </c>
      <c r="N28">
        <f t="shared" si="1"/>
        <v>1000</v>
      </c>
    </row>
    <row r="29" spans="1:14" x14ac:dyDescent="0.3">
      <c r="A29" s="8" t="s">
        <v>84</v>
      </c>
      <c r="B29" s="18">
        <v>5459781</v>
      </c>
      <c r="C29">
        <f>'Statement		'!B30</f>
        <v>0.20169999999999999</v>
      </c>
      <c r="D29">
        <f>'Statement		'!C30</f>
        <v>168.2</v>
      </c>
      <c r="E29">
        <f>'Statement		'!D30</f>
        <v>0</v>
      </c>
      <c r="F29">
        <f>'Statement		'!E30</f>
        <v>184.00239055905814</v>
      </c>
      <c r="G29">
        <f>'Statement		'!F30</f>
        <v>447</v>
      </c>
      <c r="H29">
        <f>'Statement		'!G30</f>
        <v>8.6999999999999993</v>
      </c>
      <c r="I29">
        <f>'Statement		'!H30</f>
        <v>1.494</v>
      </c>
      <c r="J29">
        <f>'Statement		'!I30</f>
        <v>1.1000000000000001</v>
      </c>
      <c r="K29" s="19">
        <f>'Statement		'!J30</f>
        <v>38.463081211499144</v>
      </c>
      <c r="L29">
        <f>'Statement		'!K30</f>
        <v>2</v>
      </c>
      <c r="M29">
        <f t="shared" si="0"/>
        <v>0.36631505915713469</v>
      </c>
      <c r="N29">
        <f t="shared" si="1"/>
        <v>1366</v>
      </c>
    </row>
    <row r="30" spans="1:14" x14ac:dyDescent="0.3">
      <c r="A30" s="8" t="s">
        <v>83</v>
      </c>
      <c r="B30" s="17">
        <v>2108977</v>
      </c>
      <c r="C30">
        <f>'Statement		'!B31</f>
        <v>0.20349999999999999</v>
      </c>
      <c r="D30">
        <f>'Statement		'!C31</f>
        <v>529.6</v>
      </c>
      <c r="E30">
        <f>'Statement		'!D31</f>
        <v>0</v>
      </c>
      <c r="F30">
        <f>'Statement		'!E31</f>
        <v>45.4621816835771</v>
      </c>
      <c r="G30">
        <f>'Statement		'!F31</f>
        <v>555</v>
      </c>
      <c r="H30">
        <f>'Statement		'!G31</f>
        <v>0</v>
      </c>
      <c r="I30">
        <f>'Statement		'!H31</f>
        <v>1.242</v>
      </c>
      <c r="J30">
        <f>'Statement		'!I31</f>
        <v>3.1</v>
      </c>
      <c r="K30" s="19">
        <f>'Statement		'!J31</f>
        <v>0</v>
      </c>
      <c r="L30">
        <f>'Statement		'!K31</f>
        <v>0</v>
      </c>
      <c r="M30">
        <f t="shared" si="0"/>
        <v>0</v>
      </c>
      <c r="N30">
        <f t="shared" si="1"/>
        <v>1000</v>
      </c>
    </row>
    <row r="31" spans="1:14" x14ac:dyDescent="0.3">
      <c r="A31" s="8" t="s">
        <v>68</v>
      </c>
      <c r="B31" s="18">
        <v>47398695</v>
      </c>
      <c r="C31">
        <f>'Statement		'!B32</f>
        <v>0.2999</v>
      </c>
      <c r="D31">
        <f>'Statement		'!C32</f>
        <v>363.9</v>
      </c>
      <c r="E31">
        <f>'Statement		'!D32</f>
        <v>6.3292881797695072E-2</v>
      </c>
      <c r="F31">
        <f>'Statement		'!E32</f>
        <v>35.042709365385413</v>
      </c>
      <c r="G31">
        <f>'Statement		'!F32</f>
        <v>521</v>
      </c>
      <c r="H31">
        <f>'Statement		'!G32</f>
        <v>47.8</v>
      </c>
      <c r="I31">
        <f>'Statement		'!H32</f>
        <v>1.5629999999999999</v>
      </c>
      <c r="J31">
        <f>'Statement		'!I32</f>
        <v>2.1</v>
      </c>
      <c r="K31" s="19">
        <f>'Statement		'!J32</f>
        <v>16.6671255400597</v>
      </c>
      <c r="L31">
        <f>'Statement		'!K32</f>
        <v>19</v>
      </c>
      <c r="M31">
        <f t="shared" si="0"/>
        <v>0.40085491805206874</v>
      </c>
      <c r="N31">
        <f t="shared" si="1"/>
        <v>1400</v>
      </c>
    </row>
    <row r="32" spans="1:14" x14ac:dyDescent="0.3">
      <c r="A32" s="8" t="s">
        <v>86</v>
      </c>
      <c r="B32" s="18">
        <v>10379295</v>
      </c>
      <c r="C32">
        <f>'Statement		'!B33</f>
        <v>0.20219999999999999</v>
      </c>
      <c r="D32">
        <f>'Statement		'!C33</f>
        <v>1737.4</v>
      </c>
      <c r="E32">
        <f>'Statement		'!D33</f>
        <v>0.28903697216429441</v>
      </c>
      <c r="F32">
        <f>'Statement		'!E33</f>
        <v>24.683501069522706</v>
      </c>
      <c r="G32">
        <f>'Statement		'!F33</f>
        <v>476</v>
      </c>
      <c r="H32">
        <f>'Statement		'!G33</f>
        <v>47.4</v>
      </c>
      <c r="I32">
        <f>'Statement		'!H33</f>
        <v>1.7050000000000001</v>
      </c>
      <c r="J32">
        <f>'Statement		'!I33</f>
        <v>9.3000000000000007</v>
      </c>
      <c r="K32" s="19">
        <f>'Statement		'!J33</f>
        <v>23.12295777314355</v>
      </c>
      <c r="L32">
        <f>'Statement		'!K33</f>
        <v>63</v>
      </c>
      <c r="M32">
        <f t="shared" si="0"/>
        <v>6.0697764154501828</v>
      </c>
      <c r="N32">
        <f t="shared" si="1"/>
        <v>7069</v>
      </c>
    </row>
    <row r="33" spans="1:14" x14ac:dyDescent="0.3">
      <c r="A33" s="8" t="s">
        <v>89</v>
      </c>
      <c r="B33" s="18">
        <v>8670300</v>
      </c>
      <c r="C33">
        <f>'Statement		'!B34</f>
        <v>0.20499999999999999</v>
      </c>
      <c r="D33">
        <f>'Statement		'!C34</f>
        <v>1988.372093023256</v>
      </c>
      <c r="E33">
        <f>'Statement		'!D34</f>
        <v>0</v>
      </c>
      <c r="F33">
        <f>'Statement		'!E34</f>
        <v>0</v>
      </c>
      <c r="G33">
        <f>'Statement		'!F34</f>
        <v>537</v>
      </c>
      <c r="H33">
        <f>'Statement		'!G34</f>
        <v>38.6</v>
      </c>
      <c r="I33">
        <f>'Statement		'!H34</f>
        <v>1.8049999999999999</v>
      </c>
      <c r="J33">
        <f>'Statement		'!I34</f>
        <v>7.9</v>
      </c>
      <c r="K33" s="19">
        <f>'Statement		'!J34</f>
        <v>2.3067252574882069</v>
      </c>
      <c r="L33">
        <f>'Statement		'!K34</f>
        <v>200</v>
      </c>
      <c r="M33">
        <f t="shared" si="0"/>
        <v>23.067252574882069</v>
      </c>
      <c r="N33">
        <f t="shared" si="1"/>
        <v>24067</v>
      </c>
    </row>
    <row r="34" spans="1:14" x14ac:dyDescent="0.3">
      <c r="A34" s="8" t="s">
        <v>90</v>
      </c>
      <c r="B34" s="18">
        <v>83614362</v>
      </c>
      <c r="C34">
        <f>'Statement		'!B35</f>
        <v>0.2747</v>
      </c>
      <c r="D34">
        <f>'Statement		'!C35</f>
        <v>271.08433734939757</v>
      </c>
      <c r="E34">
        <f>'Statement		'!D35</f>
        <v>0</v>
      </c>
      <c r="F34">
        <f>'Statement		'!E35</f>
        <v>9.2445970267478934</v>
      </c>
      <c r="G34">
        <f>'Statement		'!F35</f>
        <v>157</v>
      </c>
      <c r="H34">
        <f>'Statement		'!G35</f>
        <v>0</v>
      </c>
      <c r="I34">
        <f>'Statement		'!H35</f>
        <v>0.93500000000000005</v>
      </c>
      <c r="J34">
        <f>'Statement		'!I35</f>
        <v>0.1</v>
      </c>
      <c r="K34" s="19">
        <f>'Statement		'!J35</f>
        <v>0</v>
      </c>
      <c r="L34">
        <f>'Statement		'!K35</f>
        <v>0</v>
      </c>
      <c r="M34">
        <f>L34/B34*1000000</f>
        <v>0</v>
      </c>
      <c r="N34">
        <f t="shared" si="1"/>
        <v>1000</v>
      </c>
    </row>
    <row r="36" spans="1:14" x14ac:dyDescent="0.3">
      <c r="A36" s="8" t="s">
        <v>115</v>
      </c>
      <c r="C36">
        <v>0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M36" s="11"/>
      <c r="N36" s="11"/>
    </row>
    <row r="37" spans="1:14" x14ac:dyDescent="0.3">
      <c r="C37">
        <f>CORREL(C3:C34,$N$3:$N$34)</f>
        <v>-0.43331263629650274</v>
      </c>
      <c r="D37">
        <f t="shared" ref="D37:K37" si="2">CORREL(D3:D34,$N$3:$N$34)</f>
        <v>0.65016968284141374</v>
      </c>
      <c r="E37">
        <f t="shared" si="2"/>
        <v>0.3120854438272847</v>
      </c>
      <c r="F37">
        <f t="shared" si="2"/>
        <v>-0.18670308101868677</v>
      </c>
      <c r="G37">
        <f t="shared" si="2"/>
        <v>-0.28185802996628784</v>
      </c>
      <c r="H37">
        <f t="shared" si="2"/>
        <v>4.1491578645815971E-2</v>
      </c>
      <c r="I37">
        <f t="shared" si="2"/>
        <v>0.65713970803056065</v>
      </c>
      <c r="J37">
        <f t="shared" si="2"/>
        <v>0.76771692601291019</v>
      </c>
      <c r="K37">
        <f t="shared" si="2"/>
        <v>6.1352824420924684E-2</v>
      </c>
      <c r="L37">
        <f>CORREL(L3:L34,$N$3:$N$34)</f>
        <v>0.29376431376910817</v>
      </c>
      <c r="M37" s="11">
        <f t="shared" ref="M37:N37" si="3">CORREL(M3:M34,$N$3:$N$34)</f>
        <v>0.99999999981928023</v>
      </c>
      <c r="N37" s="11">
        <f t="shared" si="3"/>
        <v>1</v>
      </c>
    </row>
    <row r="38" spans="1:14" x14ac:dyDescent="0.3">
      <c r="A38" s="8" t="s">
        <v>116</v>
      </c>
      <c r="C38" s="10" t="s">
        <v>98</v>
      </c>
      <c r="D38" s="10" t="s">
        <v>91</v>
      </c>
      <c r="E38" s="10" t="s">
        <v>97</v>
      </c>
      <c r="F38" s="10" t="s">
        <v>94</v>
      </c>
      <c r="G38" s="10" t="s">
        <v>96</v>
      </c>
      <c r="H38" s="10" t="s">
        <v>109</v>
      </c>
      <c r="I38" s="10" t="s">
        <v>99</v>
      </c>
      <c r="J38" s="10" t="s">
        <v>100</v>
      </c>
      <c r="K38" s="10" t="s">
        <v>106</v>
      </c>
      <c r="L38" s="10" t="s">
        <v>101</v>
      </c>
    </row>
    <row r="39" spans="1:14" x14ac:dyDescent="0.3">
      <c r="A39" s="8" t="s">
        <v>79</v>
      </c>
      <c r="C39">
        <f>RANK(C3,C$3:C$34,C$36)</f>
        <v>23</v>
      </c>
      <c r="D39">
        <f t="shared" ref="D39:K39" si="4">RANK(D3,D$3:D$34,D$36)</f>
        <v>27</v>
      </c>
      <c r="E39">
        <f t="shared" si="4"/>
        <v>30</v>
      </c>
      <c r="F39">
        <f t="shared" si="4"/>
        <v>21</v>
      </c>
      <c r="G39">
        <f t="shared" si="4"/>
        <v>24</v>
      </c>
      <c r="H39">
        <f t="shared" si="4"/>
        <v>13</v>
      </c>
      <c r="I39">
        <f t="shared" si="4"/>
        <v>8</v>
      </c>
      <c r="J39">
        <f t="shared" si="4"/>
        <v>24</v>
      </c>
      <c r="K39">
        <f t="shared" si="4"/>
        <v>19</v>
      </c>
      <c r="L39">
        <f>N3</f>
        <v>7157</v>
      </c>
    </row>
    <row r="40" spans="1:14" x14ac:dyDescent="0.3">
      <c r="A40" s="8" t="s">
        <v>61</v>
      </c>
      <c r="C40">
        <f t="shared" ref="C40:K55" si="5">RANK(C4,C$3:C$34,C$36)</f>
        <v>6</v>
      </c>
      <c r="D40">
        <f t="shared" si="5"/>
        <v>26</v>
      </c>
      <c r="E40">
        <f t="shared" si="5"/>
        <v>26</v>
      </c>
      <c r="F40">
        <f t="shared" si="5"/>
        <v>23</v>
      </c>
      <c r="G40">
        <f t="shared" si="5"/>
        <v>14</v>
      </c>
      <c r="H40">
        <f t="shared" si="5"/>
        <v>29</v>
      </c>
      <c r="I40">
        <f t="shared" si="5"/>
        <v>25</v>
      </c>
      <c r="J40">
        <f t="shared" si="5"/>
        <v>19</v>
      </c>
      <c r="K40">
        <f t="shared" si="5"/>
        <v>29</v>
      </c>
      <c r="L40">
        <f t="shared" ref="L40:L70" si="6">N4</f>
        <v>8356</v>
      </c>
    </row>
    <row r="41" spans="1:14" x14ac:dyDescent="0.3">
      <c r="A41" s="8" t="s">
        <v>62</v>
      </c>
      <c r="C41">
        <f t="shared" si="5"/>
        <v>20</v>
      </c>
      <c r="D41">
        <f t="shared" si="5"/>
        <v>3</v>
      </c>
      <c r="E41">
        <f t="shared" si="5"/>
        <v>1</v>
      </c>
      <c r="F41">
        <f t="shared" si="5"/>
        <v>1</v>
      </c>
      <c r="G41">
        <f t="shared" si="5"/>
        <v>7</v>
      </c>
      <c r="H41">
        <f t="shared" si="5"/>
        <v>1</v>
      </c>
      <c r="I41">
        <f t="shared" si="5"/>
        <v>3</v>
      </c>
      <c r="J41">
        <f t="shared" si="5"/>
        <v>8</v>
      </c>
      <c r="K41">
        <f t="shared" si="5"/>
        <v>24</v>
      </c>
      <c r="L41">
        <f t="shared" si="6"/>
        <v>1000</v>
      </c>
    </row>
    <row r="42" spans="1:14" x14ac:dyDescent="0.3">
      <c r="A42" s="8" t="s">
        <v>70</v>
      </c>
      <c r="C42">
        <f t="shared" si="5"/>
        <v>19</v>
      </c>
      <c r="D42">
        <f t="shared" si="5"/>
        <v>6</v>
      </c>
      <c r="E42">
        <f t="shared" si="5"/>
        <v>1</v>
      </c>
      <c r="F42">
        <f t="shared" si="5"/>
        <v>1</v>
      </c>
      <c r="G42">
        <f t="shared" si="5"/>
        <v>8</v>
      </c>
      <c r="H42">
        <f t="shared" si="5"/>
        <v>18</v>
      </c>
      <c r="I42">
        <f t="shared" si="5"/>
        <v>5</v>
      </c>
      <c r="J42">
        <f t="shared" si="5"/>
        <v>10</v>
      </c>
      <c r="K42">
        <f t="shared" si="5"/>
        <v>27</v>
      </c>
      <c r="L42">
        <f t="shared" si="6"/>
        <v>1000</v>
      </c>
    </row>
    <row r="43" spans="1:14" x14ac:dyDescent="0.3">
      <c r="A43" s="8" t="s">
        <v>72</v>
      </c>
      <c r="C43">
        <f t="shared" si="5"/>
        <v>10</v>
      </c>
      <c r="D43">
        <f t="shared" si="5"/>
        <v>10</v>
      </c>
      <c r="E43">
        <f t="shared" si="5"/>
        <v>1</v>
      </c>
      <c r="F43">
        <f t="shared" si="5"/>
        <v>1</v>
      </c>
      <c r="G43">
        <f t="shared" si="5"/>
        <v>28</v>
      </c>
      <c r="H43">
        <f t="shared" si="5"/>
        <v>1</v>
      </c>
      <c r="I43">
        <f t="shared" si="5"/>
        <v>9</v>
      </c>
      <c r="J43">
        <f t="shared" si="5"/>
        <v>3</v>
      </c>
      <c r="K43">
        <f t="shared" si="5"/>
        <v>1</v>
      </c>
      <c r="L43">
        <f t="shared" si="6"/>
        <v>1000</v>
      </c>
    </row>
    <row r="44" spans="1:14" x14ac:dyDescent="0.3">
      <c r="A44" s="8" t="s">
        <v>63</v>
      </c>
      <c r="C44">
        <f t="shared" si="5"/>
        <v>11</v>
      </c>
      <c r="D44">
        <f t="shared" si="5"/>
        <v>17</v>
      </c>
      <c r="E44">
        <f t="shared" si="5"/>
        <v>25</v>
      </c>
      <c r="F44">
        <f t="shared" si="5"/>
        <v>31</v>
      </c>
      <c r="G44">
        <f t="shared" si="5"/>
        <v>22</v>
      </c>
      <c r="H44">
        <f t="shared" si="5"/>
        <v>12</v>
      </c>
      <c r="I44">
        <f t="shared" si="5"/>
        <v>14</v>
      </c>
      <c r="J44">
        <f t="shared" si="5"/>
        <v>11</v>
      </c>
      <c r="K44">
        <f t="shared" si="5"/>
        <v>14</v>
      </c>
      <c r="L44">
        <f t="shared" si="6"/>
        <v>1857</v>
      </c>
    </row>
    <row r="45" spans="1:14" x14ac:dyDescent="0.3">
      <c r="A45" s="8" t="s">
        <v>64</v>
      </c>
      <c r="C45">
        <f t="shared" si="5"/>
        <v>7</v>
      </c>
      <c r="D45">
        <f t="shared" si="5"/>
        <v>29</v>
      </c>
      <c r="E45">
        <f t="shared" si="5"/>
        <v>31</v>
      </c>
      <c r="F45">
        <f t="shared" si="5"/>
        <v>1</v>
      </c>
      <c r="G45">
        <f t="shared" si="5"/>
        <v>11</v>
      </c>
      <c r="H45">
        <f t="shared" si="5"/>
        <v>22</v>
      </c>
      <c r="I45">
        <f t="shared" si="5"/>
        <v>28</v>
      </c>
      <c r="J45">
        <f t="shared" si="5"/>
        <v>27</v>
      </c>
      <c r="K45">
        <f t="shared" si="5"/>
        <v>12</v>
      </c>
      <c r="L45">
        <f t="shared" si="6"/>
        <v>39698</v>
      </c>
    </row>
    <row r="46" spans="1:14" x14ac:dyDescent="0.3">
      <c r="A46" s="8" t="s">
        <v>65</v>
      </c>
      <c r="C46">
        <f t="shared" si="5"/>
        <v>13</v>
      </c>
      <c r="D46">
        <f t="shared" si="5"/>
        <v>16</v>
      </c>
      <c r="E46">
        <f t="shared" si="5"/>
        <v>1</v>
      </c>
      <c r="F46">
        <f t="shared" si="5"/>
        <v>1</v>
      </c>
      <c r="G46">
        <f t="shared" si="5"/>
        <v>27</v>
      </c>
      <c r="H46">
        <f t="shared" si="5"/>
        <v>28</v>
      </c>
      <c r="I46">
        <f t="shared" si="5"/>
        <v>23</v>
      </c>
      <c r="J46">
        <f t="shared" si="5"/>
        <v>12</v>
      </c>
      <c r="K46">
        <f t="shared" si="5"/>
        <v>1</v>
      </c>
      <c r="L46">
        <f t="shared" si="6"/>
        <v>1000</v>
      </c>
    </row>
    <row r="47" spans="1:14" x14ac:dyDescent="0.3">
      <c r="A47" s="8" t="s">
        <v>85</v>
      </c>
      <c r="C47">
        <f t="shared" si="5"/>
        <v>30</v>
      </c>
      <c r="D47">
        <f t="shared" si="5"/>
        <v>24</v>
      </c>
      <c r="E47">
        <f t="shared" si="5"/>
        <v>1</v>
      </c>
      <c r="F47">
        <f t="shared" si="5"/>
        <v>22</v>
      </c>
      <c r="G47">
        <f t="shared" si="5"/>
        <v>29</v>
      </c>
      <c r="H47">
        <f t="shared" si="5"/>
        <v>27</v>
      </c>
      <c r="I47">
        <f t="shared" si="5"/>
        <v>30</v>
      </c>
      <c r="J47">
        <f t="shared" si="5"/>
        <v>20</v>
      </c>
      <c r="K47">
        <f t="shared" si="5"/>
        <v>25</v>
      </c>
      <c r="L47">
        <f t="shared" si="6"/>
        <v>1180</v>
      </c>
    </row>
    <row r="48" spans="1:14" x14ac:dyDescent="0.3">
      <c r="A48" s="8" t="s">
        <v>69</v>
      </c>
      <c r="C48">
        <f t="shared" si="5"/>
        <v>24</v>
      </c>
      <c r="D48">
        <f t="shared" si="5"/>
        <v>20</v>
      </c>
      <c r="E48">
        <f t="shared" si="5"/>
        <v>27</v>
      </c>
      <c r="F48">
        <f t="shared" si="5"/>
        <v>20</v>
      </c>
      <c r="G48">
        <f t="shared" si="5"/>
        <v>23</v>
      </c>
      <c r="H48">
        <f t="shared" si="5"/>
        <v>23</v>
      </c>
      <c r="I48">
        <f t="shared" si="5"/>
        <v>21</v>
      </c>
      <c r="J48">
        <f t="shared" si="5"/>
        <v>26</v>
      </c>
      <c r="K48">
        <f t="shared" si="5"/>
        <v>13</v>
      </c>
      <c r="L48">
        <f t="shared" si="6"/>
        <v>6853</v>
      </c>
    </row>
    <row r="49" spans="1:12" x14ac:dyDescent="0.3">
      <c r="A49" s="8" t="s">
        <v>92</v>
      </c>
      <c r="C49">
        <f t="shared" si="5"/>
        <v>3</v>
      </c>
      <c r="D49">
        <f t="shared" si="5"/>
        <v>25</v>
      </c>
      <c r="E49">
        <f t="shared" si="5"/>
        <v>32</v>
      </c>
      <c r="F49">
        <f t="shared" si="5"/>
        <v>28</v>
      </c>
      <c r="G49">
        <f t="shared" si="5"/>
        <v>25</v>
      </c>
      <c r="H49">
        <f t="shared" si="5"/>
        <v>21</v>
      </c>
      <c r="I49">
        <f t="shared" si="5"/>
        <v>22</v>
      </c>
      <c r="J49">
        <f t="shared" si="5"/>
        <v>25</v>
      </c>
      <c r="K49">
        <f t="shared" si="5"/>
        <v>21</v>
      </c>
      <c r="L49">
        <f t="shared" si="6"/>
        <v>15863</v>
      </c>
    </row>
    <row r="50" spans="1:12" x14ac:dyDescent="0.3">
      <c r="A50" s="8" t="s">
        <v>67</v>
      </c>
      <c r="C50">
        <f t="shared" si="5"/>
        <v>14</v>
      </c>
      <c r="D50">
        <f t="shared" si="5"/>
        <v>11</v>
      </c>
      <c r="E50">
        <f t="shared" si="5"/>
        <v>1</v>
      </c>
      <c r="F50">
        <f t="shared" si="5"/>
        <v>1</v>
      </c>
      <c r="G50">
        <f t="shared" si="5"/>
        <v>15</v>
      </c>
      <c r="H50">
        <f t="shared" si="5"/>
        <v>1</v>
      </c>
      <c r="I50">
        <f t="shared" si="5"/>
        <v>29</v>
      </c>
      <c r="J50">
        <f t="shared" si="5"/>
        <v>4</v>
      </c>
      <c r="K50">
        <f t="shared" si="5"/>
        <v>26</v>
      </c>
      <c r="L50">
        <f t="shared" si="6"/>
        <v>1000</v>
      </c>
    </row>
    <row r="51" spans="1:12" x14ac:dyDescent="0.3">
      <c r="A51" s="8" t="s">
        <v>76</v>
      </c>
      <c r="C51">
        <f t="shared" si="5"/>
        <v>25</v>
      </c>
      <c r="D51">
        <f t="shared" si="5"/>
        <v>12</v>
      </c>
      <c r="E51">
        <f t="shared" si="5"/>
        <v>1</v>
      </c>
      <c r="F51">
        <f t="shared" si="5"/>
        <v>29</v>
      </c>
      <c r="G51">
        <f t="shared" si="5"/>
        <v>6</v>
      </c>
      <c r="H51">
        <f t="shared" si="5"/>
        <v>10</v>
      </c>
      <c r="I51">
        <f t="shared" si="5"/>
        <v>16</v>
      </c>
      <c r="J51">
        <f t="shared" si="5"/>
        <v>15</v>
      </c>
      <c r="K51">
        <f t="shared" si="5"/>
        <v>22</v>
      </c>
      <c r="L51">
        <f t="shared" si="6"/>
        <v>1000</v>
      </c>
    </row>
    <row r="52" spans="1:12" x14ac:dyDescent="0.3">
      <c r="A52" s="8" t="s">
        <v>87</v>
      </c>
      <c r="C52">
        <f t="shared" si="5"/>
        <v>32</v>
      </c>
      <c r="D52">
        <f t="shared" si="5"/>
        <v>30</v>
      </c>
      <c r="E52">
        <f t="shared" si="5"/>
        <v>1</v>
      </c>
      <c r="F52">
        <f t="shared" si="5"/>
        <v>1</v>
      </c>
      <c r="G52">
        <f t="shared" si="5"/>
        <v>2</v>
      </c>
      <c r="H52">
        <f t="shared" si="5"/>
        <v>11</v>
      </c>
      <c r="I52">
        <f t="shared" si="5"/>
        <v>32</v>
      </c>
      <c r="J52">
        <f t="shared" si="5"/>
        <v>31</v>
      </c>
      <c r="K52">
        <f t="shared" si="5"/>
        <v>1</v>
      </c>
      <c r="L52">
        <f t="shared" si="6"/>
        <v>74212</v>
      </c>
    </row>
    <row r="53" spans="1:12" x14ac:dyDescent="0.3">
      <c r="A53" s="8" t="s">
        <v>66</v>
      </c>
      <c r="C53">
        <f t="shared" si="5"/>
        <v>12</v>
      </c>
      <c r="D53">
        <f t="shared" si="5"/>
        <v>21</v>
      </c>
      <c r="E53">
        <f t="shared" si="5"/>
        <v>1</v>
      </c>
      <c r="F53">
        <f t="shared" si="5"/>
        <v>1</v>
      </c>
      <c r="G53">
        <f t="shared" si="5"/>
        <v>10</v>
      </c>
      <c r="H53">
        <f t="shared" si="5"/>
        <v>30</v>
      </c>
      <c r="I53">
        <f t="shared" si="5"/>
        <v>20</v>
      </c>
      <c r="J53">
        <f t="shared" si="5"/>
        <v>21</v>
      </c>
      <c r="K53">
        <f t="shared" si="5"/>
        <v>10</v>
      </c>
      <c r="L53">
        <f t="shared" si="6"/>
        <v>1000</v>
      </c>
    </row>
    <row r="54" spans="1:12" x14ac:dyDescent="0.3">
      <c r="A54" s="8" t="s">
        <v>71</v>
      </c>
      <c r="C54">
        <f t="shared" si="5"/>
        <v>15</v>
      </c>
      <c r="D54">
        <f t="shared" si="5"/>
        <v>18</v>
      </c>
      <c r="E54">
        <f t="shared" si="5"/>
        <v>23</v>
      </c>
      <c r="F54">
        <f t="shared" si="5"/>
        <v>18</v>
      </c>
      <c r="G54">
        <f t="shared" si="5"/>
        <v>31</v>
      </c>
      <c r="H54">
        <f t="shared" si="5"/>
        <v>17</v>
      </c>
      <c r="I54">
        <f t="shared" si="5"/>
        <v>19</v>
      </c>
      <c r="J54">
        <f t="shared" si="5"/>
        <v>17</v>
      </c>
      <c r="K54">
        <f t="shared" si="5"/>
        <v>16</v>
      </c>
      <c r="L54">
        <f t="shared" si="6"/>
        <v>1759</v>
      </c>
    </row>
    <row r="55" spans="1:12" x14ac:dyDescent="0.3">
      <c r="A55" s="8" t="s">
        <v>73</v>
      </c>
      <c r="C55">
        <f t="shared" si="5"/>
        <v>8</v>
      </c>
      <c r="D55">
        <f t="shared" si="5"/>
        <v>4</v>
      </c>
      <c r="E55">
        <f t="shared" si="5"/>
        <v>1</v>
      </c>
      <c r="F55">
        <f t="shared" si="5"/>
        <v>1</v>
      </c>
      <c r="G55">
        <f t="shared" si="5"/>
        <v>5</v>
      </c>
      <c r="H55">
        <f t="shared" si="5"/>
        <v>16</v>
      </c>
      <c r="I55">
        <f t="shared" si="5"/>
        <v>17</v>
      </c>
      <c r="J55">
        <f t="shared" si="5"/>
        <v>13</v>
      </c>
      <c r="K55">
        <f t="shared" si="5"/>
        <v>1</v>
      </c>
      <c r="L55">
        <f t="shared" si="6"/>
        <v>1000</v>
      </c>
    </row>
    <row r="56" spans="1:12" x14ac:dyDescent="0.3">
      <c r="A56" s="8" t="s">
        <v>74</v>
      </c>
      <c r="C56">
        <f t="shared" ref="C56:K70" si="7">RANK(C20,C$3:C$34,C$36)</f>
        <v>16</v>
      </c>
      <c r="D56">
        <f t="shared" si="7"/>
        <v>9</v>
      </c>
      <c r="E56">
        <f t="shared" si="7"/>
        <v>1</v>
      </c>
      <c r="F56">
        <f t="shared" si="7"/>
        <v>1</v>
      </c>
      <c r="G56">
        <f t="shared" si="7"/>
        <v>21</v>
      </c>
      <c r="H56">
        <f t="shared" si="7"/>
        <v>1</v>
      </c>
      <c r="I56">
        <f t="shared" si="7"/>
        <v>10</v>
      </c>
      <c r="J56">
        <f t="shared" si="7"/>
        <v>6</v>
      </c>
      <c r="K56">
        <f t="shared" si="7"/>
        <v>32</v>
      </c>
      <c r="L56">
        <f t="shared" si="6"/>
        <v>1000</v>
      </c>
    </row>
    <row r="57" spans="1:12" x14ac:dyDescent="0.3">
      <c r="A57" s="8" t="s">
        <v>75</v>
      </c>
      <c r="C57">
        <f t="shared" si="7"/>
        <v>26</v>
      </c>
      <c r="D57">
        <f t="shared" si="7"/>
        <v>23</v>
      </c>
      <c r="E57">
        <f t="shared" si="7"/>
        <v>1</v>
      </c>
      <c r="F57">
        <f t="shared" si="7"/>
        <v>1</v>
      </c>
      <c r="G57">
        <f t="shared" si="7"/>
        <v>32</v>
      </c>
      <c r="H57">
        <f t="shared" si="7"/>
        <v>1</v>
      </c>
      <c r="I57">
        <f t="shared" si="7"/>
        <v>11</v>
      </c>
      <c r="J57">
        <f t="shared" si="7"/>
        <v>23</v>
      </c>
      <c r="K57">
        <f t="shared" si="7"/>
        <v>1</v>
      </c>
      <c r="L57">
        <f t="shared" si="6"/>
        <v>5726</v>
      </c>
    </row>
    <row r="58" spans="1:12" x14ac:dyDescent="0.3">
      <c r="A58" s="8" t="s">
        <v>77</v>
      </c>
      <c r="C58">
        <f t="shared" si="7"/>
        <v>28</v>
      </c>
      <c r="D58">
        <f t="shared" si="7"/>
        <v>7</v>
      </c>
      <c r="E58">
        <f t="shared" si="7"/>
        <v>1</v>
      </c>
      <c r="F58">
        <f t="shared" si="7"/>
        <v>1</v>
      </c>
      <c r="G58">
        <f t="shared" si="7"/>
        <v>26</v>
      </c>
      <c r="H58">
        <f t="shared" si="7"/>
        <v>1</v>
      </c>
      <c r="I58">
        <f t="shared" si="7"/>
        <v>6</v>
      </c>
      <c r="J58">
        <f t="shared" si="7"/>
        <v>8</v>
      </c>
      <c r="K58">
        <f t="shared" si="7"/>
        <v>1</v>
      </c>
      <c r="L58">
        <f t="shared" si="6"/>
        <v>1000</v>
      </c>
    </row>
    <row r="59" spans="1:12" x14ac:dyDescent="0.3">
      <c r="A59" s="8" t="s">
        <v>78</v>
      </c>
      <c r="C59">
        <f t="shared" si="7"/>
        <v>31</v>
      </c>
      <c r="D59">
        <f t="shared" si="7"/>
        <v>22</v>
      </c>
      <c r="E59">
        <f t="shared" si="7"/>
        <v>29</v>
      </c>
      <c r="F59">
        <f t="shared" si="7"/>
        <v>16</v>
      </c>
      <c r="G59">
        <f t="shared" si="7"/>
        <v>13</v>
      </c>
      <c r="H59">
        <f t="shared" si="7"/>
        <v>31</v>
      </c>
      <c r="I59">
        <f t="shared" si="7"/>
        <v>26</v>
      </c>
      <c r="J59">
        <f t="shared" si="7"/>
        <v>30</v>
      </c>
      <c r="K59">
        <f t="shared" si="7"/>
        <v>31</v>
      </c>
      <c r="L59">
        <f t="shared" si="6"/>
        <v>28924</v>
      </c>
    </row>
    <row r="60" spans="1:12" x14ac:dyDescent="0.3">
      <c r="A60" s="8" t="s">
        <v>88</v>
      </c>
      <c r="C60">
        <f t="shared" si="7"/>
        <v>29</v>
      </c>
      <c r="D60">
        <f t="shared" si="7"/>
        <v>28</v>
      </c>
      <c r="E60">
        <f t="shared" si="7"/>
        <v>1</v>
      </c>
      <c r="F60">
        <f t="shared" si="7"/>
        <v>1</v>
      </c>
      <c r="G60">
        <f t="shared" si="7"/>
        <v>15</v>
      </c>
      <c r="H60">
        <f t="shared" si="7"/>
        <v>15</v>
      </c>
      <c r="I60">
        <f t="shared" si="7"/>
        <v>31</v>
      </c>
      <c r="J60">
        <f t="shared" si="7"/>
        <v>32</v>
      </c>
      <c r="K60">
        <f t="shared" si="7"/>
        <v>30</v>
      </c>
      <c r="L60">
        <f t="shared" si="6"/>
        <v>43846</v>
      </c>
    </row>
    <row r="61" spans="1:12" x14ac:dyDescent="0.3">
      <c r="A61" s="8" t="s">
        <v>80</v>
      </c>
      <c r="C61">
        <f t="shared" si="7"/>
        <v>5</v>
      </c>
      <c r="D61">
        <f t="shared" si="7"/>
        <v>8</v>
      </c>
      <c r="E61">
        <f t="shared" si="7"/>
        <v>1</v>
      </c>
      <c r="F61">
        <f t="shared" si="7"/>
        <v>17</v>
      </c>
      <c r="G61">
        <f t="shared" si="7"/>
        <v>30</v>
      </c>
      <c r="H61">
        <f t="shared" si="7"/>
        <v>20</v>
      </c>
      <c r="I61">
        <f t="shared" si="7"/>
        <v>7</v>
      </c>
      <c r="J61">
        <f t="shared" si="7"/>
        <v>4</v>
      </c>
      <c r="K61">
        <f t="shared" si="7"/>
        <v>23</v>
      </c>
      <c r="L61">
        <f t="shared" si="6"/>
        <v>2955</v>
      </c>
    </row>
    <row r="62" spans="1:12" x14ac:dyDescent="0.3">
      <c r="A62" s="8" t="s">
        <v>81</v>
      </c>
      <c r="C62">
        <f t="shared" si="7"/>
        <v>9</v>
      </c>
      <c r="D62">
        <f t="shared" si="7"/>
        <v>14</v>
      </c>
      <c r="E62">
        <f t="shared" si="7"/>
        <v>1</v>
      </c>
      <c r="F62">
        <f t="shared" si="7"/>
        <v>25</v>
      </c>
      <c r="G62">
        <f t="shared" si="7"/>
        <v>19</v>
      </c>
      <c r="H62">
        <f t="shared" si="7"/>
        <v>19</v>
      </c>
      <c r="I62">
        <f t="shared" si="7"/>
        <v>18</v>
      </c>
      <c r="J62">
        <f t="shared" si="7"/>
        <v>22</v>
      </c>
      <c r="K62">
        <f t="shared" si="7"/>
        <v>17</v>
      </c>
      <c r="L62">
        <f t="shared" si="6"/>
        <v>1291</v>
      </c>
    </row>
    <row r="63" spans="1:12" x14ac:dyDescent="0.3">
      <c r="A63" s="8" t="s">
        <v>82</v>
      </c>
      <c r="C63">
        <f t="shared" si="7"/>
        <v>1</v>
      </c>
      <c r="D63">
        <f t="shared" si="7"/>
        <v>2</v>
      </c>
      <c r="E63">
        <f t="shared" si="7"/>
        <v>1</v>
      </c>
      <c r="F63">
        <f t="shared" si="7"/>
        <v>24</v>
      </c>
      <c r="G63">
        <f t="shared" si="7"/>
        <v>4</v>
      </c>
      <c r="H63">
        <f t="shared" si="7"/>
        <v>32</v>
      </c>
      <c r="I63">
        <f t="shared" si="7"/>
        <v>4</v>
      </c>
      <c r="J63">
        <f t="shared" si="7"/>
        <v>15</v>
      </c>
      <c r="K63">
        <f t="shared" si="7"/>
        <v>15</v>
      </c>
      <c r="L63">
        <f t="shared" si="6"/>
        <v>1000</v>
      </c>
    </row>
    <row r="64" spans="1:12" x14ac:dyDescent="0.3">
      <c r="A64" s="8" t="s">
        <v>93</v>
      </c>
      <c r="C64">
        <f t="shared" si="7"/>
        <v>27</v>
      </c>
      <c r="D64">
        <f t="shared" si="7"/>
        <v>1</v>
      </c>
      <c r="E64">
        <f t="shared" si="7"/>
        <v>1</v>
      </c>
      <c r="F64">
        <f t="shared" si="7"/>
        <v>15</v>
      </c>
      <c r="G64">
        <f t="shared" si="7"/>
        <v>3</v>
      </c>
      <c r="H64">
        <f t="shared" si="7"/>
        <v>1</v>
      </c>
      <c r="I64">
        <f t="shared" si="7"/>
        <v>12</v>
      </c>
      <c r="J64">
        <f t="shared" si="7"/>
        <v>1</v>
      </c>
      <c r="K64">
        <f t="shared" si="7"/>
        <v>1</v>
      </c>
      <c r="L64">
        <f t="shared" si="6"/>
        <v>1000</v>
      </c>
    </row>
    <row r="65" spans="1:12" x14ac:dyDescent="0.3">
      <c r="A65" s="8" t="s">
        <v>84</v>
      </c>
      <c r="C65">
        <f t="shared" si="7"/>
        <v>22</v>
      </c>
      <c r="D65">
        <f t="shared" si="7"/>
        <v>5</v>
      </c>
      <c r="E65">
        <f t="shared" si="7"/>
        <v>1</v>
      </c>
      <c r="F65">
        <f t="shared" si="7"/>
        <v>32</v>
      </c>
      <c r="G65">
        <f t="shared" si="7"/>
        <v>9</v>
      </c>
      <c r="H65">
        <f t="shared" si="7"/>
        <v>14</v>
      </c>
      <c r="I65">
        <f t="shared" si="7"/>
        <v>13</v>
      </c>
      <c r="J65">
        <f t="shared" si="7"/>
        <v>6</v>
      </c>
      <c r="K65">
        <f t="shared" si="7"/>
        <v>28</v>
      </c>
      <c r="L65">
        <f t="shared" si="6"/>
        <v>1366</v>
      </c>
    </row>
    <row r="66" spans="1:12" x14ac:dyDescent="0.3">
      <c r="A66" s="8" t="s">
        <v>83</v>
      </c>
      <c r="C66">
        <f t="shared" si="7"/>
        <v>18</v>
      </c>
      <c r="D66">
        <f t="shared" si="7"/>
        <v>19</v>
      </c>
      <c r="E66">
        <f t="shared" si="7"/>
        <v>1</v>
      </c>
      <c r="F66">
        <f t="shared" si="7"/>
        <v>30</v>
      </c>
      <c r="G66">
        <f t="shared" si="7"/>
        <v>20</v>
      </c>
      <c r="H66">
        <f t="shared" si="7"/>
        <v>1</v>
      </c>
      <c r="I66">
        <f t="shared" si="7"/>
        <v>2</v>
      </c>
      <c r="J66">
        <f t="shared" si="7"/>
        <v>18</v>
      </c>
      <c r="K66">
        <f t="shared" si="7"/>
        <v>1</v>
      </c>
      <c r="L66">
        <f t="shared" si="6"/>
        <v>1000</v>
      </c>
    </row>
    <row r="67" spans="1:12" x14ac:dyDescent="0.3">
      <c r="A67" s="8" t="s">
        <v>68</v>
      </c>
      <c r="C67">
        <f t="shared" si="7"/>
        <v>2</v>
      </c>
      <c r="D67">
        <f t="shared" si="7"/>
        <v>15</v>
      </c>
      <c r="E67">
        <f t="shared" si="7"/>
        <v>24</v>
      </c>
      <c r="F67">
        <f t="shared" si="7"/>
        <v>27</v>
      </c>
      <c r="G67">
        <f t="shared" si="7"/>
        <v>17</v>
      </c>
      <c r="H67">
        <f t="shared" si="7"/>
        <v>26</v>
      </c>
      <c r="I67">
        <f t="shared" si="7"/>
        <v>15</v>
      </c>
      <c r="J67">
        <f t="shared" si="7"/>
        <v>13</v>
      </c>
      <c r="K67">
        <f t="shared" si="7"/>
        <v>18</v>
      </c>
      <c r="L67">
        <f t="shared" si="6"/>
        <v>1400</v>
      </c>
    </row>
    <row r="68" spans="1:12" x14ac:dyDescent="0.3">
      <c r="A68" s="8" t="s">
        <v>86</v>
      </c>
      <c r="C68">
        <f t="shared" si="7"/>
        <v>21</v>
      </c>
      <c r="D68">
        <f t="shared" si="7"/>
        <v>31</v>
      </c>
      <c r="E68">
        <f t="shared" si="7"/>
        <v>28</v>
      </c>
      <c r="F68">
        <f t="shared" si="7"/>
        <v>26</v>
      </c>
      <c r="G68">
        <f t="shared" si="7"/>
        <v>12</v>
      </c>
      <c r="H68">
        <f t="shared" si="7"/>
        <v>25</v>
      </c>
      <c r="I68">
        <f t="shared" si="7"/>
        <v>24</v>
      </c>
      <c r="J68">
        <f t="shared" si="7"/>
        <v>29</v>
      </c>
      <c r="K68">
        <f t="shared" si="7"/>
        <v>20</v>
      </c>
      <c r="L68">
        <f t="shared" si="6"/>
        <v>7069</v>
      </c>
    </row>
    <row r="69" spans="1:12" x14ac:dyDescent="0.3">
      <c r="A69" s="8" t="s">
        <v>89</v>
      </c>
      <c r="C69">
        <f t="shared" si="7"/>
        <v>17</v>
      </c>
      <c r="D69">
        <f t="shared" si="7"/>
        <v>32</v>
      </c>
      <c r="E69">
        <f t="shared" si="7"/>
        <v>1</v>
      </c>
      <c r="F69">
        <f t="shared" si="7"/>
        <v>1</v>
      </c>
      <c r="G69">
        <f t="shared" si="7"/>
        <v>18</v>
      </c>
      <c r="H69">
        <f t="shared" si="7"/>
        <v>24</v>
      </c>
      <c r="I69">
        <f t="shared" si="7"/>
        <v>27</v>
      </c>
      <c r="J69">
        <f t="shared" si="7"/>
        <v>28</v>
      </c>
      <c r="K69">
        <f t="shared" si="7"/>
        <v>11</v>
      </c>
      <c r="L69">
        <f t="shared" si="6"/>
        <v>24067</v>
      </c>
    </row>
    <row r="70" spans="1:12" x14ac:dyDescent="0.3">
      <c r="A70" s="8" t="s">
        <v>90</v>
      </c>
      <c r="C70">
        <f t="shared" si="7"/>
        <v>4</v>
      </c>
      <c r="D70">
        <f t="shared" si="7"/>
        <v>13</v>
      </c>
      <c r="E70">
        <f t="shared" si="7"/>
        <v>1</v>
      </c>
      <c r="F70">
        <f t="shared" si="7"/>
        <v>19</v>
      </c>
      <c r="G70">
        <f t="shared" si="7"/>
        <v>1</v>
      </c>
      <c r="H70">
        <f t="shared" si="7"/>
        <v>1</v>
      </c>
      <c r="I70">
        <f t="shared" si="7"/>
        <v>1</v>
      </c>
      <c r="J70">
        <f t="shared" si="7"/>
        <v>2</v>
      </c>
      <c r="K70">
        <f t="shared" si="7"/>
        <v>1</v>
      </c>
      <c r="L70">
        <f t="shared" si="6"/>
        <v>1000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6F61A-C43A-4F33-BFDD-60A48304525B}">
  <dimension ref="A1:N155"/>
  <sheetViews>
    <sheetView zoomScale="58" workbookViewId="0"/>
  </sheetViews>
  <sheetFormatPr defaultColWidth="11.5546875" defaultRowHeight="14.4" x14ac:dyDescent="0.3"/>
  <sheetData>
    <row r="1" spans="1:12" ht="18" x14ac:dyDescent="0.3">
      <c r="A1" s="20"/>
    </row>
    <row r="2" spans="1:12" x14ac:dyDescent="0.3">
      <c r="A2" s="9"/>
    </row>
    <row r="5" spans="1:12" ht="18" x14ac:dyDescent="0.3">
      <c r="A5" s="21" t="s">
        <v>11</v>
      </c>
      <c r="B5" s="22">
        <v>8424667</v>
      </c>
      <c r="C5" s="21" t="s">
        <v>12</v>
      </c>
      <c r="D5" s="22">
        <v>32</v>
      </c>
      <c r="E5" s="21" t="s">
        <v>13</v>
      </c>
      <c r="F5" s="22">
        <v>9</v>
      </c>
      <c r="G5" s="21" t="s">
        <v>14</v>
      </c>
      <c r="H5" s="22">
        <v>32</v>
      </c>
      <c r="I5" s="21" t="s">
        <v>15</v>
      </c>
      <c r="J5" s="22">
        <v>0</v>
      </c>
      <c r="K5" s="21" t="s">
        <v>16</v>
      </c>
      <c r="L5" s="22" t="s">
        <v>168</v>
      </c>
    </row>
    <row r="6" spans="1:12" ht="18.600000000000001" thickBot="1" x14ac:dyDescent="0.35">
      <c r="A6" s="20"/>
    </row>
    <row r="7" spans="1:12" ht="15" thickBot="1" x14ac:dyDescent="0.35">
      <c r="A7" s="23" t="s">
        <v>9</v>
      </c>
      <c r="B7" s="23" t="s">
        <v>17</v>
      </c>
      <c r="C7" s="23" t="s">
        <v>18</v>
      </c>
      <c r="D7" s="23" t="s">
        <v>19</v>
      </c>
      <c r="E7" s="23" t="s">
        <v>20</v>
      </c>
      <c r="F7" s="23" t="s">
        <v>21</v>
      </c>
      <c r="G7" s="23" t="s">
        <v>22</v>
      </c>
      <c r="H7" s="23" t="s">
        <v>23</v>
      </c>
      <c r="I7" s="23" t="s">
        <v>24</v>
      </c>
      <c r="J7" s="23" t="s">
        <v>25</v>
      </c>
      <c r="K7" s="23" t="s">
        <v>26</v>
      </c>
    </row>
    <row r="8" spans="1:12" ht="15" thickBot="1" x14ac:dyDescent="0.35">
      <c r="A8" s="23" t="s">
        <v>27</v>
      </c>
      <c r="B8" s="24">
        <v>23</v>
      </c>
      <c r="C8" s="24">
        <v>27</v>
      </c>
      <c r="D8" s="24">
        <v>30</v>
      </c>
      <c r="E8" s="24">
        <v>21</v>
      </c>
      <c r="F8" s="24">
        <v>24</v>
      </c>
      <c r="G8" s="24">
        <v>13</v>
      </c>
      <c r="H8" s="24">
        <v>8</v>
      </c>
      <c r="I8" s="24">
        <v>24</v>
      </c>
      <c r="J8" s="24">
        <v>19</v>
      </c>
      <c r="K8" s="24">
        <v>7157</v>
      </c>
    </row>
    <row r="9" spans="1:12" ht="15" thickBot="1" x14ac:dyDescent="0.35">
      <c r="A9" s="23" t="s">
        <v>28</v>
      </c>
      <c r="B9" s="24">
        <v>6</v>
      </c>
      <c r="C9" s="24">
        <v>26</v>
      </c>
      <c r="D9" s="24">
        <v>26</v>
      </c>
      <c r="E9" s="24">
        <v>23</v>
      </c>
      <c r="F9" s="24">
        <v>14</v>
      </c>
      <c r="G9" s="24">
        <v>29</v>
      </c>
      <c r="H9" s="24">
        <v>25</v>
      </c>
      <c r="I9" s="24">
        <v>19</v>
      </c>
      <c r="J9" s="24">
        <v>29</v>
      </c>
      <c r="K9" s="24">
        <v>8356</v>
      </c>
    </row>
    <row r="10" spans="1:12" ht="15" thickBot="1" x14ac:dyDescent="0.35">
      <c r="A10" s="23" t="s">
        <v>29</v>
      </c>
      <c r="B10" s="24">
        <v>20</v>
      </c>
      <c r="C10" s="24">
        <v>3</v>
      </c>
      <c r="D10" s="24">
        <v>1</v>
      </c>
      <c r="E10" s="24">
        <v>1</v>
      </c>
      <c r="F10" s="24">
        <v>7</v>
      </c>
      <c r="G10" s="24">
        <v>1</v>
      </c>
      <c r="H10" s="24">
        <v>3</v>
      </c>
      <c r="I10" s="24">
        <v>8</v>
      </c>
      <c r="J10" s="24">
        <v>24</v>
      </c>
      <c r="K10" s="24">
        <v>1000</v>
      </c>
    </row>
    <row r="11" spans="1:12" ht="15" thickBot="1" x14ac:dyDescent="0.35">
      <c r="A11" s="23" t="s">
        <v>30</v>
      </c>
      <c r="B11" s="24">
        <v>19</v>
      </c>
      <c r="C11" s="24">
        <v>6</v>
      </c>
      <c r="D11" s="24">
        <v>1</v>
      </c>
      <c r="E11" s="24">
        <v>1</v>
      </c>
      <c r="F11" s="24">
        <v>8</v>
      </c>
      <c r="G11" s="24">
        <v>18</v>
      </c>
      <c r="H11" s="24">
        <v>5</v>
      </c>
      <c r="I11" s="24">
        <v>10</v>
      </c>
      <c r="J11" s="24">
        <v>27</v>
      </c>
      <c r="K11" s="24">
        <v>1000</v>
      </c>
    </row>
    <row r="12" spans="1:12" ht="15" thickBot="1" x14ac:dyDescent="0.35">
      <c r="A12" s="23" t="s">
        <v>31</v>
      </c>
      <c r="B12" s="24">
        <v>10</v>
      </c>
      <c r="C12" s="24">
        <v>10</v>
      </c>
      <c r="D12" s="24">
        <v>1</v>
      </c>
      <c r="E12" s="24">
        <v>1</v>
      </c>
      <c r="F12" s="24">
        <v>28</v>
      </c>
      <c r="G12" s="24">
        <v>1</v>
      </c>
      <c r="H12" s="24">
        <v>9</v>
      </c>
      <c r="I12" s="24">
        <v>3</v>
      </c>
      <c r="J12" s="24">
        <v>1</v>
      </c>
      <c r="K12" s="24">
        <v>1000</v>
      </c>
    </row>
    <row r="13" spans="1:12" ht="15" thickBot="1" x14ac:dyDescent="0.35">
      <c r="A13" s="23" t="s">
        <v>32</v>
      </c>
      <c r="B13" s="24">
        <v>11</v>
      </c>
      <c r="C13" s="24">
        <v>17</v>
      </c>
      <c r="D13" s="24">
        <v>25</v>
      </c>
      <c r="E13" s="24">
        <v>31</v>
      </c>
      <c r="F13" s="24">
        <v>22</v>
      </c>
      <c r="G13" s="24">
        <v>12</v>
      </c>
      <c r="H13" s="24">
        <v>14</v>
      </c>
      <c r="I13" s="24">
        <v>11</v>
      </c>
      <c r="J13" s="24">
        <v>14</v>
      </c>
      <c r="K13" s="24">
        <v>1857</v>
      </c>
    </row>
    <row r="14" spans="1:12" ht="15" thickBot="1" x14ac:dyDescent="0.35">
      <c r="A14" s="23" t="s">
        <v>33</v>
      </c>
      <c r="B14" s="24">
        <v>7</v>
      </c>
      <c r="C14" s="24">
        <v>29</v>
      </c>
      <c r="D14" s="24">
        <v>31</v>
      </c>
      <c r="E14" s="24">
        <v>1</v>
      </c>
      <c r="F14" s="24">
        <v>11</v>
      </c>
      <c r="G14" s="24">
        <v>22</v>
      </c>
      <c r="H14" s="24">
        <v>28</v>
      </c>
      <c r="I14" s="24">
        <v>27</v>
      </c>
      <c r="J14" s="24">
        <v>12</v>
      </c>
      <c r="K14" s="24">
        <v>39698</v>
      </c>
    </row>
    <row r="15" spans="1:12" ht="15" thickBot="1" x14ac:dyDescent="0.35">
      <c r="A15" s="23" t="s">
        <v>34</v>
      </c>
      <c r="B15" s="24">
        <v>13</v>
      </c>
      <c r="C15" s="24">
        <v>16</v>
      </c>
      <c r="D15" s="24">
        <v>1</v>
      </c>
      <c r="E15" s="24">
        <v>1</v>
      </c>
      <c r="F15" s="24">
        <v>27</v>
      </c>
      <c r="G15" s="24">
        <v>28</v>
      </c>
      <c r="H15" s="24">
        <v>23</v>
      </c>
      <c r="I15" s="24">
        <v>12</v>
      </c>
      <c r="J15" s="24">
        <v>1</v>
      </c>
      <c r="K15" s="24">
        <v>1000</v>
      </c>
    </row>
    <row r="16" spans="1:12" ht="15" thickBot="1" x14ac:dyDescent="0.35">
      <c r="A16" s="23" t="s">
        <v>35</v>
      </c>
      <c r="B16" s="24">
        <v>30</v>
      </c>
      <c r="C16" s="24">
        <v>24</v>
      </c>
      <c r="D16" s="24">
        <v>1</v>
      </c>
      <c r="E16" s="24">
        <v>22</v>
      </c>
      <c r="F16" s="24">
        <v>29</v>
      </c>
      <c r="G16" s="24">
        <v>27</v>
      </c>
      <c r="H16" s="24">
        <v>30</v>
      </c>
      <c r="I16" s="24">
        <v>20</v>
      </c>
      <c r="J16" s="24">
        <v>25</v>
      </c>
      <c r="K16" s="24">
        <v>1180</v>
      </c>
    </row>
    <row r="17" spans="1:11" ht="15" thickBot="1" x14ac:dyDescent="0.35">
      <c r="A17" s="23" t="s">
        <v>121</v>
      </c>
      <c r="B17" s="24">
        <v>24</v>
      </c>
      <c r="C17" s="24">
        <v>20</v>
      </c>
      <c r="D17" s="24">
        <v>27</v>
      </c>
      <c r="E17" s="24">
        <v>20</v>
      </c>
      <c r="F17" s="24">
        <v>23</v>
      </c>
      <c r="G17" s="24">
        <v>23</v>
      </c>
      <c r="H17" s="24">
        <v>21</v>
      </c>
      <c r="I17" s="24">
        <v>26</v>
      </c>
      <c r="J17" s="24">
        <v>13</v>
      </c>
      <c r="K17" s="24">
        <v>6853</v>
      </c>
    </row>
    <row r="18" spans="1:11" ht="15" thickBot="1" x14ac:dyDescent="0.35">
      <c r="A18" s="23" t="s">
        <v>122</v>
      </c>
      <c r="B18" s="24">
        <v>3</v>
      </c>
      <c r="C18" s="24">
        <v>25</v>
      </c>
      <c r="D18" s="24">
        <v>32</v>
      </c>
      <c r="E18" s="24">
        <v>28</v>
      </c>
      <c r="F18" s="24">
        <v>25</v>
      </c>
      <c r="G18" s="24">
        <v>21</v>
      </c>
      <c r="H18" s="24">
        <v>22</v>
      </c>
      <c r="I18" s="24">
        <v>25</v>
      </c>
      <c r="J18" s="24">
        <v>21</v>
      </c>
      <c r="K18" s="24">
        <v>15863</v>
      </c>
    </row>
    <row r="19" spans="1:11" ht="15" thickBot="1" x14ac:dyDescent="0.35">
      <c r="A19" s="23" t="s">
        <v>123</v>
      </c>
      <c r="B19" s="24">
        <v>14</v>
      </c>
      <c r="C19" s="24">
        <v>11</v>
      </c>
      <c r="D19" s="24">
        <v>1</v>
      </c>
      <c r="E19" s="24">
        <v>1</v>
      </c>
      <c r="F19" s="24">
        <v>15</v>
      </c>
      <c r="G19" s="24">
        <v>1</v>
      </c>
      <c r="H19" s="24">
        <v>29</v>
      </c>
      <c r="I19" s="24">
        <v>4</v>
      </c>
      <c r="J19" s="24">
        <v>26</v>
      </c>
      <c r="K19" s="24">
        <v>1000</v>
      </c>
    </row>
    <row r="20" spans="1:11" ht="15" thickBot="1" x14ac:dyDescent="0.35">
      <c r="A20" s="23" t="s">
        <v>124</v>
      </c>
      <c r="B20" s="24">
        <v>25</v>
      </c>
      <c r="C20" s="24">
        <v>12</v>
      </c>
      <c r="D20" s="24">
        <v>1</v>
      </c>
      <c r="E20" s="24">
        <v>29</v>
      </c>
      <c r="F20" s="24">
        <v>6</v>
      </c>
      <c r="G20" s="24">
        <v>10</v>
      </c>
      <c r="H20" s="24">
        <v>16</v>
      </c>
      <c r="I20" s="24">
        <v>15</v>
      </c>
      <c r="J20" s="24">
        <v>22</v>
      </c>
      <c r="K20" s="24">
        <v>1000</v>
      </c>
    </row>
    <row r="21" spans="1:11" ht="15" thickBot="1" x14ac:dyDescent="0.35">
      <c r="A21" s="23" t="s">
        <v>125</v>
      </c>
      <c r="B21" s="24">
        <v>32</v>
      </c>
      <c r="C21" s="24">
        <v>30</v>
      </c>
      <c r="D21" s="24">
        <v>1</v>
      </c>
      <c r="E21" s="24">
        <v>1</v>
      </c>
      <c r="F21" s="24">
        <v>2</v>
      </c>
      <c r="G21" s="24">
        <v>11</v>
      </c>
      <c r="H21" s="24">
        <v>32</v>
      </c>
      <c r="I21" s="24">
        <v>31</v>
      </c>
      <c r="J21" s="24">
        <v>1</v>
      </c>
      <c r="K21" s="24">
        <v>74212</v>
      </c>
    </row>
    <row r="22" spans="1:11" ht="15" thickBot="1" x14ac:dyDescent="0.35">
      <c r="A22" s="23" t="s">
        <v>126</v>
      </c>
      <c r="B22" s="24">
        <v>12</v>
      </c>
      <c r="C22" s="24">
        <v>21</v>
      </c>
      <c r="D22" s="24">
        <v>1</v>
      </c>
      <c r="E22" s="24">
        <v>1</v>
      </c>
      <c r="F22" s="24">
        <v>10</v>
      </c>
      <c r="G22" s="24">
        <v>30</v>
      </c>
      <c r="H22" s="24">
        <v>20</v>
      </c>
      <c r="I22" s="24">
        <v>21</v>
      </c>
      <c r="J22" s="24">
        <v>10</v>
      </c>
      <c r="K22" s="24">
        <v>1000</v>
      </c>
    </row>
    <row r="23" spans="1:11" ht="15" thickBot="1" x14ac:dyDescent="0.35">
      <c r="A23" s="23" t="s">
        <v>127</v>
      </c>
      <c r="B23" s="24">
        <v>15</v>
      </c>
      <c r="C23" s="24">
        <v>18</v>
      </c>
      <c r="D23" s="24">
        <v>23</v>
      </c>
      <c r="E23" s="24">
        <v>18</v>
      </c>
      <c r="F23" s="24">
        <v>31</v>
      </c>
      <c r="G23" s="24">
        <v>17</v>
      </c>
      <c r="H23" s="24">
        <v>19</v>
      </c>
      <c r="I23" s="24">
        <v>17</v>
      </c>
      <c r="J23" s="24">
        <v>16</v>
      </c>
      <c r="K23" s="24">
        <v>1759</v>
      </c>
    </row>
    <row r="24" spans="1:11" ht="15" thickBot="1" x14ac:dyDescent="0.35">
      <c r="A24" s="23" t="s">
        <v>128</v>
      </c>
      <c r="B24" s="24">
        <v>8</v>
      </c>
      <c r="C24" s="24">
        <v>4</v>
      </c>
      <c r="D24" s="24">
        <v>1</v>
      </c>
      <c r="E24" s="24">
        <v>1</v>
      </c>
      <c r="F24" s="24">
        <v>5</v>
      </c>
      <c r="G24" s="24">
        <v>16</v>
      </c>
      <c r="H24" s="24">
        <v>17</v>
      </c>
      <c r="I24" s="24">
        <v>13</v>
      </c>
      <c r="J24" s="24">
        <v>1</v>
      </c>
      <c r="K24" s="24">
        <v>1000</v>
      </c>
    </row>
    <row r="25" spans="1:11" ht="15" thickBot="1" x14ac:dyDescent="0.35">
      <c r="A25" s="23" t="s">
        <v>129</v>
      </c>
      <c r="B25" s="24">
        <v>16</v>
      </c>
      <c r="C25" s="24">
        <v>9</v>
      </c>
      <c r="D25" s="24">
        <v>1</v>
      </c>
      <c r="E25" s="24">
        <v>1</v>
      </c>
      <c r="F25" s="24">
        <v>21</v>
      </c>
      <c r="G25" s="24">
        <v>1</v>
      </c>
      <c r="H25" s="24">
        <v>10</v>
      </c>
      <c r="I25" s="24">
        <v>6</v>
      </c>
      <c r="J25" s="24">
        <v>32</v>
      </c>
      <c r="K25" s="24">
        <v>1000</v>
      </c>
    </row>
    <row r="26" spans="1:11" ht="15" thickBot="1" x14ac:dyDescent="0.35">
      <c r="A26" s="23" t="s">
        <v>130</v>
      </c>
      <c r="B26" s="24">
        <v>26</v>
      </c>
      <c r="C26" s="24">
        <v>23</v>
      </c>
      <c r="D26" s="24">
        <v>1</v>
      </c>
      <c r="E26" s="24">
        <v>1</v>
      </c>
      <c r="F26" s="24">
        <v>32</v>
      </c>
      <c r="G26" s="24">
        <v>1</v>
      </c>
      <c r="H26" s="24">
        <v>11</v>
      </c>
      <c r="I26" s="24">
        <v>23</v>
      </c>
      <c r="J26" s="24">
        <v>1</v>
      </c>
      <c r="K26" s="24">
        <v>5726</v>
      </c>
    </row>
    <row r="27" spans="1:11" ht="15" thickBot="1" x14ac:dyDescent="0.35">
      <c r="A27" s="23" t="s">
        <v>131</v>
      </c>
      <c r="B27" s="24">
        <v>28</v>
      </c>
      <c r="C27" s="24">
        <v>7</v>
      </c>
      <c r="D27" s="24">
        <v>1</v>
      </c>
      <c r="E27" s="24">
        <v>1</v>
      </c>
      <c r="F27" s="24">
        <v>26</v>
      </c>
      <c r="G27" s="24">
        <v>1</v>
      </c>
      <c r="H27" s="24">
        <v>6</v>
      </c>
      <c r="I27" s="24">
        <v>8</v>
      </c>
      <c r="J27" s="24">
        <v>1</v>
      </c>
      <c r="K27" s="24">
        <v>1000</v>
      </c>
    </row>
    <row r="28" spans="1:11" ht="15" thickBot="1" x14ac:dyDescent="0.35">
      <c r="A28" s="23" t="s">
        <v>132</v>
      </c>
      <c r="B28" s="24">
        <v>31</v>
      </c>
      <c r="C28" s="24">
        <v>22</v>
      </c>
      <c r="D28" s="24">
        <v>29</v>
      </c>
      <c r="E28" s="24">
        <v>16</v>
      </c>
      <c r="F28" s="24">
        <v>13</v>
      </c>
      <c r="G28" s="24">
        <v>31</v>
      </c>
      <c r="H28" s="24">
        <v>26</v>
      </c>
      <c r="I28" s="24">
        <v>30</v>
      </c>
      <c r="J28" s="24">
        <v>31</v>
      </c>
      <c r="K28" s="24">
        <v>28924</v>
      </c>
    </row>
    <row r="29" spans="1:11" ht="15" thickBot="1" x14ac:dyDescent="0.35">
      <c r="A29" s="23" t="s">
        <v>133</v>
      </c>
      <c r="B29" s="24">
        <v>29</v>
      </c>
      <c r="C29" s="24">
        <v>28</v>
      </c>
      <c r="D29" s="24">
        <v>1</v>
      </c>
      <c r="E29" s="24">
        <v>1</v>
      </c>
      <c r="F29" s="24">
        <v>15</v>
      </c>
      <c r="G29" s="24">
        <v>15</v>
      </c>
      <c r="H29" s="24">
        <v>31</v>
      </c>
      <c r="I29" s="24">
        <v>32</v>
      </c>
      <c r="J29" s="24">
        <v>30</v>
      </c>
      <c r="K29" s="24">
        <v>43846</v>
      </c>
    </row>
    <row r="30" spans="1:11" ht="15" thickBot="1" x14ac:dyDescent="0.35">
      <c r="A30" s="23" t="s">
        <v>134</v>
      </c>
      <c r="B30" s="24">
        <v>5</v>
      </c>
      <c r="C30" s="24">
        <v>8</v>
      </c>
      <c r="D30" s="24">
        <v>1</v>
      </c>
      <c r="E30" s="24">
        <v>17</v>
      </c>
      <c r="F30" s="24">
        <v>30</v>
      </c>
      <c r="G30" s="24">
        <v>20</v>
      </c>
      <c r="H30" s="24">
        <v>7</v>
      </c>
      <c r="I30" s="24">
        <v>4</v>
      </c>
      <c r="J30" s="24">
        <v>23</v>
      </c>
      <c r="K30" s="24">
        <v>2955</v>
      </c>
    </row>
    <row r="31" spans="1:11" ht="15" thickBot="1" x14ac:dyDescent="0.35">
      <c r="A31" s="23" t="s">
        <v>135</v>
      </c>
      <c r="B31" s="24">
        <v>9</v>
      </c>
      <c r="C31" s="24">
        <v>14</v>
      </c>
      <c r="D31" s="24">
        <v>1</v>
      </c>
      <c r="E31" s="24">
        <v>25</v>
      </c>
      <c r="F31" s="24">
        <v>19</v>
      </c>
      <c r="G31" s="24">
        <v>19</v>
      </c>
      <c r="H31" s="24">
        <v>18</v>
      </c>
      <c r="I31" s="24">
        <v>22</v>
      </c>
      <c r="J31" s="24">
        <v>17</v>
      </c>
      <c r="K31" s="24">
        <v>1291</v>
      </c>
    </row>
    <row r="32" spans="1:11" ht="15" thickBot="1" x14ac:dyDescent="0.35">
      <c r="A32" s="23" t="s">
        <v>136</v>
      </c>
      <c r="B32" s="24">
        <v>1</v>
      </c>
      <c r="C32" s="24">
        <v>2</v>
      </c>
      <c r="D32" s="24">
        <v>1</v>
      </c>
      <c r="E32" s="24">
        <v>24</v>
      </c>
      <c r="F32" s="24">
        <v>4</v>
      </c>
      <c r="G32" s="24">
        <v>32</v>
      </c>
      <c r="H32" s="24">
        <v>4</v>
      </c>
      <c r="I32" s="24">
        <v>15</v>
      </c>
      <c r="J32" s="24">
        <v>15</v>
      </c>
      <c r="K32" s="24">
        <v>1000</v>
      </c>
    </row>
    <row r="33" spans="1:11" ht="15" thickBot="1" x14ac:dyDescent="0.35">
      <c r="A33" s="23" t="s">
        <v>137</v>
      </c>
      <c r="B33" s="24">
        <v>27</v>
      </c>
      <c r="C33" s="24">
        <v>1</v>
      </c>
      <c r="D33" s="24">
        <v>1</v>
      </c>
      <c r="E33" s="24">
        <v>15</v>
      </c>
      <c r="F33" s="24">
        <v>3</v>
      </c>
      <c r="G33" s="24">
        <v>1</v>
      </c>
      <c r="H33" s="24">
        <v>12</v>
      </c>
      <c r="I33" s="24">
        <v>1</v>
      </c>
      <c r="J33" s="24">
        <v>1</v>
      </c>
      <c r="K33" s="24">
        <v>1000</v>
      </c>
    </row>
    <row r="34" spans="1:11" ht="15" thickBot="1" x14ac:dyDescent="0.35">
      <c r="A34" s="23" t="s">
        <v>138</v>
      </c>
      <c r="B34" s="24">
        <v>22</v>
      </c>
      <c r="C34" s="24">
        <v>5</v>
      </c>
      <c r="D34" s="24">
        <v>1</v>
      </c>
      <c r="E34" s="24">
        <v>32</v>
      </c>
      <c r="F34" s="24">
        <v>9</v>
      </c>
      <c r="G34" s="24">
        <v>14</v>
      </c>
      <c r="H34" s="24">
        <v>13</v>
      </c>
      <c r="I34" s="24">
        <v>6</v>
      </c>
      <c r="J34" s="24">
        <v>28</v>
      </c>
      <c r="K34" s="24">
        <v>1366</v>
      </c>
    </row>
    <row r="35" spans="1:11" ht="15" thickBot="1" x14ac:dyDescent="0.35">
      <c r="A35" s="23" t="s">
        <v>139</v>
      </c>
      <c r="B35" s="24">
        <v>18</v>
      </c>
      <c r="C35" s="24">
        <v>19</v>
      </c>
      <c r="D35" s="24">
        <v>1</v>
      </c>
      <c r="E35" s="24">
        <v>30</v>
      </c>
      <c r="F35" s="24">
        <v>20</v>
      </c>
      <c r="G35" s="24">
        <v>1</v>
      </c>
      <c r="H35" s="24">
        <v>2</v>
      </c>
      <c r="I35" s="24">
        <v>18</v>
      </c>
      <c r="J35" s="24">
        <v>1</v>
      </c>
      <c r="K35" s="24">
        <v>1000</v>
      </c>
    </row>
    <row r="36" spans="1:11" ht="15" thickBot="1" x14ac:dyDescent="0.35">
      <c r="A36" s="23" t="s">
        <v>140</v>
      </c>
      <c r="B36" s="24">
        <v>2</v>
      </c>
      <c r="C36" s="24">
        <v>15</v>
      </c>
      <c r="D36" s="24">
        <v>24</v>
      </c>
      <c r="E36" s="24">
        <v>27</v>
      </c>
      <c r="F36" s="24">
        <v>17</v>
      </c>
      <c r="G36" s="24">
        <v>26</v>
      </c>
      <c r="H36" s="24">
        <v>15</v>
      </c>
      <c r="I36" s="24">
        <v>13</v>
      </c>
      <c r="J36" s="24">
        <v>18</v>
      </c>
      <c r="K36" s="24">
        <v>1400</v>
      </c>
    </row>
    <row r="37" spans="1:11" ht="15" thickBot="1" x14ac:dyDescent="0.35">
      <c r="A37" s="23" t="s">
        <v>141</v>
      </c>
      <c r="B37" s="24">
        <v>21</v>
      </c>
      <c r="C37" s="24">
        <v>31</v>
      </c>
      <c r="D37" s="24">
        <v>28</v>
      </c>
      <c r="E37" s="24">
        <v>26</v>
      </c>
      <c r="F37" s="24">
        <v>12</v>
      </c>
      <c r="G37" s="24">
        <v>25</v>
      </c>
      <c r="H37" s="24">
        <v>24</v>
      </c>
      <c r="I37" s="24">
        <v>29</v>
      </c>
      <c r="J37" s="24">
        <v>20</v>
      </c>
      <c r="K37" s="24">
        <v>7069</v>
      </c>
    </row>
    <row r="38" spans="1:11" ht="15" thickBot="1" x14ac:dyDescent="0.35">
      <c r="A38" s="23" t="s">
        <v>142</v>
      </c>
      <c r="B38" s="24">
        <v>17</v>
      </c>
      <c r="C38" s="24">
        <v>32</v>
      </c>
      <c r="D38" s="24">
        <v>1</v>
      </c>
      <c r="E38" s="24">
        <v>1</v>
      </c>
      <c r="F38" s="24">
        <v>18</v>
      </c>
      <c r="G38" s="24">
        <v>24</v>
      </c>
      <c r="H38" s="24">
        <v>27</v>
      </c>
      <c r="I38" s="24">
        <v>28</v>
      </c>
      <c r="J38" s="24">
        <v>11</v>
      </c>
      <c r="K38" s="24">
        <v>24067</v>
      </c>
    </row>
    <row r="39" spans="1:11" ht="15" thickBot="1" x14ac:dyDescent="0.35">
      <c r="A39" s="23" t="s">
        <v>143</v>
      </c>
      <c r="B39" s="24">
        <v>4</v>
      </c>
      <c r="C39" s="24">
        <v>13</v>
      </c>
      <c r="D39" s="24">
        <v>1</v>
      </c>
      <c r="E39" s="24">
        <v>19</v>
      </c>
      <c r="F39" s="24">
        <v>1</v>
      </c>
      <c r="G39" s="24">
        <v>1</v>
      </c>
      <c r="H39" s="24">
        <v>1</v>
      </c>
      <c r="I39" s="24">
        <v>2</v>
      </c>
      <c r="J39" s="24">
        <v>1</v>
      </c>
      <c r="K39" s="24">
        <v>1000</v>
      </c>
    </row>
    <row r="40" spans="1:11" ht="18.600000000000001" thickBot="1" x14ac:dyDescent="0.35">
      <c r="A40" s="20"/>
    </row>
    <row r="41" spans="1:11" ht="15" thickBot="1" x14ac:dyDescent="0.35">
      <c r="A41" s="23" t="s">
        <v>36</v>
      </c>
      <c r="B41" s="23" t="s">
        <v>17</v>
      </c>
      <c r="C41" s="23" t="s">
        <v>18</v>
      </c>
      <c r="D41" s="23" t="s">
        <v>19</v>
      </c>
      <c r="E41" s="23" t="s">
        <v>20</v>
      </c>
      <c r="F41" s="23" t="s">
        <v>21</v>
      </c>
      <c r="G41" s="23" t="s">
        <v>22</v>
      </c>
      <c r="H41" s="23" t="s">
        <v>23</v>
      </c>
      <c r="I41" s="23" t="s">
        <v>24</v>
      </c>
      <c r="J41" s="23" t="s">
        <v>25</v>
      </c>
    </row>
    <row r="42" spans="1:11" ht="15" thickBot="1" x14ac:dyDescent="0.35">
      <c r="A42" s="23" t="s">
        <v>37</v>
      </c>
      <c r="B42" s="24" t="s">
        <v>170</v>
      </c>
      <c r="C42" s="24" t="s">
        <v>60</v>
      </c>
      <c r="D42" s="24" t="s">
        <v>60</v>
      </c>
      <c r="E42" s="24" t="s">
        <v>171</v>
      </c>
      <c r="F42" s="24" t="s">
        <v>172</v>
      </c>
      <c r="G42" s="24" t="s">
        <v>173</v>
      </c>
      <c r="H42" s="24" t="s">
        <v>60</v>
      </c>
      <c r="I42" s="24" t="s">
        <v>60</v>
      </c>
      <c r="J42" s="24" t="s">
        <v>60</v>
      </c>
    </row>
    <row r="43" spans="1:11" ht="15" thickBot="1" x14ac:dyDescent="0.35">
      <c r="A43" s="23" t="s">
        <v>38</v>
      </c>
      <c r="B43" s="24" t="s">
        <v>170</v>
      </c>
      <c r="C43" s="24" t="s">
        <v>60</v>
      </c>
      <c r="D43" s="24" t="s">
        <v>60</v>
      </c>
      <c r="E43" s="24" t="s">
        <v>174</v>
      </c>
      <c r="F43" s="24" t="s">
        <v>172</v>
      </c>
      <c r="G43" s="24" t="s">
        <v>173</v>
      </c>
      <c r="H43" s="24" t="s">
        <v>60</v>
      </c>
      <c r="I43" s="24" t="s">
        <v>60</v>
      </c>
      <c r="J43" s="24" t="s">
        <v>60</v>
      </c>
    </row>
    <row r="44" spans="1:11" ht="15" thickBot="1" x14ac:dyDescent="0.35">
      <c r="A44" s="23" t="s">
        <v>39</v>
      </c>
      <c r="B44" s="24" t="s">
        <v>170</v>
      </c>
      <c r="C44" s="24" t="s">
        <v>60</v>
      </c>
      <c r="D44" s="24" t="s">
        <v>60</v>
      </c>
      <c r="E44" s="24" t="s">
        <v>174</v>
      </c>
      <c r="F44" s="24" t="s">
        <v>175</v>
      </c>
      <c r="G44" s="24" t="s">
        <v>173</v>
      </c>
      <c r="H44" s="24" t="s">
        <v>60</v>
      </c>
      <c r="I44" s="24" t="s">
        <v>60</v>
      </c>
      <c r="J44" s="24" t="s">
        <v>60</v>
      </c>
    </row>
    <row r="45" spans="1:11" ht="15" thickBot="1" x14ac:dyDescent="0.35">
      <c r="A45" s="23" t="s">
        <v>40</v>
      </c>
      <c r="B45" s="24" t="s">
        <v>60</v>
      </c>
      <c r="C45" s="24" t="s">
        <v>60</v>
      </c>
      <c r="D45" s="24" t="s">
        <v>60</v>
      </c>
      <c r="E45" s="24" t="s">
        <v>174</v>
      </c>
      <c r="F45" s="24" t="s">
        <v>175</v>
      </c>
      <c r="G45" s="24" t="s">
        <v>173</v>
      </c>
      <c r="H45" s="24" t="s">
        <v>60</v>
      </c>
      <c r="I45" s="24" t="s">
        <v>60</v>
      </c>
      <c r="J45" s="24" t="s">
        <v>60</v>
      </c>
    </row>
    <row r="46" spans="1:11" ht="15" thickBot="1" x14ac:dyDescent="0.35">
      <c r="A46" s="23" t="s">
        <v>41</v>
      </c>
      <c r="B46" s="24" t="s">
        <v>60</v>
      </c>
      <c r="C46" s="24" t="s">
        <v>60</v>
      </c>
      <c r="D46" s="24" t="s">
        <v>60</v>
      </c>
      <c r="E46" s="24" t="s">
        <v>174</v>
      </c>
      <c r="F46" s="24" t="s">
        <v>175</v>
      </c>
      <c r="G46" s="24" t="s">
        <v>173</v>
      </c>
      <c r="H46" s="24" t="s">
        <v>60</v>
      </c>
      <c r="I46" s="24" t="s">
        <v>60</v>
      </c>
      <c r="J46" s="24" t="s">
        <v>60</v>
      </c>
    </row>
    <row r="47" spans="1:11" ht="15" thickBot="1" x14ac:dyDescent="0.35">
      <c r="A47" s="23" t="s">
        <v>42</v>
      </c>
      <c r="B47" s="24" t="s">
        <v>60</v>
      </c>
      <c r="C47" s="24" t="s">
        <v>60</v>
      </c>
      <c r="D47" s="24" t="s">
        <v>60</v>
      </c>
      <c r="E47" s="24" t="s">
        <v>174</v>
      </c>
      <c r="F47" s="24" t="s">
        <v>175</v>
      </c>
      <c r="G47" s="24" t="s">
        <v>173</v>
      </c>
      <c r="H47" s="24" t="s">
        <v>60</v>
      </c>
      <c r="I47" s="24" t="s">
        <v>60</v>
      </c>
      <c r="J47" s="24" t="s">
        <v>60</v>
      </c>
    </row>
    <row r="48" spans="1:11" ht="15" thickBot="1" x14ac:dyDescent="0.35">
      <c r="A48" s="23" t="s">
        <v>43</v>
      </c>
      <c r="B48" s="24" t="s">
        <v>60</v>
      </c>
      <c r="C48" s="24" t="s">
        <v>60</v>
      </c>
      <c r="D48" s="24" t="s">
        <v>60</v>
      </c>
      <c r="E48" s="24" t="s">
        <v>174</v>
      </c>
      <c r="F48" s="24" t="s">
        <v>175</v>
      </c>
      <c r="G48" s="24" t="s">
        <v>173</v>
      </c>
      <c r="H48" s="24" t="s">
        <v>60</v>
      </c>
      <c r="I48" s="24" t="s">
        <v>60</v>
      </c>
      <c r="J48" s="24" t="s">
        <v>60</v>
      </c>
    </row>
    <row r="49" spans="1:10" ht="15" thickBot="1" x14ac:dyDescent="0.35">
      <c r="A49" s="23" t="s">
        <v>44</v>
      </c>
      <c r="B49" s="24" t="s">
        <v>60</v>
      </c>
      <c r="C49" s="24" t="s">
        <v>60</v>
      </c>
      <c r="D49" s="24" t="s">
        <v>60</v>
      </c>
      <c r="E49" s="24" t="s">
        <v>174</v>
      </c>
      <c r="F49" s="24" t="s">
        <v>175</v>
      </c>
      <c r="G49" s="24" t="s">
        <v>173</v>
      </c>
      <c r="H49" s="24" t="s">
        <v>60</v>
      </c>
      <c r="I49" s="24" t="s">
        <v>60</v>
      </c>
      <c r="J49" s="24" t="s">
        <v>60</v>
      </c>
    </row>
    <row r="50" spans="1:10" ht="15" thickBot="1" x14ac:dyDescent="0.35">
      <c r="A50" s="23" t="s">
        <v>45</v>
      </c>
      <c r="B50" s="24" t="s">
        <v>60</v>
      </c>
      <c r="C50" s="24" t="s">
        <v>60</v>
      </c>
      <c r="D50" s="24" t="s">
        <v>60</v>
      </c>
      <c r="E50" s="24" t="s">
        <v>174</v>
      </c>
      <c r="F50" s="24" t="s">
        <v>175</v>
      </c>
      <c r="G50" s="24" t="s">
        <v>173</v>
      </c>
      <c r="H50" s="24" t="s">
        <v>60</v>
      </c>
      <c r="I50" s="24" t="s">
        <v>60</v>
      </c>
      <c r="J50" s="24" t="s">
        <v>60</v>
      </c>
    </row>
    <row r="51" spans="1:10" ht="15" thickBot="1" x14ac:dyDescent="0.35">
      <c r="A51" s="23" t="s">
        <v>144</v>
      </c>
      <c r="B51" s="24" t="s">
        <v>60</v>
      </c>
      <c r="C51" s="24" t="s">
        <v>60</v>
      </c>
      <c r="D51" s="24" t="s">
        <v>60</v>
      </c>
      <c r="E51" s="24" t="s">
        <v>174</v>
      </c>
      <c r="F51" s="24" t="s">
        <v>175</v>
      </c>
      <c r="G51" s="24" t="s">
        <v>173</v>
      </c>
      <c r="H51" s="24" t="s">
        <v>60</v>
      </c>
      <c r="I51" s="24" t="s">
        <v>60</v>
      </c>
      <c r="J51" s="24" t="s">
        <v>60</v>
      </c>
    </row>
    <row r="52" spans="1:10" ht="15" thickBot="1" x14ac:dyDescent="0.35">
      <c r="A52" s="23" t="s">
        <v>145</v>
      </c>
      <c r="B52" s="24" t="s">
        <v>60</v>
      </c>
      <c r="C52" s="24" t="s">
        <v>60</v>
      </c>
      <c r="D52" s="24" t="s">
        <v>60</v>
      </c>
      <c r="E52" s="24" t="s">
        <v>174</v>
      </c>
      <c r="F52" s="24" t="s">
        <v>175</v>
      </c>
      <c r="G52" s="24" t="s">
        <v>173</v>
      </c>
      <c r="H52" s="24" t="s">
        <v>60</v>
      </c>
      <c r="I52" s="24" t="s">
        <v>60</v>
      </c>
      <c r="J52" s="24" t="s">
        <v>60</v>
      </c>
    </row>
    <row r="53" spans="1:10" ht="15" thickBot="1" x14ac:dyDescent="0.35">
      <c r="A53" s="23" t="s">
        <v>146</v>
      </c>
      <c r="B53" s="24" t="s">
        <v>60</v>
      </c>
      <c r="C53" s="24" t="s">
        <v>60</v>
      </c>
      <c r="D53" s="24" t="s">
        <v>60</v>
      </c>
      <c r="E53" s="24" t="s">
        <v>174</v>
      </c>
      <c r="F53" s="24" t="s">
        <v>175</v>
      </c>
      <c r="G53" s="24" t="s">
        <v>173</v>
      </c>
      <c r="H53" s="24" t="s">
        <v>60</v>
      </c>
      <c r="I53" s="24" t="s">
        <v>60</v>
      </c>
      <c r="J53" s="24" t="s">
        <v>60</v>
      </c>
    </row>
    <row r="54" spans="1:10" ht="15" thickBot="1" x14ac:dyDescent="0.35">
      <c r="A54" s="23" t="s">
        <v>147</v>
      </c>
      <c r="B54" s="24" t="s">
        <v>60</v>
      </c>
      <c r="C54" s="24" t="s">
        <v>60</v>
      </c>
      <c r="D54" s="24" t="s">
        <v>60</v>
      </c>
      <c r="E54" s="24" t="s">
        <v>174</v>
      </c>
      <c r="F54" s="24" t="s">
        <v>175</v>
      </c>
      <c r="G54" s="24" t="s">
        <v>173</v>
      </c>
      <c r="H54" s="24" t="s">
        <v>60</v>
      </c>
      <c r="I54" s="24" t="s">
        <v>60</v>
      </c>
      <c r="J54" s="24" t="s">
        <v>60</v>
      </c>
    </row>
    <row r="55" spans="1:10" ht="15" thickBot="1" x14ac:dyDescent="0.35">
      <c r="A55" s="23" t="s">
        <v>148</v>
      </c>
      <c r="B55" s="24" t="s">
        <v>60</v>
      </c>
      <c r="C55" s="24" t="s">
        <v>60</v>
      </c>
      <c r="D55" s="24" t="s">
        <v>60</v>
      </c>
      <c r="E55" s="24" t="s">
        <v>174</v>
      </c>
      <c r="F55" s="24" t="s">
        <v>175</v>
      </c>
      <c r="G55" s="24" t="s">
        <v>173</v>
      </c>
      <c r="H55" s="24" t="s">
        <v>60</v>
      </c>
      <c r="I55" s="24" t="s">
        <v>60</v>
      </c>
      <c r="J55" s="24" t="s">
        <v>60</v>
      </c>
    </row>
    <row r="56" spans="1:10" ht="15" thickBot="1" x14ac:dyDescent="0.35">
      <c r="A56" s="23" t="s">
        <v>149</v>
      </c>
      <c r="B56" s="24" t="s">
        <v>60</v>
      </c>
      <c r="C56" s="24" t="s">
        <v>60</v>
      </c>
      <c r="D56" s="24" t="s">
        <v>60</v>
      </c>
      <c r="E56" s="24" t="s">
        <v>174</v>
      </c>
      <c r="F56" s="24" t="s">
        <v>175</v>
      </c>
      <c r="G56" s="24" t="s">
        <v>173</v>
      </c>
      <c r="H56" s="24" t="s">
        <v>60</v>
      </c>
      <c r="I56" s="24" t="s">
        <v>60</v>
      </c>
      <c r="J56" s="24" t="s">
        <v>60</v>
      </c>
    </row>
    <row r="57" spans="1:10" ht="15" thickBot="1" x14ac:dyDescent="0.35">
      <c r="A57" s="23" t="s">
        <v>150</v>
      </c>
      <c r="B57" s="24" t="s">
        <v>60</v>
      </c>
      <c r="C57" s="24" t="s">
        <v>60</v>
      </c>
      <c r="D57" s="24" t="s">
        <v>60</v>
      </c>
      <c r="E57" s="24" t="s">
        <v>174</v>
      </c>
      <c r="F57" s="24" t="s">
        <v>176</v>
      </c>
      <c r="G57" s="24" t="s">
        <v>177</v>
      </c>
      <c r="H57" s="24" t="s">
        <v>60</v>
      </c>
      <c r="I57" s="24" t="s">
        <v>60</v>
      </c>
      <c r="J57" s="24" t="s">
        <v>60</v>
      </c>
    </row>
    <row r="58" spans="1:10" ht="15" thickBot="1" x14ac:dyDescent="0.35">
      <c r="A58" s="23" t="s">
        <v>151</v>
      </c>
      <c r="B58" s="24" t="s">
        <v>60</v>
      </c>
      <c r="C58" s="24" t="s">
        <v>60</v>
      </c>
      <c r="D58" s="24" t="s">
        <v>60</v>
      </c>
      <c r="E58" s="24" t="s">
        <v>178</v>
      </c>
      <c r="F58" s="24" t="s">
        <v>176</v>
      </c>
      <c r="G58" s="24" t="s">
        <v>177</v>
      </c>
      <c r="H58" s="24" t="s">
        <v>60</v>
      </c>
      <c r="I58" s="24" t="s">
        <v>60</v>
      </c>
      <c r="J58" s="24" t="s">
        <v>60</v>
      </c>
    </row>
    <row r="59" spans="1:10" ht="15" thickBot="1" x14ac:dyDescent="0.35">
      <c r="A59" s="23" t="s">
        <v>152</v>
      </c>
      <c r="B59" s="24" t="s">
        <v>60</v>
      </c>
      <c r="C59" s="24" t="s">
        <v>60</v>
      </c>
      <c r="D59" s="24" t="s">
        <v>60</v>
      </c>
      <c r="E59" s="24" t="s">
        <v>178</v>
      </c>
      <c r="F59" s="24" t="s">
        <v>176</v>
      </c>
      <c r="G59" s="24" t="s">
        <v>177</v>
      </c>
      <c r="H59" s="24" t="s">
        <v>60</v>
      </c>
      <c r="I59" s="24" t="s">
        <v>60</v>
      </c>
      <c r="J59" s="24" t="s">
        <v>60</v>
      </c>
    </row>
    <row r="60" spans="1:10" ht="15" thickBot="1" x14ac:dyDescent="0.35">
      <c r="A60" s="23" t="s">
        <v>153</v>
      </c>
      <c r="B60" s="24" t="s">
        <v>60</v>
      </c>
      <c r="C60" s="24" t="s">
        <v>60</v>
      </c>
      <c r="D60" s="24" t="s">
        <v>60</v>
      </c>
      <c r="E60" s="24" t="s">
        <v>178</v>
      </c>
      <c r="F60" s="24" t="s">
        <v>176</v>
      </c>
      <c r="G60" s="24" t="s">
        <v>177</v>
      </c>
      <c r="H60" s="24" t="s">
        <v>60</v>
      </c>
      <c r="I60" s="24" t="s">
        <v>60</v>
      </c>
      <c r="J60" s="24" t="s">
        <v>60</v>
      </c>
    </row>
    <row r="61" spans="1:10" ht="15" thickBot="1" x14ac:dyDescent="0.35">
      <c r="A61" s="23" t="s">
        <v>154</v>
      </c>
      <c r="B61" s="24" t="s">
        <v>60</v>
      </c>
      <c r="C61" s="24" t="s">
        <v>60</v>
      </c>
      <c r="D61" s="24" t="s">
        <v>60</v>
      </c>
      <c r="E61" s="24" t="s">
        <v>178</v>
      </c>
      <c r="F61" s="24" t="s">
        <v>176</v>
      </c>
      <c r="G61" s="24" t="s">
        <v>177</v>
      </c>
      <c r="H61" s="24" t="s">
        <v>60</v>
      </c>
      <c r="I61" s="24" t="s">
        <v>60</v>
      </c>
      <c r="J61" s="24" t="s">
        <v>60</v>
      </c>
    </row>
    <row r="62" spans="1:10" ht="15" thickBot="1" x14ac:dyDescent="0.35">
      <c r="A62" s="23" t="s">
        <v>155</v>
      </c>
      <c r="B62" s="24" t="s">
        <v>60</v>
      </c>
      <c r="C62" s="24" t="s">
        <v>60</v>
      </c>
      <c r="D62" s="24" t="s">
        <v>60</v>
      </c>
      <c r="E62" s="24" t="s">
        <v>179</v>
      </c>
      <c r="F62" s="24" t="s">
        <v>176</v>
      </c>
      <c r="G62" s="24" t="s">
        <v>177</v>
      </c>
      <c r="H62" s="24" t="s">
        <v>60</v>
      </c>
      <c r="I62" s="24" t="s">
        <v>60</v>
      </c>
      <c r="J62" s="24" t="s">
        <v>60</v>
      </c>
    </row>
    <row r="63" spans="1:10" ht="15" thickBot="1" x14ac:dyDescent="0.35">
      <c r="A63" s="23" t="s">
        <v>156</v>
      </c>
      <c r="B63" s="24" t="s">
        <v>60</v>
      </c>
      <c r="C63" s="24" t="s">
        <v>60</v>
      </c>
      <c r="D63" s="24" t="s">
        <v>60</v>
      </c>
      <c r="E63" s="24" t="s">
        <v>180</v>
      </c>
      <c r="F63" s="24" t="s">
        <v>176</v>
      </c>
      <c r="G63" s="24" t="s">
        <v>177</v>
      </c>
      <c r="H63" s="24" t="s">
        <v>60</v>
      </c>
      <c r="I63" s="24" t="s">
        <v>60</v>
      </c>
      <c r="J63" s="24" t="s">
        <v>60</v>
      </c>
    </row>
    <row r="64" spans="1:10" ht="15" thickBot="1" x14ac:dyDescent="0.35">
      <c r="A64" s="23" t="s">
        <v>157</v>
      </c>
      <c r="B64" s="24" t="s">
        <v>60</v>
      </c>
      <c r="C64" s="24" t="s">
        <v>60</v>
      </c>
      <c r="D64" s="24" t="s">
        <v>60</v>
      </c>
      <c r="E64" s="24" t="s">
        <v>60</v>
      </c>
      <c r="F64" s="24" t="s">
        <v>176</v>
      </c>
      <c r="G64" s="24" t="s">
        <v>177</v>
      </c>
      <c r="H64" s="24" t="s">
        <v>60</v>
      </c>
      <c r="I64" s="24" t="s">
        <v>60</v>
      </c>
      <c r="J64" s="24" t="s">
        <v>60</v>
      </c>
    </row>
    <row r="65" spans="1:10" ht="15" thickBot="1" x14ac:dyDescent="0.35">
      <c r="A65" s="23" t="s">
        <v>158</v>
      </c>
      <c r="B65" s="24" t="s">
        <v>60</v>
      </c>
      <c r="C65" s="24" t="s">
        <v>60</v>
      </c>
      <c r="D65" s="24" t="s">
        <v>60</v>
      </c>
      <c r="E65" s="24" t="s">
        <v>60</v>
      </c>
      <c r="F65" s="24" t="s">
        <v>176</v>
      </c>
      <c r="G65" s="24" t="s">
        <v>181</v>
      </c>
      <c r="H65" s="24" t="s">
        <v>60</v>
      </c>
      <c r="I65" s="24" t="s">
        <v>60</v>
      </c>
      <c r="J65" s="24" t="s">
        <v>60</v>
      </c>
    </row>
    <row r="66" spans="1:10" ht="15" thickBot="1" x14ac:dyDescent="0.35">
      <c r="A66" s="23" t="s">
        <v>159</v>
      </c>
      <c r="B66" s="24" t="s">
        <v>60</v>
      </c>
      <c r="C66" s="24" t="s">
        <v>60</v>
      </c>
      <c r="D66" s="24" t="s">
        <v>60</v>
      </c>
      <c r="E66" s="24" t="s">
        <v>60</v>
      </c>
      <c r="F66" s="24" t="s">
        <v>176</v>
      </c>
      <c r="G66" s="24" t="s">
        <v>181</v>
      </c>
      <c r="H66" s="24" t="s">
        <v>60</v>
      </c>
      <c r="I66" s="24" t="s">
        <v>60</v>
      </c>
      <c r="J66" s="24" t="s">
        <v>60</v>
      </c>
    </row>
    <row r="67" spans="1:10" ht="15" thickBot="1" x14ac:dyDescent="0.35">
      <c r="A67" s="23" t="s">
        <v>160</v>
      </c>
      <c r="B67" s="24" t="s">
        <v>60</v>
      </c>
      <c r="C67" s="24" t="s">
        <v>60</v>
      </c>
      <c r="D67" s="24" t="s">
        <v>60</v>
      </c>
      <c r="E67" s="24" t="s">
        <v>60</v>
      </c>
      <c r="F67" s="24" t="s">
        <v>176</v>
      </c>
      <c r="G67" s="24" t="s">
        <v>181</v>
      </c>
      <c r="H67" s="24" t="s">
        <v>60</v>
      </c>
      <c r="I67" s="24" t="s">
        <v>60</v>
      </c>
      <c r="J67" s="24" t="s">
        <v>60</v>
      </c>
    </row>
    <row r="68" spans="1:10" ht="15" thickBot="1" x14ac:dyDescent="0.35">
      <c r="A68" s="23" t="s">
        <v>161</v>
      </c>
      <c r="B68" s="24" t="s">
        <v>60</v>
      </c>
      <c r="C68" s="24" t="s">
        <v>60</v>
      </c>
      <c r="D68" s="24" t="s">
        <v>60</v>
      </c>
      <c r="E68" s="24" t="s">
        <v>60</v>
      </c>
      <c r="F68" s="24" t="s">
        <v>176</v>
      </c>
      <c r="G68" s="24" t="s">
        <v>181</v>
      </c>
      <c r="H68" s="24" t="s">
        <v>60</v>
      </c>
      <c r="I68" s="24" t="s">
        <v>60</v>
      </c>
      <c r="J68" s="24" t="s">
        <v>60</v>
      </c>
    </row>
    <row r="69" spans="1:10" ht="15" thickBot="1" x14ac:dyDescent="0.35">
      <c r="A69" s="23" t="s">
        <v>162</v>
      </c>
      <c r="B69" s="24" t="s">
        <v>60</v>
      </c>
      <c r="C69" s="24" t="s">
        <v>60</v>
      </c>
      <c r="D69" s="24" t="s">
        <v>60</v>
      </c>
      <c r="E69" s="24" t="s">
        <v>60</v>
      </c>
      <c r="F69" s="24" t="s">
        <v>176</v>
      </c>
      <c r="G69" s="24" t="s">
        <v>181</v>
      </c>
      <c r="H69" s="24" t="s">
        <v>60</v>
      </c>
      <c r="I69" s="24" t="s">
        <v>60</v>
      </c>
      <c r="J69" s="24" t="s">
        <v>60</v>
      </c>
    </row>
    <row r="70" spans="1:10" ht="15" thickBot="1" x14ac:dyDescent="0.35">
      <c r="A70" s="23" t="s">
        <v>163</v>
      </c>
      <c r="B70" s="24" t="s">
        <v>60</v>
      </c>
      <c r="C70" s="24" t="s">
        <v>60</v>
      </c>
      <c r="D70" s="24" t="s">
        <v>60</v>
      </c>
      <c r="E70" s="24" t="s">
        <v>60</v>
      </c>
      <c r="F70" s="24" t="s">
        <v>176</v>
      </c>
      <c r="G70" s="24" t="s">
        <v>181</v>
      </c>
      <c r="H70" s="24" t="s">
        <v>60</v>
      </c>
      <c r="I70" s="24" t="s">
        <v>60</v>
      </c>
      <c r="J70" s="24" t="s">
        <v>60</v>
      </c>
    </row>
    <row r="71" spans="1:10" ht="15" thickBot="1" x14ac:dyDescent="0.35">
      <c r="A71" s="23" t="s">
        <v>164</v>
      </c>
      <c r="B71" s="24" t="s">
        <v>60</v>
      </c>
      <c r="C71" s="24" t="s">
        <v>60</v>
      </c>
      <c r="D71" s="24" t="s">
        <v>60</v>
      </c>
      <c r="E71" s="24" t="s">
        <v>60</v>
      </c>
      <c r="F71" s="24" t="s">
        <v>176</v>
      </c>
      <c r="G71" s="24" t="s">
        <v>181</v>
      </c>
      <c r="H71" s="24" t="s">
        <v>60</v>
      </c>
      <c r="I71" s="24" t="s">
        <v>60</v>
      </c>
      <c r="J71" s="24" t="s">
        <v>60</v>
      </c>
    </row>
    <row r="72" spans="1:10" ht="15" thickBot="1" x14ac:dyDescent="0.35">
      <c r="A72" s="23" t="s">
        <v>165</v>
      </c>
      <c r="B72" s="24" t="s">
        <v>60</v>
      </c>
      <c r="C72" s="24" t="s">
        <v>60</v>
      </c>
      <c r="D72" s="24" t="s">
        <v>60</v>
      </c>
      <c r="E72" s="24" t="s">
        <v>60</v>
      </c>
      <c r="F72" s="24" t="s">
        <v>176</v>
      </c>
      <c r="G72" s="24" t="s">
        <v>181</v>
      </c>
      <c r="H72" s="24" t="s">
        <v>60</v>
      </c>
      <c r="I72" s="24" t="s">
        <v>60</v>
      </c>
      <c r="J72" s="24" t="s">
        <v>60</v>
      </c>
    </row>
    <row r="73" spans="1:10" ht="15" thickBot="1" x14ac:dyDescent="0.35">
      <c r="A73" s="23" t="s">
        <v>166</v>
      </c>
      <c r="B73" s="24" t="s">
        <v>60</v>
      </c>
      <c r="C73" s="24" t="s">
        <v>60</v>
      </c>
      <c r="D73" s="24" t="s">
        <v>60</v>
      </c>
      <c r="E73" s="24" t="s">
        <v>60</v>
      </c>
      <c r="F73" s="24" t="s">
        <v>176</v>
      </c>
      <c r="G73" s="24" t="s">
        <v>60</v>
      </c>
      <c r="H73" s="24" t="s">
        <v>60</v>
      </c>
      <c r="I73" s="24" t="s">
        <v>60</v>
      </c>
      <c r="J73" s="24" t="s">
        <v>60</v>
      </c>
    </row>
    <row r="74" spans="1:10" ht="18.600000000000001" thickBot="1" x14ac:dyDescent="0.35">
      <c r="A74" s="20"/>
    </row>
    <row r="75" spans="1:10" ht="15" thickBot="1" x14ac:dyDescent="0.35">
      <c r="A75" s="23" t="s">
        <v>46</v>
      </c>
      <c r="B75" s="23" t="s">
        <v>17</v>
      </c>
      <c r="C75" s="23" t="s">
        <v>18</v>
      </c>
      <c r="D75" s="23" t="s">
        <v>19</v>
      </c>
      <c r="E75" s="23" t="s">
        <v>20</v>
      </c>
      <c r="F75" s="23" t="s">
        <v>21</v>
      </c>
      <c r="G75" s="23" t="s">
        <v>22</v>
      </c>
      <c r="H75" s="23" t="s">
        <v>23</v>
      </c>
      <c r="I75" s="23" t="s">
        <v>24</v>
      </c>
      <c r="J75" s="23" t="s">
        <v>25</v>
      </c>
    </row>
    <row r="76" spans="1:10" ht="15" thickBot="1" x14ac:dyDescent="0.35">
      <c r="A76" s="23" t="s">
        <v>37</v>
      </c>
      <c r="B76" s="24">
        <v>5657.4</v>
      </c>
      <c r="C76" s="24">
        <v>0</v>
      </c>
      <c r="D76" s="24">
        <v>0</v>
      </c>
      <c r="E76" s="24">
        <v>9094.1</v>
      </c>
      <c r="F76" s="24">
        <v>18473</v>
      </c>
      <c r="G76" s="24">
        <v>852.8</v>
      </c>
      <c r="H76" s="24">
        <v>0</v>
      </c>
      <c r="I76" s="24">
        <v>0</v>
      </c>
      <c r="J76" s="24">
        <v>0</v>
      </c>
    </row>
    <row r="77" spans="1:10" ht="15" thickBot="1" x14ac:dyDescent="0.35">
      <c r="A77" s="23" t="s">
        <v>38</v>
      </c>
      <c r="B77" s="24">
        <v>5657.4</v>
      </c>
      <c r="C77" s="24">
        <v>0</v>
      </c>
      <c r="D77" s="24">
        <v>0</v>
      </c>
      <c r="E77" s="24">
        <v>4157.3</v>
      </c>
      <c r="F77" s="24">
        <v>18473</v>
      </c>
      <c r="G77" s="24">
        <v>852.8</v>
      </c>
      <c r="H77" s="24">
        <v>0</v>
      </c>
      <c r="I77" s="24">
        <v>0</v>
      </c>
      <c r="J77" s="24">
        <v>0</v>
      </c>
    </row>
    <row r="78" spans="1:10" ht="15" thickBot="1" x14ac:dyDescent="0.35">
      <c r="A78" s="23" t="s">
        <v>39</v>
      </c>
      <c r="B78" s="24">
        <v>5657.4</v>
      </c>
      <c r="C78" s="24">
        <v>0</v>
      </c>
      <c r="D78" s="24">
        <v>0</v>
      </c>
      <c r="E78" s="24">
        <v>4157.3</v>
      </c>
      <c r="F78" s="24">
        <v>6998.8</v>
      </c>
      <c r="G78" s="24">
        <v>852.8</v>
      </c>
      <c r="H78" s="24">
        <v>0</v>
      </c>
      <c r="I78" s="24">
        <v>0</v>
      </c>
      <c r="J78" s="24">
        <v>0</v>
      </c>
    </row>
    <row r="79" spans="1:10" ht="15" thickBot="1" x14ac:dyDescent="0.35">
      <c r="A79" s="23" t="s">
        <v>40</v>
      </c>
      <c r="B79" s="24">
        <v>0</v>
      </c>
      <c r="C79" s="24">
        <v>0</v>
      </c>
      <c r="D79" s="24">
        <v>0</v>
      </c>
      <c r="E79" s="24">
        <v>4157.3</v>
      </c>
      <c r="F79" s="24">
        <v>6998.8</v>
      </c>
      <c r="G79" s="24">
        <v>852.8</v>
      </c>
      <c r="H79" s="24">
        <v>0</v>
      </c>
      <c r="I79" s="24">
        <v>0</v>
      </c>
      <c r="J79" s="24">
        <v>0</v>
      </c>
    </row>
    <row r="80" spans="1:10" ht="15" thickBot="1" x14ac:dyDescent="0.35">
      <c r="A80" s="23" t="s">
        <v>41</v>
      </c>
      <c r="B80" s="24">
        <v>0</v>
      </c>
      <c r="C80" s="24">
        <v>0</v>
      </c>
      <c r="D80" s="24">
        <v>0</v>
      </c>
      <c r="E80" s="24">
        <v>4157.3</v>
      </c>
      <c r="F80" s="24">
        <v>6998.8</v>
      </c>
      <c r="G80" s="24">
        <v>852.8</v>
      </c>
      <c r="H80" s="24">
        <v>0</v>
      </c>
      <c r="I80" s="24">
        <v>0</v>
      </c>
      <c r="J80" s="24">
        <v>0</v>
      </c>
    </row>
    <row r="81" spans="1:10" ht="15" thickBot="1" x14ac:dyDescent="0.35">
      <c r="A81" s="23" t="s">
        <v>42</v>
      </c>
      <c r="B81" s="24">
        <v>0</v>
      </c>
      <c r="C81" s="24">
        <v>0</v>
      </c>
      <c r="D81" s="24">
        <v>0</v>
      </c>
      <c r="E81" s="24">
        <v>4157.3</v>
      </c>
      <c r="F81" s="24">
        <v>6998.8</v>
      </c>
      <c r="G81" s="24">
        <v>852.8</v>
      </c>
      <c r="H81" s="24">
        <v>0</v>
      </c>
      <c r="I81" s="24">
        <v>0</v>
      </c>
      <c r="J81" s="24">
        <v>0</v>
      </c>
    </row>
    <row r="82" spans="1:10" ht="15" thickBot="1" x14ac:dyDescent="0.35">
      <c r="A82" s="23" t="s">
        <v>43</v>
      </c>
      <c r="B82" s="24">
        <v>0</v>
      </c>
      <c r="C82" s="24">
        <v>0</v>
      </c>
      <c r="D82" s="24">
        <v>0</v>
      </c>
      <c r="E82" s="24">
        <v>4157.3</v>
      </c>
      <c r="F82" s="24">
        <v>6998.8</v>
      </c>
      <c r="G82" s="24">
        <v>852.8</v>
      </c>
      <c r="H82" s="24">
        <v>0</v>
      </c>
      <c r="I82" s="24">
        <v>0</v>
      </c>
      <c r="J82" s="24">
        <v>0</v>
      </c>
    </row>
    <row r="83" spans="1:10" ht="15" thickBot="1" x14ac:dyDescent="0.35">
      <c r="A83" s="23" t="s">
        <v>44</v>
      </c>
      <c r="B83" s="24">
        <v>0</v>
      </c>
      <c r="C83" s="24">
        <v>0</v>
      </c>
      <c r="D83" s="24">
        <v>0</v>
      </c>
      <c r="E83" s="24">
        <v>4157.3</v>
      </c>
      <c r="F83" s="24">
        <v>6998.8</v>
      </c>
      <c r="G83" s="24">
        <v>852.8</v>
      </c>
      <c r="H83" s="24">
        <v>0</v>
      </c>
      <c r="I83" s="24">
        <v>0</v>
      </c>
      <c r="J83" s="24">
        <v>0</v>
      </c>
    </row>
    <row r="84" spans="1:10" ht="15" thickBot="1" x14ac:dyDescent="0.35">
      <c r="A84" s="23" t="s">
        <v>45</v>
      </c>
      <c r="B84" s="24">
        <v>0</v>
      </c>
      <c r="C84" s="24">
        <v>0</v>
      </c>
      <c r="D84" s="24">
        <v>0</v>
      </c>
      <c r="E84" s="24">
        <v>4157.3</v>
      </c>
      <c r="F84" s="24">
        <v>6998.8</v>
      </c>
      <c r="G84" s="24">
        <v>852.8</v>
      </c>
      <c r="H84" s="24">
        <v>0</v>
      </c>
      <c r="I84" s="24">
        <v>0</v>
      </c>
      <c r="J84" s="24">
        <v>0</v>
      </c>
    </row>
    <row r="85" spans="1:10" ht="15" thickBot="1" x14ac:dyDescent="0.35">
      <c r="A85" s="23" t="s">
        <v>144</v>
      </c>
      <c r="B85" s="24">
        <v>0</v>
      </c>
      <c r="C85" s="24">
        <v>0</v>
      </c>
      <c r="D85" s="24">
        <v>0</v>
      </c>
      <c r="E85" s="24">
        <v>4157.3</v>
      </c>
      <c r="F85" s="24">
        <v>6998.8</v>
      </c>
      <c r="G85" s="24">
        <v>852.8</v>
      </c>
      <c r="H85" s="24">
        <v>0</v>
      </c>
      <c r="I85" s="24">
        <v>0</v>
      </c>
      <c r="J85" s="24">
        <v>0</v>
      </c>
    </row>
    <row r="86" spans="1:10" ht="15" thickBot="1" x14ac:dyDescent="0.35">
      <c r="A86" s="23" t="s">
        <v>145</v>
      </c>
      <c r="B86" s="24">
        <v>0</v>
      </c>
      <c r="C86" s="24">
        <v>0</v>
      </c>
      <c r="D86" s="24">
        <v>0</v>
      </c>
      <c r="E86" s="24">
        <v>4157.3</v>
      </c>
      <c r="F86" s="24">
        <v>6998.8</v>
      </c>
      <c r="G86" s="24">
        <v>852.8</v>
      </c>
      <c r="H86" s="24">
        <v>0</v>
      </c>
      <c r="I86" s="24">
        <v>0</v>
      </c>
      <c r="J86" s="24">
        <v>0</v>
      </c>
    </row>
    <row r="87" spans="1:10" ht="15" thickBot="1" x14ac:dyDescent="0.35">
      <c r="A87" s="23" t="s">
        <v>146</v>
      </c>
      <c r="B87" s="24">
        <v>0</v>
      </c>
      <c r="C87" s="24">
        <v>0</v>
      </c>
      <c r="D87" s="24">
        <v>0</v>
      </c>
      <c r="E87" s="24">
        <v>4157.3</v>
      </c>
      <c r="F87" s="24">
        <v>6998.8</v>
      </c>
      <c r="G87" s="24">
        <v>852.8</v>
      </c>
      <c r="H87" s="24">
        <v>0</v>
      </c>
      <c r="I87" s="24">
        <v>0</v>
      </c>
      <c r="J87" s="24">
        <v>0</v>
      </c>
    </row>
    <row r="88" spans="1:10" ht="15" thickBot="1" x14ac:dyDescent="0.35">
      <c r="A88" s="23" t="s">
        <v>147</v>
      </c>
      <c r="B88" s="24">
        <v>0</v>
      </c>
      <c r="C88" s="24">
        <v>0</v>
      </c>
      <c r="D88" s="24">
        <v>0</v>
      </c>
      <c r="E88" s="24">
        <v>4157.3</v>
      </c>
      <c r="F88" s="24">
        <v>6998.8</v>
      </c>
      <c r="G88" s="24">
        <v>852.8</v>
      </c>
      <c r="H88" s="24">
        <v>0</v>
      </c>
      <c r="I88" s="24">
        <v>0</v>
      </c>
      <c r="J88" s="24">
        <v>0</v>
      </c>
    </row>
    <row r="89" spans="1:10" ht="15" thickBot="1" x14ac:dyDescent="0.35">
      <c r="A89" s="23" t="s">
        <v>148</v>
      </c>
      <c r="B89" s="24">
        <v>0</v>
      </c>
      <c r="C89" s="24">
        <v>0</v>
      </c>
      <c r="D89" s="24">
        <v>0</v>
      </c>
      <c r="E89" s="24">
        <v>4157.3</v>
      </c>
      <c r="F89" s="24">
        <v>6998.8</v>
      </c>
      <c r="G89" s="24">
        <v>852.8</v>
      </c>
      <c r="H89" s="24">
        <v>0</v>
      </c>
      <c r="I89" s="24">
        <v>0</v>
      </c>
      <c r="J89" s="24">
        <v>0</v>
      </c>
    </row>
    <row r="90" spans="1:10" ht="15" thickBot="1" x14ac:dyDescent="0.35">
      <c r="A90" s="23" t="s">
        <v>149</v>
      </c>
      <c r="B90" s="24">
        <v>0</v>
      </c>
      <c r="C90" s="24">
        <v>0</v>
      </c>
      <c r="D90" s="24">
        <v>0</v>
      </c>
      <c r="E90" s="24">
        <v>4157.3</v>
      </c>
      <c r="F90" s="24">
        <v>6998.8</v>
      </c>
      <c r="G90" s="24">
        <v>852.8</v>
      </c>
      <c r="H90" s="24">
        <v>0</v>
      </c>
      <c r="I90" s="24">
        <v>0</v>
      </c>
      <c r="J90" s="24">
        <v>0</v>
      </c>
    </row>
    <row r="91" spans="1:10" ht="15" thickBot="1" x14ac:dyDescent="0.35">
      <c r="A91" s="23" t="s">
        <v>150</v>
      </c>
      <c r="B91" s="24">
        <v>0</v>
      </c>
      <c r="C91" s="24">
        <v>0</v>
      </c>
      <c r="D91" s="24">
        <v>0</v>
      </c>
      <c r="E91" s="24">
        <v>4157.3</v>
      </c>
      <c r="F91" s="24">
        <v>226.7</v>
      </c>
      <c r="G91" s="24">
        <v>639</v>
      </c>
      <c r="H91" s="24">
        <v>0</v>
      </c>
      <c r="I91" s="24">
        <v>0</v>
      </c>
      <c r="J91" s="24">
        <v>0</v>
      </c>
    </row>
    <row r="92" spans="1:10" ht="15" thickBot="1" x14ac:dyDescent="0.35">
      <c r="A92" s="23" t="s">
        <v>151</v>
      </c>
      <c r="B92" s="24">
        <v>0</v>
      </c>
      <c r="C92" s="24">
        <v>0</v>
      </c>
      <c r="D92" s="24">
        <v>0</v>
      </c>
      <c r="E92" s="24">
        <v>2101.6999999999998</v>
      </c>
      <c r="F92" s="24">
        <v>226.7</v>
      </c>
      <c r="G92" s="24">
        <v>639</v>
      </c>
      <c r="H92" s="24">
        <v>0</v>
      </c>
      <c r="I92" s="24">
        <v>0</v>
      </c>
      <c r="J92" s="24">
        <v>0</v>
      </c>
    </row>
    <row r="93" spans="1:10" ht="15" thickBot="1" x14ac:dyDescent="0.35">
      <c r="A93" s="23" t="s">
        <v>152</v>
      </c>
      <c r="B93" s="24">
        <v>0</v>
      </c>
      <c r="C93" s="24">
        <v>0</v>
      </c>
      <c r="D93" s="24">
        <v>0</v>
      </c>
      <c r="E93" s="24">
        <v>2101.6999999999998</v>
      </c>
      <c r="F93" s="24">
        <v>226.7</v>
      </c>
      <c r="G93" s="24">
        <v>639</v>
      </c>
      <c r="H93" s="24">
        <v>0</v>
      </c>
      <c r="I93" s="24">
        <v>0</v>
      </c>
      <c r="J93" s="24">
        <v>0</v>
      </c>
    </row>
    <row r="94" spans="1:10" ht="15" thickBot="1" x14ac:dyDescent="0.35">
      <c r="A94" s="23" t="s">
        <v>153</v>
      </c>
      <c r="B94" s="24">
        <v>0</v>
      </c>
      <c r="C94" s="24">
        <v>0</v>
      </c>
      <c r="D94" s="24">
        <v>0</v>
      </c>
      <c r="E94" s="24">
        <v>2101.6999999999998</v>
      </c>
      <c r="F94" s="24">
        <v>226.7</v>
      </c>
      <c r="G94" s="24">
        <v>639</v>
      </c>
      <c r="H94" s="24">
        <v>0</v>
      </c>
      <c r="I94" s="24">
        <v>0</v>
      </c>
      <c r="J94" s="24">
        <v>0</v>
      </c>
    </row>
    <row r="95" spans="1:10" ht="15" thickBot="1" x14ac:dyDescent="0.35">
      <c r="A95" s="23" t="s">
        <v>154</v>
      </c>
      <c r="B95" s="24">
        <v>0</v>
      </c>
      <c r="C95" s="24">
        <v>0</v>
      </c>
      <c r="D95" s="24">
        <v>0</v>
      </c>
      <c r="E95" s="24">
        <v>2101.6999999999998</v>
      </c>
      <c r="F95" s="24">
        <v>226.7</v>
      </c>
      <c r="G95" s="24">
        <v>639</v>
      </c>
      <c r="H95" s="24">
        <v>0</v>
      </c>
      <c r="I95" s="24">
        <v>0</v>
      </c>
      <c r="J95" s="24">
        <v>0</v>
      </c>
    </row>
    <row r="96" spans="1:10" ht="15" thickBot="1" x14ac:dyDescent="0.35">
      <c r="A96" s="23" t="s">
        <v>155</v>
      </c>
      <c r="B96" s="24">
        <v>0</v>
      </c>
      <c r="C96" s="24">
        <v>0</v>
      </c>
      <c r="D96" s="24">
        <v>0</v>
      </c>
      <c r="E96" s="24">
        <v>2002.7</v>
      </c>
      <c r="F96" s="24">
        <v>226.7</v>
      </c>
      <c r="G96" s="24">
        <v>639</v>
      </c>
      <c r="H96" s="24">
        <v>0</v>
      </c>
      <c r="I96" s="24">
        <v>0</v>
      </c>
      <c r="J96" s="24">
        <v>0</v>
      </c>
    </row>
    <row r="97" spans="1:14" ht="15" thickBot="1" x14ac:dyDescent="0.35">
      <c r="A97" s="23" t="s">
        <v>156</v>
      </c>
      <c r="B97" s="24">
        <v>0</v>
      </c>
      <c r="C97" s="24">
        <v>0</v>
      </c>
      <c r="D97" s="24">
        <v>0</v>
      </c>
      <c r="E97" s="24">
        <v>445.9</v>
      </c>
      <c r="F97" s="24">
        <v>226.7</v>
      </c>
      <c r="G97" s="24">
        <v>639</v>
      </c>
      <c r="H97" s="24">
        <v>0</v>
      </c>
      <c r="I97" s="24">
        <v>0</v>
      </c>
      <c r="J97" s="24">
        <v>0</v>
      </c>
    </row>
    <row r="98" spans="1:14" ht="15" thickBot="1" x14ac:dyDescent="0.35">
      <c r="A98" s="23" t="s">
        <v>157</v>
      </c>
      <c r="B98" s="24">
        <v>0</v>
      </c>
      <c r="C98" s="24">
        <v>0</v>
      </c>
      <c r="D98" s="24">
        <v>0</v>
      </c>
      <c r="E98" s="24">
        <v>0</v>
      </c>
      <c r="F98" s="24">
        <v>226.7</v>
      </c>
      <c r="G98" s="24">
        <v>639</v>
      </c>
      <c r="H98" s="24">
        <v>0</v>
      </c>
      <c r="I98" s="24">
        <v>0</v>
      </c>
      <c r="J98" s="24">
        <v>0</v>
      </c>
    </row>
    <row r="99" spans="1:14" ht="15" thickBot="1" x14ac:dyDescent="0.35">
      <c r="A99" s="23" t="s">
        <v>158</v>
      </c>
      <c r="B99" s="24">
        <v>0</v>
      </c>
      <c r="C99" s="24">
        <v>0</v>
      </c>
      <c r="D99" s="24">
        <v>0</v>
      </c>
      <c r="E99" s="24">
        <v>0</v>
      </c>
      <c r="F99" s="24">
        <v>226.7</v>
      </c>
      <c r="G99" s="24">
        <v>151.1</v>
      </c>
      <c r="H99" s="24">
        <v>0</v>
      </c>
      <c r="I99" s="24">
        <v>0</v>
      </c>
      <c r="J99" s="24">
        <v>0</v>
      </c>
    </row>
    <row r="100" spans="1:14" ht="15" thickBot="1" x14ac:dyDescent="0.35">
      <c r="A100" s="23" t="s">
        <v>159</v>
      </c>
      <c r="B100" s="24">
        <v>0</v>
      </c>
      <c r="C100" s="24">
        <v>0</v>
      </c>
      <c r="D100" s="24">
        <v>0</v>
      </c>
      <c r="E100" s="24">
        <v>0</v>
      </c>
      <c r="F100" s="24">
        <v>226.7</v>
      </c>
      <c r="G100" s="24">
        <v>151.1</v>
      </c>
      <c r="H100" s="24">
        <v>0</v>
      </c>
      <c r="I100" s="24">
        <v>0</v>
      </c>
      <c r="J100" s="24">
        <v>0</v>
      </c>
    </row>
    <row r="101" spans="1:14" ht="15" thickBot="1" x14ac:dyDescent="0.35">
      <c r="A101" s="23" t="s">
        <v>160</v>
      </c>
      <c r="B101" s="24">
        <v>0</v>
      </c>
      <c r="C101" s="24">
        <v>0</v>
      </c>
      <c r="D101" s="24">
        <v>0</v>
      </c>
      <c r="E101" s="24">
        <v>0</v>
      </c>
      <c r="F101" s="24">
        <v>226.7</v>
      </c>
      <c r="G101" s="24">
        <v>151.1</v>
      </c>
      <c r="H101" s="24">
        <v>0</v>
      </c>
      <c r="I101" s="24">
        <v>0</v>
      </c>
      <c r="J101" s="24">
        <v>0</v>
      </c>
    </row>
    <row r="102" spans="1:14" ht="15" thickBot="1" x14ac:dyDescent="0.35">
      <c r="A102" s="23" t="s">
        <v>161</v>
      </c>
      <c r="B102" s="24">
        <v>0</v>
      </c>
      <c r="C102" s="24">
        <v>0</v>
      </c>
      <c r="D102" s="24">
        <v>0</v>
      </c>
      <c r="E102" s="24">
        <v>0</v>
      </c>
      <c r="F102" s="24">
        <v>226.7</v>
      </c>
      <c r="G102" s="24">
        <v>151.1</v>
      </c>
      <c r="H102" s="24">
        <v>0</v>
      </c>
      <c r="I102" s="24">
        <v>0</v>
      </c>
      <c r="J102" s="24">
        <v>0</v>
      </c>
    </row>
    <row r="103" spans="1:14" ht="15" thickBot="1" x14ac:dyDescent="0.35">
      <c r="A103" s="23" t="s">
        <v>162</v>
      </c>
      <c r="B103" s="24">
        <v>0</v>
      </c>
      <c r="C103" s="24">
        <v>0</v>
      </c>
      <c r="D103" s="24">
        <v>0</v>
      </c>
      <c r="E103" s="24">
        <v>0</v>
      </c>
      <c r="F103" s="24">
        <v>226.7</v>
      </c>
      <c r="G103" s="24">
        <v>151.1</v>
      </c>
      <c r="H103" s="24">
        <v>0</v>
      </c>
      <c r="I103" s="24">
        <v>0</v>
      </c>
      <c r="J103" s="24">
        <v>0</v>
      </c>
    </row>
    <row r="104" spans="1:14" ht="15" thickBot="1" x14ac:dyDescent="0.35">
      <c r="A104" s="23" t="s">
        <v>163</v>
      </c>
      <c r="B104" s="24">
        <v>0</v>
      </c>
      <c r="C104" s="24">
        <v>0</v>
      </c>
      <c r="D104" s="24">
        <v>0</v>
      </c>
      <c r="E104" s="24">
        <v>0</v>
      </c>
      <c r="F104" s="24">
        <v>226.7</v>
      </c>
      <c r="G104" s="24">
        <v>151.1</v>
      </c>
      <c r="H104" s="24">
        <v>0</v>
      </c>
      <c r="I104" s="24">
        <v>0</v>
      </c>
      <c r="J104" s="24">
        <v>0</v>
      </c>
    </row>
    <row r="105" spans="1:14" ht="15" thickBot="1" x14ac:dyDescent="0.35">
      <c r="A105" s="23" t="s">
        <v>164</v>
      </c>
      <c r="B105" s="24">
        <v>0</v>
      </c>
      <c r="C105" s="24">
        <v>0</v>
      </c>
      <c r="D105" s="24">
        <v>0</v>
      </c>
      <c r="E105" s="24">
        <v>0</v>
      </c>
      <c r="F105" s="24">
        <v>226.7</v>
      </c>
      <c r="G105" s="24">
        <v>151.1</v>
      </c>
      <c r="H105" s="24">
        <v>0</v>
      </c>
      <c r="I105" s="24">
        <v>0</v>
      </c>
      <c r="J105" s="24">
        <v>0</v>
      </c>
    </row>
    <row r="106" spans="1:14" ht="15" thickBot="1" x14ac:dyDescent="0.35">
      <c r="A106" s="23" t="s">
        <v>165</v>
      </c>
      <c r="B106" s="24">
        <v>0</v>
      </c>
      <c r="C106" s="24">
        <v>0</v>
      </c>
      <c r="D106" s="24">
        <v>0</v>
      </c>
      <c r="E106" s="24">
        <v>0</v>
      </c>
      <c r="F106" s="24">
        <v>226.7</v>
      </c>
      <c r="G106" s="24">
        <v>151.1</v>
      </c>
      <c r="H106" s="24">
        <v>0</v>
      </c>
      <c r="I106" s="24">
        <v>0</v>
      </c>
      <c r="J106" s="24">
        <v>0</v>
      </c>
    </row>
    <row r="107" spans="1:14" ht="15" thickBot="1" x14ac:dyDescent="0.35">
      <c r="A107" s="23" t="s">
        <v>166</v>
      </c>
      <c r="B107" s="24">
        <v>0</v>
      </c>
      <c r="C107" s="24">
        <v>0</v>
      </c>
      <c r="D107" s="24">
        <v>0</v>
      </c>
      <c r="E107" s="24">
        <v>0</v>
      </c>
      <c r="F107" s="24">
        <v>226.7</v>
      </c>
      <c r="G107" s="24">
        <v>0</v>
      </c>
      <c r="H107" s="24">
        <v>0</v>
      </c>
      <c r="I107" s="24">
        <v>0</v>
      </c>
      <c r="J107" s="24">
        <v>0</v>
      </c>
    </row>
    <row r="108" spans="1:14" ht="18.600000000000001" thickBot="1" x14ac:dyDescent="0.35">
      <c r="A108" s="20"/>
    </row>
    <row r="109" spans="1:14" ht="15" thickBot="1" x14ac:dyDescent="0.35">
      <c r="A109" s="23" t="s">
        <v>47</v>
      </c>
      <c r="B109" s="23" t="s">
        <v>17</v>
      </c>
      <c r="C109" s="23" t="s">
        <v>18</v>
      </c>
      <c r="D109" s="23" t="s">
        <v>19</v>
      </c>
      <c r="E109" s="23" t="s">
        <v>20</v>
      </c>
      <c r="F109" s="23" t="s">
        <v>21</v>
      </c>
      <c r="G109" s="23" t="s">
        <v>22</v>
      </c>
      <c r="H109" s="23" t="s">
        <v>23</v>
      </c>
      <c r="I109" s="23" t="s">
        <v>24</v>
      </c>
      <c r="J109" s="23" t="s">
        <v>25</v>
      </c>
      <c r="K109" s="23" t="s">
        <v>48</v>
      </c>
      <c r="L109" s="23" t="s">
        <v>49</v>
      </c>
      <c r="M109" s="23" t="s">
        <v>50</v>
      </c>
      <c r="N109" s="23" t="s">
        <v>51</v>
      </c>
    </row>
    <row r="110" spans="1:14" ht="15" thickBot="1" x14ac:dyDescent="0.35">
      <c r="A110" s="8" t="s">
        <v>79</v>
      </c>
      <c r="B110" s="24">
        <v>0</v>
      </c>
      <c r="C110" s="24">
        <v>0</v>
      </c>
      <c r="D110" s="24">
        <v>0</v>
      </c>
      <c r="E110" s="24">
        <v>2002.7</v>
      </c>
      <c r="F110" s="24">
        <v>226.7</v>
      </c>
      <c r="G110" s="24">
        <v>852.8</v>
      </c>
      <c r="H110" s="24">
        <v>0</v>
      </c>
      <c r="I110" s="24">
        <v>0</v>
      </c>
      <c r="J110" s="24">
        <v>0</v>
      </c>
      <c r="K110" s="24">
        <v>3082.2</v>
      </c>
      <c r="L110" s="24">
        <v>7157</v>
      </c>
      <c r="M110" s="24">
        <v>4074.8</v>
      </c>
      <c r="N110" s="24">
        <v>56.93</v>
      </c>
    </row>
    <row r="111" spans="1:14" ht="15" thickBot="1" x14ac:dyDescent="0.35">
      <c r="A111" s="8" t="s">
        <v>61</v>
      </c>
      <c r="B111" s="24">
        <v>0</v>
      </c>
      <c r="C111" s="24">
        <v>0</v>
      </c>
      <c r="D111" s="24">
        <v>0</v>
      </c>
      <c r="E111" s="24">
        <v>0</v>
      </c>
      <c r="F111" s="24">
        <v>6998.8</v>
      </c>
      <c r="G111" s="24">
        <v>151.1</v>
      </c>
      <c r="H111" s="24">
        <v>0</v>
      </c>
      <c r="I111" s="24">
        <v>0</v>
      </c>
      <c r="J111" s="24">
        <v>0</v>
      </c>
      <c r="K111" s="24">
        <v>7149.9</v>
      </c>
      <c r="L111" s="24">
        <v>8356</v>
      </c>
      <c r="M111" s="24">
        <v>1206.0999999999999</v>
      </c>
      <c r="N111" s="24">
        <v>14.43</v>
      </c>
    </row>
    <row r="112" spans="1:14" ht="15" thickBot="1" x14ac:dyDescent="0.35">
      <c r="A112" s="8" t="s">
        <v>62</v>
      </c>
      <c r="B112" s="24">
        <v>0</v>
      </c>
      <c r="C112" s="24">
        <v>0</v>
      </c>
      <c r="D112" s="24">
        <v>0</v>
      </c>
      <c r="E112" s="24">
        <v>9094.1</v>
      </c>
      <c r="F112" s="24">
        <v>6998.8</v>
      </c>
      <c r="G112" s="24">
        <v>852.8</v>
      </c>
      <c r="H112" s="24">
        <v>0</v>
      </c>
      <c r="I112" s="24">
        <v>0</v>
      </c>
      <c r="J112" s="24">
        <v>0</v>
      </c>
      <c r="K112" s="24">
        <v>16945.7</v>
      </c>
      <c r="L112" s="24">
        <v>1000</v>
      </c>
      <c r="M112" s="24">
        <v>-15945.7</v>
      </c>
      <c r="N112" s="24">
        <v>-1594.57</v>
      </c>
    </row>
    <row r="113" spans="1:14" ht="15" thickBot="1" x14ac:dyDescent="0.35">
      <c r="A113" s="8" t="s">
        <v>70</v>
      </c>
      <c r="B113" s="24">
        <v>0</v>
      </c>
      <c r="C113" s="24">
        <v>0</v>
      </c>
      <c r="D113" s="24">
        <v>0</v>
      </c>
      <c r="E113" s="24">
        <v>9094.1</v>
      </c>
      <c r="F113" s="24">
        <v>6998.8</v>
      </c>
      <c r="G113" s="24">
        <v>639</v>
      </c>
      <c r="H113" s="24">
        <v>0</v>
      </c>
      <c r="I113" s="24">
        <v>0</v>
      </c>
      <c r="J113" s="24">
        <v>0</v>
      </c>
      <c r="K113" s="24">
        <v>16731.8</v>
      </c>
      <c r="L113" s="24">
        <v>1000</v>
      </c>
      <c r="M113" s="24">
        <v>-15731.8</v>
      </c>
      <c r="N113" s="24">
        <v>-1573.18</v>
      </c>
    </row>
    <row r="114" spans="1:14" ht="15" thickBot="1" x14ac:dyDescent="0.35">
      <c r="A114" s="8" t="s">
        <v>72</v>
      </c>
      <c r="B114" s="24">
        <v>0</v>
      </c>
      <c r="C114" s="24">
        <v>0</v>
      </c>
      <c r="D114" s="24">
        <v>0</v>
      </c>
      <c r="E114" s="24">
        <v>9094.1</v>
      </c>
      <c r="F114" s="24">
        <v>226.7</v>
      </c>
      <c r="G114" s="24">
        <v>852.8</v>
      </c>
      <c r="H114" s="24">
        <v>0</v>
      </c>
      <c r="I114" s="24">
        <v>0</v>
      </c>
      <c r="J114" s="24">
        <v>0</v>
      </c>
      <c r="K114" s="24">
        <v>10173.6</v>
      </c>
      <c r="L114" s="24">
        <v>1000</v>
      </c>
      <c r="M114" s="24">
        <v>-9173.6</v>
      </c>
      <c r="N114" s="24">
        <v>-917.36</v>
      </c>
    </row>
    <row r="115" spans="1:14" ht="15" thickBot="1" x14ac:dyDescent="0.35">
      <c r="A115" s="8" t="s">
        <v>63</v>
      </c>
      <c r="B115" s="24">
        <v>0</v>
      </c>
      <c r="C115" s="24">
        <v>0</v>
      </c>
      <c r="D115" s="24">
        <v>0</v>
      </c>
      <c r="E115" s="24">
        <v>0</v>
      </c>
      <c r="F115" s="24">
        <v>226.7</v>
      </c>
      <c r="G115" s="24">
        <v>852.8</v>
      </c>
      <c r="H115" s="24">
        <v>0</v>
      </c>
      <c r="I115" s="24">
        <v>0</v>
      </c>
      <c r="J115" s="24">
        <v>0</v>
      </c>
      <c r="K115" s="24">
        <v>1079.5999999999999</v>
      </c>
      <c r="L115" s="24">
        <v>1857</v>
      </c>
      <c r="M115" s="24">
        <v>777.4</v>
      </c>
      <c r="N115" s="24">
        <v>41.86</v>
      </c>
    </row>
    <row r="116" spans="1:14" ht="15" thickBot="1" x14ac:dyDescent="0.35">
      <c r="A116" s="8" t="s">
        <v>64</v>
      </c>
      <c r="B116" s="24">
        <v>0</v>
      </c>
      <c r="C116" s="24">
        <v>0</v>
      </c>
      <c r="D116" s="24">
        <v>0</v>
      </c>
      <c r="E116" s="24">
        <v>9094.1</v>
      </c>
      <c r="F116" s="24">
        <v>6998.8</v>
      </c>
      <c r="G116" s="24">
        <v>639</v>
      </c>
      <c r="H116" s="24">
        <v>0</v>
      </c>
      <c r="I116" s="24">
        <v>0</v>
      </c>
      <c r="J116" s="24">
        <v>0</v>
      </c>
      <c r="K116" s="24">
        <v>16731.8</v>
      </c>
      <c r="L116" s="24">
        <v>39698</v>
      </c>
      <c r="M116" s="24">
        <v>22966.2</v>
      </c>
      <c r="N116" s="24">
        <v>57.85</v>
      </c>
    </row>
    <row r="117" spans="1:14" ht="15" thickBot="1" x14ac:dyDescent="0.35">
      <c r="A117" s="8" t="s">
        <v>65</v>
      </c>
      <c r="B117" s="24">
        <v>0</v>
      </c>
      <c r="C117" s="24">
        <v>0</v>
      </c>
      <c r="D117" s="24">
        <v>0</v>
      </c>
      <c r="E117" s="24">
        <v>9094.1</v>
      </c>
      <c r="F117" s="24">
        <v>226.7</v>
      </c>
      <c r="G117" s="24">
        <v>151.1</v>
      </c>
      <c r="H117" s="24">
        <v>0</v>
      </c>
      <c r="I117" s="24">
        <v>0</v>
      </c>
      <c r="J117" s="24">
        <v>0</v>
      </c>
      <c r="K117" s="24">
        <v>9471.9</v>
      </c>
      <c r="L117" s="24">
        <v>1000</v>
      </c>
      <c r="M117" s="24">
        <v>-8471.9</v>
      </c>
      <c r="N117" s="24">
        <v>-847.19</v>
      </c>
    </row>
    <row r="118" spans="1:14" ht="15" thickBot="1" x14ac:dyDescent="0.35">
      <c r="A118" s="8" t="s">
        <v>85</v>
      </c>
      <c r="B118" s="24">
        <v>0</v>
      </c>
      <c r="C118" s="24">
        <v>0</v>
      </c>
      <c r="D118" s="24">
        <v>0</v>
      </c>
      <c r="E118" s="24">
        <v>445.9</v>
      </c>
      <c r="F118" s="24">
        <v>226.7</v>
      </c>
      <c r="G118" s="24">
        <v>151.1</v>
      </c>
      <c r="H118" s="24">
        <v>0</v>
      </c>
      <c r="I118" s="24">
        <v>0</v>
      </c>
      <c r="J118" s="24">
        <v>0</v>
      </c>
      <c r="K118" s="24">
        <v>823.7</v>
      </c>
      <c r="L118" s="24">
        <v>1180</v>
      </c>
      <c r="M118" s="24">
        <v>356.3</v>
      </c>
      <c r="N118" s="24">
        <v>30.19</v>
      </c>
    </row>
    <row r="119" spans="1:14" ht="15" thickBot="1" x14ac:dyDescent="0.35">
      <c r="A119" s="8" t="s">
        <v>69</v>
      </c>
      <c r="B119" s="24">
        <v>0</v>
      </c>
      <c r="C119" s="24">
        <v>0</v>
      </c>
      <c r="D119" s="24">
        <v>0</v>
      </c>
      <c r="E119" s="24">
        <v>2101.6999999999998</v>
      </c>
      <c r="F119" s="24">
        <v>226.7</v>
      </c>
      <c r="G119" s="24">
        <v>639</v>
      </c>
      <c r="H119" s="24">
        <v>0</v>
      </c>
      <c r="I119" s="24">
        <v>0</v>
      </c>
      <c r="J119" s="24">
        <v>0</v>
      </c>
      <c r="K119" s="24">
        <v>2967.4</v>
      </c>
      <c r="L119" s="24">
        <v>6853</v>
      </c>
      <c r="M119" s="24">
        <v>3885.6</v>
      </c>
      <c r="N119" s="24">
        <v>56.7</v>
      </c>
    </row>
    <row r="120" spans="1:14" ht="15" thickBot="1" x14ac:dyDescent="0.35">
      <c r="A120" s="8" t="s">
        <v>92</v>
      </c>
      <c r="B120" s="24">
        <v>5657.4</v>
      </c>
      <c r="C120" s="24">
        <v>0</v>
      </c>
      <c r="D120" s="24">
        <v>0</v>
      </c>
      <c r="E120" s="24">
        <v>0</v>
      </c>
      <c r="F120" s="24">
        <v>226.7</v>
      </c>
      <c r="G120" s="24">
        <v>639</v>
      </c>
      <c r="H120" s="24">
        <v>0</v>
      </c>
      <c r="I120" s="24">
        <v>0</v>
      </c>
      <c r="J120" s="24">
        <v>0</v>
      </c>
      <c r="K120" s="24">
        <v>6523.1</v>
      </c>
      <c r="L120" s="24">
        <v>15863</v>
      </c>
      <c r="M120" s="24">
        <v>9339.9</v>
      </c>
      <c r="N120" s="24">
        <v>58.88</v>
      </c>
    </row>
    <row r="121" spans="1:14" ht="15" thickBot="1" x14ac:dyDescent="0.35">
      <c r="A121" s="8" t="s">
        <v>67</v>
      </c>
      <c r="B121" s="24">
        <v>0</v>
      </c>
      <c r="C121" s="24">
        <v>0</v>
      </c>
      <c r="D121" s="24">
        <v>0</v>
      </c>
      <c r="E121" s="24">
        <v>9094.1</v>
      </c>
      <c r="F121" s="24">
        <v>6998.8</v>
      </c>
      <c r="G121" s="24">
        <v>852.8</v>
      </c>
      <c r="H121" s="24">
        <v>0</v>
      </c>
      <c r="I121" s="24">
        <v>0</v>
      </c>
      <c r="J121" s="24">
        <v>0</v>
      </c>
      <c r="K121" s="24">
        <v>16945.7</v>
      </c>
      <c r="L121" s="24">
        <v>1000</v>
      </c>
      <c r="M121" s="24">
        <v>-15945.7</v>
      </c>
      <c r="N121" s="24">
        <v>-1594.57</v>
      </c>
    </row>
    <row r="122" spans="1:14" ht="15" thickBot="1" x14ac:dyDescent="0.35">
      <c r="A122" s="8" t="s">
        <v>76</v>
      </c>
      <c r="B122" s="24">
        <v>0</v>
      </c>
      <c r="C122" s="24">
        <v>0</v>
      </c>
      <c r="D122" s="24">
        <v>0</v>
      </c>
      <c r="E122" s="24">
        <v>0</v>
      </c>
      <c r="F122" s="24">
        <v>6998.8</v>
      </c>
      <c r="G122" s="24">
        <v>852.8</v>
      </c>
      <c r="H122" s="24">
        <v>0</v>
      </c>
      <c r="I122" s="24">
        <v>0</v>
      </c>
      <c r="J122" s="24">
        <v>0</v>
      </c>
      <c r="K122" s="24">
        <v>7851.6</v>
      </c>
      <c r="L122" s="24">
        <v>1000</v>
      </c>
      <c r="M122" s="24">
        <v>-6851.6</v>
      </c>
      <c r="N122" s="24">
        <v>-685.16</v>
      </c>
    </row>
    <row r="123" spans="1:14" ht="15" thickBot="1" x14ac:dyDescent="0.35">
      <c r="A123" s="8" t="s">
        <v>87</v>
      </c>
      <c r="B123" s="24">
        <v>0</v>
      </c>
      <c r="C123" s="24">
        <v>0</v>
      </c>
      <c r="D123" s="24">
        <v>0</v>
      </c>
      <c r="E123" s="24">
        <v>9094.1</v>
      </c>
      <c r="F123" s="24">
        <v>18473</v>
      </c>
      <c r="G123" s="24">
        <v>852.8</v>
      </c>
      <c r="H123" s="24">
        <v>0</v>
      </c>
      <c r="I123" s="24">
        <v>0</v>
      </c>
      <c r="J123" s="24">
        <v>0</v>
      </c>
      <c r="K123" s="24">
        <v>28419.9</v>
      </c>
      <c r="L123" s="24">
        <v>74212</v>
      </c>
      <c r="M123" s="24">
        <v>45792.1</v>
      </c>
      <c r="N123" s="24">
        <v>61.7</v>
      </c>
    </row>
    <row r="124" spans="1:14" ht="15" thickBot="1" x14ac:dyDescent="0.35">
      <c r="A124" s="8" t="s">
        <v>66</v>
      </c>
      <c r="B124" s="24">
        <v>0</v>
      </c>
      <c r="C124" s="24">
        <v>0</v>
      </c>
      <c r="D124" s="24">
        <v>0</v>
      </c>
      <c r="E124" s="24">
        <v>9094.1</v>
      </c>
      <c r="F124" s="24">
        <v>6998.8</v>
      </c>
      <c r="G124" s="24">
        <v>151.1</v>
      </c>
      <c r="H124" s="24">
        <v>0</v>
      </c>
      <c r="I124" s="24">
        <v>0</v>
      </c>
      <c r="J124" s="24">
        <v>0</v>
      </c>
      <c r="K124" s="24">
        <v>16244</v>
      </c>
      <c r="L124" s="24">
        <v>1000</v>
      </c>
      <c r="M124" s="24">
        <v>-15244</v>
      </c>
      <c r="N124" s="24">
        <v>-1524.4</v>
      </c>
    </row>
    <row r="125" spans="1:14" ht="15" thickBot="1" x14ac:dyDescent="0.35">
      <c r="A125" s="8" t="s">
        <v>71</v>
      </c>
      <c r="B125" s="24">
        <v>0</v>
      </c>
      <c r="C125" s="24">
        <v>0</v>
      </c>
      <c r="D125" s="24">
        <v>0</v>
      </c>
      <c r="E125" s="24">
        <v>2101.6999999999998</v>
      </c>
      <c r="F125" s="24">
        <v>226.7</v>
      </c>
      <c r="G125" s="24">
        <v>639</v>
      </c>
      <c r="H125" s="24">
        <v>0</v>
      </c>
      <c r="I125" s="24">
        <v>0</v>
      </c>
      <c r="J125" s="24">
        <v>0</v>
      </c>
      <c r="K125" s="24">
        <v>2967.4</v>
      </c>
      <c r="L125" s="24">
        <v>1759</v>
      </c>
      <c r="M125" s="24">
        <v>-1208.4000000000001</v>
      </c>
      <c r="N125" s="24">
        <v>-68.7</v>
      </c>
    </row>
    <row r="126" spans="1:14" ht="15" thickBot="1" x14ac:dyDescent="0.35">
      <c r="A126" s="8" t="s">
        <v>73</v>
      </c>
      <c r="B126" s="24">
        <v>0</v>
      </c>
      <c r="C126" s="24">
        <v>0</v>
      </c>
      <c r="D126" s="24">
        <v>0</v>
      </c>
      <c r="E126" s="24">
        <v>9094.1</v>
      </c>
      <c r="F126" s="24">
        <v>6998.8</v>
      </c>
      <c r="G126" s="24">
        <v>639</v>
      </c>
      <c r="H126" s="24">
        <v>0</v>
      </c>
      <c r="I126" s="24">
        <v>0</v>
      </c>
      <c r="J126" s="24">
        <v>0</v>
      </c>
      <c r="K126" s="24">
        <v>16731.8</v>
      </c>
      <c r="L126" s="24">
        <v>1000</v>
      </c>
      <c r="M126" s="24">
        <v>-15731.8</v>
      </c>
      <c r="N126" s="24">
        <v>-1573.18</v>
      </c>
    </row>
    <row r="127" spans="1:14" ht="15" thickBot="1" x14ac:dyDescent="0.35">
      <c r="A127" s="8" t="s">
        <v>74</v>
      </c>
      <c r="B127" s="24">
        <v>0</v>
      </c>
      <c r="C127" s="24">
        <v>0</v>
      </c>
      <c r="D127" s="24">
        <v>0</v>
      </c>
      <c r="E127" s="24">
        <v>9094.1</v>
      </c>
      <c r="F127" s="24">
        <v>226.7</v>
      </c>
      <c r="G127" s="24">
        <v>852.8</v>
      </c>
      <c r="H127" s="24">
        <v>0</v>
      </c>
      <c r="I127" s="24">
        <v>0</v>
      </c>
      <c r="J127" s="24">
        <v>0</v>
      </c>
      <c r="K127" s="24">
        <v>10173.6</v>
      </c>
      <c r="L127" s="24">
        <v>1000</v>
      </c>
      <c r="M127" s="24">
        <v>-9173.6</v>
      </c>
      <c r="N127" s="24">
        <v>-917.36</v>
      </c>
    </row>
    <row r="128" spans="1:14" ht="15" thickBot="1" x14ac:dyDescent="0.35">
      <c r="A128" s="8" t="s">
        <v>75</v>
      </c>
      <c r="B128" s="24">
        <v>0</v>
      </c>
      <c r="C128" s="24">
        <v>0</v>
      </c>
      <c r="D128" s="24">
        <v>0</v>
      </c>
      <c r="E128" s="24">
        <v>9094.1</v>
      </c>
      <c r="F128" s="24">
        <v>226.7</v>
      </c>
      <c r="G128" s="24">
        <v>852.8</v>
      </c>
      <c r="H128" s="24">
        <v>0</v>
      </c>
      <c r="I128" s="24">
        <v>0</v>
      </c>
      <c r="J128" s="24">
        <v>0</v>
      </c>
      <c r="K128" s="24">
        <v>10173.6</v>
      </c>
      <c r="L128" s="24">
        <v>5726</v>
      </c>
      <c r="M128" s="24">
        <v>-4447.6000000000004</v>
      </c>
      <c r="N128" s="24">
        <v>-77.67</v>
      </c>
    </row>
    <row r="129" spans="1:14" ht="15" thickBot="1" x14ac:dyDescent="0.35">
      <c r="A129" s="8" t="s">
        <v>77</v>
      </c>
      <c r="B129" s="24">
        <v>0</v>
      </c>
      <c r="C129" s="24">
        <v>0</v>
      </c>
      <c r="D129" s="24">
        <v>0</v>
      </c>
      <c r="E129" s="24">
        <v>9094.1</v>
      </c>
      <c r="F129" s="24">
        <v>226.7</v>
      </c>
      <c r="G129" s="24">
        <v>852.8</v>
      </c>
      <c r="H129" s="24">
        <v>0</v>
      </c>
      <c r="I129" s="24">
        <v>0</v>
      </c>
      <c r="J129" s="24">
        <v>0</v>
      </c>
      <c r="K129" s="24">
        <v>10173.6</v>
      </c>
      <c r="L129" s="24">
        <v>1000</v>
      </c>
      <c r="M129" s="24">
        <v>-9173.6</v>
      </c>
      <c r="N129" s="24">
        <v>-917.36</v>
      </c>
    </row>
    <row r="130" spans="1:14" ht="15" thickBot="1" x14ac:dyDescent="0.35">
      <c r="A130" s="8" t="s">
        <v>78</v>
      </c>
      <c r="B130" s="24">
        <v>0</v>
      </c>
      <c r="C130" s="24">
        <v>0</v>
      </c>
      <c r="D130" s="24">
        <v>0</v>
      </c>
      <c r="E130" s="24">
        <v>4157.3</v>
      </c>
      <c r="F130" s="24">
        <v>6998.8</v>
      </c>
      <c r="G130" s="24">
        <v>151.1</v>
      </c>
      <c r="H130" s="24">
        <v>0</v>
      </c>
      <c r="I130" s="24">
        <v>0</v>
      </c>
      <c r="J130" s="24">
        <v>0</v>
      </c>
      <c r="K130" s="24">
        <v>11307.2</v>
      </c>
      <c r="L130" s="24">
        <v>28924</v>
      </c>
      <c r="M130" s="24">
        <v>17616.8</v>
      </c>
      <c r="N130" s="24">
        <v>60.91</v>
      </c>
    </row>
    <row r="131" spans="1:14" ht="15" thickBot="1" x14ac:dyDescent="0.35">
      <c r="A131" s="8" t="s">
        <v>88</v>
      </c>
      <c r="B131" s="24">
        <v>0</v>
      </c>
      <c r="C131" s="24">
        <v>0</v>
      </c>
      <c r="D131" s="24">
        <v>0</v>
      </c>
      <c r="E131" s="24">
        <v>9094.1</v>
      </c>
      <c r="F131" s="24">
        <v>6998.8</v>
      </c>
      <c r="G131" s="24">
        <v>852.8</v>
      </c>
      <c r="H131" s="24">
        <v>0</v>
      </c>
      <c r="I131" s="24">
        <v>0</v>
      </c>
      <c r="J131" s="24">
        <v>0</v>
      </c>
      <c r="K131" s="24">
        <v>16945.7</v>
      </c>
      <c r="L131" s="24">
        <v>43846</v>
      </c>
      <c r="M131" s="24">
        <v>26900.3</v>
      </c>
      <c r="N131" s="24">
        <v>61.35</v>
      </c>
    </row>
    <row r="132" spans="1:14" ht="15" thickBot="1" x14ac:dyDescent="0.35">
      <c r="A132" s="8" t="s">
        <v>80</v>
      </c>
      <c r="B132" s="24">
        <v>0</v>
      </c>
      <c r="C132" s="24">
        <v>0</v>
      </c>
      <c r="D132" s="24">
        <v>0</v>
      </c>
      <c r="E132" s="24">
        <v>2101.6999999999998</v>
      </c>
      <c r="F132" s="24">
        <v>226.7</v>
      </c>
      <c r="G132" s="24">
        <v>639</v>
      </c>
      <c r="H132" s="24">
        <v>0</v>
      </c>
      <c r="I132" s="24">
        <v>0</v>
      </c>
      <c r="J132" s="24">
        <v>0</v>
      </c>
      <c r="K132" s="24">
        <v>2967.4</v>
      </c>
      <c r="L132" s="24">
        <v>2955</v>
      </c>
      <c r="M132" s="24">
        <v>-12.4</v>
      </c>
      <c r="N132" s="24">
        <v>-0.42</v>
      </c>
    </row>
    <row r="133" spans="1:14" ht="15" thickBot="1" x14ac:dyDescent="0.35">
      <c r="A133" s="8" t="s">
        <v>81</v>
      </c>
      <c r="B133" s="24">
        <v>0</v>
      </c>
      <c r="C133" s="24">
        <v>0</v>
      </c>
      <c r="D133" s="24">
        <v>0</v>
      </c>
      <c r="E133" s="24">
        <v>0</v>
      </c>
      <c r="F133" s="24">
        <v>226.7</v>
      </c>
      <c r="G133" s="24">
        <v>639</v>
      </c>
      <c r="H133" s="24">
        <v>0</v>
      </c>
      <c r="I133" s="24">
        <v>0</v>
      </c>
      <c r="J133" s="24">
        <v>0</v>
      </c>
      <c r="K133" s="24">
        <v>865.7</v>
      </c>
      <c r="L133" s="24">
        <v>1291</v>
      </c>
      <c r="M133" s="24">
        <v>425.3</v>
      </c>
      <c r="N133" s="24">
        <v>32.94</v>
      </c>
    </row>
    <row r="134" spans="1:14" ht="15" thickBot="1" x14ac:dyDescent="0.35">
      <c r="A134" s="8" t="s">
        <v>82</v>
      </c>
      <c r="B134" s="24">
        <v>5657.4</v>
      </c>
      <c r="C134" s="24">
        <v>0</v>
      </c>
      <c r="D134" s="24">
        <v>0</v>
      </c>
      <c r="E134" s="24">
        <v>0</v>
      </c>
      <c r="F134" s="24">
        <v>6998.8</v>
      </c>
      <c r="G134" s="24">
        <v>0</v>
      </c>
      <c r="H134" s="24">
        <v>0</v>
      </c>
      <c r="I134" s="24">
        <v>0</v>
      </c>
      <c r="J134" s="24">
        <v>0</v>
      </c>
      <c r="K134" s="24">
        <v>12656.2</v>
      </c>
      <c r="L134" s="24">
        <v>1000</v>
      </c>
      <c r="M134" s="24">
        <v>-11656.2</v>
      </c>
      <c r="N134" s="24">
        <v>-1165.6199999999999</v>
      </c>
    </row>
    <row r="135" spans="1:14" ht="15" thickBot="1" x14ac:dyDescent="0.35">
      <c r="A135" s="8" t="s">
        <v>93</v>
      </c>
      <c r="B135" s="24">
        <v>0</v>
      </c>
      <c r="C135" s="24">
        <v>0</v>
      </c>
      <c r="D135" s="24">
        <v>0</v>
      </c>
      <c r="E135" s="24">
        <v>4157.3</v>
      </c>
      <c r="F135" s="24">
        <v>6998.8</v>
      </c>
      <c r="G135" s="24">
        <v>852.8</v>
      </c>
      <c r="H135" s="24">
        <v>0</v>
      </c>
      <c r="I135" s="24">
        <v>0</v>
      </c>
      <c r="J135" s="24">
        <v>0</v>
      </c>
      <c r="K135" s="24">
        <v>12008.9</v>
      </c>
      <c r="L135" s="24">
        <v>1000</v>
      </c>
      <c r="M135" s="24">
        <v>-11008.9</v>
      </c>
      <c r="N135" s="24">
        <v>-1100.8900000000001</v>
      </c>
    </row>
    <row r="136" spans="1:14" ht="15" thickBot="1" x14ac:dyDescent="0.35">
      <c r="A136" s="8" t="s">
        <v>84</v>
      </c>
      <c r="B136" s="24">
        <v>0</v>
      </c>
      <c r="C136" s="24">
        <v>0</v>
      </c>
      <c r="D136" s="24">
        <v>0</v>
      </c>
      <c r="E136" s="24">
        <v>0</v>
      </c>
      <c r="F136" s="24">
        <v>6998.8</v>
      </c>
      <c r="G136" s="24">
        <v>852.8</v>
      </c>
      <c r="H136" s="24">
        <v>0</v>
      </c>
      <c r="I136" s="24">
        <v>0</v>
      </c>
      <c r="J136" s="24">
        <v>0</v>
      </c>
      <c r="K136" s="24">
        <v>7851.6</v>
      </c>
      <c r="L136" s="24">
        <v>1366</v>
      </c>
      <c r="M136" s="24">
        <v>-6485.6</v>
      </c>
      <c r="N136" s="24">
        <v>-474.79</v>
      </c>
    </row>
    <row r="137" spans="1:14" ht="15" thickBot="1" x14ac:dyDescent="0.35">
      <c r="A137" s="8" t="s">
        <v>83</v>
      </c>
      <c r="B137" s="24">
        <v>0</v>
      </c>
      <c r="C137" s="24">
        <v>0</v>
      </c>
      <c r="D137" s="24">
        <v>0</v>
      </c>
      <c r="E137" s="24">
        <v>0</v>
      </c>
      <c r="F137" s="24">
        <v>226.7</v>
      </c>
      <c r="G137" s="24">
        <v>852.8</v>
      </c>
      <c r="H137" s="24">
        <v>0</v>
      </c>
      <c r="I137" s="24">
        <v>0</v>
      </c>
      <c r="J137" s="24">
        <v>0</v>
      </c>
      <c r="K137" s="24">
        <v>1079.5999999999999</v>
      </c>
      <c r="L137" s="24">
        <v>1000</v>
      </c>
      <c r="M137" s="24">
        <v>-79.599999999999994</v>
      </c>
      <c r="N137" s="24">
        <v>-7.96</v>
      </c>
    </row>
    <row r="138" spans="1:14" ht="15" thickBot="1" x14ac:dyDescent="0.35">
      <c r="A138" s="8" t="s">
        <v>68</v>
      </c>
      <c r="B138" s="24">
        <v>5657.4</v>
      </c>
      <c r="C138" s="24">
        <v>0</v>
      </c>
      <c r="D138" s="24">
        <v>0</v>
      </c>
      <c r="E138" s="24">
        <v>0</v>
      </c>
      <c r="F138" s="24">
        <v>226.7</v>
      </c>
      <c r="G138" s="24">
        <v>151.1</v>
      </c>
      <c r="H138" s="24">
        <v>0</v>
      </c>
      <c r="I138" s="24">
        <v>0</v>
      </c>
      <c r="J138" s="24">
        <v>0</v>
      </c>
      <c r="K138" s="24">
        <v>6035.2</v>
      </c>
      <c r="L138" s="24">
        <v>1400</v>
      </c>
      <c r="M138" s="24">
        <v>-4635.2</v>
      </c>
      <c r="N138" s="24">
        <v>-331.09</v>
      </c>
    </row>
    <row r="139" spans="1:14" ht="15" thickBot="1" x14ac:dyDescent="0.35">
      <c r="A139" s="8" t="s">
        <v>86</v>
      </c>
      <c r="B139" s="24">
        <v>0</v>
      </c>
      <c r="C139" s="24">
        <v>0</v>
      </c>
      <c r="D139" s="24">
        <v>0</v>
      </c>
      <c r="E139" s="24">
        <v>0</v>
      </c>
      <c r="F139" s="24">
        <v>6998.8</v>
      </c>
      <c r="G139" s="24">
        <v>151.1</v>
      </c>
      <c r="H139" s="24">
        <v>0</v>
      </c>
      <c r="I139" s="24">
        <v>0</v>
      </c>
      <c r="J139" s="24">
        <v>0</v>
      </c>
      <c r="K139" s="24">
        <v>7149.9</v>
      </c>
      <c r="L139" s="24">
        <v>7069</v>
      </c>
      <c r="M139" s="24">
        <v>-80.900000000000006</v>
      </c>
      <c r="N139" s="24">
        <v>-1.1399999999999999</v>
      </c>
    </row>
    <row r="140" spans="1:14" ht="15" thickBot="1" x14ac:dyDescent="0.35">
      <c r="A140" s="8" t="s">
        <v>89</v>
      </c>
      <c r="B140" s="24">
        <v>0</v>
      </c>
      <c r="C140" s="24">
        <v>0</v>
      </c>
      <c r="D140" s="24">
        <v>0</v>
      </c>
      <c r="E140" s="24">
        <v>9094.1</v>
      </c>
      <c r="F140" s="24">
        <v>226.7</v>
      </c>
      <c r="G140" s="24">
        <v>151.1</v>
      </c>
      <c r="H140" s="24">
        <v>0</v>
      </c>
      <c r="I140" s="24">
        <v>0</v>
      </c>
      <c r="J140" s="24">
        <v>0</v>
      </c>
      <c r="K140" s="24">
        <v>9471.9</v>
      </c>
      <c r="L140" s="24">
        <v>24067</v>
      </c>
      <c r="M140" s="24">
        <v>14595.1</v>
      </c>
      <c r="N140" s="24">
        <v>60.64</v>
      </c>
    </row>
    <row r="141" spans="1:14" ht="15" thickBot="1" x14ac:dyDescent="0.35">
      <c r="A141" s="8" t="s">
        <v>90</v>
      </c>
      <c r="B141" s="24">
        <v>0</v>
      </c>
      <c r="C141" s="24">
        <v>0</v>
      </c>
      <c r="D141" s="24">
        <v>0</v>
      </c>
      <c r="E141" s="24">
        <v>2101.6999999999998</v>
      </c>
      <c r="F141" s="24">
        <v>18473</v>
      </c>
      <c r="G141" s="24">
        <v>852.8</v>
      </c>
      <c r="H141" s="24">
        <v>0</v>
      </c>
      <c r="I141" s="24">
        <v>0</v>
      </c>
      <c r="J141" s="24">
        <v>0</v>
      </c>
      <c r="K141" s="24">
        <v>21427.5</v>
      </c>
      <c r="L141" s="24">
        <v>1000</v>
      </c>
      <c r="M141" s="24">
        <v>-20427.5</v>
      </c>
      <c r="N141" s="24">
        <v>-2042.75</v>
      </c>
    </row>
    <row r="142" spans="1:14" ht="15" thickBot="1" x14ac:dyDescent="0.35"/>
    <row r="143" spans="1:14" ht="15" thickBot="1" x14ac:dyDescent="0.35">
      <c r="A143" s="26" t="s">
        <v>52</v>
      </c>
      <c r="B143" s="27">
        <v>34077.300000000003</v>
      </c>
    </row>
    <row r="144" spans="1:14" ht="15" thickBot="1" x14ac:dyDescent="0.35">
      <c r="A144" s="26" t="s">
        <v>167</v>
      </c>
      <c r="B144" s="27">
        <v>226.7</v>
      </c>
    </row>
    <row r="145" spans="1:2" ht="15" thickBot="1" x14ac:dyDescent="0.35">
      <c r="A145" s="26" t="s">
        <v>53</v>
      </c>
      <c r="B145" s="27">
        <v>321128.7</v>
      </c>
    </row>
    <row r="146" spans="1:2" ht="15" thickBot="1" x14ac:dyDescent="0.35">
      <c r="A146" s="26" t="s">
        <v>54</v>
      </c>
      <c r="B146" s="27">
        <v>287579</v>
      </c>
    </row>
    <row r="147" spans="1:2" ht="15" thickBot="1" x14ac:dyDescent="0.35">
      <c r="A147" s="26" t="s">
        <v>55</v>
      </c>
      <c r="B147" s="27">
        <v>33549.699999999997</v>
      </c>
    </row>
    <row r="148" spans="1:2" ht="15" thickBot="1" x14ac:dyDescent="0.35">
      <c r="A148" s="26" t="s">
        <v>56</v>
      </c>
      <c r="B148" s="27"/>
    </row>
    <row r="149" spans="1:2" ht="15" thickBot="1" x14ac:dyDescent="0.35">
      <c r="A149" s="26" t="s">
        <v>57</v>
      </c>
      <c r="B149" s="27"/>
    </row>
    <row r="150" spans="1:2" ht="15" thickBot="1" x14ac:dyDescent="0.35">
      <c r="A150" s="26" t="s">
        <v>58</v>
      </c>
      <c r="B150" s="27">
        <v>0</v>
      </c>
    </row>
    <row r="152" spans="1:2" x14ac:dyDescent="0.3">
      <c r="A152" s="6" t="s">
        <v>59</v>
      </c>
    </row>
    <row r="154" spans="1:2" x14ac:dyDescent="0.3">
      <c r="A154" s="28" t="s">
        <v>182</v>
      </c>
    </row>
    <row r="155" spans="1:2" x14ac:dyDescent="0.3">
      <c r="A155" s="28" t="s">
        <v>183</v>
      </c>
    </row>
  </sheetData>
  <hyperlinks>
    <hyperlink ref="A152" r:id="rId1" display="https://miau.my-x.hu/myx-free/coco/test/842466720230103183753.html" xr:uid="{E0FAABFA-7F01-41D0-99AF-53EDD9E0C3FE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General data</vt:lpstr>
      <vt:lpstr>Statement		</vt:lpstr>
      <vt:lpstr>Coco_data direkt</vt:lpstr>
      <vt:lpstr>Coco_result direkt</vt:lpstr>
      <vt:lpstr> innovation diffusion index 202</vt:lpstr>
      <vt:lpstr>Coco_data 2 inverz</vt:lpstr>
      <vt:lpstr>Coco_result inverz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Laszlo Hammerl</dc:creator>
  <cp:lastModifiedBy>Lttd</cp:lastModifiedBy>
  <dcterms:created xsi:type="dcterms:W3CDTF">2022-12-09T12:01:55Z</dcterms:created>
  <dcterms:modified xsi:type="dcterms:W3CDTF">2023-01-05T05:37:33Z</dcterms:modified>
</cp:coreProperties>
</file>