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AppData\Local\Temp\scp01204\var\www\miau\data\miau\295\"/>
    </mc:Choice>
  </mc:AlternateContent>
  <xr:revisionPtr revIDLastSave="0" documentId="13_ncr:1_{F14B191D-CCB4-45C0-962E-4FDD1AD21488}" xr6:coauthVersionLast="47" xr6:coauthVersionMax="47" xr10:uidLastSave="{00000000-0000-0000-0000-000000000000}"/>
  <bookViews>
    <workbookView xWindow="-108" yWindow="-108" windowWidth="23256" windowHeight="12720" tabRatio="878" firstSheet="1" activeTab="10" xr2:uid="{00000000-000D-0000-FFFF-FFFF00000000}"/>
  </bookViews>
  <sheets>
    <sheet name="GDP, US $, current prices, curr" sheetId="7" r:id="rId1"/>
    <sheet name="OECD.Stat export" sheetId="1" r:id="rId2"/>
    <sheet name="OECD_pop" sheetId="3" r:id="rId3"/>
    <sheet name="pop_2010_2021" sheetId="4" r:id="rId4"/>
    <sheet name="bizt2010_2020" sheetId="2" r:id="rId5"/>
    <sheet name="bizt2010_2020 (2)" sheetId="5" r:id="rId6"/>
    <sheet name="Munka2" sheetId="8" r:id="rId7"/>
    <sheet name="Munka3" sheetId="9" r:id="rId8"/>
    <sheet name="Munka4" sheetId="10" r:id="rId9"/>
    <sheet name="modell" sheetId="6" r:id="rId10"/>
    <sheet name="info" sheetId="11" r:id="rId11"/>
  </sheets>
  <definedNames>
    <definedName name="_xlnm._FilterDatabase" localSheetId="1" hidden="1">'OECD.Stat export'!$A$5:$Z$78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81" i="10" l="1"/>
  <c r="N2" i="10"/>
  <c r="O2" i="10"/>
  <c r="P2" i="10"/>
  <c r="Q2" i="10"/>
  <c r="R2" i="10"/>
  <c r="S2" i="10"/>
  <c r="T2" i="10"/>
  <c r="U2" i="10"/>
  <c r="V2" i="10"/>
  <c r="W2" i="10"/>
  <c r="X2" i="10"/>
  <c r="N3" i="10"/>
  <c r="O3" i="10"/>
  <c r="P3" i="10"/>
  <c r="Q3" i="10"/>
  <c r="R3" i="10"/>
  <c r="S3" i="10"/>
  <c r="T3" i="10"/>
  <c r="U3" i="10"/>
  <c r="V3" i="10"/>
  <c r="W3" i="10"/>
  <c r="X3" i="10"/>
  <c r="N4" i="10"/>
  <c r="O4" i="10"/>
  <c r="P4" i="10"/>
  <c r="Q4" i="10"/>
  <c r="R4" i="10"/>
  <c r="S4" i="10"/>
  <c r="T4" i="10"/>
  <c r="U4" i="10"/>
  <c r="V4" i="10"/>
  <c r="W4" i="10"/>
  <c r="X4" i="10"/>
  <c r="N5" i="10"/>
  <c r="O5" i="10"/>
  <c r="P5" i="10"/>
  <c r="Q5" i="10"/>
  <c r="R5" i="10"/>
  <c r="S5" i="10"/>
  <c r="T5" i="10"/>
  <c r="U5" i="10"/>
  <c r="V5" i="10"/>
  <c r="W5" i="10"/>
  <c r="X5" i="10"/>
  <c r="N6" i="10"/>
  <c r="O6" i="10"/>
  <c r="P6" i="10"/>
  <c r="Q6" i="10"/>
  <c r="R6" i="10"/>
  <c r="S6" i="10"/>
  <c r="T6" i="10"/>
  <c r="U6" i="10"/>
  <c r="V6" i="10"/>
  <c r="W6" i="10"/>
  <c r="X6" i="10"/>
  <c r="N7" i="10"/>
  <c r="O7" i="10"/>
  <c r="P7" i="10"/>
  <c r="Q7" i="10"/>
  <c r="R7" i="10"/>
  <c r="S7" i="10"/>
  <c r="T7" i="10"/>
  <c r="U7" i="10"/>
  <c r="V7" i="10"/>
  <c r="W7" i="10"/>
  <c r="X7" i="10"/>
  <c r="N8" i="10"/>
  <c r="O8" i="10"/>
  <c r="P8" i="10"/>
  <c r="Q8" i="10"/>
  <c r="R8" i="10"/>
  <c r="S8" i="10"/>
  <c r="T8" i="10"/>
  <c r="U8" i="10"/>
  <c r="V8" i="10"/>
  <c r="W8" i="10"/>
  <c r="X8" i="10"/>
  <c r="N9" i="10"/>
  <c r="O9" i="10"/>
  <c r="P9" i="10"/>
  <c r="Q9" i="10"/>
  <c r="R9" i="10"/>
  <c r="S9" i="10"/>
  <c r="T9" i="10"/>
  <c r="U9" i="10"/>
  <c r="V9" i="10"/>
  <c r="W9" i="10"/>
  <c r="X9" i="10"/>
  <c r="N10" i="10"/>
  <c r="O10" i="10"/>
  <c r="P10" i="10"/>
  <c r="Q10" i="10"/>
  <c r="R10" i="10"/>
  <c r="S10" i="10"/>
  <c r="T10" i="10"/>
  <c r="U10" i="10"/>
  <c r="V10" i="10"/>
  <c r="W10" i="10"/>
  <c r="X10" i="10"/>
  <c r="N11" i="10"/>
  <c r="O11" i="10"/>
  <c r="P11" i="10"/>
  <c r="Q11" i="10"/>
  <c r="R11" i="10"/>
  <c r="S11" i="10"/>
  <c r="T11" i="10"/>
  <c r="U11" i="10"/>
  <c r="V11" i="10"/>
  <c r="W11" i="10"/>
  <c r="X11" i="10"/>
  <c r="N12" i="10"/>
  <c r="O12" i="10"/>
  <c r="P12" i="10"/>
  <c r="Q12" i="10"/>
  <c r="R12" i="10"/>
  <c r="S12" i="10"/>
  <c r="T12" i="10"/>
  <c r="U12" i="10"/>
  <c r="V12" i="10"/>
  <c r="W12" i="10"/>
  <c r="X12" i="10"/>
  <c r="N13" i="10"/>
  <c r="O13" i="10"/>
  <c r="P13" i="10"/>
  <c r="Q13" i="10"/>
  <c r="R13" i="10"/>
  <c r="S13" i="10"/>
  <c r="T13" i="10"/>
  <c r="U13" i="10"/>
  <c r="V13" i="10"/>
  <c r="W13" i="10"/>
  <c r="X13" i="10"/>
  <c r="N14" i="10"/>
  <c r="O14" i="10"/>
  <c r="P14" i="10"/>
  <c r="Q14" i="10"/>
  <c r="R14" i="10"/>
  <c r="S14" i="10"/>
  <c r="T14" i="10"/>
  <c r="U14" i="10"/>
  <c r="V14" i="10"/>
  <c r="W14" i="10"/>
  <c r="X14" i="10"/>
  <c r="N15" i="10"/>
  <c r="O15" i="10"/>
  <c r="P15" i="10"/>
  <c r="Q15" i="10"/>
  <c r="R15" i="10"/>
  <c r="S15" i="10"/>
  <c r="T15" i="10"/>
  <c r="U15" i="10"/>
  <c r="V15" i="10"/>
  <c r="W15" i="10"/>
  <c r="X15" i="10"/>
  <c r="N16" i="10"/>
  <c r="O16" i="10"/>
  <c r="P16" i="10"/>
  <c r="Q16" i="10"/>
  <c r="R16" i="10"/>
  <c r="S16" i="10"/>
  <c r="T16" i="10"/>
  <c r="U16" i="10"/>
  <c r="V16" i="10"/>
  <c r="W16" i="10"/>
  <c r="X16" i="10"/>
  <c r="N17" i="10"/>
  <c r="O17" i="10"/>
  <c r="P17" i="10"/>
  <c r="Q17" i="10"/>
  <c r="R17" i="10"/>
  <c r="S17" i="10"/>
  <c r="T17" i="10"/>
  <c r="U17" i="10"/>
  <c r="V17" i="10"/>
  <c r="W17" i="10"/>
  <c r="X17" i="10"/>
  <c r="N18" i="10"/>
  <c r="O18" i="10"/>
  <c r="P18" i="10"/>
  <c r="Q18" i="10"/>
  <c r="R18" i="10"/>
  <c r="S18" i="10"/>
  <c r="T18" i="10"/>
  <c r="U18" i="10"/>
  <c r="V18" i="10"/>
  <c r="W18" i="10"/>
  <c r="X18" i="10"/>
  <c r="N19" i="10"/>
  <c r="O19" i="10"/>
  <c r="P19" i="10"/>
  <c r="Q19" i="10"/>
  <c r="R19" i="10"/>
  <c r="S19" i="10"/>
  <c r="T19" i="10"/>
  <c r="U19" i="10"/>
  <c r="V19" i="10"/>
  <c r="W19" i="10"/>
  <c r="X19" i="10"/>
  <c r="N20" i="10"/>
  <c r="O20" i="10"/>
  <c r="P20" i="10"/>
  <c r="Q20" i="10"/>
  <c r="R20" i="10"/>
  <c r="S20" i="10"/>
  <c r="T20" i="10"/>
  <c r="U20" i="10"/>
  <c r="V20" i="10"/>
  <c r="W20" i="10"/>
  <c r="X20" i="10"/>
  <c r="N21" i="10"/>
  <c r="O21" i="10"/>
  <c r="P21" i="10"/>
  <c r="Q21" i="10"/>
  <c r="R21" i="10"/>
  <c r="S21" i="10"/>
  <c r="T21" i="10"/>
  <c r="U21" i="10"/>
  <c r="V21" i="10"/>
  <c r="W21" i="10"/>
  <c r="X21" i="10"/>
  <c r="N22" i="10"/>
  <c r="O22" i="10"/>
  <c r="P22" i="10"/>
  <c r="Q22" i="10"/>
  <c r="R22" i="10"/>
  <c r="S22" i="10"/>
  <c r="T22" i="10"/>
  <c r="U22" i="10"/>
  <c r="V22" i="10"/>
  <c r="W22" i="10"/>
  <c r="X22" i="10"/>
  <c r="N23" i="10"/>
  <c r="O23" i="10"/>
  <c r="P23" i="10"/>
  <c r="Q23" i="10"/>
  <c r="R23" i="10"/>
  <c r="S23" i="10"/>
  <c r="T23" i="10"/>
  <c r="U23" i="10"/>
  <c r="V23" i="10"/>
  <c r="W23" i="10"/>
  <c r="X23" i="10"/>
  <c r="N24" i="10"/>
  <c r="O24" i="10"/>
  <c r="P24" i="10"/>
  <c r="Q24" i="10"/>
  <c r="R24" i="10"/>
  <c r="S24" i="10"/>
  <c r="T24" i="10"/>
  <c r="U24" i="10"/>
  <c r="V24" i="10"/>
  <c r="W24" i="10"/>
  <c r="X24" i="10"/>
  <c r="N25" i="10"/>
  <c r="O25" i="10"/>
  <c r="P25" i="10"/>
  <c r="Q25" i="10"/>
  <c r="R25" i="10"/>
  <c r="S25" i="10"/>
  <c r="T25" i="10"/>
  <c r="U25" i="10"/>
  <c r="V25" i="10"/>
  <c r="W25" i="10"/>
  <c r="X25" i="10"/>
  <c r="N26" i="10"/>
  <c r="O26" i="10"/>
  <c r="P26" i="10"/>
  <c r="Q26" i="10"/>
  <c r="R26" i="10"/>
  <c r="S26" i="10"/>
  <c r="T26" i="10"/>
  <c r="U26" i="10"/>
  <c r="V26" i="10"/>
  <c r="W26" i="10"/>
  <c r="X26" i="10"/>
  <c r="N27" i="10"/>
  <c r="O27" i="10"/>
  <c r="P27" i="10"/>
  <c r="Q27" i="10"/>
  <c r="R27" i="10"/>
  <c r="S27" i="10"/>
  <c r="T27" i="10"/>
  <c r="U27" i="10"/>
  <c r="V27" i="10"/>
  <c r="W27" i="10"/>
  <c r="X27" i="10"/>
  <c r="N28" i="10"/>
  <c r="O28" i="10"/>
  <c r="P28" i="10"/>
  <c r="Q28" i="10"/>
  <c r="R28" i="10"/>
  <c r="S28" i="10"/>
  <c r="T28" i="10"/>
  <c r="U28" i="10"/>
  <c r="V28" i="10"/>
  <c r="W28" i="10"/>
  <c r="X28" i="10"/>
  <c r="N29" i="10"/>
  <c r="O29" i="10"/>
  <c r="P29" i="10"/>
  <c r="Q29" i="10"/>
  <c r="R29" i="10"/>
  <c r="S29" i="10"/>
  <c r="T29" i="10"/>
  <c r="U29" i="10"/>
  <c r="V29" i="10"/>
  <c r="W29" i="10"/>
  <c r="X29" i="10"/>
  <c r="N30" i="10"/>
  <c r="O30" i="10"/>
  <c r="P30" i="10"/>
  <c r="Q30" i="10"/>
  <c r="R30" i="10"/>
  <c r="S30" i="10"/>
  <c r="T30" i="10"/>
  <c r="U30" i="10"/>
  <c r="V30" i="10"/>
  <c r="W30" i="10"/>
  <c r="X30" i="10"/>
  <c r="N31" i="10"/>
  <c r="O31" i="10"/>
  <c r="P31" i="10"/>
  <c r="Q31" i="10"/>
  <c r="R31" i="10"/>
  <c r="S31" i="10"/>
  <c r="T31" i="10"/>
  <c r="U31" i="10"/>
  <c r="V31" i="10"/>
  <c r="W31" i="10"/>
  <c r="X31" i="10"/>
  <c r="N32" i="10"/>
  <c r="O32" i="10"/>
  <c r="P32" i="10"/>
  <c r="Q32" i="10"/>
  <c r="R32" i="10"/>
  <c r="S32" i="10"/>
  <c r="T32" i="10"/>
  <c r="U32" i="10"/>
  <c r="V32" i="10"/>
  <c r="W32" i="10"/>
  <c r="X32" i="10"/>
  <c r="N33" i="10"/>
  <c r="O33" i="10"/>
  <c r="P33" i="10"/>
  <c r="Q33" i="10"/>
  <c r="R33" i="10"/>
  <c r="S33" i="10"/>
  <c r="T33" i="10"/>
  <c r="U33" i="10"/>
  <c r="V33" i="10"/>
  <c r="W33" i="10"/>
  <c r="X33" i="10"/>
  <c r="N34" i="10"/>
  <c r="O34" i="10"/>
  <c r="P34" i="10"/>
  <c r="Q34" i="10"/>
  <c r="R34" i="10"/>
  <c r="S34" i="10"/>
  <c r="T34" i="10"/>
  <c r="U34" i="10"/>
  <c r="V34" i="10"/>
  <c r="W34" i="10"/>
  <c r="X34" i="10"/>
  <c r="M3" i="10"/>
  <c r="M4" i="10"/>
  <c r="M5" i="10"/>
  <c r="M6" i="10"/>
  <c r="M7" i="10"/>
  <c r="M8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2" i="10"/>
  <c r="C2" i="10"/>
  <c r="D2" i="10"/>
  <c r="E2" i="10"/>
  <c r="F2" i="10"/>
  <c r="G2" i="10"/>
  <c r="H2" i="10"/>
  <c r="I2" i="10"/>
  <c r="J2" i="10"/>
  <c r="K2" i="10"/>
  <c r="L2" i="10"/>
  <c r="C3" i="10"/>
  <c r="D3" i="10"/>
  <c r="E3" i="10"/>
  <c r="F3" i="10"/>
  <c r="G3" i="10"/>
  <c r="H3" i="10"/>
  <c r="I3" i="10"/>
  <c r="J3" i="10"/>
  <c r="K3" i="10"/>
  <c r="L3" i="10"/>
  <c r="C4" i="10"/>
  <c r="D4" i="10"/>
  <c r="E4" i="10"/>
  <c r="F4" i="10"/>
  <c r="G4" i="10"/>
  <c r="H4" i="10"/>
  <c r="I4" i="10"/>
  <c r="J4" i="10"/>
  <c r="K4" i="10"/>
  <c r="L4" i="10"/>
  <c r="C5" i="10"/>
  <c r="D5" i="10"/>
  <c r="E5" i="10"/>
  <c r="F5" i="10"/>
  <c r="G5" i="10"/>
  <c r="H5" i="10"/>
  <c r="I5" i="10"/>
  <c r="J5" i="10"/>
  <c r="K5" i="10"/>
  <c r="L5" i="10"/>
  <c r="C6" i="10"/>
  <c r="D6" i="10"/>
  <c r="E6" i="10"/>
  <c r="F6" i="10"/>
  <c r="G6" i="10"/>
  <c r="H6" i="10"/>
  <c r="I6" i="10"/>
  <c r="J6" i="10"/>
  <c r="K6" i="10"/>
  <c r="L6" i="10"/>
  <c r="C7" i="10"/>
  <c r="D7" i="10"/>
  <c r="E7" i="10"/>
  <c r="F7" i="10"/>
  <c r="G7" i="10"/>
  <c r="H7" i="10"/>
  <c r="I7" i="10"/>
  <c r="J7" i="10"/>
  <c r="K7" i="10"/>
  <c r="L7" i="10"/>
  <c r="C8" i="10"/>
  <c r="D8" i="10"/>
  <c r="E8" i="10"/>
  <c r="F8" i="10"/>
  <c r="G8" i="10"/>
  <c r="H8" i="10"/>
  <c r="I8" i="10"/>
  <c r="J8" i="10"/>
  <c r="K8" i="10"/>
  <c r="L8" i="10"/>
  <c r="C9" i="10"/>
  <c r="D9" i="10"/>
  <c r="E9" i="10"/>
  <c r="F9" i="10"/>
  <c r="G9" i="10"/>
  <c r="H9" i="10"/>
  <c r="I9" i="10"/>
  <c r="J9" i="10"/>
  <c r="K9" i="10"/>
  <c r="L9" i="10"/>
  <c r="C10" i="10"/>
  <c r="D10" i="10"/>
  <c r="E10" i="10"/>
  <c r="F10" i="10"/>
  <c r="G10" i="10"/>
  <c r="H10" i="10"/>
  <c r="I10" i="10"/>
  <c r="J10" i="10"/>
  <c r="K10" i="10"/>
  <c r="L10" i="10"/>
  <c r="C11" i="10"/>
  <c r="D11" i="10"/>
  <c r="E11" i="10"/>
  <c r="F11" i="10"/>
  <c r="G11" i="10"/>
  <c r="H11" i="10"/>
  <c r="I11" i="10"/>
  <c r="J11" i="10"/>
  <c r="K11" i="10"/>
  <c r="L11" i="10"/>
  <c r="C12" i="10"/>
  <c r="D12" i="10"/>
  <c r="E12" i="10"/>
  <c r="F12" i="10"/>
  <c r="G12" i="10"/>
  <c r="H12" i="10"/>
  <c r="I12" i="10"/>
  <c r="J12" i="10"/>
  <c r="K12" i="10"/>
  <c r="L12" i="10"/>
  <c r="C13" i="10"/>
  <c r="D13" i="10"/>
  <c r="E13" i="10"/>
  <c r="F13" i="10"/>
  <c r="G13" i="10"/>
  <c r="H13" i="10"/>
  <c r="I13" i="10"/>
  <c r="J13" i="10"/>
  <c r="K13" i="10"/>
  <c r="L13" i="10"/>
  <c r="C14" i="10"/>
  <c r="D14" i="10"/>
  <c r="E14" i="10"/>
  <c r="F14" i="10"/>
  <c r="G14" i="10"/>
  <c r="H14" i="10"/>
  <c r="I14" i="10"/>
  <c r="J14" i="10"/>
  <c r="K14" i="10"/>
  <c r="L14" i="10"/>
  <c r="C15" i="10"/>
  <c r="D15" i="10"/>
  <c r="E15" i="10"/>
  <c r="F15" i="10"/>
  <c r="G15" i="10"/>
  <c r="H15" i="10"/>
  <c r="I15" i="10"/>
  <c r="J15" i="10"/>
  <c r="K15" i="10"/>
  <c r="L15" i="10"/>
  <c r="C16" i="10"/>
  <c r="D16" i="10"/>
  <c r="E16" i="10"/>
  <c r="F16" i="10"/>
  <c r="G16" i="10"/>
  <c r="H16" i="10"/>
  <c r="I16" i="10"/>
  <c r="J16" i="10"/>
  <c r="K16" i="10"/>
  <c r="L16" i="10"/>
  <c r="C17" i="10"/>
  <c r="D17" i="10"/>
  <c r="E17" i="10"/>
  <c r="F17" i="10"/>
  <c r="G17" i="10"/>
  <c r="H17" i="10"/>
  <c r="I17" i="10"/>
  <c r="J17" i="10"/>
  <c r="K17" i="10"/>
  <c r="L17" i="10"/>
  <c r="C18" i="10"/>
  <c r="D18" i="10"/>
  <c r="E18" i="10"/>
  <c r="F18" i="10"/>
  <c r="G18" i="10"/>
  <c r="H18" i="10"/>
  <c r="I18" i="10"/>
  <c r="J18" i="10"/>
  <c r="K18" i="10"/>
  <c r="L18" i="10"/>
  <c r="C19" i="10"/>
  <c r="D19" i="10"/>
  <c r="E19" i="10"/>
  <c r="F19" i="10"/>
  <c r="G19" i="10"/>
  <c r="H19" i="10"/>
  <c r="I19" i="10"/>
  <c r="J19" i="10"/>
  <c r="K19" i="10"/>
  <c r="L19" i="10"/>
  <c r="C20" i="10"/>
  <c r="D20" i="10"/>
  <c r="E20" i="10"/>
  <c r="F20" i="10"/>
  <c r="G20" i="10"/>
  <c r="H20" i="10"/>
  <c r="I20" i="10"/>
  <c r="J20" i="10"/>
  <c r="K20" i="10"/>
  <c r="L20" i="10"/>
  <c r="C21" i="10"/>
  <c r="D21" i="10"/>
  <c r="E21" i="10"/>
  <c r="F21" i="10"/>
  <c r="G21" i="10"/>
  <c r="H21" i="10"/>
  <c r="I21" i="10"/>
  <c r="J21" i="10"/>
  <c r="K21" i="10"/>
  <c r="L21" i="10"/>
  <c r="C22" i="10"/>
  <c r="D22" i="10"/>
  <c r="E22" i="10"/>
  <c r="F22" i="10"/>
  <c r="G22" i="10"/>
  <c r="H22" i="10"/>
  <c r="I22" i="10"/>
  <c r="J22" i="10"/>
  <c r="K22" i="10"/>
  <c r="L22" i="10"/>
  <c r="C23" i="10"/>
  <c r="D23" i="10"/>
  <c r="E23" i="10"/>
  <c r="F23" i="10"/>
  <c r="G23" i="10"/>
  <c r="H23" i="10"/>
  <c r="I23" i="10"/>
  <c r="J23" i="10"/>
  <c r="K23" i="10"/>
  <c r="L23" i="10"/>
  <c r="C24" i="10"/>
  <c r="D24" i="10"/>
  <c r="E24" i="10"/>
  <c r="F24" i="10"/>
  <c r="G24" i="10"/>
  <c r="H24" i="10"/>
  <c r="I24" i="10"/>
  <c r="J24" i="10"/>
  <c r="K24" i="10"/>
  <c r="L24" i="10"/>
  <c r="C25" i="10"/>
  <c r="D25" i="10"/>
  <c r="E25" i="10"/>
  <c r="F25" i="10"/>
  <c r="G25" i="10"/>
  <c r="H25" i="10"/>
  <c r="I25" i="10"/>
  <c r="J25" i="10"/>
  <c r="K25" i="10"/>
  <c r="L25" i="10"/>
  <c r="C26" i="10"/>
  <c r="D26" i="10"/>
  <c r="E26" i="10"/>
  <c r="F26" i="10"/>
  <c r="G26" i="10"/>
  <c r="H26" i="10"/>
  <c r="I26" i="10"/>
  <c r="J26" i="10"/>
  <c r="K26" i="10"/>
  <c r="L26" i="10"/>
  <c r="C27" i="10"/>
  <c r="D27" i="10"/>
  <c r="E27" i="10"/>
  <c r="F27" i="10"/>
  <c r="G27" i="10"/>
  <c r="H27" i="10"/>
  <c r="I27" i="10"/>
  <c r="J27" i="10"/>
  <c r="K27" i="10"/>
  <c r="L27" i="10"/>
  <c r="C28" i="10"/>
  <c r="D28" i="10"/>
  <c r="E28" i="10"/>
  <c r="F28" i="10"/>
  <c r="G28" i="10"/>
  <c r="H28" i="10"/>
  <c r="I28" i="10"/>
  <c r="J28" i="10"/>
  <c r="K28" i="10"/>
  <c r="L28" i="10"/>
  <c r="C29" i="10"/>
  <c r="D29" i="10"/>
  <c r="E29" i="10"/>
  <c r="F29" i="10"/>
  <c r="G29" i="10"/>
  <c r="H29" i="10"/>
  <c r="I29" i="10"/>
  <c r="J29" i="10"/>
  <c r="K29" i="10"/>
  <c r="L29" i="10"/>
  <c r="C30" i="10"/>
  <c r="D30" i="10"/>
  <c r="E30" i="10"/>
  <c r="F30" i="10"/>
  <c r="G30" i="10"/>
  <c r="H30" i="10"/>
  <c r="I30" i="10"/>
  <c r="J30" i="10"/>
  <c r="K30" i="10"/>
  <c r="L30" i="10"/>
  <c r="C31" i="10"/>
  <c r="D31" i="10"/>
  <c r="E31" i="10"/>
  <c r="F31" i="10"/>
  <c r="G31" i="10"/>
  <c r="H31" i="10"/>
  <c r="I31" i="10"/>
  <c r="J31" i="10"/>
  <c r="K31" i="10"/>
  <c r="L31" i="10"/>
  <c r="C32" i="10"/>
  <c r="D32" i="10"/>
  <c r="E32" i="10"/>
  <c r="F32" i="10"/>
  <c r="G32" i="10"/>
  <c r="H32" i="10"/>
  <c r="I32" i="10"/>
  <c r="J32" i="10"/>
  <c r="K32" i="10"/>
  <c r="L32" i="10"/>
  <c r="C33" i="10"/>
  <c r="D33" i="10"/>
  <c r="E33" i="10"/>
  <c r="F33" i="10"/>
  <c r="G33" i="10"/>
  <c r="H33" i="10"/>
  <c r="I33" i="10"/>
  <c r="J33" i="10"/>
  <c r="K33" i="10"/>
  <c r="L33" i="10"/>
  <c r="C34" i="10"/>
  <c r="D34" i="10"/>
  <c r="E34" i="10"/>
  <c r="F34" i="10"/>
  <c r="G34" i="10"/>
  <c r="H34" i="10"/>
  <c r="I34" i="10"/>
  <c r="J34" i="10"/>
  <c r="K34" i="10"/>
  <c r="L34" i="10"/>
  <c r="B34" i="10"/>
  <c r="B3" i="10"/>
  <c r="B4" i="10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2" i="10"/>
  <c r="Z9" i="9"/>
  <c r="Z10" i="9"/>
  <c r="Z11" i="9"/>
  <c r="Z12" i="9"/>
  <c r="Z13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Z29" i="9"/>
  <c r="Z30" i="9"/>
  <c r="Z31" i="9"/>
  <c r="Z32" i="9"/>
  <c r="Z33" i="9"/>
  <c r="Z34" i="9"/>
  <c r="Z35" i="9"/>
  <c r="Z36" i="9"/>
  <c r="Z37" i="9"/>
  <c r="Z38" i="9"/>
  <c r="Z39" i="9"/>
  <c r="Z40" i="9"/>
  <c r="Z8" i="9"/>
  <c r="P8" i="9"/>
  <c r="Q8" i="9"/>
  <c r="R8" i="9"/>
  <c r="S8" i="9"/>
  <c r="T8" i="9"/>
  <c r="U8" i="9"/>
  <c r="V8" i="9"/>
  <c r="W8" i="9"/>
  <c r="X8" i="9"/>
  <c r="Y8" i="9"/>
  <c r="P9" i="9"/>
  <c r="Q9" i="9"/>
  <c r="R9" i="9"/>
  <c r="S9" i="9"/>
  <c r="T9" i="9"/>
  <c r="U9" i="9"/>
  <c r="V9" i="9"/>
  <c r="W9" i="9"/>
  <c r="X9" i="9"/>
  <c r="Y9" i="9"/>
  <c r="P10" i="9"/>
  <c r="Q10" i="9"/>
  <c r="R10" i="9"/>
  <c r="S10" i="9"/>
  <c r="T10" i="9"/>
  <c r="U10" i="9"/>
  <c r="V10" i="9"/>
  <c r="W10" i="9"/>
  <c r="X10" i="9"/>
  <c r="Y10" i="9"/>
  <c r="P11" i="9"/>
  <c r="Q11" i="9"/>
  <c r="R11" i="9"/>
  <c r="S11" i="9"/>
  <c r="T11" i="9"/>
  <c r="U11" i="9"/>
  <c r="V11" i="9"/>
  <c r="W11" i="9"/>
  <c r="X11" i="9"/>
  <c r="Y11" i="9"/>
  <c r="P12" i="9"/>
  <c r="Q12" i="9"/>
  <c r="R12" i="9"/>
  <c r="S12" i="9"/>
  <c r="T12" i="9"/>
  <c r="U12" i="9"/>
  <c r="V12" i="9"/>
  <c r="W12" i="9"/>
  <c r="X12" i="9"/>
  <c r="Y12" i="9"/>
  <c r="P13" i="9"/>
  <c r="Q13" i="9"/>
  <c r="R13" i="9"/>
  <c r="S13" i="9"/>
  <c r="T13" i="9"/>
  <c r="U13" i="9"/>
  <c r="V13" i="9"/>
  <c r="W13" i="9"/>
  <c r="X13" i="9"/>
  <c r="Y13" i="9"/>
  <c r="P14" i="9"/>
  <c r="Q14" i="9"/>
  <c r="R14" i="9"/>
  <c r="S14" i="9"/>
  <c r="T14" i="9"/>
  <c r="U14" i="9"/>
  <c r="V14" i="9"/>
  <c r="W14" i="9"/>
  <c r="X14" i="9"/>
  <c r="Y14" i="9"/>
  <c r="P15" i="9"/>
  <c r="Q15" i="9"/>
  <c r="R15" i="9"/>
  <c r="S15" i="9"/>
  <c r="T15" i="9"/>
  <c r="U15" i="9"/>
  <c r="V15" i="9"/>
  <c r="W15" i="9"/>
  <c r="X15" i="9"/>
  <c r="Y15" i="9"/>
  <c r="P16" i="9"/>
  <c r="Q16" i="9"/>
  <c r="R16" i="9"/>
  <c r="S16" i="9"/>
  <c r="T16" i="9"/>
  <c r="U16" i="9"/>
  <c r="V16" i="9"/>
  <c r="W16" i="9"/>
  <c r="X16" i="9"/>
  <c r="Y16" i="9"/>
  <c r="P17" i="9"/>
  <c r="Q17" i="9"/>
  <c r="R17" i="9"/>
  <c r="S17" i="9"/>
  <c r="T17" i="9"/>
  <c r="U17" i="9"/>
  <c r="V17" i="9"/>
  <c r="W17" i="9"/>
  <c r="X17" i="9"/>
  <c r="Y17" i="9"/>
  <c r="P18" i="9"/>
  <c r="Q18" i="9"/>
  <c r="R18" i="9"/>
  <c r="S18" i="9"/>
  <c r="T18" i="9"/>
  <c r="U18" i="9"/>
  <c r="V18" i="9"/>
  <c r="W18" i="9"/>
  <c r="X18" i="9"/>
  <c r="Y18" i="9"/>
  <c r="P19" i="9"/>
  <c r="Q19" i="9"/>
  <c r="R19" i="9"/>
  <c r="S19" i="9"/>
  <c r="T19" i="9"/>
  <c r="U19" i="9"/>
  <c r="V19" i="9"/>
  <c r="W19" i="9"/>
  <c r="X19" i="9"/>
  <c r="Y19" i="9"/>
  <c r="P20" i="9"/>
  <c r="Q20" i="9"/>
  <c r="R20" i="9"/>
  <c r="S20" i="9"/>
  <c r="T20" i="9"/>
  <c r="U20" i="9"/>
  <c r="V20" i="9"/>
  <c r="W20" i="9"/>
  <c r="X20" i="9"/>
  <c r="Y20" i="9"/>
  <c r="P21" i="9"/>
  <c r="Q21" i="9"/>
  <c r="R21" i="9"/>
  <c r="S21" i="9"/>
  <c r="T21" i="9"/>
  <c r="U21" i="9"/>
  <c r="V21" i="9"/>
  <c r="W21" i="9"/>
  <c r="X21" i="9"/>
  <c r="Y21" i="9"/>
  <c r="P22" i="9"/>
  <c r="Q22" i="9"/>
  <c r="R22" i="9"/>
  <c r="S22" i="9"/>
  <c r="T22" i="9"/>
  <c r="U22" i="9"/>
  <c r="V22" i="9"/>
  <c r="W22" i="9"/>
  <c r="X22" i="9"/>
  <c r="Y22" i="9"/>
  <c r="P23" i="9"/>
  <c r="Q23" i="9"/>
  <c r="R23" i="9"/>
  <c r="S23" i="9"/>
  <c r="T23" i="9"/>
  <c r="U23" i="9"/>
  <c r="V23" i="9"/>
  <c r="W23" i="9"/>
  <c r="X23" i="9"/>
  <c r="Y23" i="9"/>
  <c r="P24" i="9"/>
  <c r="Q24" i="9"/>
  <c r="R24" i="9"/>
  <c r="S24" i="9"/>
  <c r="T24" i="9"/>
  <c r="U24" i="9"/>
  <c r="V24" i="9"/>
  <c r="W24" i="9"/>
  <c r="X24" i="9"/>
  <c r="Y24" i="9"/>
  <c r="P25" i="9"/>
  <c r="Q25" i="9"/>
  <c r="R25" i="9"/>
  <c r="S25" i="9"/>
  <c r="T25" i="9"/>
  <c r="U25" i="9"/>
  <c r="V25" i="9"/>
  <c r="W25" i="9"/>
  <c r="X25" i="9"/>
  <c r="Y25" i="9"/>
  <c r="P26" i="9"/>
  <c r="Q26" i="9"/>
  <c r="R26" i="9"/>
  <c r="S26" i="9"/>
  <c r="T26" i="9"/>
  <c r="U26" i="9"/>
  <c r="V26" i="9"/>
  <c r="W26" i="9"/>
  <c r="X26" i="9"/>
  <c r="Y26" i="9"/>
  <c r="P27" i="9"/>
  <c r="Q27" i="9"/>
  <c r="R27" i="9"/>
  <c r="S27" i="9"/>
  <c r="T27" i="9"/>
  <c r="U27" i="9"/>
  <c r="V27" i="9"/>
  <c r="W27" i="9"/>
  <c r="X27" i="9"/>
  <c r="Y27" i="9"/>
  <c r="P28" i="9"/>
  <c r="Q28" i="9"/>
  <c r="R28" i="9"/>
  <c r="S28" i="9"/>
  <c r="T28" i="9"/>
  <c r="U28" i="9"/>
  <c r="V28" i="9"/>
  <c r="W28" i="9"/>
  <c r="X28" i="9"/>
  <c r="Y28" i="9"/>
  <c r="P29" i="9"/>
  <c r="Q29" i="9"/>
  <c r="R29" i="9"/>
  <c r="S29" i="9"/>
  <c r="T29" i="9"/>
  <c r="U29" i="9"/>
  <c r="V29" i="9"/>
  <c r="W29" i="9"/>
  <c r="X29" i="9"/>
  <c r="Y29" i="9"/>
  <c r="P30" i="9"/>
  <c r="Q30" i="9"/>
  <c r="R30" i="9"/>
  <c r="S30" i="9"/>
  <c r="T30" i="9"/>
  <c r="U30" i="9"/>
  <c r="V30" i="9"/>
  <c r="W30" i="9"/>
  <c r="X30" i="9"/>
  <c r="Y30" i="9"/>
  <c r="P31" i="9"/>
  <c r="Q31" i="9"/>
  <c r="R31" i="9"/>
  <c r="S31" i="9"/>
  <c r="T31" i="9"/>
  <c r="U31" i="9"/>
  <c r="V31" i="9"/>
  <c r="W31" i="9"/>
  <c r="X31" i="9"/>
  <c r="Y31" i="9"/>
  <c r="P32" i="9"/>
  <c r="Q32" i="9"/>
  <c r="R32" i="9"/>
  <c r="S32" i="9"/>
  <c r="T32" i="9"/>
  <c r="U32" i="9"/>
  <c r="V32" i="9"/>
  <c r="W32" i="9"/>
  <c r="X32" i="9"/>
  <c r="Y32" i="9"/>
  <c r="P33" i="9"/>
  <c r="Q33" i="9"/>
  <c r="R33" i="9"/>
  <c r="S33" i="9"/>
  <c r="T33" i="9"/>
  <c r="U33" i="9"/>
  <c r="V33" i="9"/>
  <c r="W33" i="9"/>
  <c r="X33" i="9"/>
  <c r="Y33" i="9"/>
  <c r="P34" i="9"/>
  <c r="Q34" i="9"/>
  <c r="R34" i="9"/>
  <c r="S34" i="9"/>
  <c r="T34" i="9"/>
  <c r="U34" i="9"/>
  <c r="V34" i="9"/>
  <c r="W34" i="9"/>
  <c r="X34" i="9"/>
  <c r="Y34" i="9"/>
  <c r="P35" i="9"/>
  <c r="Q35" i="9"/>
  <c r="R35" i="9"/>
  <c r="S35" i="9"/>
  <c r="T35" i="9"/>
  <c r="U35" i="9"/>
  <c r="V35" i="9"/>
  <c r="W35" i="9"/>
  <c r="X35" i="9"/>
  <c r="Y35" i="9"/>
  <c r="P36" i="9"/>
  <c r="Q36" i="9"/>
  <c r="R36" i="9"/>
  <c r="S36" i="9"/>
  <c r="T36" i="9"/>
  <c r="U36" i="9"/>
  <c r="V36" i="9"/>
  <c r="W36" i="9"/>
  <c r="X36" i="9"/>
  <c r="Y36" i="9"/>
  <c r="P37" i="9"/>
  <c r="Q37" i="9"/>
  <c r="R37" i="9"/>
  <c r="S37" i="9"/>
  <c r="T37" i="9"/>
  <c r="U37" i="9"/>
  <c r="V37" i="9"/>
  <c r="W37" i="9"/>
  <c r="X37" i="9"/>
  <c r="Y37" i="9"/>
  <c r="P38" i="9"/>
  <c r="Q38" i="9"/>
  <c r="R38" i="9"/>
  <c r="S38" i="9"/>
  <c r="T38" i="9"/>
  <c r="U38" i="9"/>
  <c r="V38" i="9"/>
  <c r="W38" i="9"/>
  <c r="X38" i="9"/>
  <c r="Y38" i="9"/>
  <c r="P39" i="9"/>
  <c r="Q39" i="9"/>
  <c r="R39" i="9"/>
  <c r="S39" i="9"/>
  <c r="T39" i="9"/>
  <c r="U39" i="9"/>
  <c r="V39" i="9"/>
  <c r="W39" i="9"/>
  <c r="X39" i="9"/>
  <c r="Y39" i="9"/>
  <c r="P40" i="9"/>
  <c r="Q40" i="9"/>
  <c r="R40" i="9"/>
  <c r="S40" i="9"/>
  <c r="T40" i="9"/>
  <c r="U40" i="9"/>
  <c r="V40" i="9"/>
  <c r="W40" i="9"/>
  <c r="X40" i="9"/>
  <c r="Y40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8" i="9"/>
  <c r="N146" i="9"/>
  <c r="C42" i="8"/>
  <c r="D42" i="8"/>
  <c r="E42" i="8"/>
  <c r="F42" i="8"/>
  <c r="G42" i="8"/>
  <c r="H42" i="8"/>
  <c r="I42" i="8"/>
  <c r="J42" i="8"/>
  <c r="K42" i="8"/>
  <c r="L42" i="8"/>
  <c r="C43" i="8"/>
  <c r="D43" i="8"/>
  <c r="E43" i="8"/>
  <c r="F43" i="8"/>
  <c r="G43" i="8"/>
  <c r="H43" i="8"/>
  <c r="I43" i="8"/>
  <c r="J43" i="8"/>
  <c r="K43" i="8"/>
  <c r="L43" i="8"/>
  <c r="C44" i="8"/>
  <c r="D44" i="8"/>
  <c r="E44" i="8"/>
  <c r="F44" i="8"/>
  <c r="G44" i="8"/>
  <c r="H44" i="8"/>
  <c r="I44" i="8"/>
  <c r="J44" i="8"/>
  <c r="K44" i="8"/>
  <c r="L44" i="8"/>
  <c r="C45" i="8"/>
  <c r="D45" i="8"/>
  <c r="E45" i="8"/>
  <c r="F45" i="8"/>
  <c r="G45" i="8"/>
  <c r="H45" i="8"/>
  <c r="I45" i="8"/>
  <c r="J45" i="8"/>
  <c r="K45" i="8"/>
  <c r="L45" i="8"/>
  <c r="C46" i="8"/>
  <c r="D46" i="8"/>
  <c r="E46" i="8"/>
  <c r="F46" i="8"/>
  <c r="G46" i="8"/>
  <c r="H46" i="8"/>
  <c r="I46" i="8"/>
  <c r="J46" i="8"/>
  <c r="K46" i="8"/>
  <c r="L46" i="8"/>
  <c r="C47" i="8"/>
  <c r="D47" i="8"/>
  <c r="E47" i="8"/>
  <c r="F47" i="8"/>
  <c r="G47" i="8"/>
  <c r="H47" i="8"/>
  <c r="I47" i="8"/>
  <c r="J47" i="8"/>
  <c r="K47" i="8"/>
  <c r="L47" i="8"/>
  <c r="C48" i="8"/>
  <c r="D48" i="8"/>
  <c r="E48" i="8"/>
  <c r="F48" i="8"/>
  <c r="G48" i="8"/>
  <c r="H48" i="8"/>
  <c r="I48" i="8"/>
  <c r="J48" i="8"/>
  <c r="K48" i="8"/>
  <c r="L48" i="8"/>
  <c r="C49" i="8"/>
  <c r="D49" i="8"/>
  <c r="E49" i="8"/>
  <c r="F49" i="8"/>
  <c r="G49" i="8"/>
  <c r="H49" i="8"/>
  <c r="I49" i="8"/>
  <c r="J49" i="8"/>
  <c r="K49" i="8"/>
  <c r="L49" i="8"/>
  <c r="C50" i="8"/>
  <c r="D50" i="8"/>
  <c r="E50" i="8"/>
  <c r="F50" i="8"/>
  <c r="G50" i="8"/>
  <c r="H50" i="8"/>
  <c r="I50" i="8"/>
  <c r="J50" i="8"/>
  <c r="K50" i="8"/>
  <c r="L50" i="8"/>
  <c r="C51" i="8"/>
  <c r="D51" i="8"/>
  <c r="E51" i="8"/>
  <c r="F51" i="8"/>
  <c r="G51" i="8"/>
  <c r="H51" i="8"/>
  <c r="I51" i="8"/>
  <c r="J51" i="8"/>
  <c r="K51" i="8"/>
  <c r="L51" i="8"/>
  <c r="C52" i="8"/>
  <c r="D52" i="8"/>
  <c r="E52" i="8"/>
  <c r="F52" i="8"/>
  <c r="G52" i="8"/>
  <c r="H52" i="8"/>
  <c r="I52" i="8"/>
  <c r="J52" i="8"/>
  <c r="K52" i="8"/>
  <c r="L52" i="8"/>
  <c r="C53" i="8"/>
  <c r="D53" i="8"/>
  <c r="E53" i="8"/>
  <c r="F53" i="8"/>
  <c r="G53" i="8"/>
  <c r="H53" i="8"/>
  <c r="I53" i="8"/>
  <c r="J53" i="8"/>
  <c r="K53" i="8"/>
  <c r="L53" i="8"/>
  <c r="C54" i="8"/>
  <c r="D54" i="8"/>
  <c r="E54" i="8"/>
  <c r="F54" i="8"/>
  <c r="G54" i="8"/>
  <c r="H54" i="8"/>
  <c r="I54" i="8"/>
  <c r="J54" i="8"/>
  <c r="K54" i="8"/>
  <c r="L54" i="8"/>
  <c r="C55" i="8"/>
  <c r="D55" i="8"/>
  <c r="E55" i="8"/>
  <c r="F55" i="8"/>
  <c r="G55" i="8"/>
  <c r="H55" i="8"/>
  <c r="I55" i="8"/>
  <c r="J55" i="8"/>
  <c r="K55" i="8"/>
  <c r="L55" i="8"/>
  <c r="C56" i="8"/>
  <c r="D56" i="8"/>
  <c r="E56" i="8"/>
  <c r="F56" i="8"/>
  <c r="G56" i="8"/>
  <c r="H56" i="8"/>
  <c r="I56" i="8"/>
  <c r="J56" i="8"/>
  <c r="K56" i="8"/>
  <c r="L56" i="8"/>
  <c r="C57" i="8"/>
  <c r="D57" i="8"/>
  <c r="E57" i="8"/>
  <c r="F57" i="8"/>
  <c r="G57" i="8"/>
  <c r="H57" i="8"/>
  <c r="I57" i="8"/>
  <c r="J57" i="8"/>
  <c r="K57" i="8"/>
  <c r="L57" i="8"/>
  <c r="C58" i="8"/>
  <c r="D58" i="8"/>
  <c r="E58" i="8"/>
  <c r="F58" i="8"/>
  <c r="G58" i="8"/>
  <c r="H58" i="8"/>
  <c r="I58" i="8"/>
  <c r="J58" i="8"/>
  <c r="K58" i="8"/>
  <c r="L58" i="8"/>
  <c r="C59" i="8"/>
  <c r="D59" i="8"/>
  <c r="E59" i="8"/>
  <c r="F59" i="8"/>
  <c r="G59" i="8"/>
  <c r="H59" i="8"/>
  <c r="I59" i="8"/>
  <c r="J59" i="8"/>
  <c r="K59" i="8"/>
  <c r="L59" i="8"/>
  <c r="C60" i="8"/>
  <c r="D60" i="8"/>
  <c r="E60" i="8"/>
  <c r="F60" i="8"/>
  <c r="G60" i="8"/>
  <c r="H60" i="8"/>
  <c r="I60" i="8"/>
  <c r="J60" i="8"/>
  <c r="K60" i="8"/>
  <c r="L60" i="8"/>
  <c r="C61" i="8"/>
  <c r="D61" i="8"/>
  <c r="E61" i="8"/>
  <c r="F61" i="8"/>
  <c r="G61" i="8"/>
  <c r="H61" i="8"/>
  <c r="I61" i="8"/>
  <c r="J61" i="8"/>
  <c r="K61" i="8"/>
  <c r="L61" i="8"/>
  <c r="C62" i="8"/>
  <c r="D62" i="8"/>
  <c r="E62" i="8"/>
  <c r="F62" i="8"/>
  <c r="G62" i="8"/>
  <c r="H62" i="8"/>
  <c r="I62" i="8"/>
  <c r="J62" i="8"/>
  <c r="K62" i="8"/>
  <c r="L62" i="8"/>
  <c r="C63" i="8"/>
  <c r="D63" i="8"/>
  <c r="E63" i="8"/>
  <c r="F63" i="8"/>
  <c r="G63" i="8"/>
  <c r="H63" i="8"/>
  <c r="I63" i="8"/>
  <c r="J63" i="8"/>
  <c r="K63" i="8"/>
  <c r="L63" i="8"/>
  <c r="C64" i="8"/>
  <c r="D64" i="8"/>
  <c r="E64" i="8"/>
  <c r="F64" i="8"/>
  <c r="G64" i="8"/>
  <c r="H64" i="8"/>
  <c r="I64" i="8"/>
  <c r="J64" i="8"/>
  <c r="K64" i="8"/>
  <c r="L64" i="8"/>
  <c r="C65" i="8"/>
  <c r="D65" i="8"/>
  <c r="E65" i="8"/>
  <c r="F65" i="8"/>
  <c r="G65" i="8"/>
  <c r="H65" i="8"/>
  <c r="I65" i="8"/>
  <c r="J65" i="8"/>
  <c r="K65" i="8"/>
  <c r="L65" i="8"/>
  <c r="C66" i="8"/>
  <c r="D66" i="8"/>
  <c r="E66" i="8"/>
  <c r="F66" i="8"/>
  <c r="G66" i="8"/>
  <c r="H66" i="8"/>
  <c r="I66" i="8"/>
  <c r="J66" i="8"/>
  <c r="K66" i="8"/>
  <c r="L66" i="8"/>
  <c r="C67" i="8"/>
  <c r="D67" i="8"/>
  <c r="E67" i="8"/>
  <c r="F67" i="8"/>
  <c r="G67" i="8"/>
  <c r="H67" i="8"/>
  <c r="I67" i="8"/>
  <c r="J67" i="8"/>
  <c r="K67" i="8"/>
  <c r="L67" i="8"/>
  <c r="C68" i="8"/>
  <c r="D68" i="8"/>
  <c r="E68" i="8"/>
  <c r="F68" i="8"/>
  <c r="G68" i="8"/>
  <c r="H68" i="8"/>
  <c r="I68" i="8"/>
  <c r="J68" i="8"/>
  <c r="K68" i="8"/>
  <c r="L68" i="8"/>
  <c r="C69" i="8"/>
  <c r="D69" i="8"/>
  <c r="E69" i="8"/>
  <c r="F69" i="8"/>
  <c r="G69" i="8"/>
  <c r="H69" i="8"/>
  <c r="I69" i="8"/>
  <c r="J69" i="8"/>
  <c r="K69" i="8"/>
  <c r="L69" i="8"/>
  <c r="C70" i="8"/>
  <c r="D70" i="8"/>
  <c r="E70" i="8"/>
  <c r="F70" i="8"/>
  <c r="G70" i="8"/>
  <c r="H70" i="8"/>
  <c r="I70" i="8"/>
  <c r="J70" i="8"/>
  <c r="K70" i="8"/>
  <c r="L70" i="8"/>
  <c r="C71" i="8"/>
  <c r="D71" i="8"/>
  <c r="E71" i="8"/>
  <c r="F71" i="8"/>
  <c r="G71" i="8"/>
  <c r="H71" i="8"/>
  <c r="I71" i="8"/>
  <c r="J71" i="8"/>
  <c r="K71" i="8"/>
  <c r="L71" i="8"/>
  <c r="C72" i="8"/>
  <c r="D72" i="8"/>
  <c r="E72" i="8"/>
  <c r="F72" i="8"/>
  <c r="G72" i="8"/>
  <c r="H72" i="8"/>
  <c r="I72" i="8"/>
  <c r="J72" i="8"/>
  <c r="K72" i="8"/>
  <c r="L72" i="8"/>
  <c r="C73" i="8"/>
  <c r="D73" i="8"/>
  <c r="E73" i="8"/>
  <c r="F73" i="8"/>
  <c r="G73" i="8"/>
  <c r="H73" i="8"/>
  <c r="I73" i="8"/>
  <c r="J73" i="8"/>
  <c r="K73" i="8"/>
  <c r="L73" i="8"/>
  <c r="C74" i="8"/>
  <c r="D74" i="8"/>
  <c r="E74" i="8"/>
  <c r="F74" i="8"/>
  <c r="G74" i="8"/>
  <c r="H74" i="8"/>
  <c r="I74" i="8"/>
  <c r="J74" i="8"/>
  <c r="K74" i="8"/>
  <c r="L74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42" i="8"/>
  <c r="M67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B41" i="8"/>
  <c r="C41" i="8"/>
  <c r="D41" i="8"/>
  <c r="E41" i="8"/>
  <c r="F41" i="8"/>
  <c r="G41" i="8"/>
  <c r="H41" i="8"/>
  <c r="I41" i="8"/>
  <c r="J41" i="8"/>
  <c r="K41" i="8"/>
  <c r="L41" i="8"/>
  <c r="M41" i="8"/>
  <c r="N41" i="8"/>
  <c r="O41" i="8"/>
  <c r="A41" i="8"/>
  <c r="M3" i="8"/>
  <c r="M43" i="8" s="1"/>
  <c r="M4" i="8"/>
  <c r="M44" i="8" s="1"/>
  <c r="M11" i="8"/>
  <c r="M51" i="8" s="1"/>
  <c r="M12" i="8"/>
  <c r="M52" i="8" s="1"/>
  <c r="M20" i="8"/>
  <c r="M60" i="8" s="1"/>
  <c r="M27" i="8"/>
  <c r="M28" i="8"/>
  <c r="M68" i="8" s="1"/>
  <c r="M2" i="8"/>
  <c r="M42" i="8" s="1"/>
  <c r="O3" i="8"/>
  <c r="O4" i="8"/>
  <c r="O5" i="8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M19" i="8" s="1"/>
  <c r="M59" i="8" s="1"/>
  <c r="O20" i="8"/>
  <c r="O21" i="8"/>
  <c r="O22" i="8"/>
  <c r="O23" i="8"/>
  <c r="O24" i="8"/>
  <c r="O25" i="8"/>
  <c r="O26" i="8"/>
  <c r="M26" i="8" s="1"/>
  <c r="M66" i="8" s="1"/>
  <c r="O27" i="8"/>
  <c r="O28" i="8"/>
  <c r="O29" i="8"/>
  <c r="O30" i="8"/>
  <c r="O31" i="8"/>
  <c r="O32" i="8"/>
  <c r="O33" i="8"/>
  <c r="O34" i="8"/>
  <c r="M34" i="8" s="1"/>
  <c r="M74" i="8" s="1"/>
  <c r="O2" i="8"/>
  <c r="N3" i="8"/>
  <c r="N4" i="8"/>
  <c r="N5" i="8"/>
  <c r="M5" i="8" s="1"/>
  <c r="M45" i="8" s="1"/>
  <c r="N6" i="8"/>
  <c r="M6" i="8" s="1"/>
  <c r="M46" i="8" s="1"/>
  <c r="N7" i="8"/>
  <c r="M7" i="8" s="1"/>
  <c r="M47" i="8" s="1"/>
  <c r="N8" i="8"/>
  <c r="M8" i="8" s="1"/>
  <c r="M48" i="8" s="1"/>
  <c r="N9" i="8"/>
  <c r="M9" i="8" s="1"/>
  <c r="M49" i="8" s="1"/>
  <c r="N10" i="8"/>
  <c r="N11" i="8"/>
  <c r="N12" i="8"/>
  <c r="N13" i="8"/>
  <c r="M13" i="8" s="1"/>
  <c r="M53" i="8" s="1"/>
  <c r="N14" i="8"/>
  <c r="M14" i="8" s="1"/>
  <c r="M54" i="8" s="1"/>
  <c r="N15" i="8"/>
  <c r="M15" i="8" s="1"/>
  <c r="M55" i="8" s="1"/>
  <c r="N16" i="8"/>
  <c r="M16" i="8" s="1"/>
  <c r="M56" i="8" s="1"/>
  <c r="N17" i="8"/>
  <c r="M17" i="8" s="1"/>
  <c r="M57" i="8" s="1"/>
  <c r="N18" i="8"/>
  <c r="N19" i="8"/>
  <c r="N20" i="8"/>
  <c r="N21" i="8"/>
  <c r="M21" i="8" s="1"/>
  <c r="M61" i="8" s="1"/>
  <c r="N22" i="8"/>
  <c r="M22" i="8" s="1"/>
  <c r="M62" i="8" s="1"/>
  <c r="N23" i="8"/>
  <c r="M23" i="8" s="1"/>
  <c r="M63" i="8" s="1"/>
  <c r="N24" i="8"/>
  <c r="M24" i="8" s="1"/>
  <c r="M64" i="8" s="1"/>
  <c r="N25" i="8"/>
  <c r="M25" i="8" s="1"/>
  <c r="M65" i="8" s="1"/>
  <c r="N26" i="8"/>
  <c r="N27" i="8"/>
  <c r="N28" i="8"/>
  <c r="N29" i="8"/>
  <c r="M29" i="8" s="1"/>
  <c r="M69" i="8" s="1"/>
  <c r="N30" i="8"/>
  <c r="M30" i="8" s="1"/>
  <c r="M70" i="8" s="1"/>
  <c r="N31" i="8"/>
  <c r="M31" i="8" s="1"/>
  <c r="M71" i="8" s="1"/>
  <c r="N32" i="8"/>
  <c r="M32" i="8" s="1"/>
  <c r="M72" i="8" s="1"/>
  <c r="N33" i="8"/>
  <c r="M33" i="8" s="1"/>
  <c r="M73" i="8" s="1"/>
  <c r="N34" i="8"/>
  <c r="N2" i="8"/>
  <c r="A1" i="7"/>
  <c r="BH4" i="5"/>
  <c r="BH5" i="5"/>
  <c r="BH6" i="5"/>
  <c r="BH7" i="5"/>
  <c r="BH8" i="5"/>
  <c r="BH9" i="5"/>
  <c r="BH10" i="5"/>
  <c r="BH11" i="5"/>
  <c r="BH12" i="5"/>
  <c r="BH13" i="5"/>
  <c r="BH14" i="5"/>
  <c r="BH15" i="5"/>
  <c r="BH16" i="5"/>
  <c r="BH17" i="5"/>
  <c r="BH18" i="5"/>
  <c r="BH19" i="5"/>
  <c r="BH20" i="5"/>
  <c r="BH21" i="5"/>
  <c r="BH22" i="5"/>
  <c r="BH23" i="5"/>
  <c r="BH24" i="5"/>
  <c r="BH25" i="5"/>
  <c r="BH26" i="5"/>
  <c r="BH27" i="5"/>
  <c r="BH28" i="5"/>
  <c r="BH29" i="5"/>
  <c r="BH30" i="5"/>
  <c r="BH31" i="5"/>
  <c r="BH32" i="5"/>
  <c r="BH33" i="5"/>
  <c r="BH34" i="5"/>
  <c r="BH35" i="5"/>
  <c r="BH3" i="5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P8" i="6"/>
  <c r="O40" i="6"/>
  <c r="N40" i="6"/>
  <c r="M40" i="6"/>
  <c r="L40" i="6"/>
  <c r="K40" i="6"/>
  <c r="J40" i="6"/>
  <c r="O39" i="6"/>
  <c r="N39" i="6"/>
  <c r="M39" i="6"/>
  <c r="L39" i="6"/>
  <c r="K39" i="6"/>
  <c r="J39" i="6"/>
  <c r="O38" i="6"/>
  <c r="N38" i="6"/>
  <c r="M38" i="6"/>
  <c r="L38" i="6"/>
  <c r="K38" i="6"/>
  <c r="J38" i="6"/>
  <c r="O37" i="6"/>
  <c r="N37" i="6"/>
  <c r="M37" i="6"/>
  <c r="L37" i="6"/>
  <c r="K37" i="6"/>
  <c r="J37" i="6"/>
  <c r="O36" i="6"/>
  <c r="N36" i="6"/>
  <c r="M36" i="6"/>
  <c r="L36" i="6"/>
  <c r="K36" i="6"/>
  <c r="J36" i="6"/>
  <c r="O35" i="6"/>
  <c r="N35" i="6"/>
  <c r="M35" i="6"/>
  <c r="L35" i="6"/>
  <c r="K35" i="6"/>
  <c r="J35" i="6"/>
  <c r="O34" i="6"/>
  <c r="N34" i="6"/>
  <c r="M34" i="6"/>
  <c r="L34" i="6"/>
  <c r="K34" i="6"/>
  <c r="J34" i="6"/>
  <c r="O33" i="6"/>
  <c r="N33" i="6"/>
  <c r="M33" i="6"/>
  <c r="L33" i="6"/>
  <c r="K33" i="6"/>
  <c r="J33" i="6"/>
  <c r="O32" i="6"/>
  <c r="N32" i="6"/>
  <c r="M32" i="6"/>
  <c r="L32" i="6"/>
  <c r="K32" i="6"/>
  <c r="J32" i="6"/>
  <c r="O31" i="6"/>
  <c r="N31" i="6"/>
  <c r="M31" i="6"/>
  <c r="L31" i="6"/>
  <c r="K31" i="6"/>
  <c r="J31" i="6"/>
  <c r="O30" i="6"/>
  <c r="N30" i="6"/>
  <c r="M30" i="6"/>
  <c r="L30" i="6"/>
  <c r="K30" i="6"/>
  <c r="J30" i="6"/>
  <c r="O29" i="6"/>
  <c r="N29" i="6"/>
  <c r="M29" i="6"/>
  <c r="L29" i="6"/>
  <c r="K29" i="6"/>
  <c r="J29" i="6"/>
  <c r="O28" i="6"/>
  <c r="N28" i="6"/>
  <c r="M28" i="6"/>
  <c r="L28" i="6"/>
  <c r="K28" i="6"/>
  <c r="J28" i="6"/>
  <c r="O27" i="6"/>
  <c r="N27" i="6"/>
  <c r="M27" i="6"/>
  <c r="L27" i="6"/>
  <c r="K27" i="6"/>
  <c r="J27" i="6"/>
  <c r="O26" i="6"/>
  <c r="N26" i="6"/>
  <c r="M26" i="6"/>
  <c r="L26" i="6"/>
  <c r="K26" i="6"/>
  <c r="J26" i="6"/>
  <c r="O25" i="6"/>
  <c r="N25" i="6"/>
  <c r="M25" i="6"/>
  <c r="L25" i="6"/>
  <c r="K25" i="6"/>
  <c r="J25" i="6"/>
  <c r="O24" i="6"/>
  <c r="N24" i="6"/>
  <c r="M24" i="6"/>
  <c r="L24" i="6"/>
  <c r="K24" i="6"/>
  <c r="J24" i="6"/>
  <c r="O23" i="6"/>
  <c r="N23" i="6"/>
  <c r="M23" i="6"/>
  <c r="L23" i="6"/>
  <c r="K23" i="6"/>
  <c r="J23" i="6"/>
  <c r="O22" i="6"/>
  <c r="N22" i="6"/>
  <c r="M22" i="6"/>
  <c r="L22" i="6"/>
  <c r="K22" i="6"/>
  <c r="J22" i="6"/>
  <c r="O21" i="6"/>
  <c r="N21" i="6"/>
  <c r="M21" i="6"/>
  <c r="L21" i="6"/>
  <c r="K21" i="6"/>
  <c r="J21" i="6"/>
  <c r="O20" i="6"/>
  <c r="N20" i="6"/>
  <c r="M20" i="6"/>
  <c r="L20" i="6"/>
  <c r="K20" i="6"/>
  <c r="J20" i="6"/>
  <c r="O19" i="6"/>
  <c r="N19" i="6"/>
  <c r="M19" i="6"/>
  <c r="L19" i="6"/>
  <c r="K19" i="6"/>
  <c r="J19" i="6"/>
  <c r="O18" i="6"/>
  <c r="N18" i="6"/>
  <c r="M18" i="6"/>
  <c r="L18" i="6"/>
  <c r="K18" i="6"/>
  <c r="J18" i="6"/>
  <c r="O17" i="6"/>
  <c r="N17" i="6"/>
  <c r="M17" i="6"/>
  <c r="L17" i="6"/>
  <c r="K17" i="6"/>
  <c r="J17" i="6"/>
  <c r="O16" i="6"/>
  <c r="N16" i="6"/>
  <c r="M16" i="6"/>
  <c r="L16" i="6"/>
  <c r="K16" i="6"/>
  <c r="J16" i="6"/>
  <c r="O15" i="6"/>
  <c r="N15" i="6"/>
  <c r="M15" i="6"/>
  <c r="L15" i="6"/>
  <c r="K15" i="6"/>
  <c r="J15" i="6"/>
  <c r="O14" i="6"/>
  <c r="N14" i="6"/>
  <c r="M14" i="6"/>
  <c r="L14" i="6"/>
  <c r="K14" i="6"/>
  <c r="J14" i="6"/>
  <c r="O13" i="6"/>
  <c r="N13" i="6"/>
  <c r="M13" i="6"/>
  <c r="L13" i="6"/>
  <c r="K13" i="6"/>
  <c r="J13" i="6"/>
  <c r="O12" i="6"/>
  <c r="N12" i="6"/>
  <c r="M12" i="6"/>
  <c r="L12" i="6"/>
  <c r="K12" i="6"/>
  <c r="J12" i="6"/>
  <c r="O11" i="6"/>
  <c r="N11" i="6"/>
  <c r="M11" i="6"/>
  <c r="L11" i="6"/>
  <c r="K11" i="6"/>
  <c r="J11" i="6"/>
  <c r="O10" i="6"/>
  <c r="N10" i="6"/>
  <c r="M10" i="6"/>
  <c r="L10" i="6"/>
  <c r="K10" i="6"/>
  <c r="J10" i="6"/>
  <c r="O9" i="6"/>
  <c r="N9" i="6"/>
  <c r="M9" i="6"/>
  <c r="L9" i="6"/>
  <c r="K9" i="6"/>
  <c r="J9" i="6"/>
  <c r="O8" i="6"/>
  <c r="N8" i="6"/>
  <c r="M8" i="6"/>
  <c r="L8" i="6"/>
  <c r="K8" i="6"/>
  <c r="J8" i="6"/>
  <c r="BD4" i="5"/>
  <c r="BD5" i="5"/>
  <c r="BD6" i="5"/>
  <c r="BD7" i="5"/>
  <c r="BD8" i="5"/>
  <c r="BD9" i="5"/>
  <c r="BD10" i="5"/>
  <c r="BD11" i="5"/>
  <c r="BD12" i="5"/>
  <c r="BD13" i="5"/>
  <c r="BF13" i="5" s="1"/>
  <c r="BD14" i="5"/>
  <c r="BD15" i="5"/>
  <c r="BD16" i="5"/>
  <c r="BD17" i="5"/>
  <c r="BD18" i="5"/>
  <c r="BD19" i="5"/>
  <c r="BD20" i="5"/>
  <c r="BD21" i="5"/>
  <c r="BD22" i="5"/>
  <c r="BD23" i="5"/>
  <c r="BD24" i="5"/>
  <c r="BD25" i="5"/>
  <c r="BD26" i="5"/>
  <c r="BD27" i="5"/>
  <c r="BD28" i="5"/>
  <c r="BD29" i="5"/>
  <c r="BF29" i="5" s="1"/>
  <c r="BD30" i="5"/>
  <c r="BD31" i="5"/>
  <c r="BD32" i="5"/>
  <c r="BD33" i="5"/>
  <c r="BD34" i="5"/>
  <c r="BD35" i="5"/>
  <c r="BD3" i="5"/>
  <c r="BB3" i="5"/>
  <c r="BB4" i="5"/>
  <c r="BB5" i="5"/>
  <c r="BB6" i="5"/>
  <c r="BB7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2" i="5"/>
  <c r="BA2" i="5"/>
  <c r="AZ2" i="5"/>
  <c r="AY2" i="5"/>
  <c r="AX2" i="5"/>
  <c r="AW2" i="5"/>
  <c r="AV2" i="5"/>
  <c r="AL10" i="5"/>
  <c r="AU10" i="5" s="1"/>
  <c r="AL11" i="5"/>
  <c r="AU11" i="5" s="1"/>
  <c r="AL13" i="5"/>
  <c r="AU13" i="5" s="1"/>
  <c r="AL26" i="5"/>
  <c r="AU26" i="5" s="1"/>
  <c r="AL27" i="5"/>
  <c r="AU27" i="5" s="1"/>
  <c r="AL29" i="5"/>
  <c r="AU29" i="5" s="1"/>
  <c r="Y4" i="5"/>
  <c r="AL4" i="5" s="1"/>
  <c r="AU4" i="5" s="1"/>
  <c r="Y5" i="5"/>
  <c r="AL5" i="5" s="1"/>
  <c r="AU5" i="5" s="1"/>
  <c r="Y6" i="5"/>
  <c r="AL6" i="5" s="1"/>
  <c r="AU6" i="5" s="1"/>
  <c r="Y7" i="5"/>
  <c r="AL7" i="5" s="1"/>
  <c r="AU7" i="5" s="1"/>
  <c r="Y8" i="5"/>
  <c r="AL8" i="5" s="1"/>
  <c r="AU8" i="5" s="1"/>
  <c r="Y9" i="5"/>
  <c r="AL9" i="5" s="1"/>
  <c r="AU9" i="5" s="1"/>
  <c r="Y10" i="5"/>
  <c r="Y11" i="5"/>
  <c r="Y12" i="5"/>
  <c r="AL12" i="5" s="1"/>
  <c r="AU12" i="5" s="1"/>
  <c r="Y13" i="5"/>
  <c r="Y14" i="5"/>
  <c r="AL14" i="5" s="1"/>
  <c r="AU14" i="5" s="1"/>
  <c r="Y15" i="5"/>
  <c r="AL15" i="5" s="1"/>
  <c r="AU15" i="5" s="1"/>
  <c r="Y16" i="5"/>
  <c r="AL16" i="5" s="1"/>
  <c r="AU16" i="5" s="1"/>
  <c r="Y17" i="5"/>
  <c r="AL17" i="5" s="1"/>
  <c r="AU17" i="5" s="1"/>
  <c r="Y18" i="5"/>
  <c r="AL18" i="5" s="1"/>
  <c r="AU18" i="5" s="1"/>
  <c r="Y19" i="5"/>
  <c r="AL19" i="5" s="1"/>
  <c r="AU19" i="5" s="1"/>
  <c r="Y20" i="5"/>
  <c r="AL20" i="5" s="1"/>
  <c r="AU20" i="5" s="1"/>
  <c r="Y21" i="5"/>
  <c r="AL21" i="5" s="1"/>
  <c r="AU21" i="5" s="1"/>
  <c r="Y22" i="5"/>
  <c r="AL22" i="5" s="1"/>
  <c r="AU22" i="5" s="1"/>
  <c r="Y23" i="5"/>
  <c r="AL23" i="5" s="1"/>
  <c r="AU23" i="5" s="1"/>
  <c r="Y24" i="5"/>
  <c r="AL24" i="5" s="1"/>
  <c r="AU24" i="5" s="1"/>
  <c r="Y25" i="5"/>
  <c r="AL25" i="5" s="1"/>
  <c r="AU25" i="5" s="1"/>
  <c r="Y26" i="5"/>
  <c r="Y27" i="5"/>
  <c r="Y28" i="5"/>
  <c r="AL28" i="5" s="1"/>
  <c r="AU28" i="5" s="1"/>
  <c r="Y29" i="5"/>
  <c r="Y30" i="5"/>
  <c r="AL30" i="5" s="1"/>
  <c r="AU30" i="5" s="1"/>
  <c r="Y31" i="5"/>
  <c r="AL31" i="5" s="1"/>
  <c r="AU31" i="5" s="1"/>
  <c r="Y32" i="5"/>
  <c r="AL32" i="5" s="1"/>
  <c r="AU32" i="5" s="1"/>
  <c r="Y33" i="5"/>
  <c r="AL33" i="5" s="1"/>
  <c r="AU33" i="5" s="1"/>
  <c r="Y34" i="5"/>
  <c r="AL34" i="5" s="1"/>
  <c r="AU34" i="5" s="1"/>
  <c r="Y35" i="5"/>
  <c r="AL35" i="5" s="1"/>
  <c r="AU35" i="5" s="1"/>
  <c r="Y3" i="5"/>
  <c r="AL3" i="5" s="1"/>
  <c r="AU3" i="5" s="1"/>
  <c r="K20" i="5"/>
  <c r="X2" i="5"/>
  <c r="W2" i="5"/>
  <c r="V2" i="5"/>
  <c r="V30" i="5" s="1"/>
  <c r="AH30" i="5" s="1"/>
  <c r="U2" i="5"/>
  <c r="U35" i="5" s="1"/>
  <c r="AG35" i="5" s="1"/>
  <c r="T2" i="5"/>
  <c r="S2" i="5"/>
  <c r="S31" i="5" s="1"/>
  <c r="AE31" i="5" s="1"/>
  <c r="R2" i="5"/>
  <c r="R34" i="5" s="1"/>
  <c r="AD34" i="5" s="1"/>
  <c r="Q2" i="5"/>
  <c r="Q29" i="5" s="1"/>
  <c r="AC29" i="5" s="1"/>
  <c r="P2" i="5"/>
  <c r="O2" i="5"/>
  <c r="N2" i="5"/>
  <c r="N30" i="5" s="1"/>
  <c r="Z30" i="5" s="1"/>
  <c r="R40" i="2"/>
  <c r="Q40" i="2"/>
  <c r="W39" i="2"/>
  <c r="V39" i="2"/>
  <c r="U39" i="2"/>
  <c r="O39" i="2"/>
  <c r="N39" i="2"/>
  <c r="X38" i="2"/>
  <c r="W38" i="2"/>
  <c r="R38" i="2"/>
  <c r="Q38" i="2"/>
  <c r="P38" i="2"/>
  <c r="O38" i="2"/>
  <c r="R37" i="2"/>
  <c r="X36" i="2"/>
  <c r="W36" i="2"/>
  <c r="V36" i="2"/>
  <c r="U36" i="2"/>
  <c r="P36" i="2"/>
  <c r="O36" i="2"/>
  <c r="N36" i="2"/>
  <c r="X35" i="2"/>
  <c r="R35" i="2"/>
  <c r="Q35" i="2"/>
  <c r="P35" i="2"/>
  <c r="U34" i="2"/>
  <c r="X33" i="2"/>
  <c r="W33" i="2"/>
  <c r="V33" i="2"/>
  <c r="Q33" i="2"/>
  <c r="P33" i="2"/>
  <c r="O33" i="2"/>
  <c r="N33" i="2"/>
  <c r="R32" i="2"/>
  <c r="Q32" i="2"/>
  <c r="W31" i="2"/>
  <c r="V31" i="2"/>
  <c r="U31" i="2"/>
  <c r="T31" i="2"/>
  <c r="O31" i="2"/>
  <c r="N31" i="2"/>
  <c r="X30" i="2"/>
  <c r="W30" i="2"/>
  <c r="R30" i="2"/>
  <c r="Q30" i="2"/>
  <c r="P30" i="2"/>
  <c r="O30" i="2"/>
  <c r="R29" i="2"/>
  <c r="X28" i="2"/>
  <c r="W28" i="2"/>
  <c r="V28" i="2"/>
  <c r="U28" i="2"/>
  <c r="P28" i="2"/>
  <c r="O28" i="2"/>
  <c r="N28" i="2"/>
  <c r="X27" i="2"/>
  <c r="R27" i="2"/>
  <c r="Q27" i="2"/>
  <c r="P27" i="2"/>
  <c r="U26" i="2"/>
  <c r="T26" i="2"/>
  <c r="X25" i="2"/>
  <c r="W25" i="2"/>
  <c r="V25" i="2"/>
  <c r="Q25" i="2"/>
  <c r="P25" i="2"/>
  <c r="O25" i="2"/>
  <c r="N25" i="2"/>
  <c r="R24" i="2"/>
  <c r="Q24" i="2"/>
  <c r="W23" i="2"/>
  <c r="V23" i="2"/>
  <c r="U23" i="2"/>
  <c r="T23" i="2"/>
  <c r="Q23" i="2"/>
  <c r="O23" i="2"/>
  <c r="N23" i="2"/>
  <c r="X22" i="2"/>
  <c r="W22" i="2"/>
  <c r="R22" i="2"/>
  <c r="Q22" i="2"/>
  <c r="P22" i="2"/>
  <c r="O22" i="2"/>
  <c r="R21" i="2"/>
  <c r="X20" i="2"/>
  <c r="W20" i="2"/>
  <c r="V20" i="2"/>
  <c r="U20" i="2"/>
  <c r="Q20" i="2"/>
  <c r="P20" i="2"/>
  <c r="O20" i="2"/>
  <c r="N20" i="2"/>
  <c r="X19" i="2"/>
  <c r="R19" i="2"/>
  <c r="Q19" i="2"/>
  <c r="P19" i="2"/>
  <c r="U18" i="2"/>
  <c r="X17" i="2"/>
  <c r="W17" i="2"/>
  <c r="V17" i="2"/>
  <c r="Q17" i="2"/>
  <c r="P17" i="2"/>
  <c r="O17" i="2"/>
  <c r="N17" i="2"/>
  <c r="R16" i="2"/>
  <c r="Q16" i="2"/>
  <c r="W15" i="2"/>
  <c r="V15" i="2"/>
  <c r="U15" i="2"/>
  <c r="T15" i="2"/>
  <c r="Q15" i="2"/>
  <c r="O15" i="2"/>
  <c r="N15" i="2"/>
  <c r="X14" i="2"/>
  <c r="W14" i="2"/>
  <c r="R14" i="2"/>
  <c r="Q14" i="2"/>
  <c r="P14" i="2"/>
  <c r="O14" i="2"/>
  <c r="R13" i="2"/>
  <c r="Q13" i="2"/>
  <c r="X12" i="2"/>
  <c r="W12" i="2"/>
  <c r="V12" i="2"/>
  <c r="R12" i="2"/>
  <c r="Q12" i="2"/>
  <c r="P12" i="2"/>
  <c r="O12" i="2"/>
  <c r="N12" i="2"/>
  <c r="X11" i="2"/>
  <c r="R11" i="2"/>
  <c r="Q11" i="2"/>
  <c r="P11" i="2"/>
  <c r="T10" i="2"/>
  <c r="X9" i="2"/>
  <c r="W9" i="2"/>
  <c r="V9" i="2"/>
  <c r="R9" i="2"/>
  <c r="Q9" i="2"/>
  <c r="P9" i="2"/>
  <c r="O9" i="2"/>
  <c r="N9" i="2"/>
  <c r="R8" i="2"/>
  <c r="Q8" i="2"/>
  <c r="W7" i="2"/>
  <c r="V7" i="2"/>
  <c r="U7" i="2"/>
  <c r="T7" i="2"/>
  <c r="Q7" i="2"/>
  <c r="O7" i="2"/>
  <c r="N7" i="2"/>
  <c r="X6" i="2"/>
  <c r="W6" i="2"/>
  <c r="R6" i="2"/>
  <c r="Q6" i="2"/>
  <c r="P6" i="2"/>
  <c r="O6" i="2"/>
  <c r="T5" i="2"/>
  <c r="S5" i="2"/>
  <c r="R5" i="2"/>
  <c r="Q5" i="2"/>
  <c r="X4" i="2"/>
  <c r="W4" i="2"/>
  <c r="V4" i="2"/>
  <c r="U4" i="2"/>
  <c r="R4" i="2"/>
  <c r="Q4" i="2"/>
  <c r="P4" i="2"/>
  <c r="O4" i="2"/>
  <c r="N4" i="2"/>
  <c r="X3" i="2"/>
  <c r="R3" i="2"/>
  <c r="Q3" i="2"/>
  <c r="P3" i="2"/>
  <c r="X2" i="2"/>
  <c r="X32" i="2" s="1"/>
  <c r="W2" i="2"/>
  <c r="W35" i="2" s="1"/>
  <c r="V2" i="2"/>
  <c r="V38" i="2" s="1"/>
  <c r="U2" i="2"/>
  <c r="U10" i="2" s="1"/>
  <c r="T2" i="2"/>
  <c r="S2" i="2"/>
  <c r="S10" i="2" s="1"/>
  <c r="R2" i="2"/>
  <c r="R34" i="2" s="1"/>
  <c r="Q2" i="2"/>
  <c r="Q37" i="2" s="1"/>
  <c r="P2" i="2"/>
  <c r="P32" i="2" s="1"/>
  <c r="O2" i="2"/>
  <c r="O35" i="2" s="1"/>
  <c r="N2" i="2"/>
  <c r="N38" i="2" s="1"/>
  <c r="AB64" i="3"/>
  <c r="AB63" i="3"/>
  <c r="AB62" i="3"/>
  <c r="AB61" i="3"/>
  <c r="AB60" i="3"/>
  <c r="AB59" i="3"/>
  <c r="AB58" i="3"/>
  <c r="AB57" i="3"/>
  <c r="AB56" i="3"/>
  <c r="AB55" i="3"/>
  <c r="AB54" i="3"/>
  <c r="AB53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B14" i="3"/>
  <c r="AB13" i="3"/>
  <c r="AB12" i="3"/>
  <c r="AB11" i="3"/>
  <c r="AB10" i="3"/>
  <c r="AB9" i="3"/>
  <c r="AB8" i="3"/>
  <c r="AB7" i="3"/>
  <c r="AZ64" i="3"/>
  <c r="AY64" i="3"/>
  <c r="AX64" i="3"/>
  <c r="AW64" i="3"/>
  <c r="AV64" i="3"/>
  <c r="AU64" i="3"/>
  <c r="AT64" i="3"/>
  <c r="AS64" i="3"/>
  <c r="AR64" i="3"/>
  <c r="AQ64" i="3"/>
  <c r="AP64" i="3"/>
  <c r="AO64" i="3"/>
  <c r="AN64" i="3"/>
  <c r="AM64" i="3"/>
  <c r="AL64" i="3"/>
  <c r="AK64" i="3"/>
  <c r="AJ64" i="3"/>
  <c r="AI64" i="3"/>
  <c r="AH64" i="3"/>
  <c r="AG64" i="3"/>
  <c r="AF64" i="3"/>
  <c r="AE64" i="3"/>
  <c r="AD64" i="3"/>
  <c r="AZ63" i="3"/>
  <c r="AY63" i="3"/>
  <c r="AX63" i="3"/>
  <c r="AW63" i="3"/>
  <c r="AV63" i="3"/>
  <c r="AU63" i="3"/>
  <c r="AT63" i="3"/>
  <c r="AS63" i="3"/>
  <c r="AR63" i="3"/>
  <c r="AQ63" i="3"/>
  <c r="AP63" i="3"/>
  <c r="AO63" i="3"/>
  <c r="AN63" i="3"/>
  <c r="AM63" i="3"/>
  <c r="AL63" i="3"/>
  <c r="AK63" i="3"/>
  <c r="AJ63" i="3"/>
  <c r="AI63" i="3"/>
  <c r="AH63" i="3"/>
  <c r="AG63" i="3"/>
  <c r="AF63" i="3"/>
  <c r="AE63" i="3"/>
  <c r="AD63" i="3"/>
  <c r="AZ62" i="3"/>
  <c r="AY62" i="3"/>
  <c r="AX62" i="3"/>
  <c r="AW62" i="3"/>
  <c r="AV62" i="3"/>
  <c r="AU62" i="3"/>
  <c r="AT62" i="3"/>
  <c r="AS62" i="3"/>
  <c r="AR62" i="3"/>
  <c r="AQ62" i="3"/>
  <c r="AP62" i="3"/>
  <c r="AO62" i="3"/>
  <c r="AN62" i="3"/>
  <c r="AM62" i="3"/>
  <c r="AL62" i="3"/>
  <c r="AK62" i="3"/>
  <c r="AJ62" i="3"/>
  <c r="AI62" i="3"/>
  <c r="AH62" i="3"/>
  <c r="AG62" i="3"/>
  <c r="AF62" i="3"/>
  <c r="AE62" i="3"/>
  <c r="AD62" i="3"/>
  <c r="AZ61" i="3"/>
  <c r="AY61" i="3"/>
  <c r="AX61" i="3"/>
  <c r="AW61" i="3"/>
  <c r="AV61" i="3"/>
  <c r="AU61" i="3"/>
  <c r="AT61" i="3"/>
  <c r="AS61" i="3"/>
  <c r="AR61" i="3"/>
  <c r="AQ61" i="3"/>
  <c r="AP61" i="3"/>
  <c r="AO61" i="3"/>
  <c r="AN61" i="3"/>
  <c r="AM61" i="3"/>
  <c r="AL61" i="3"/>
  <c r="AK61" i="3"/>
  <c r="AJ61" i="3"/>
  <c r="AI61" i="3"/>
  <c r="AH61" i="3"/>
  <c r="AG61" i="3"/>
  <c r="AF61" i="3"/>
  <c r="AE61" i="3"/>
  <c r="AD61" i="3"/>
  <c r="AC61" i="3"/>
  <c r="AZ60" i="3"/>
  <c r="AY60" i="3"/>
  <c r="AX60" i="3"/>
  <c r="AW60" i="3"/>
  <c r="AV60" i="3"/>
  <c r="AU60" i="3"/>
  <c r="AT60" i="3"/>
  <c r="AS60" i="3"/>
  <c r="AR60" i="3"/>
  <c r="AQ60" i="3"/>
  <c r="AP60" i="3"/>
  <c r="AO60" i="3"/>
  <c r="AN60" i="3"/>
  <c r="AM60" i="3"/>
  <c r="AL60" i="3"/>
  <c r="AK60" i="3"/>
  <c r="AJ60" i="3"/>
  <c r="AI60" i="3"/>
  <c r="AH60" i="3"/>
  <c r="AG60" i="3"/>
  <c r="AF60" i="3"/>
  <c r="AE60" i="3"/>
  <c r="AD60" i="3"/>
  <c r="AC60" i="3"/>
  <c r="AZ59" i="3"/>
  <c r="AY59" i="3"/>
  <c r="AX59" i="3"/>
  <c r="AW59" i="3"/>
  <c r="AV59" i="3"/>
  <c r="AU59" i="3"/>
  <c r="AT59" i="3"/>
  <c r="AS59" i="3"/>
  <c r="AR59" i="3"/>
  <c r="AQ59" i="3"/>
  <c r="AP59" i="3"/>
  <c r="AO59" i="3"/>
  <c r="AN59" i="3"/>
  <c r="AM59" i="3"/>
  <c r="AL59" i="3"/>
  <c r="AK59" i="3"/>
  <c r="AJ59" i="3"/>
  <c r="AI59" i="3"/>
  <c r="AH59" i="3"/>
  <c r="AG59" i="3"/>
  <c r="AF59" i="3"/>
  <c r="AE59" i="3"/>
  <c r="AD59" i="3"/>
  <c r="AC59" i="3"/>
  <c r="AZ58" i="3"/>
  <c r="AY58" i="3"/>
  <c r="AX58" i="3"/>
  <c r="AW58" i="3"/>
  <c r="AV58" i="3"/>
  <c r="AU58" i="3"/>
  <c r="AT58" i="3"/>
  <c r="AS58" i="3"/>
  <c r="AR58" i="3"/>
  <c r="AQ58" i="3"/>
  <c r="AP58" i="3"/>
  <c r="AO58" i="3"/>
  <c r="AN58" i="3"/>
  <c r="AM58" i="3"/>
  <c r="AL58" i="3"/>
  <c r="AK58" i="3"/>
  <c r="AJ58" i="3"/>
  <c r="AI58" i="3"/>
  <c r="AH58" i="3"/>
  <c r="AG58" i="3"/>
  <c r="AF58" i="3"/>
  <c r="AE58" i="3"/>
  <c r="AD58" i="3"/>
  <c r="AC58" i="3"/>
  <c r="AZ57" i="3"/>
  <c r="AY57" i="3"/>
  <c r="AX57" i="3"/>
  <c r="AW57" i="3"/>
  <c r="AV57" i="3"/>
  <c r="AU57" i="3"/>
  <c r="AT57" i="3"/>
  <c r="AS57" i="3"/>
  <c r="AR57" i="3"/>
  <c r="AQ57" i="3"/>
  <c r="AP57" i="3"/>
  <c r="AO57" i="3"/>
  <c r="AN57" i="3"/>
  <c r="AM57" i="3"/>
  <c r="AL57" i="3"/>
  <c r="AK57" i="3"/>
  <c r="AJ57" i="3"/>
  <c r="AI57" i="3"/>
  <c r="AH57" i="3"/>
  <c r="AG57" i="3"/>
  <c r="AF57" i="3"/>
  <c r="AE57" i="3"/>
  <c r="AD57" i="3"/>
  <c r="AC57" i="3"/>
  <c r="AZ56" i="3"/>
  <c r="AY56" i="3"/>
  <c r="AX56" i="3"/>
  <c r="AW56" i="3"/>
  <c r="AV56" i="3"/>
  <c r="AU56" i="3"/>
  <c r="AT56" i="3"/>
  <c r="AS56" i="3"/>
  <c r="AR56" i="3"/>
  <c r="AQ56" i="3"/>
  <c r="AP56" i="3"/>
  <c r="AO56" i="3"/>
  <c r="AN56" i="3"/>
  <c r="AM56" i="3"/>
  <c r="AL56" i="3"/>
  <c r="AK56" i="3"/>
  <c r="AJ56" i="3"/>
  <c r="AI56" i="3"/>
  <c r="AH56" i="3"/>
  <c r="AG56" i="3"/>
  <c r="AF56" i="3"/>
  <c r="AE56" i="3"/>
  <c r="AD56" i="3"/>
  <c r="AC56" i="3"/>
  <c r="AZ55" i="3"/>
  <c r="AY55" i="3"/>
  <c r="AX55" i="3"/>
  <c r="AW55" i="3"/>
  <c r="AV55" i="3"/>
  <c r="AU55" i="3"/>
  <c r="AT55" i="3"/>
  <c r="AS55" i="3"/>
  <c r="AR55" i="3"/>
  <c r="AQ55" i="3"/>
  <c r="AP55" i="3"/>
  <c r="AO55" i="3"/>
  <c r="AN55" i="3"/>
  <c r="AM55" i="3"/>
  <c r="AL55" i="3"/>
  <c r="AK55" i="3"/>
  <c r="AJ55" i="3"/>
  <c r="AI55" i="3"/>
  <c r="AH55" i="3"/>
  <c r="AG55" i="3"/>
  <c r="AF55" i="3"/>
  <c r="AE55" i="3"/>
  <c r="AD55" i="3"/>
  <c r="AC55" i="3"/>
  <c r="AZ54" i="3"/>
  <c r="AY54" i="3"/>
  <c r="AX54" i="3"/>
  <c r="AW54" i="3"/>
  <c r="AV54" i="3"/>
  <c r="AU54" i="3"/>
  <c r="AT54" i="3"/>
  <c r="AS54" i="3"/>
  <c r="AR54" i="3"/>
  <c r="AQ54" i="3"/>
  <c r="AP54" i="3"/>
  <c r="AO54" i="3"/>
  <c r="AN54" i="3"/>
  <c r="AM54" i="3"/>
  <c r="AL54" i="3"/>
  <c r="AK54" i="3"/>
  <c r="AJ54" i="3"/>
  <c r="AI54" i="3"/>
  <c r="AH54" i="3"/>
  <c r="AG54" i="3"/>
  <c r="AF54" i="3"/>
  <c r="AE54" i="3"/>
  <c r="AD54" i="3"/>
  <c r="AC54" i="3"/>
  <c r="AZ53" i="3"/>
  <c r="AY53" i="3"/>
  <c r="AX53" i="3"/>
  <c r="AW53" i="3"/>
  <c r="AV53" i="3"/>
  <c r="AU53" i="3"/>
  <c r="AT53" i="3"/>
  <c r="AS53" i="3"/>
  <c r="AR53" i="3"/>
  <c r="AQ53" i="3"/>
  <c r="AP53" i="3"/>
  <c r="AO53" i="3"/>
  <c r="AN53" i="3"/>
  <c r="AM53" i="3"/>
  <c r="AL53" i="3"/>
  <c r="AK53" i="3"/>
  <c r="AJ53" i="3"/>
  <c r="AI53" i="3"/>
  <c r="AH53" i="3"/>
  <c r="AG53" i="3"/>
  <c r="AF53" i="3"/>
  <c r="AE53" i="3"/>
  <c r="AD53" i="3"/>
  <c r="AC53" i="3"/>
  <c r="AZ52" i="3"/>
  <c r="AY52" i="3"/>
  <c r="AX52" i="3"/>
  <c r="AW52" i="3"/>
  <c r="AV52" i="3"/>
  <c r="AU52" i="3"/>
  <c r="AT52" i="3"/>
  <c r="AS52" i="3"/>
  <c r="AR52" i="3"/>
  <c r="AQ52" i="3"/>
  <c r="AP52" i="3"/>
  <c r="AO52" i="3"/>
  <c r="AN52" i="3"/>
  <c r="AM52" i="3"/>
  <c r="AL52" i="3"/>
  <c r="AK52" i="3"/>
  <c r="AJ52" i="3"/>
  <c r="AI52" i="3"/>
  <c r="AH52" i="3"/>
  <c r="AG52" i="3"/>
  <c r="AF52" i="3"/>
  <c r="AE52" i="3"/>
  <c r="AD52" i="3"/>
  <c r="AC52" i="3"/>
  <c r="AZ51" i="3"/>
  <c r="AY51" i="3"/>
  <c r="AX51" i="3"/>
  <c r="AW51" i="3"/>
  <c r="AV51" i="3"/>
  <c r="AU51" i="3"/>
  <c r="AT51" i="3"/>
  <c r="AS51" i="3"/>
  <c r="AR51" i="3"/>
  <c r="AQ51" i="3"/>
  <c r="AP51" i="3"/>
  <c r="AO51" i="3"/>
  <c r="AN51" i="3"/>
  <c r="AM51" i="3"/>
  <c r="AL51" i="3"/>
  <c r="AK51" i="3"/>
  <c r="AJ51" i="3"/>
  <c r="AI51" i="3"/>
  <c r="AH51" i="3"/>
  <c r="AG51" i="3"/>
  <c r="AF51" i="3"/>
  <c r="AE51" i="3"/>
  <c r="AD51" i="3"/>
  <c r="AC51" i="3"/>
  <c r="AZ50" i="3"/>
  <c r="AY50" i="3"/>
  <c r="AX50" i="3"/>
  <c r="AW50" i="3"/>
  <c r="AV50" i="3"/>
  <c r="AU50" i="3"/>
  <c r="AT50" i="3"/>
  <c r="AS50" i="3"/>
  <c r="AR50" i="3"/>
  <c r="AQ50" i="3"/>
  <c r="AP50" i="3"/>
  <c r="AO50" i="3"/>
  <c r="AN50" i="3"/>
  <c r="AM50" i="3"/>
  <c r="AL50" i="3"/>
  <c r="AK50" i="3"/>
  <c r="AJ50" i="3"/>
  <c r="AI50" i="3"/>
  <c r="AH50" i="3"/>
  <c r="AG50" i="3"/>
  <c r="AF50" i="3"/>
  <c r="AE50" i="3"/>
  <c r="AD50" i="3"/>
  <c r="AC50" i="3"/>
  <c r="AZ49" i="3"/>
  <c r="AY49" i="3"/>
  <c r="AX49" i="3"/>
  <c r="AW49" i="3"/>
  <c r="AV49" i="3"/>
  <c r="AU49" i="3"/>
  <c r="AT49" i="3"/>
  <c r="AS49" i="3"/>
  <c r="AR49" i="3"/>
  <c r="AQ49" i="3"/>
  <c r="AP49" i="3"/>
  <c r="AO49" i="3"/>
  <c r="AN49" i="3"/>
  <c r="AM49" i="3"/>
  <c r="AL49" i="3"/>
  <c r="AK49" i="3"/>
  <c r="AJ49" i="3"/>
  <c r="AI49" i="3"/>
  <c r="AH49" i="3"/>
  <c r="AG49" i="3"/>
  <c r="AF49" i="3"/>
  <c r="AE49" i="3"/>
  <c r="AD49" i="3"/>
  <c r="AC49" i="3"/>
  <c r="AZ48" i="3"/>
  <c r="AY48" i="3"/>
  <c r="AX48" i="3"/>
  <c r="AW48" i="3"/>
  <c r="AV48" i="3"/>
  <c r="AU48" i="3"/>
  <c r="AT48" i="3"/>
  <c r="AS48" i="3"/>
  <c r="AR48" i="3"/>
  <c r="AQ48" i="3"/>
  <c r="AP48" i="3"/>
  <c r="AO48" i="3"/>
  <c r="AN48" i="3"/>
  <c r="AM48" i="3"/>
  <c r="AL48" i="3"/>
  <c r="AK48" i="3"/>
  <c r="AJ48" i="3"/>
  <c r="AI48" i="3"/>
  <c r="AH48" i="3"/>
  <c r="AG48" i="3"/>
  <c r="AF48" i="3"/>
  <c r="AE48" i="3"/>
  <c r="AD48" i="3"/>
  <c r="AC48" i="3"/>
  <c r="AZ47" i="3"/>
  <c r="AY47" i="3"/>
  <c r="AX47" i="3"/>
  <c r="AW47" i="3"/>
  <c r="AV47" i="3"/>
  <c r="AU47" i="3"/>
  <c r="AT47" i="3"/>
  <c r="AS47" i="3"/>
  <c r="AR47" i="3"/>
  <c r="AQ47" i="3"/>
  <c r="AP47" i="3"/>
  <c r="AO47" i="3"/>
  <c r="AN47" i="3"/>
  <c r="AM47" i="3"/>
  <c r="AL47" i="3"/>
  <c r="AK47" i="3"/>
  <c r="AJ47" i="3"/>
  <c r="AI47" i="3"/>
  <c r="AH47" i="3"/>
  <c r="AG47" i="3"/>
  <c r="AF47" i="3"/>
  <c r="AE47" i="3"/>
  <c r="AD47" i="3"/>
  <c r="AC47" i="3"/>
  <c r="AZ46" i="3"/>
  <c r="AY46" i="3"/>
  <c r="AX46" i="3"/>
  <c r="AW46" i="3"/>
  <c r="AV46" i="3"/>
  <c r="AU46" i="3"/>
  <c r="AT46" i="3"/>
  <c r="AS46" i="3"/>
  <c r="AR46" i="3"/>
  <c r="AQ46" i="3"/>
  <c r="AP46" i="3"/>
  <c r="AO46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AZ45" i="3"/>
  <c r="AY45" i="3"/>
  <c r="AX45" i="3"/>
  <c r="AW45" i="3"/>
  <c r="AV45" i="3"/>
  <c r="AU45" i="3"/>
  <c r="AT45" i="3"/>
  <c r="AS45" i="3"/>
  <c r="AR45" i="3"/>
  <c r="AQ45" i="3"/>
  <c r="AP45" i="3"/>
  <c r="AO45" i="3"/>
  <c r="AN45" i="3"/>
  <c r="AM45" i="3"/>
  <c r="AL45" i="3"/>
  <c r="AK45" i="3"/>
  <c r="AJ45" i="3"/>
  <c r="AI45" i="3"/>
  <c r="AH45" i="3"/>
  <c r="AG45" i="3"/>
  <c r="AF45" i="3"/>
  <c r="AE45" i="3"/>
  <c r="AD45" i="3"/>
  <c r="AC45" i="3"/>
  <c r="AZ44" i="3"/>
  <c r="AY44" i="3"/>
  <c r="AX44" i="3"/>
  <c r="AW44" i="3"/>
  <c r="AV44" i="3"/>
  <c r="AU44" i="3"/>
  <c r="AT44" i="3"/>
  <c r="AS44" i="3"/>
  <c r="AR44" i="3"/>
  <c r="AQ44" i="3"/>
  <c r="AP44" i="3"/>
  <c r="AO44" i="3"/>
  <c r="AN44" i="3"/>
  <c r="AM44" i="3"/>
  <c r="AL44" i="3"/>
  <c r="AK44" i="3"/>
  <c r="AJ44" i="3"/>
  <c r="AI44" i="3"/>
  <c r="AH44" i="3"/>
  <c r="AG44" i="3"/>
  <c r="AF44" i="3"/>
  <c r="AE44" i="3"/>
  <c r="AD44" i="3"/>
  <c r="AC44" i="3"/>
  <c r="AZ43" i="3"/>
  <c r="AY43" i="3"/>
  <c r="AX43" i="3"/>
  <c r="AW43" i="3"/>
  <c r="AV43" i="3"/>
  <c r="AU43" i="3"/>
  <c r="AT43" i="3"/>
  <c r="AS43" i="3"/>
  <c r="AR43" i="3"/>
  <c r="AQ43" i="3"/>
  <c r="AP43" i="3"/>
  <c r="AO43" i="3"/>
  <c r="AN43" i="3"/>
  <c r="AM43" i="3"/>
  <c r="AL43" i="3"/>
  <c r="AK43" i="3"/>
  <c r="AJ43" i="3"/>
  <c r="AI43" i="3"/>
  <c r="AH43" i="3"/>
  <c r="AG43" i="3"/>
  <c r="AF43" i="3"/>
  <c r="AE43" i="3"/>
  <c r="AD43" i="3"/>
  <c r="AC43" i="3"/>
  <c r="AZ42" i="3"/>
  <c r="AY42" i="3"/>
  <c r="AX42" i="3"/>
  <c r="AW42" i="3"/>
  <c r="AV42" i="3"/>
  <c r="AU42" i="3"/>
  <c r="AT42" i="3"/>
  <c r="AS42" i="3"/>
  <c r="AR42" i="3"/>
  <c r="AQ42" i="3"/>
  <c r="AP42" i="3"/>
  <c r="AO42" i="3"/>
  <c r="AN42" i="3"/>
  <c r="AM42" i="3"/>
  <c r="AL42" i="3"/>
  <c r="AK42" i="3"/>
  <c r="AJ42" i="3"/>
  <c r="AI42" i="3"/>
  <c r="AH42" i="3"/>
  <c r="AG42" i="3"/>
  <c r="AF42" i="3"/>
  <c r="AE42" i="3"/>
  <c r="AD42" i="3"/>
  <c r="AC42" i="3"/>
  <c r="AZ41" i="3"/>
  <c r="AY41" i="3"/>
  <c r="AX41" i="3"/>
  <c r="AW41" i="3"/>
  <c r="AV41" i="3"/>
  <c r="AU41" i="3"/>
  <c r="AT41" i="3"/>
  <c r="AS41" i="3"/>
  <c r="AR41" i="3"/>
  <c r="AQ41" i="3"/>
  <c r="AP41" i="3"/>
  <c r="AO41" i="3"/>
  <c r="AN41" i="3"/>
  <c r="AM41" i="3"/>
  <c r="AL41" i="3"/>
  <c r="AK41" i="3"/>
  <c r="AJ41" i="3"/>
  <c r="AI41" i="3"/>
  <c r="AH41" i="3"/>
  <c r="AG41" i="3"/>
  <c r="AF41" i="3"/>
  <c r="AE41" i="3"/>
  <c r="AD41" i="3"/>
  <c r="AC41" i="3"/>
  <c r="AZ40" i="3"/>
  <c r="AY40" i="3"/>
  <c r="AX40" i="3"/>
  <c r="AW40" i="3"/>
  <c r="AV40" i="3"/>
  <c r="AU40" i="3"/>
  <c r="AT40" i="3"/>
  <c r="AS40" i="3"/>
  <c r="AR40" i="3"/>
  <c r="AQ40" i="3"/>
  <c r="AP40" i="3"/>
  <c r="AO40" i="3"/>
  <c r="AN40" i="3"/>
  <c r="AM40" i="3"/>
  <c r="AL40" i="3"/>
  <c r="AK40" i="3"/>
  <c r="AJ40" i="3"/>
  <c r="AI40" i="3"/>
  <c r="AH40" i="3"/>
  <c r="AG40" i="3"/>
  <c r="AF40" i="3"/>
  <c r="AE40" i="3"/>
  <c r="AD40" i="3"/>
  <c r="AC40" i="3"/>
  <c r="AZ39" i="3"/>
  <c r="AY39" i="3"/>
  <c r="AX39" i="3"/>
  <c r="AW39" i="3"/>
  <c r="AV39" i="3"/>
  <c r="AU39" i="3"/>
  <c r="AT39" i="3"/>
  <c r="AS39" i="3"/>
  <c r="AR39" i="3"/>
  <c r="AQ39" i="3"/>
  <c r="AP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Z38" i="3"/>
  <c r="AY38" i="3"/>
  <c r="AX38" i="3"/>
  <c r="AW38" i="3"/>
  <c r="AV38" i="3"/>
  <c r="AU38" i="3"/>
  <c r="AT38" i="3"/>
  <c r="AS38" i="3"/>
  <c r="AR38" i="3"/>
  <c r="AQ38" i="3"/>
  <c r="AP38" i="3"/>
  <c r="AO38" i="3"/>
  <c r="AN38" i="3"/>
  <c r="AM38" i="3"/>
  <c r="AL38" i="3"/>
  <c r="AK38" i="3"/>
  <c r="AJ38" i="3"/>
  <c r="AI38" i="3"/>
  <c r="AH38" i="3"/>
  <c r="AG38" i="3"/>
  <c r="AF38" i="3"/>
  <c r="AE38" i="3"/>
  <c r="AD38" i="3"/>
  <c r="AC38" i="3"/>
  <c r="AZ37" i="3"/>
  <c r="AY37" i="3"/>
  <c r="AX37" i="3"/>
  <c r="AW37" i="3"/>
  <c r="AV37" i="3"/>
  <c r="AU37" i="3"/>
  <c r="AT37" i="3"/>
  <c r="AS37" i="3"/>
  <c r="AR37" i="3"/>
  <c r="AQ37" i="3"/>
  <c r="AP37" i="3"/>
  <c r="AO37" i="3"/>
  <c r="AN37" i="3"/>
  <c r="AM37" i="3"/>
  <c r="AL37" i="3"/>
  <c r="AK37" i="3"/>
  <c r="AJ37" i="3"/>
  <c r="AI37" i="3"/>
  <c r="AH37" i="3"/>
  <c r="AG37" i="3"/>
  <c r="AF37" i="3"/>
  <c r="AE37" i="3"/>
  <c r="AD37" i="3"/>
  <c r="AC37" i="3"/>
  <c r="AZ36" i="3"/>
  <c r="AY36" i="3"/>
  <c r="AX36" i="3"/>
  <c r="AW36" i="3"/>
  <c r="AV36" i="3"/>
  <c r="AU36" i="3"/>
  <c r="AT36" i="3"/>
  <c r="AS36" i="3"/>
  <c r="AR36" i="3"/>
  <c r="AQ36" i="3"/>
  <c r="AP36" i="3"/>
  <c r="AO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Z35" i="3"/>
  <c r="AY35" i="3"/>
  <c r="AX35" i="3"/>
  <c r="AW35" i="3"/>
  <c r="AV35" i="3"/>
  <c r="AU35" i="3"/>
  <c r="AT35" i="3"/>
  <c r="AS35" i="3"/>
  <c r="AR35" i="3"/>
  <c r="AQ35" i="3"/>
  <c r="AP35" i="3"/>
  <c r="AO35" i="3"/>
  <c r="AN35" i="3"/>
  <c r="AM35" i="3"/>
  <c r="AL35" i="3"/>
  <c r="AK35" i="3"/>
  <c r="AJ35" i="3"/>
  <c r="AI35" i="3"/>
  <c r="AH35" i="3"/>
  <c r="AG35" i="3"/>
  <c r="AF35" i="3"/>
  <c r="AE35" i="3"/>
  <c r="AD35" i="3"/>
  <c r="AC35" i="3"/>
  <c r="AZ34" i="3"/>
  <c r="AY34" i="3"/>
  <c r="AX34" i="3"/>
  <c r="AW34" i="3"/>
  <c r="AV34" i="3"/>
  <c r="AU34" i="3"/>
  <c r="AT34" i="3"/>
  <c r="AS34" i="3"/>
  <c r="AR34" i="3"/>
  <c r="AQ34" i="3"/>
  <c r="AP34" i="3"/>
  <c r="AO34" i="3"/>
  <c r="AN34" i="3"/>
  <c r="AM34" i="3"/>
  <c r="AL34" i="3"/>
  <c r="AK34" i="3"/>
  <c r="AJ34" i="3"/>
  <c r="AI34" i="3"/>
  <c r="AH34" i="3"/>
  <c r="AG34" i="3"/>
  <c r="AF34" i="3"/>
  <c r="AE34" i="3"/>
  <c r="AD34" i="3"/>
  <c r="AC34" i="3"/>
  <c r="AZ33" i="3"/>
  <c r="AY33" i="3"/>
  <c r="AX33" i="3"/>
  <c r="AW33" i="3"/>
  <c r="AV33" i="3"/>
  <c r="AU33" i="3"/>
  <c r="AT33" i="3"/>
  <c r="AS33" i="3"/>
  <c r="AR33" i="3"/>
  <c r="AQ33" i="3"/>
  <c r="AP33" i="3"/>
  <c r="AO33" i="3"/>
  <c r="AN33" i="3"/>
  <c r="AM33" i="3"/>
  <c r="AL33" i="3"/>
  <c r="AK33" i="3"/>
  <c r="AJ33" i="3"/>
  <c r="AI33" i="3"/>
  <c r="AH33" i="3"/>
  <c r="AG33" i="3"/>
  <c r="AF33" i="3"/>
  <c r="AE33" i="3"/>
  <c r="AD33" i="3"/>
  <c r="AC33" i="3"/>
  <c r="AZ32" i="3"/>
  <c r="AY32" i="3"/>
  <c r="AX32" i="3"/>
  <c r="AW32" i="3"/>
  <c r="AV32" i="3"/>
  <c r="AU32" i="3"/>
  <c r="AT32" i="3"/>
  <c r="AS32" i="3"/>
  <c r="AR32" i="3"/>
  <c r="AQ32" i="3"/>
  <c r="AP32" i="3"/>
  <c r="AO32" i="3"/>
  <c r="AN32" i="3"/>
  <c r="AM32" i="3"/>
  <c r="AL32" i="3"/>
  <c r="AK32" i="3"/>
  <c r="AJ32" i="3"/>
  <c r="AI32" i="3"/>
  <c r="AH32" i="3"/>
  <c r="AG32" i="3"/>
  <c r="AF32" i="3"/>
  <c r="AE32" i="3"/>
  <c r="AD32" i="3"/>
  <c r="AC32" i="3"/>
  <c r="AZ31" i="3"/>
  <c r="AY31" i="3"/>
  <c r="AX31" i="3"/>
  <c r="AW31" i="3"/>
  <c r="AV31" i="3"/>
  <c r="AU31" i="3"/>
  <c r="AT31" i="3"/>
  <c r="AS31" i="3"/>
  <c r="AR31" i="3"/>
  <c r="AQ31" i="3"/>
  <c r="AP31" i="3"/>
  <c r="AO31" i="3"/>
  <c r="AN31" i="3"/>
  <c r="AM31" i="3"/>
  <c r="AL31" i="3"/>
  <c r="AK31" i="3"/>
  <c r="AJ31" i="3"/>
  <c r="AI31" i="3"/>
  <c r="AH31" i="3"/>
  <c r="AG31" i="3"/>
  <c r="AF31" i="3"/>
  <c r="AE31" i="3"/>
  <c r="AD31" i="3"/>
  <c r="AC31" i="3"/>
  <c r="AZ30" i="3"/>
  <c r="AY30" i="3"/>
  <c r="AX30" i="3"/>
  <c r="AW30" i="3"/>
  <c r="AV30" i="3"/>
  <c r="AU30" i="3"/>
  <c r="AT30" i="3"/>
  <c r="AS30" i="3"/>
  <c r="AR30" i="3"/>
  <c r="AQ30" i="3"/>
  <c r="AP30" i="3"/>
  <c r="AO30" i="3"/>
  <c r="AN30" i="3"/>
  <c r="AM30" i="3"/>
  <c r="AL30" i="3"/>
  <c r="AK30" i="3"/>
  <c r="AJ30" i="3"/>
  <c r="AI30" i="3"/>
  <c r="AH30" i="3"/>
  <c r="AG30" i="3"/>
  <c r="AF30" i="3"/>
  <c r="AE30" i="3"/>
  <c r="AD30" i="3"/>
  <c r="AC30" i="3"/>
  <c r="AZ29" i="3"/>
  <c r="AY29" i="3"/>
  <c r="AX29" i="3"/>
  <c r="AW29" i="3"/>
  <c r="AV29" i="3"/>
  <c r="AU29" i="3"/>
  <c r="AT29" i="3"/>
  <c r="AS29" i="3"/>
  <c r="AR29" i="3"/>
  <c r="AQ29" i="3"/>
  <c r="AP29" i="3"/>
  <c r="AO29" i="3"/>
  <c r="AN29" i="3"/>
  <c r="AM29" i="3"/>
  <c r="AL29" i="3"/>
  <c r="AK29" i="3"/>
  <c r="AJ29" i="3"/>
  <c r="AI29" i="3"/>
  <c r="AH29" i="3"/>
  <c r="AG29" i="3"/>
  <c r="AF29" i="3"/>
  <c r="AE29" i="3"/>
  <c r="AD29" i="3"/>
  <c r="AC29" i="3"/>
  <c r="AZ28" i="3"/>
  <c r="AY28" i="3"/>
  <c r="AX28" i="3"/>
  <c r="AW28" i="3"/>
  <c r="AV28" i="3"/>
  <c r="AU28" i="3"/>
  <c r="AT28" i="3"/>
  <c r="AS28" i="3"/>
  <c r="AR28" i="3"/>
  <c r="AQ28" i="3"/>
  <c r="AP28" i="3"/>
  <c r="AO28" i="3"/>
  <c r="AN28" i="3"/>
  <c r="AM28" i="3"/>
  <c r="AL28" i="3"/>
  <c r="AK28" i="3"/>
  <c r="AJ28" i="3"/>
  <c r="AI28" i="3"/>
  <c r="AH28" i="3"/>
  <c r="AG28" i="3"/>
  <c r="AF28" i="3"/>
  <c r="AE28" i="3"/>
  <c r="AD28" i="3"/>
  <c r="AC28" i="3"/>
  <c r="AZ27" i="3"/>
  <c r="AY27" i="3"/>
  <c r="AX27" i="3"/>
  <c r="AW27" i="3"/>
  <c r="AV27" i="3"/>
  <c r="AU27" i="3"/>
  <c r="AT27" i="3"/>
  <c r="AS27" i="3"/>
  <c r="AR27" i="3"/>
  <c r="AQ27" i="3"/>
  <c r="AP27" i="3"/>
  <c r="AO27" i="3"/>
  <c r="AN27" i="3"/>
  <c r="AM27" i="3"/>
  <c r="AL27" i="3"/>
  <c r="AK27" i="3"/>
  <c r="AJ27" i="3"/>
  <c r="AI27" i="3"/>
  <c r="AH27" i="3"/>
  <c r="AG27" i="3"/>
  <c r="AF27" i="3"/>
  <c r="AE27" i="3"/>
  <c r="AD27" i="3"/>
  <c r="AC27" i="3"/>
  <c r="AZ26" i="3"/>
  <c r="AY26" i="3"/>
  <c r="AX26" i="3"/>
  <c r="AW26" i="3"/>
  <c r="AV26" i="3"/>
  <c r="AU26" i="3"/>
  <c r="AT26" i="3"/>
  <c r="AS26" i="3"/>
  <c r="AR26" i="3"/>
  <c r="AQ26" i="3"/>
  <c r="AP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Z25" i="3"/>
  <c r="AY25" i="3"/>
  <c r="AX25" i="3"/>
  <c r="AW25" i="3"/>
  <c r="AV25" i="3"/>
  <c r="AU25" i="3"/>
  <c r="AT25" i="3"/>
  <c r="AS25" i="3"/>
  <c r="AR25" i="3"/>
  <c r="AQ25" i="3"/>
  <c r="AP25" i="3"/>
  <c r="AO25" i="3"/>
  <c r="AN25" i="3"/>
  <c r="AM25" i="3"/>
  <c r="AL25" i="3"/>
  <c r="AK25" i="3"/>
  <c r="AJ25" i="3"/>
  <c r="AI25" i="3"/>
  <c r="AH25" i="3"/>
  <c r="AG25" i="3"/>
  <c r="AF25" i="3"/>
  <c r="AE25" i="3"/>
  <c r="AD25" i="3"/>
  <c r="AC25" i="3"/>
  <c r="AZ24" i="3"/>
  <c r="AY24" i="3"/>
  <c r="AX24" i="3"/>
  <c r="AW24" i="3"/>
  <c r="AV24" i="3"/>
  <c r="AU24" i="3"/>
  <c r="AT24" i="3"/>
  <c r="AS24" i="3"/>
  <c r="AR24" i="3"/>
  <c r="AQ24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Z23" i="3"/>
  <c r="AY23" i="3"/>
  <c r="AX23" i="3"/>
  <c r="AW23" i="3"/>
  <c r="AV23" i="3"/>
  <c r="AU23" i="3"/>
  <c r="AT23" i="3"/>
  <c r="AS23" i="3"/>
  <c r="AR23" i="3"/>
  <c r="AQ23" i="3"/>
  <c r="AP23" i="3"/>
  <c r="AO23" i="3"/>
  <c r="AN23" i="3"/>
  <c r="AM23" i="3"/>
  <c r="AL23" i="3"/>
  <c r="AK23" i="3"/>
  <c r="AJ23" i="3"/>
  <c r="AI23" i="3"/>
  <c r="AH23" i="3"/>
  <c r="AG23" i="3"/>
  <c r="AF23" i="3"/>
  <c r="AE23" i="3"/>
  <c r="AD23" i="3"/>
  <c r="AC23" i="3"/>
  <c r="AZ22" i="3"/>
  <c r="AY22" i="3"/>
  <c r="AX22" i="3"/>
  <c r="AW22" i="3"/>
  <c r="AV22" i="3"/>
  <c r="AU22" i="3"/>
  <c r="AT22" i="3"/>
  <c r="AS22" i="3"/>
  <c r="AR22" i="3"/>
  <c r="AQ22" i="3"/>
  <c r="AP22" i="3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Z21" i="3"/>
  <c r="AY21" i="3"/>
  <c r="AX21" i="3"/>
  <c r="AW21" i="3"/>
  <c r="AV21" i="3"/>
  <c r="AU21" i="3"/>
  <c r="AT21" i="3"/>
  <c r="AS21" i="3"/>
  <c r="AR21" i="3"/>
  <c r="AQ21" i="3"/>
  <c r="AP21" i="3"/>
  <c r="AO21" i="3"/>
  <c r="AN21" i="3"/>
  <c r="AM21" i="3"/>
  <c r="AL21" i="3"/>
  <c r="AK21" i="3"/>
  <c r="AJ21" i="3"/>
  <c r="AI21" i="3"/>
  <c r="AH21" i="3"/>
  <c r="AG21" i="3"/>
  <c r="AF21" i="3"/>
  <c r="AE21" i="3"/>
  <c r="AD21" i="3"/>
  <c r="AC21" i="3"/>
  <c r="AZ20" i="3"/>
  <c r="AY20" i="3"/>
  <c r="AX20" i="3"/>
  <c r="AW20" i="3"/>
  <c r="AV20" i="3"/>
  <c r="AU20" i="3"/>
  <c r="AT20" i="3"/>
  <c r="AS20" i="3"/>
  <c r="AR20" i="3"/>
  <c r="AQ20" i="3"/>
  <c r="AP20" i="3"/>
  <c r="AO20" i="3"/>
  <c r="AN20" i="3"/>
  <c r="AM20" i="3"/>
  <c r="AL20" i="3"/>
  <c r="AK20" i="3"/>
  <c r="AJ20" i="3"/>
  <c r="AI20" i="3"/>
  <c r="AH20" i="3"/>
  <c r="AG20" i="3"/>
  <c r="AF20" i="3"/>
  <c r="AE20" i="3"/>
  <c r="AD20" i="3"/>
  <c r="AC20" i="3"/>
  <c r="AZ19" i="3"/>
  <c r="AY19" i="3"/>
  <c r="AX19" i="3"/>
  <c r="AW19" i="3"/>
  <c r="AV19" i="3"/>
  <c r="AU19" i="3"/>
  <c r="AT19" i="3"/>
  <c r="AS19" i="3"/>
  <c r="AR19" i="3"/>
  <c r="AQ19" i="3"/>
  <c r="AP19" i="3"/>
  <c r="AO19" i="3"/>
  <c r="AN19" i="3"/>
  <c r="AM19" i="3"/>
  <c r="AL19" i="3"/>
  <c r="AK19" i="3"/>
  <c r="AJ19" i="3"/>
  <c r="AI19" i="3"/>
  <c r="AH19" i="3"/>
  <c r="AG19" i="3"/>
  <c r="AF19" i="3"/>
  <c r="AE19" i="3"/>
  <c r="AD19" i="3"/>
  <c r="AC19" i="3"/>
  <c r="AZ18" i="3"/>
  <c r="AY18" i="3"/>
  <c r="AX18" i="3"/>
  <c r="AW18" i="3"/>
  <c r="AV18" i="3"/>
  <c r="AU18" i="3"/>
  <c r="AT18" i="3"/>
  <c r="AS18" i="3"/>
  <c r="AR18" i="3"/>
  <c r="AQ18" i="3"/>
  <c r="AP18" i="3"/>
  <c r="AO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Z17" i="3"/>
  <c r="AY17" i="3"/>
  <c r="AX17" i="3"/>
  <c r="AW17" i="3"/>
  <c r="AV17" i="3"/>
  <c r="AU17" i="3"/>
  <c r="AT17" i="3"/>
  <c r="AS17" i="3"/>
  <c r="AR17" i="3"/>
  <c r="AQ17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Z16" i="3"/>
  <c r="AY16" i="3"/>
  <c r="AX16" i="3"/>
  <c r="AW16" i="3"/>
  <c r="AV16" i="3"/>
  <c r="AU16" i="3"/>
  <c r="AT16" i="3"/>
  <c r="AS16" i="3"/>
  <c r="AR16" i="3"/>
  <c r="AQ16" i="3"/>
  <c r="AP16" i="3"/>
  <c r="AO16" i="3"/>
  <c r="AN16" i="3"/>
  <c r="AM16" i="3"/>
  <c r="AL16" i="3"/>
  <c r="AK16" i="3"/>
  <c r="AJ16" i="3"/>
  <c r="AI16" i="3"/>
  <c r="AH16" i="3"/>
  <c r="AG16" i="3"/>
  <c r="AF16" i="3"/>
  <c r="AE16" i="3"/>
  <c r="AD16" i="3"/>
  <c r="AC16" i="3"/>
  <c r="AZ15" i="3"/>
  <c r="AY15" i="3"/>
  <c r="AX15" i="3"/>
  <c r="AW15" i="3"/>
  <c r="AV15" i="3"/>
  <c r="AU15" i="3"/>
  <c r="AT15" i="3"/>
  <c r="AS15" i="3"/>
  <c r="AR15" i="3"/>
  <c r="AQ15" i="3"/>
  <c r="AP15" i="3"/>
  <c r="AO15" i="3"/>
  <c r="AN15" i="3"/>
  <c r="AM15" i="3"/>
  <c r="AL15" i="3"/>
  <c r="AK15" i="3"/>
  <c r="AJ15" i="3"/>
  <c r="AI15" i="3"/>
  <c r="AH15" i="3"/>
  <c r="AG15" i="3"/>
  <c r="AF15" i="3"/>
  <c r="AE15" i="3"/>
  <c r="AD15" i="3"/>
  <c r="AC15" i="3"/>
  <c r="AZ14" i="3"/>
  <c r="AY14" i="3"/>
  <c r="AX14" i="3"/>
  <c r="AW14" i="3"/>
  <c r="AV14" i="3"/>
  <c r="AU14" i="3"/>
  <c r="AT14" i="3"/>
  <c r="AS14" i="3"/>
  <c r="AR14" i="3"/>
  <c r="AQ14" i="3"/>
  <c r="AP14" i="3"/>
  <c r="AO14" i="3"/>
  <c r="AN14" i="3"/>
  <c r="AM14" i="3"/>
  <c r="AL14" i="3"/>
  <c r="AK14" i="3"/>
  <c r="AJ14" i="3"/>
  <c r="AI14" i="3"/>
  <c r="AH14" i="3"/>
  <c r="AG14" i="3"/>
  <c r="AF14" i="3"/>
  <c r="AE14" i="3"/>
  <c r="AD14" i="3"/>
  <c r="AC14" i="3"/>
  <c r="AZ13" i="3"/>
  <c r="AY13" i="3"/>
  <c r="AX13" i="3"/>
  <c r="AW13" i="3"/>
  <c r="AV13" i="3"/>
  <c r="AU13" i="3"/>
  <c r="AT13" i="3"/>
  <c r="AS13" i="3"/>
  <c r="AR13" i="3"/>
  <c r="AQ13" i="3"/>
  <c r="AP13" i="3"/>
  <c r="AO13" i="3"/>
  <c r="AN13" i="3"/>
  <c r="AM13" i="3"/>
  <c r="AL13" i="3"/>
  <c r="AK13" i="3"/>
  <c r="AJ13" i="3"/>
  <c r="AI13" i="3"/>
  <c r="AH13" i="3"/>
  <c r="AG13" i="3"/>
  <c r="AF13" i="3"/>
  <c r="AE13" i="3"/>
  <c r="AD13" i="3"/>
  <c r="AC13" i="3"/>
  <c r="AZ12" i="3"/>
  <c r="AY12" i="3"/>
  <c r="AX12" i="3"/>
  <c r="AW12" i="3"/>
  <c r="AV12" i="3"/>
  <c r="AU12" i="3"/>
  <c r="AT12" i="3"/>
  <c r="AS12" i="3"/>
  <c r="AR12" i="3"/>
  <c r="AQ12" i="3"/>
  <c r="AP12" i="3"/>
  <c r="AO12" i="3"/>
  <c r="AN12" i="3"/>
  <c r="AM12" i="3"/>
  <c r="AL12" i="3"/>
  <c r="AK12" i="3"/>
  <c r="AJ12" i="3"/>
  <c r="AI12" i="3"/>
  <c r="AH12" i="3"/>
  <c r="AG12" i="3"/>
  <c r="AF12" i="3"/>
  <c r="AE12" i="3"/>
  <c r="AD12" i="3"/>
  <c r="AC12" i="3"/>
  <c r="AZ11" i="3"/>
  <c r="AY11" i="3"/>
  <c r="AX11" i="3"/>
  <c r="AW11" i="3"/>
  <c r="AV11" i="3"/>
  <c r="AU11" i="3"/>
  <c r="AT11" i="3"/>
  <c r="AS11" i="3"/>
  <c r="AR11" i="3"/>
  <c r="AQ11" i="3"/>
  <c r="AP11" i="3"/>
  <c r="AO11" i="3"/>
  <c r="AN11" i="3"/>
  <c r="AM11" i="3"/>
  <c r="AL11" i="3"/>
  <c r="AK11" i="3"/>
  <c r="AJ11" i="3"/>
  <c r="AI11" i="3"/>
  <c r="AH11" i="3"/>
  <c r="AG11" i="3"/>
  <c r="AF11" i="3"/>
  <c r="AE11" i="3"/>
  <c r="AD11" i="3"/>
  <c r="AC11" i="3"/>
  <c r="AZ10" i="3"/>
  <c r="AY10" i="3"/>
  <c r="AX10" i="3"/>
  <c r="AW10" i="3"/>
  <c r="AV10" i="3"/>
  <c r="AU10" i="3"/>
  <c r="AT10" i="3"/>
  <c r="AS10" i="3"/>
  <c r="AR10" i="3"/>
  <c r="AQ10" i="3"/>
  <c r="AP10" i="3"/>
  <c r="AO10" i="3"/>
  <c r="AN10" i="3"/>
  <c r="AM10" i="3"/>
  <c r="AL10" i="3"/>
  <c r="AK10" i="3"/>
  <c r="AJ10" i="3"/>
  <c r="AI10" i="3"/>
  <c r="AH10" i="3"/>
  <c r="AG10" i="3"/>
  <c r="AF10" i="3"/>
  <c r="AE10" i="3"/>
  <c r="AD10" i="3"/>
  <c r="AC10" i="3"/>
  <c r="AZ9" i="3"/>
  <c r="AY9" i="3"/>
  <c r="AX9" i="3"/>
  <c r="AW9" i="3"/>
  <c r="AV9" i="3"/>
  <c r="AU9" i="3"/>
  <c r="AT9" i="3"/>
  <c r="AS9" i="3"/>
  <c r="AR9" i="3"/>
  <c r="AQ9" i="3"/>
  <c r="AP9" i="3"/>
  <c r="AO9" i="3"/>
  <c r="AN9" i="3"/>
  <c r="AM9" i="3"/>
  <c r="AL9" i="3"/>
  <c r="AK9" i="3"/>
  <c r="AJ9" i="3"/>
  <c r="AI9" i="3"/>
  <c r="AH9" i="3"/>
  <c r="AG9" i="3"/>
  <c r="AF9" i="3"/>
  <c r="AE9" i="3"/>
  <c r="AD9" i="3"/>
  <c r="AC9" i="3"/>
  <c r="AZ8" i="3"/>
  <c r="AY8" i="3"/>
  <c r="AX8" i="3"/>
  <c r="AW8" i="3"/>
  <c r="AV8" i="3"/>
  <c r="AU8" i="3"/>
  <c r="AT8" i="3"/>
  <c r="AS8" i="3"/>
  <c r="AR8" i="3"/>
  <c r="AQ8" i="3"/>
  <c r="AP8" i="3"/>
  <c r="AO8" i="3"/>
  <c r="AN8" i="3"/>
  <c r="AM8" i="3"/>
  <c r="AL8" i="3"/>
  <c r="AK8" i="3"/>
  <c r="AJ8" i="3"/>
  <c r="AI8" i="3"/>
  <c r="AH8" i="3"/>
  <c r="AG8" i="3"/>
  <c r="AF8" i="3"/>
  <c r="AE8" i="3"/>
  <c r="AD8" i="3"/>
  <c r="AC8" i="3"/>
  <c r="AZ7" i="3"/>
  <c r="AY7" i="3"/>
  <c r="AX7" i="3"/>
  <c r="AW7" i="3"/>
  <c r="AV7" i="3"/>
  <c r="AU7" i="3"/>
  <c r="AT7" i="3"/>
  <c r="AS7" i="3"/>
  <c r="AR7" i="3"/>
  <c r="AQ7" i="3"/>
  <c r="AP7" i="3"/>
  <c r="AO7" i="3"/>
  <c r="AN7" i="3"/>
  <c r="AM7" i="3"/>
  <c r="AL7" i="3"/>
  <c r="AK7" i="3"/>
  <c r="AJ7" i="3"/>
  <c r="AI7" i="3"/>
  <c r="AH7" i="3"/>
  <c r="AG7" i="3"/>
  <c r="AF7" i="3"/>
  <c r="AE7" i="3"/>
  <c r="AD7" i="3"/>
  <c r="AC7" i="3"/>
  <c r="AZ6" i="3"/>
  <c r="AY6" i="3"/>
  <c r="AX6" i="3"/>
  <c r="AW6" i="3"/>
  <c r="AV6" i="3"/>
  <c r="AU6" i="3"/>
  <c r="AT6" i="3"/>
  <c r="AS6" i="3"/>
  <c r="AR6" i="3"/>
  <c r="AQ6" i="3"/>
  <c r="AP6" i="3"/>
  <c r="AO6" i="3"/>
  <c r="AN6" i="3"/>
  <c r="AM6" i="3"/>
  <c r="AL6" i="3"/>
  <c r="AK6" i="3"/>
  <c r="AJ6" i="3"/>
  <c r="AI6" i="3"/>
  <c r="AH6" i="3"/>
  <c r="AG6" i="3"/>
  <c r="AF6" i="3"/>
  <c r="AE6" i="3"/>
  <c r="AD6" i="3"/>
  <c r="AC6" i="3"/>
  <c r="AZ5" i="3"/>
  <c r="AY5" i="3"/>
  <c r="AX5" i="3"/>
  <c r="AW5" i="3"/>
  <c r="AV5" i="3"/>
  <c r="AU5" i="3"/>
  <c r="AT5" i="3"/>
  <c r="AS5" i="3"/>
  <c r="AR5" i="3"/>
  <c r="AQ5" i="3"/>
  <c r="AP5" i="3"/>
  <c r="AO5" i="3"/>
  <c r="AN5" i="3"/>
  <c r="AM5" i="3"/>
  <c r="AL5" i="3"/>
  <c r="AK5" i="3"/>
  <c r="AJ5" i="3"/>
  <c r="AI5" i="3"/>
  <c r="AH5" i="3"/>
  <c r="AG5" i="3"/>
  <c r="AF5" i="3"/>
  <c r="AE5" i="3"/>
  <c r="AD5" i="3"/>
  <c r="AC5" i="3"/>
  <c r="A1" i="3"/>
  <c r="L40" i="2"/>
  <c r="K40" i="2"/>
  <c r="J40" i="2"/>
  <c r="I40" i="2"/>
  <c r="H40" i="2"/>
  <c r="G40" i="2"/>
  <c r="F40" i="2"/>
  <c r="E40" i="2"/>
  <c r="D40" i="2"/>
  <c r="C40" i="2"/>
  <c r="B40" i="2"/>
  <c r="A40" i="2"/>
  <c r="X40" i="2" s="1"/>
  <c r="L39" i="2"/>
  <c r="J39" i="2"/>
  <c r="I39" i="2"/>
  <c r="H39" i="2"/>
  <c r="G39" i="2"/>
  <c r="F39" i="2"/>
  <c r="E39" i="2"/>
  <c r="D39" i="2"/>
  <c r="C39" i="2"/>
  <c r="B39" i="2"/>
  <c r="AY71" i="1"/>
  <c r="AY68" i="1"/>
  <c r="AY62" i="1"/>
  <c r="AY45" i="1"/>
  <c r="AY44" i="1"/>
  <c r="AY43" i="1"/>
  <c r="AY42" i="1"/>
  <c r="AY41" i="1"/>
  <c r="AY40" i="1"/>
  <c r="AY39" i="1"/>
  <c r="AY38" i="1"/>
  <c r="AY36" i="1"/>
  <c r="AY35" i="1"/>
  <c r="AY34" i="1"/>
  <c r="AY31" i="1"/>
  <c r="AY30" i="1"/>
  <c r="AY29" i="1"/>
  <c r="AY28" i="1"/>
  <c r="AY27" i="1"/>
  <c r="AY26" i="1"/>
  <c r="AY25" i="1"/>
  <c r="AY24" i="1"/>
  <c r="AY23" i="1"/>
  <c r="AY22" i="1"/>
  <c r="AY21" i="1"/>
  <c r="AY20" i="1"/>
  <c r="AY19" i="1"/>
  <c r="AY18" i="1"/>
  <c r="AY17" i="1"/>
  <c r="AY16" i="1"/>
  <c r="AY14" i="1"/>
  <c r="AY13" i="1"/>
  <c r="AY12" i="1"/>
  <c r="AY11" i="1"/>
  <c r="AY9" i="1"/>
  <c r="AY7" i="1"/>
  <c r="J37" i="2"/>
  <c r="K20" i="2"/>
  <c r="K39" i="2" s="1"/>
  <c r="AX89" i="1"/>
  <c r="AW89" i="1"/>
  <c r="AV89" i="1"/>
  <c r="AU89" i="1"/>
  <c r="AT89" i="1"/>
  <c r="AS89" i="1"/>
  <c r="AR89" i="1"/>
  <c r="AQ89" i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X88" i="1"/>
  <c r="AW88" i="1"/>
  <c r="AV88" i="1"/>
  <c r="AU88" i="1"/>
  <c r="AT88" i="1"/>
  <c r="AS88" i="1"/>
  <c r="AR88" i="1"/>
  <c r="AQ88" i="1"/>
  <c r="AP88" i="1"/>
  <c r="AO88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X87" i="1"/>
  <c r="AW87" i="1"/>
  <c r="AV87" i="1"/>
  <c r="AU87" i="1"/>
  <c r="AT87" i="1"/>
  <c r="AS87" i="1"/>
  <c r="AR87" i="1"/>
  <c r="AQ87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X86" i="1"/>
  <c r="AW86" i="1"/>
  <c r="AV86" i="1"/>
  <c r="AU86" i="1"/>
  <c r="AT86" i="1"/>
  <c r="AS86" i="1"/>
  <c r="AR86" i="1"/>
  <c r="AQ86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X85" i="1"/>
  <c r="AW85" i="1"/>
  <c r="AV85" i="1"/>
  <c r="AU85" i="1"/>
  <c r="AT85" i="1"/>
  <c r="AS85" i="1"/>
  <c r="AR85" i="1"/>
  <c r="AQ85" i="1"/>
  <c r="AP85" i="1"/>
  <c r="AO85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X84" i="1"/>
  <c r="AW84" i="1"/>
  <c r="AV84" i="1"/>
  <c r="AU84" i="1"/>
  <c r="AT84" i="1"/>
  <c r="AS84" i="1"/>
  <c r="AR84" i="1"/>
  <c r="AQ84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X83" i="1"/>
  <c r="AW83" i="1"/>
  <c r="AV83" i="1"/>
  <c r="AU83" i="1"/>
  <c r="AT83" i="1"/>
  <c r="AS83" i="1"/>
  <c r="AR83" i="1"/>
  <c r="AQ83" i="1"/>
  <c r="AP83" i="1"/>
  <c r="AO83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X82" i="1"/>
  <c r="AW82" i="1"/>
  <c r="AV82" i="1"/>
  <c r="AU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X81" i="1"/>
  <c r="AW81" i="1"/>
  <c r="AV81" i="1"/>
  <c r="AU81" i="1"/>
  <c r="AT81" i="1"/>
  <c r="AS81" i="1"/>
  <c r="AR81" i="1"/>
  <c r="AQ81" i="1"/>
  <c r="AP81" i="1"/>
  <c r="AO81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X79" i="1"/>
  <c r="AW79" i="1"/>
  <c r="AV79" i="1"/>
  <c r="AU79" i="1"/>
  <c r="AT79" i="1"/>
  <c r="AS79" i="1"/>
  <c r="AR79" i="1"/>
  <c r="AQ79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W71" i="1"/>
  <c r="AV71" i="1"/>
  <c r="AU71" i="1"/>
  <c r="AT71" i="1"/>
  <c r="AS71" i="1"/>
  <c r="AR71" i="1"/>
  <c r="AQ71" i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Z77" i="1"/>
  <c r="Z76" i="1"/>
  <c r="Z75" i="1"/>
  <c r="Z74" i="1"/>
  <c r="Z73" i="1"/>
  <c r="Z72" i="1"/>
  <c r="Z71" i="1"/>
  <c r="AX71" i="1" s="1"/>
  <c r="Z70" i="1"/>
  <c r="Z69" i="1"/>
  <c r="Z68" i="1"/>
  <c r="AX68" i="1" s="1"/>
  <c r="Z67" i="1"/>
  <c r="Z66" i="1"/>
  <c r="Z65" i="1"/>
  <c r="Z64" i="1"/>
  <c r="Z63" i="1"/>
  <c r="Z62" i="1"/>
  <c r="AX62" i="1" s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AX45" i="1" s="1"/>
  <c r="Z44" i="1"/>
  <c r="AX44" i="1" s="1"/>
  <c r="Z43" i="1"/>
  <c r="AX43" i="1" s="1"/>
  <c r="Z42" i="1"/>
  <c r="AX42" i="1" s="1"/>
  <c r="Z41" i="1"/>
  <c r="AX41" i="1" s="1"/>
  <c r="Z40" i="1"/>
  <c r="AX40" i="1" s="1"/>
  <c r="Z39" i="1"/>
  <c r="AX39" i="1" s="1"/>
  <c r="Z38" i="1"/>
  <c r="AX38" i="1" s="1"/>
  <c r="Z37" i="1"/>
  <c r="Z36" i="1"/>
  <c r="AX36" i="1" s="1"/>
  <c r="Z35" i="1"/>
  <c r="AX35" i="1" s="1"/>
  <c r="Z34" i="1"/>
  <c r="AX34" i="1" s="1"/>
  <c r="Z33" i="1"/>
  <c r="Z32" i="1"/>
  <c r="Z31" i="1"/>
  <c r="AX31" i="1" s="1"/>
  <c r="Z30" i="1"/>
  <c r="AX30" i="1" s="1"/>
  <c r="Z29" i="1"/>
  <c r="AX29" i="1" s="1"/>
  <c r="Z28" i="1"/>
  <c r="AX28" i="1" s="1"/>
  <c r="Z27" i="1"/>
  <c r="AX27" i="1" s="1"/>
  <c r="Z26" i="1"/>
  <c r="AX26" i="1" s="1"/>
  <c r="Z25" i="1"/>
  <c r="AX25" i="1" s="1"/>
  <c r="Z24" i="1"/>
  <c r="AX24" i="1" s="1"/>
  <c r="Z23" i="1"/>
  <c r="AX23" i="1" s="1"/>
  <c r="Z22" i="1"/>
  <c r="AX22" i="1" s="1"/>
  <c r="Z21" i="1"/>
  <c r="AX21" i="1" s="1"/>
  <c r="Z20" i="1"/>
  <c r="AX20" i="1" s="1"/>
  <c r="Z19" i="1"/>
  <c r="AX19" i="1" s="1"/>
  <c r="Z18" i="1"/>
  <c r="AX18" i="1" s="1"/>
  <c r="Z17" i="1"/>
  <c r="AX17" i="1" s="1"/>
  <c r="Z16" i="1"/>
  <c r="AX16" i="1" s="1"/>
  <c r="Z15" i="1"/>
  <c r="Z14" i="1"/>
  <c r="AX14" i="1" s="1"/>
  <c r="Z13" i="1"/>
  <c r="AX13" i="1" s="1"/>
  <c r="Z12" i="1"/>
  <c r="AX12" i="1" s="1"/>
  <c r="Z11" i="1"/>
  <c r="AX11" i="1" s="1"/>
  <c r="Z10" i="1"/>
  <c r="Z9" i="1"/>
  <c r="AX9" i="1" s="1"/>
  <c r="Z8" i="1"/>
  <c r="Z7" i="1"/>
  <c r="A1" i="1"/>
  <c r="BF3" i="5" l="1"/>
  <c r="BF28" i="5"/>
  <c r="BF20" i="5"/>
  <c r="BF12" i="5"/>
  <c r="BF4" i="5"/>
  <c r="BF5" i="5"/>
  <c r="S8" i="2"/>
  <c r="BF35" i="5"/>
  <c r="BF27" i="5"/>
  <c r="BF19" i="5"/>
  <c r="BF11" i="5"/>
  <c r="BF34" i="5"/>
  <c r="BF21" i="5"/>
  <c r="E40" i="8"/>
  <c r="S39" i="2"/>
  <c r="S31" i="2"/>
  <c r="S23" i="2"/>
  <c r="S15" i="2"/>
  <c r="S7" i="2"/>
  <c r="S35" i="2"/>
  <c r="S11" i="2"/>
  <c r="S36" i="2"/>
  <c r="S28" i="2"/>
  <c r="S20" i="2"/>
  <c r="S12" i="2"/>
  <c r="S4" i="2"/>
  <c r="S3" i="2"/>
  <c r="S33" i="2"/>
  <c r="S25" i="2"/>
  <c r="S17" i="2"/>
  <c r="S9" i="2"/>
  <c r="S27" i="2"/>
  <c r="S19" i="2"/>
  <c r="S38" i="2"/>
  <c r="S30" i="2"/>
  <c r="S22" i="2"/>
  <c r="S14" i="2"/>
  <c r="S6" i="2"/>
  <c r="L40" i="8"/>
  <c r="T36" i="2"/>
  <c r="T28" i="2"/>
  <c r="T20" i="2"/>
  <c r="T12" i="2"/>
  <c r="T4" i="2"/>
  <c r="T32" i="2"/>
  <c r="T24" i="2"/>
  <c r="T16" i="2"/>
  <c r="T8" i="2"/>
  <c r="T33" i="2"/>
  <c r="T25" i="2"/>
  <c r="T17" i="2"/>
  <c r="T9" i="2"/>
  <c r="T40" i="2"/>
  <c r="T38" i="2"/>
  <c r="T30" i="2"/>
  <c r="T22" i="2"/>
  <c r="T14" i="2"/>
  <c r="T6" i="2"/>
  <c r="T35" i="2"/>
  <c r="T27" i="2"/>
  <c r="T19" i="2"/>
  <c r="T11" i="2"/>
  <c r="T3" i="2"/>
  <c r="S13" i="2"/>
  <c r="S37" i="2"/>
  <c r="S40" i="2"/>
  <c r="G40" i="8"/>
  <c r="H40" i="8"/>
  <c r="U33" i="2"/>
  <c r="U25" i="2"/>
  <c r="U17" i="2"/>
  <c r="U9" i="2"/>
  <c r="U38" i="2"/>
  <c r="U30" i="2"/>
  <c r="U22" i="2"/>
  <c r="U14" i="2"/>
  <c r="U6" i="2"/>
  <c r="U21" i="2"/>
  <c r="U5" i="2"/>
  <c r="U35" i="2"/>
  <c r="U27" i="2"/>
  <c r="U19" i="2"/>
  <c r="U11" i="2"/>
  <c r="U3" i="2"/>
  <c r="U37" i="2"/>
  <c r="U29" i="2"/>
  <c r="U13" i="2"/>
  <c r="U32" i="2"/>
  <c r="U24" i="2"/>
  <c r="U16" i="2"/>
  <c r="U8" i="2"/>
  <c r="T13" i="2"/>
  <c r="S16" i="2"/>
  <c r="S18" i="2"/>
  <c r="S21" i="2"/>
  <c r="S29" i="2"/>
  <c r="S32" i="2"/>
  <c r="S34" i="2"/>
  <c r="T37" i="2"/>
  <c r="J40" i="8"/>
  <c r="U12" i="2"/>
  <c r="T18" i="2"/>
  <c r="T21" i="2"/>
  <c r="S24" i="2"/>
  <c r="S26" i="2"/>
  <c r="T29" i="2"/>
  <c r="T34" i="2"/>
  <c r="T39" i="2"/>
  <c r="M18" i="8"/>
  <c r="M58" i="8" s="1"/>
  <c r="M10" i="8"/>
  <c r="M50" i="8" s="1"/>
  <c r="D40" i="8" s="1"/>
  <c r="N5" i="2"/>
  <c r="V5" i="2"/>
  <c r="P7" i="2"/>
  <c r="X7" i="2"/>
  <c r="O10" i="2"/>
  <c r="W10" i="2"/>
  <c r="N13" i="2"/>
  <c r="V13" i="2"/>
  <c r="P15" i="2"/>
  <c r="X15" i="2"/>
  <c r="R17" i="2"/>
  <c r="O18" i="2"/>
  <c r="W18" i="2"/>
  <c r="N21" i="2"/>
  <c r="V21" i="2"/>
  <c r="P23" i="2"/>
  <c r="X23" i="2"/>
  <c r="R25" i="2"/>
  <c r="O26" i="2"/>
  <c r="W26" i="2"/>
  <c r="Q28" i="2"/>
  <c r="N29" i="2"/>
  <c r="V29" i="2"/>
  <c r="P31" i="2"/>
  <c r="X31" i="2"/>
  <c r="R33" i="2"/>
  <c r="O34" i="2"/>
  <c r="W34" i="2"/>
  <c r="Q36" i="2"/>
  <c r="N37" i="2"/>
  <c r="V37" i="2"/>
  <c r="P39" i="2"/>
  <c r="X39" i="2"/>
  <c r="U40" i="2"/>
  <c r="BF33" i="5"/>
  <c r="BF25" i="5"/>
  <c r="BF17" i="5"/>
  <c r="BF9" i="5"/>
  <c r="V10" i="2"/>
  <c r="N18" i="2"/>
  <c r="V18" i="2"/>
  <c r="N26" i="2"/>
  <c r="V26" i="2"/>
  <c r="O5" i="2"/>
  <c r="W5" i="2"/>
  <c r="N8" i="2"/>
  <c r="V8" i="2"/>
  <c r="P10" i="2"/>
  <c r="X10" i="2"/>
  <c r="O13" i="2"/>
  <c r="W13" i="2"/>
  <c r="N16" i="2"/>
  <c r="V16" i="2"/>
  <c r="P18" i="2"/>
  <c r="X18" i="2"/>
  <c r="R20" i="2"/>
  <c r="O21" i="2"/>
  <c r="W21" i="2"/>
  <c r="N24" i="2"/>
  <c r="V24" i="2"/>
  <c r="P26" i="2"/>
  <c r="X26" i="2"/>
  <c r="R28" i="2"/>
  <c r="O29" i="2"/>
  <c r="W29" i="2"/>
  <c r="Q31" i="2"/>
  <c r="N32" i="2"/>
  <c r="V32" i="2"/>
  <c r="P34" i="2"/>
  <c r="X34" i="2"/>
  <c r="R36" i="2"/>
  <c r="O37" i="2"/>
  <c r="W37" i="2"/>
  <c r="Q39" i="2"/>
  <c r="N40" i="2"/>
  <c r="V40" i="2"/>
  <c r="BF32" i="5"/>
  <c r="BF24" i="5"/>
  <c r="BF16" i="5"/>
  <c r="BF8" i="5"/>
  <c r="N3" i="2"/>
  <c r="V3" i="2"/>
  <c r="P5" i="2"/>
  <c r="X5" i="2"/>
  <c r="R7" i="2"/>
  <c r="O8" i="2"/>
  <c r="W8" i="2"/>
  <c r="Q10" i="2"/>
  <c r="N11" i="2"/>
  <c r="V11" i="2"/>
  <c r="P13" i="2"/>
  <c r="X13" i="2"/>
  <c r="R15" i="2"/>
  <c r="O16" i="2"/>
  <c r="W16" i="2"/>
  <c r="Q18" i="2"/>
  <c r="N19" i="2"/>
  <c r="V19" i="2"/>
  <c r="P21" i="2"/>
  <c r="X21" i="2"/>
  <c r="R23" i="2"/>
  <c r="O24" i="2"/>
  <c r="W24" i="2"/>
  <c r="Q26" i="2"/>
  <c r="N27" i="2"/>
  <c r="V27" i="2"/>
  <c r="P29" i="2"/>
  <c r="X29" i="2"/>
  <c r="R31" i="2"/>
  <c r="O32" i="2"/>
  <c r="W32" i="2"/>
  <c r="Q34" i="2"/>
  <c r="N35" i="2"/>
  <c r="V35" i="2"/>
  <c r="P37" i="2"/>
  <c r="X37" i="2"/>
  <c r="R39" i="2"/>
  <c r="O40" i="2"/>
  <c r="W40" i="2"/>
  <c r="BF31" i="5"/>
  <c r="BF23" i="5"/>
  <c r="BF15" i="5"/>
  <c r="BF18" i="5"/>
  <c r="N10" i="2"/>
  <c r="N34" i="2"/>
  <c r="V34" i="2"/>
  <c r="O3" i="2"/>
  <c r="W3" i="2"/>
  <c r="N6" i="2"/>
  <c r="V6" i="2"/>
  <c r="P8" i="2"/>
  <c r="X8" i="2"/>
  <c r="R10" i="2"/>
  <c r="O11" i="2"/>
  <c r="W11" i="2"/>
  <c r="N14" i="2"/>
  <c r="V14" i="2"/>
  <c r="P16" i="2"/>
  <c r="X16" i="2"/>
  <c r="R18" i="2"/>
  <c r="O19" i="2"/>
  <c r="W19" i="2"/>
  <c r="Q21" i="2"/>
  <c r="N22" i="2"/>
  <c r="V22" i="2"/>
  <c r="P24" i="2"/>
  <c r="X24" i="2"/>
  <c r="R26" i="2"/>
  <c r="O27" i="2"/>
  <c r="W27" i="2"/>
  <c r="Q29" i="2"/>
  <c r="N30" i="2"/>
  <c r="V30" i="2"/>
  <c r="P40" i="2"/>
  <c r="BF10" i="5"/>
  <c r="BF22" i="5"/>
  <c r="BF30" i="5"/>
  <c r="BF26" i="5"/>
  <c r="BF6" i="5"/>
  <c r="BF14" i="5"/>
  <c r="BF7" i="5"/>
  <c r="S26" i="5"/>
  <c r="AE26" i="5" s="1"/>
  <c r="P6" i="5"/>
  <c r="AB6" i="5" s="1"/>
  <c r="U28" i="5"/>
  <c r="AG28" i="5" s="1"/>
  <c r="X6" i="5"/>
  <c r="AJ6" i="5" s="1"/>
  <c r="O9" i="5"/>
  <c r="AA9" i="5" s="1"/>
  <c r="S13" i="5"/>
  <c r="AE13" i="5" s="1"/>
  <c r="U15" i="5"/>
  <c r="AG15" i="5" s="1"/>
  <c r="O22" i="5"/>
  <c r="AA22" i="5" s="1"/>
  <c r="U7" i="5"/>
  <c r="AG7" i="5" s="1"/>
  <c r="P14" i="5"/>
  <c r="AB14" i="5" s="1"/>
  <c r="U20" i="5"/>
  <c r="AG20" i="5" s="1"/>
  <c r="P27" i="5"/>
  <c r="AB27" i="5" s="1"/>
  <c r="V33" i="5"/>
  <c r="AH33" i="5" s="1"/>
  <c r="N33" i="5"/>
  <c r="Z33" i="5" s="1"/>
  <c r="R8" i="5"/>
  <c r="AD8" i="5" s="1"/>
  <c r="X14" i="5"/>
  <c r="AJ14" i="5" s="1"/>
  <c r="R21" i="5"/>
  <c r="AD21" i="5" s="1"/>
  <c r="X27" i="5"/>
  <c r="AJ27" i="5" s="1"/>
  <c r="S34" i="5"/>
  <c r="AE34" i="5" s="1"/>
  <c r="Q3" i="5"/>
  <c r="AC3" i="5" s="1"/>
  <c r="N4" i="5"/>
  <c r="Z4" i="5" s="1"/>
  <c r="W9" i="5"/>
  <c r="AI9" i="5" s="1"/>
  <c r="R16" i="5"/>
  <c r="AD16" i="5" s="1"/>
  <c r="W22" i="5"/>
  <c r="AI22" i="5" s="1"/>
  <c r="R29" i="5"/>
  <c r="AD29" i="5" s="1"/>
  <c r="V4" i="5"/>
  <c r="AH4" i="5" s="1"/>
  <c r="Q11" i="5"/>
  <c r="AC11" i="5" s="1"/>
  <c r="O17" i="5"/>
  <c r="AA17" i="5" s="1"/>
  <c r="Q24" i="5"/>
  <c r="AC24" i="5" s="1"/>
  <c r="O30" i="5"/>
  <c r="AA30" i="5" s="1"/>
  <c r="S5" i="5"/>
  <c r="AE5" i="5" s="1"/>
  <c r="N12" i="5"/>
  <c r="Z12" i="5" s="1"/>
  <c r="W17" i="5"/>
  <c r="AI17" i="5" s="1"/>
  <c r="N25" i="5"/>
  <c r="Z25" i="5" s="1"/>
  <c r="W30" i="5"/>
  <c r="AI30" i="5" s="1"/>
  <c r="N35" i="5"/>
  <c r="Z35" i="5" s="1"/>
  <c r="V12" i="5"/>
  <c r="AH12" i="5" s="1"/>
  <c r="Q19" i="5"/>
  <c r="AC19" i="5" s="1"/>
  <c r="V25" i="5"/>
  <c r="AH25" i="5" s="1"/>
  <c r="Q32" i="5"/>
  <c r="AC32" i="5" s="1"/>
  <c r="V35" i="5"/>
  <c r="AH35" i="5" s="1"/>
  <c r="T10" i="5"/>
  <c r="AF10" i="5" s="1"/>
  <c r="T23" i="5"/>
  <c r="AF23" i="5" s="1"/>
  <c r="R3" i="5"/>
  <c r="AD3" i="5" s="1"/>
  <c r="O4" i="5"/>
  <c r="AA4" i="5" s="1"/>
  <c r="W4" i="5"/>
  <c r="AI4" i="5" s="1"/>
  <c r="T5" i="5"/>
  <c r="AF5" i="5" s="1"/>
  <c r="Q6" i="5"/>
  <c r="AC6" i="5" s="1"/>
  <c r="N7" i="5"/>
  <c r="Z7" i="5" s="1"/>
  <c r="V7" i="5"/>
  <c r="AH7" i="5" s="1"/>
  <c r="S8" i="5"/>
  <c r="AE8" i="5" s="1"/>
  <c r="P9" i="5"/>
  <c r="AB9" i="5" s="1"/>
  <c r="X9" i="5"/>
  <c r="AJ9" i="5" s="1"/>
  <c r="U10" i="5"/>
  <c r="AG10" i="5" s="1"/>
  <c r="R11" i="5"/>
  <c r="AD11" i="5" s="1"/>
  <c r="O12" i="5"/>
  <c r="AA12" i="5" s="1"/>
  <c r="W12" i="5"/>
  <c r="AI12" i="5" s="1"/>
  <c r="T13" i="5"/>
  <c r="AF13" i="5" s="1"/>
  <c r="Q14" i="5"/>
  <c r="AC14" i="5" s="1"/>
  <c r="N15" i="5"/>
  <c r="Z15" i="5" s="1"/>
  <c r="V15" i="5"/>
  <c r="AH15" i="5" s="1"/>
  <c r="S16" i="5"/>
  <c r="AE16" i="5" s="1"/>
  <c r="P17" i="5"/>
  <c r="AB17" i="5" s="1"/>
  <c r="X17" i="5"/>
  <c r="AJ17" i="5" s="1"/>
  <c r="U18" i="5"/>
  <c r="AG18" i="5" s="1"/>
  <c r="R19" i="5"/>
  <c r="AD19" i="5" s="1"/>
  <c r="N20" i="5"/>
  <c r="Z20" i="5" s="1"/>
  <c r="V20" i="5"/>
  <c r="AH20" i="5" s="1"/>
  <c r="S21" i="5"/>
  <c r="AE21" i="5" s="1"/>
  <c r="P22" i="5"/>
  <c r="AB22" i="5" s="1"/>
  <c r="X22" i="5"/>
  <c r="AJ22" i="5" s="1"/>
  <c r="U23" i="5"/>
  <c r="AG23" i="5" s="1"/>
  <c r="R24" i="5"/>
  <c r="AD24" i="5" s="1"/>
  <c r="O25" i="5"/>
  <c r="AA25" i="5" s="1"/>
  <c r="W25" i="5"/>
  <c r="AI25" i="5" s="1"/>
  <c r="T26" i="5"/>
  <c r="AF26" i="5" s="1"/>
  <c r="Q27" i="5"/>
  <c r="AC27" i="5" s="1"/>
  <c r="N28" i="5"/>
  <c r="Z28" i="5" s="1"/>
  <c r="V28" i="5"/>
  <c r="AH28" i="5" s="1"/>
  <c r="S29" i="5"/>
  <c r="AE29" i="5" s="1"/>
  <c r="P30" i="5"/>
  <c r="AB30" i="5" s="1"/>
  <c r="X30" i="5"/>
  <c r="AJ30" i="5" s="1"/>
  <c r="U31" i="5"/>
  <c r="AG31" i="5" s="1"/>
  <c r="R32" i="5"/>
  <c r="AD32" i="5" s="1"/>
  <c r="O33" i="5"/>
  <c r="AA33" i="5" s="1"/>
  <c r="W33" i="5"/>
  <c r="AI33" i="5" s="1"/>
  <c r="T34" i="5"/>
  <c r="AF34" i="5" s="1"/>
  <c r="O35" i="5"/>
  <c r="AA35" i="5" s="1"/>
  <c r="W35" i="5"/>
  <c r="AI35" i="5" s="1"/>
  <c r="S3" i="5"/>
  <c r="AE3" i="5" s="1"/>
  <c r="P4" i="5"/>
  <c r="AB4" i="5" s="1"/>
  <c r="X4" i="5"/>
  <c r="AJ4" i="5" s="1"/>
  <c r="U5" i="5"/>
  <c r="AG5" i="5" s="1"/>
  <c r="R6" i="5"/>
  <c r="AD6" i="5" s="1"/>
  <c r="O7" i="5"/>
  <c r="AA7" i="5" s="1"/>
  <c r="W7" i="5"/>
  <c r="AI7" i="5" s="1"/>
  <c r="T8" i="5"/>
  <c r="AF8" i="5" s="1"/>
  <c r="Q9" i="5"/>
  <c r="AC9" i="5" s="1"/>
  <c r="N10" i="5"/>
  <c r="Z10" i="5" s="1"/>
  <c r="V10" i="5"/>
  <c r="AH10" i="5" s="1"/>
  <c r="S11" i="5"/>
  <c r="AE11" i="5" s="1"/>
  <c r="P12" i="5"/>
  <c r="AB12" i="5" s="1"/>
  <c r="X12" i="5"/>
  <c r="AJ12" i="5" s="1"/>
  <c r="U13" i="5"/>
  <c r="AG13" i="5" s="1"/>
  <c r="R14" i="5"/>
  <c r="AD14" i="5" s="1"/>
  <c r="O15" i="5"/>
  <c r="AA15" i="5" s="1"/>
  <c r="W15" i="5"/>
  <c r="AI15" i="5" s="1"/>
  <c r="T16" i="5"/>
  <c r="AF16" i="5" s="1"/>
  <c r="Q17" i="5"/>
  <c r="AC17" i="5" s="1"/>
  <c r="N18" i="5"/>
  <c r="Z18" i="5" s="1"/>
  <c r="V18" i="5"/>
  <c r="AH18" i="5" s="1"/>
  <c r="S19" i="5"/>
  <c r="AE19" i="5" s="1"/>
  <c r="O20" i="5"/>
  <c r="AA20" i="5" s="1"/>
  <c r="W20" i="5"/>
  <c r="AI20" i="5" s="1"/>
  <c r="T21" i="5"/>
  <c r="AF21" i="5" s="1"/>
  <c r="Q22" i="5"/>
  <c r="AC22" i="5" s="1"/>
  <c r="N23" i="5"/>
  <c r="Z23" i="5" s="1"/>
  <c r="V23" i="5"/>
  <c r="AH23" i="5" s="1"/>
  <c r="S24" i="5"/>
  <c r="AE24" i="5" s="1"/>
  <c r="P25" i="5"/>
  <c r="AB25" i="5" s="1"/>
  <c r="X25" i="5"/>
  <c r="AJ25" i="5" s="1"/>
  <c r="U26" i="5"/>
  <c r="AG26" i="5" s="1"/>
  <c r="R27" i="5"/>
  <c r="AD27" i="5" s="1"/>
  <c r="O28" i="5"/>
  <c r="AA28" i="5" s="1"/>
  <c r="W28" i="5"/>
  <c r="AI28" i="5" s="1"/>
  <c r="T29" i="5"/>
  <c r="AF29" i="5" s="1"/>
  <c r="Q30" i="5"/>
  <c r="AC30" i="5" s="1"/>
  <c r="N31" i="5"/>
  <c r="Z31" i="5" s="1"/>
  <c r="V31" i="5"/>
  <c r="AH31" i="5" s="1"/>
  <c r="S32" i="5"/>
  <c r="AE32" i="5" s="1"/>
  <c r="P33" i="5"/>
  <c r="AB33" i="5" s="1"/>
  <c r="X33" i="5"/>
  <c r="AJ33" i="5" s="1"/>
  <c r="U34" i="5"/>
  <c r="AG34" i="5" s="1"/>
  <c r="P35" i="5"/>
  <c r="AB35" i="5" s="1"/>
  <c r="X35" i="5"/>
  <c r="AJ35" i="5" s="1"/>
  <c r="T3" i="5"/>
  <c r="AF3" i="5" s="1"/>
  <c r="Q4" i="5"/>
  <c r="AC4" i="5" s="1"/>
  <c r="N5" i="5"/>
  <c r="Z5" i="5" s="1"/>
  <c r="V5" i="5"/>
  <c r="AH5" i="5" s="1"/>
  <c r="S6" i="5"/>
  <c r="AE6" i="5" s="1"/>
  <c r="P7" i="5"/>
  <c r="AB7" i="5" s="1"/>
  <c r="X7" i="5"/>
  <c r="AJ7" i="5" s="1"/>
  <c r="U8" i="5"/>
  <c r="AG8" i="5" s="1"/>
  <c r="R9" i="5"/>
  <c r="AD9" i="5" s="1"/>
  <c r="O10" i="5"/>
  <c r="AA10" i="5" s="1"/>
  <c r="W10" i="5"/>
  <c r="AI10" i="5" s="1"/>
  <c r="T11" i="5"/>
  <c r="AF11" i="5" s="1"/>
  <c r="Q12" i="5"/>
  <c r="AC12" i="5" s="1"/>
  <c r="N13" i="5"/>
  <c r="Z13" i="5" s="1"/>
  <c r="V13" i="5"/>
  <c r="AH13" i="5" s="1"/>
  <c r="S14" i="5"/>
  <c r="AE14" i="5" s="1"/>
  <c r="P15" i="5"/>
  <c r="AB15" i="5" s="1"/>
  <c r="X15" i="5"/>
  <c r="AJ15" i="5" s="1"/>
  <c r="U16" i="5"/>
  <c r="AG16" i="5" s="1"/>
  <c r="R17" i="5"/>
  <c r="AD17" i="5" s="1"/>
  <c r="O18" i="5"/>
  <c r="AA18" i="5" s="1"/>
  <c r="W18" i="5"/>
  <c r="AI18" i="5" s="1"/>
  <c r="T19" i="5"/>
  <c r="AF19" i="5" s="1"/>
  <c r="P20" i="5"/>
  <c r="AB20" i="5" s="1"/>
  <c r="X20" i="5"/>
  <c r="AJ20" i="5" s="1"/>
  <c r="U21" i="5"/>
  <c r="AG21" i="5" s="1"/>
  <c r="R22" i="5"/>
  <c r="AD22" i="5" s="1"/>
  <c r="O23" i="5"/>
  <c r="AA23" i="5" s="1"/>
  <c r="W23" i="5"/>
  <c r="AI23" i="5" s="1"/>
  <c r="T24" i="5"/>
  <c r="AF24" i="5" s="1"/>
  <c r="Q25" i="5"/>
  <c r="AC25" i="5" s="1"/>
  <c r="N26" i="5"/>
  <c r="Z26" i="5" s="1"/>
  <c r="V26" i="5"/>
  <c r="AH26" i="5" s="1"/>
  <c r="S27" i="5"/>
  <c r="AE27" i="5" s="1"/>
  <c r="P28" i="5"/>
  <c r="AB28" i="5" s="1"/>
  <c r="X28" i="5"/>
  <c r="AJ28" i="5" s="1"/>
  <c r="U29" i="5"/>
  <c r="AG29" i="5" s="1"/>
  <c r="R30" i="5"/>
  <c r="AD30" i="5" s="1"/>
  <c r="O31" i="5"/>
  <c r="AA31" i="5" s="1"/>
  <c r="W31" i="5"/>
  <c r="AI31" i="5" s="1"/>
  <c r="T32" i="5"/>
  <c r="AF32" i="5" s="1"/>
  <c r="Q33" i="5"/>
  <c r="AC33" i="5" s="1"/>
  <c r="N34" i="5"/>
  <c r="Z34" i="5" s="1"/>
  <c r="V34" i="5"/>
  <c r="AH34" i="5" s="1"/>
  <c r="Q35" i="5"/>
  <c r="AC35" i="5" s="1"/>
  <c r="U3" i="5"/>
  <c r="AG3" i="5" s="1"/>
  <c r="R4" i="5"/>
  <c r="AD4" i="5" s="1"/>
  <c r="O5" i="5"/>
  <c r="AA5" i="5" s="1"/>
  <c r="W5" i="5"/>
  <c r="AI5" i="5" s="1"/>
  <c r="T6" i="5"/>
  <c r="AF6" i="5" s="1"/>
  <c r="Q7" i="5"/>
  <c r="AC7" i="5" s="1"/>
  <c r="N8" i="5"/>
  <c r="Z8" i="5" s="1"/>
  <c r="V8" i="5"/>
  <c r="AH8" i="5" s="1"/>
  <c r="S9" i="5"/>
  <c r="AE9" i="5" s="1"/>
  <c r="P10" i="5"/>
  <c r="AB10" i="5" s="1"/>
  <c r="X10" i="5"/>
  <c r="AJ10" i="5" s="1"/>
  <c r="U11" i="5"/>
  <c r="AG11" i="5" s="1"/>
  <c r="R12" i="5"/>
  <c r="AD12" i="5" s="1"/>
  <c r="O13" i="5"/>
  <c r="AA13" i="5" s="1"/>
  <c r="W13" i="5"/>
  <c r="AI13" i="5" s="1"/>
  <c r="T14" i="5"/>
  <c r="AF14" i="5" s="1"/>
  <c r="Q15" i="5"/>
  <c r="AC15" i="5" s="1"/>
  <c r="N16" i="5"/>
  <c r="Z16" i="5" s="1"/>
  <c r="V16" i="5"/>
  <c r="AH16" i="5" s="1"/>
  <c r="S17" i="5"/>
  <c r="AE17" i="5" s="1"/>
  <c r="P18" i="5"/>
  <c r="AB18" i="5" s="1"/>
  <c r="X18" i="5"/>
  <c r="AJ18" i="5" s="1"/>
  <c r="U19" i="5"/>
  <c r="AG19" i="5" s="1"/>
  <c r="Q20" i="5"/>
  <c r="AC20" i="5" s="1"/>
  <c r="N21" i="5"/>
  <c r="Z21" i="5" s="1"/>
  <c r="V21" i="5"/>
  <c r="AH21" i="5" s="1"/>
  <c r="S22" i="5"/>
  <c r="AE22" i="5" s="1"/>
  <c r="P23" i="5"/>
  <c r="AB23" i="5" s="1"/>
  <c r="X23" i="5"/>
  <c r="AJ23" i="5" s="1"/>
  <c r="U24" i="5"/>
  <c r="AG24" i="5" s="1"/>
  <c r="R25" i="5"/>
  <c r="AD25" i="5" s="1"/>
  <c r="O26" i="5"/>
  <c r="AA26" i="5" s="1"/>
  <c r="W26" i="5"/>
  <c r="AI26" i="5" s="1"/>
  <c r="T27" i="5"/>
  <c r="AF27" i="5" s="1"/>
  <c r="Q28" i="5"/>
  <c r="AC28" i="5" s="1"/>
  <c r="N29" i="5"/>
  <c r="Z29" i="5" s="1"/>
  <c r="V29" i="5"/>
  <c r="AH29" i="5" s="1"/>
  <c r="S30" i="5"/>
  <c r="AE30" i="5" s="1"/>
  <c r="P31" i="5"/>
  <c r="AB31" i="5" s="1"/>
  <c r="X31" i="5"/>
  <c r="AJ31" i="5" s="1"/>
  <c r="U32" i="5"/>
  <c r="AG32" i="5" s="1"/>
  <c r="R33" i="5"/>
  <c r="AD33" i="5" s="1"/>
  <c r="O34" i="5"/>
  <c r="AA34" i="5" s="1"/>
  <c r="W34" i="5"/>
  <c r="AI34" i="5" s="1"/>
  <c r="R35" i="5"/>
  <c r="AD35" i="5" s="1"/>
  <c r="N3" i="5"/>
  <c r="Z3" i="5" s="1"/>
  <c r="V3" i="5"/>
  <c r="AH3" i="5" s="1"/>
  <c r="S4" i="5"/>
  <c r="AE4" i="5" s="1"/>
  <c r="P5" i="5"/>
  <c r="AB5" i="5" s="1"/>
  <c r="X5" i="5"/>
  <c r="AJ5" i="5" s="1"/>
  <c r="U6" i="5"/>
  <c r="AG6" i="5" s="1"/>
  <c r="R7" i="5"/>
  <c r="AD7" i="5" s="1"/>
  <c r="O8" i="5"/>
  <c r="AA8" i="5" s="1"/>
  <c r="W8" i="5"/>
  <c r="AI8" i="5" s="1"/>
  <c r="T9" i="5"/>
  <c r="AF9" i="5" s="1"/>
  <c r="Q10" i="5"/>
  <c r="AC10" i="5" s="1"/>
  <c r="N11" i="5"/>
  <c r="Z11" i="5" s="1"/>
  <c r="V11" i="5"/>
  <c r="AH11" i="5" s="1"/>
  <c r="S12" i="5"/>
  <c r="AE12" i="5" s="1"/>
  <c r="P13" i="5"/>
  <c r="AB13" i="5" s="1"/>
  <c r="X13" i="5"/>
  <c r="AJ13" i="5" s="1"/>
  <c r="U14" i="5"/>
  <c r="AG14" i="5" s="1"/>
  <c r="R15" i="5"/>
  <c r="AD15" i="5" s="1"/>
  <c r="O16" i="5"/>
  <c r="AA16" i="5" s="1"/>
  <c r="W16" i="5"/>
  <c r="AI16" i="5" s="1"/>
  <c r="T17" i="5"/>
  <c r="AF17" i="5" s="1"/>
  <c r="Q18" i="5"/>
  <c r="AC18" i="5" s="1"/>
  <c r="N19" i="5"/>
  <c r="Z19" i="5" s="1"/>
  <c r="V19" i="5"/>
  <c r="AH19" i="5" s="1"/>
  <c r="R20" i="5"/>
  <c r="AD20" i="5" s="1"/>
  <c r="O21" i="5"/>
  <c r="AA21" i="5" s="1"/>
  <c r="W21" i="5"/>
  <c r="AI21" i="5" s="1"/>
  <c r="T22" i="5"/>
  <c r="AF22" i="5" s="1"/>
  <c r="Q23" i="5"/>
  <c r="AC23" i="5" s="1"/>
  <c r="N24" i="5"/>
  <c r="Z24" i="5" s="1"/>
  <c r="V24" i="5"/>
  <c r="AH24" i="5" s="1"/>
  <c r="S25" i="5"/>
  <c r="AE25" i="5" s="1"/>
  <c r="P26" i="5"/>
  <c r="AB26" i="5" s="1"/>
  <c r="X26" i="5"/>
  <c r="AJ26" i="5" s="1"/>
  <c r="U27" i="5"/>
  <c r="AG27" i="5" s="1"/>
  <c r="R28" i="5"/>
  <c r="AD28" i="5" s="1"/>
  <c r="O29" i="5"/>
  <c r="AA29" i="5" s="1"/>
  <c r="W29" i="5"/>
  <c r="AI29" i="5" s="1"/>
  <c r="T30" i="5"/>
  <c r="AF30" i="5" s="1"/>
  <c r="Q31" i="5"/>
  <c r="AC31" i="5" s="1"/>
  <c r="N32" i="5"/>
  <c r="Z32" i="5" s="1"/>
  <c r="V32" i="5"/>
  <c r="AH32" i="5" s="1"/>
  <c r="S33" i="5"/>
  <c r="AE33" i="5" s="1"/>
  <c r="P34" i="5"/>
  <c r="AB34" i="5" s="1"/>
  <c r="X34" i="5"/>
  <c r="AJ34" i="5" s="1"/>
  <c r="S35" i="5"/>
  <c r="AE35" i="5" s="1"/>
  <c r="O3" i="5"/>
  <c r="AA3" i="5" s="1"/>
  <c r="W3" i="5"/>
  <c r="AI3" i="5" s="1"/>
  <c r="T4" i="5"/>
  <c r="AF4" i="5" s="1"/>
  <c r="Q5" i="5"/>
  <c r="AC5" i="5" s="1"/>
  <c r="N6" i="5"/>
  <c r="Z6" i="5" s="1"/>
  <c r="V6" i="5"/>
  <c r="AH6" i="5" s="1"/>
  <c r="S7" i="5"/>
  <c r="AE7" i="5" s="1"/>
  <c r="P8" i="5"/>
  <c r="AB8" i="5" s="1"/>
  <c r="X8" i="5"/>
  <c r="AJ8" i="5" s="1"/>
  <c r="U9" i="5"/>
  <c r="AG9" i="5" s="1"/>
  <c r="R10" i="5"/>
  <c r="AD10" i="5" s="1"/>
  <c r="O11" i="5"/>
  <c r="AA11" i="5" s="1"/>
  <c r="W11" i="5"/>
  <c r="AI11" i="5" s="1"/>
  <c r="T12" i="5"/>
  <c r="AF12" i="5" s="1"/>
  <c r="Q13" i="5"/>
  <c r="AC13" i="5" s="1"/>
  <c r="N14" i="5"/>
  <c r="Z14" i="5" s="1"/>
  <c r="V14" i="5"/>
  <c r="AH14" i="5" s="1"/>
  <c r="S15" i="5"/>
  <c r="AE15" i="5" s="1"/>
  <c r="P16" i="5"/>
  <c r="AB16" i="5" s="1"/>
  <c r="X16" i="5"/>
  <c r="AJ16" i="5" s="1"/>
  <c r="U17" i="5"/>
  <c r="AG17" i="5" s="1"/>
  <c r="R18" i="5"/>
  <c r="AD18" i="5" s="1"/>
  <c r="O19" i="5"/>
  <c r="AA19" i="5" s="1"/>
  <c r="W19" i="5"/>
  <c r="AI19" i="5" s="1"/>
  <c r="S20" i="5"/>
  <c r="AE20" i="5" s="1"/>
  <c r="P21" i="5"/>
  <c r="AB21" i="5" s="1"/>
  <c r="X21" i="5"/>
  <c r="AJ21" i="5" s="1"/>
  <c r="U22" i="5"/>
  <c r="AG22" i="5" s="1"/>
  <c r="R23" i="5"/>
  <c r="AD23" i="5" s="1"/>
  <c r="O24" i="5"/>
  <c r="AA24" i="5" s="1"/>
  <c r="W24" i="5"/>
  <c r="AI24" i="5" s="1"/>
  <c r="T25" i="5"/>
  <c r="AF25" i="5" s="1"/>
  <c r="Q26" i="5"/>
  <c r="AC26" i="5" s="1"/>
  <c r="N27" i="5"/>
  <c r="Z27" i="5" s="1"/>
  <c r="V27" i="5"/>
  <c r="AH27" i="5" s="1"/>
  <c r="S28" i="5"/>
  <c r="AE28" i="5" s="1"/>
  <c r="P29" i="5"/>
  <c r="AB29" i="5" s="1"/>
  <c r="X29" i="5"/>
  <c r="AJ29" i="5" s="1"/>
  <c r="U30" i="5"/>
  <c r="AG30" i="5" s="1"/>
  <c r="R31" i="5"/>
  <c r="AD31" i="5" s="1"/>
  <c r="O32" i="5"/>
  <c r="AA32" i="5" s="1"/>
  <c r="W32" i="5"/>
  <c r="AI32" i="5" s="1"/>
  <c r="T33" i="5"/>
  <c r="AF33" i="5" s="1"/>
  <c r="Q34" i="5"/>
  <c r="AC34" i="5" s="1"/>
  <c r="T35" i="5"/>
  <c r="AF35" i="5" s="1"/>
  <c r="T18" i="5"/>
  <c r="AF18" i="5" s="1"/>
  <c r="T31" i="5"/>
  <c r="AF31" i="5" s="1"/>
  <c r="P3" i="5"/>
  <c r="AB3" i="5" s="1"/>
  <c r="X3" i="5"/>
  <c r="AJ3" i="5" s="1"/>
  <c r="U4" i="5"/>
  <c r="AG4" i="5" s="1"/>
  <c r="R5" i="5"/>
  <c r="AD5" i="5" s="1"/>
  <c r="O6" i="5"/>
  <c r="AA6" i="5" s="1"/>
  <c r="W6" i="5"/>
  <c r="AI6" i="5" s="1"/>
  <c r="T7" i="5"/>
  <c r="AF7" i="5" s="1"/>
  <c r="Q8" i="5"/>
  <c r="AC8" i="5" s="1"/>
  <c r="N9" i="5"/>
  <c r="Z9" i="5" s="1"/>
  <c r="V9" i="5"/>
  <c r="AH9" i="5" s="1"/>
  <c r="S10" i="5"/>
  <c r="AE10" i="5" s="1"/>
  <c r="P11" i="5"/>
  <c r="AB11" i="5" s="1"/>
  <c r="X11" i="5"/>
  <c r="AJ11" i="5" s="1"/>
  <c r="U12" i="5"/>
  <c r="AG12" i="5" s="1"/>
  <c r="R13" i="5"/>
  <c r="AD13" i="5" s="1"/>
  <c r="O14" i="5"/>
  <c r="AA14" i="5" s="1"/>
  <c r="W14" i="5"/>
  <c r="AI14" i="5" s="1"/>
  <c r="T15" i="5"/>
  <c r="AF15" i="5" s="1"/>
  <c r="Q16" i="5"/>
  <c r="AC16" i="5" s="1"/>
  <c r="N17" i="5"/>
  <c r="Z17" i="5" s="1"/>
  <c r="V17" i="5"/>
  <c r="AH17" i="5" s="1"/>
  <c r="S18" i="5"/>
  <c r="AE18" i="5" s="1"/>
  <c r="P19" i="5"/>
  <c r="AB19" i="5" s="1"/>
  <c r="X19" i="5"/>
  <c r="AJ19" i="5" s="1"/>
  <c r="T20" i="5"/>
  <c r="AF20" i="5" s="1"/>
  <c r="Q21" i="5"/>
  <c r="AC21" i="5" s="1"/>
  <c r="N22" i="5"/>
  <c r="Z22" i="5" s="1"/>
  <c r="V22" i="5"/>
  <c r="AH22" i="5" s="1"/>
  <c r="S23" i="5"/>
  <c r="AE23" i="5" s="1"/>
  <c r="P24" i="5"/>
  <c r="AB24" i="5" s="1"/>
  <c r="X24" i="5"/>
  <c r="AJ24" i="5" s="1"/>
  <c r="U25" i="5"/>
  <c r="AG25" i="5" s="1"/>
  <c r="R26" i="5"/>
  <c r="AD26" i="5" s="1"/>
  <c r="O27" i="5"/>
  <c r="AA27" i="5" s="1"/>
  <c r="W27" i="5"/>
  <c r="AI27" i="5" s="1"/>
  <c r="T28" i="5"/>
  <c r="AF28" i="5" s="1"/>
  <c r="P32" i="5"/>
  <c r="AB32" i="5" s="1"/>
  <c r="X32" i="5"/>
  <c r="AJ32" i="5" s="1"/>
  <c r="U33" i="5"/>
  <c r="AG33" i="5" s="1"/>
  <c r="C40" i="8" l="1"/>
  <c r="K40" i="8"/>
  <c r="F40" i="8"/>
  <c r="AR30" i="5"/>
  <c r="I40" i="8"/>
  <c r="AN30" i="5"/>
  <c r="AQ26" i="5"/>
  <c r="AO26" i="5"/>
  <c r="AN26" i="5"/>
  <c r="AR26" i="5"/>
  <c r="AM26" i="5"/>
  <c r="AP26" i="5" s="1"/>
  <c r="AM11" i="5"/>
  <c r="AP11" i="5" s="1"/>
  <c r="AN11" i="5"/>
  <c r="AR11" i="5"/>
  <c r="AQ11" i="5"/>
  <c r="AO11" i="5"/>
  <c r="AM13" i="5"/>
  <c r="AN13" i="5"/>
  <c r="AR13" i="5"/>
  <c r="AQ13" i="5"/>
  <c r="AO13" i="5"/>
  <c r="AM23" i="5"/>
  <c r="AP23" i="5" s="1"/>
  <c r="AN23" i="5"/>
  <c r="AR23" i="5"/>
  <c r="AQ23" i="5"/>
  <c r="AO23" i="5"/>
  <c r="AQ4" i="5"/>
  <c r="AO4" i="5"/>
  <c r="AN4" i="5"/>
  <c r="AM4" i="5"/>
  <c r="AR4" i="5"/>
  <c r="AP4" i="5"/>
  <c r="AM30" i="5"/>
  <c r="AM31" i="5"/>
  <c r="AR31" i="5"/>
  <c r="AP31" i="5"/>
  <c r="AN31" i="5"/>
  <c r="AQ31" i="5"/>
  <c r="AO31" i="5"/>
  <c r="AM9" i="5"/>
  <c r="AN9" i="5"/>
  <c r="AR9" i="5"/>
  <c r="AQ9" i="5"/>
  <c r="AO9" i="5"/>
  <c r="AM21" i="5"/>
  <c r="AR21" i="5"/>
  <c r="AN21" i="5"/>
  <c r="AQ21" i="5"/>
  <c r="AO21" i="5"/>
  <c r="AR6" i="5"/>
  <c r="AQ6" i="5"/>
  <c r="AO6" i="5"/>
  <c r="AN6" i="5"/>
  <c r="AM6" i="5"/>
  <c r="AP6" i="5" s="1"/>
  <c r="AM15" i="5"/>
  <c r="AP15" i="5" s="1"/>
  <c r="AR15" i="5"/>
  <c r="AQ15" i="5"/>
  <c r="AO15" i="5"/>
  <c r="AN15" i="5"/>
  <c r="AM35" i="5"/>
  <c r="AR35" i="5"/>
  <c r="AQ35" i="5"/>
  <c r="AO35" i="5"/>
  <c r="AN35" i="5"/>
  <c r="AP30" i="5"/>
  <c r="AM29" i="5"/>
  <c r="AP29" i="5" s="1"/>
  <c r="AN29" i="5"/>
  <c r="AQ29" i="5"/>
  <c r="AR29" i="5"/>
  <c r="AO29" i="5"/>
  <c r="AQ12" i="5"/>
  <c r="AO12" i="5"/>
  <c r="AN12" i="5"/>
  <c r="AM12" i="5"/>
  <c r="AP12" i="5" s="1"/>
  <c r="AR12" i="5"/>
  <c r="AQ18" i="5"/>
  <c r="AO18" i="5"/>
  <c r="AN18" i="5"/>
  <c r="AR18" i="5"/>
  <c r="AM18" i="5"/>
  <c r="AP18" i="5"/>
  <c r="AQ8" i="5"/>
  <c r="AR8" i="5"/>
  <c r="AO8" i="5"/>
  <c r="AN8" i="5"/>
  <c r="AM8" i="5"/>
  <c r="AQ10" i="5"/>
  <c r="AO10" i="5"/>
  <c r="AN10" i="5"/>
  <c r="AR10" i="5"/>
  <c r="AM10" i="5"/>
  <c r="AP10" i="5"/>
  <c r="AQ20" i="5"/>
  <c r="AO20" i="5"/>
  <c r="AN20" i="5"/>
  <c r="AM20" i="5"/>
  <c r="AP20" i="5" s="1"/>
  <c r="AR20" i="5"/>
  <c r="AQ30" i="5"/>
  <c r="AM19" i="5"/>
  <c r="AP19" i="5" s="1"/>
  <c r="AN19" i="5"/>
  <c r="AR19" i="5"/>
  <c r="AQ19" i="5"/>
  <c r="AO19" i="5"/>
  <c r="AR14" i="5"/>
  <c r="AQ14" i="5"/>
  <c r="AO14" i="5"/>
  <c r="AN14" i="5"/>
  <c r="AM14" i="5"/>
  <c r="AQ24" i="5"/>
  <c r="AR24" i="5"/>
  <c r="AO24" i="5"/>
  <c r="AN24" i="5"/>
  <c r="AM24" i="5"/>
  <c r="AM17" i="5"/>
  <c r="AN17" i="5"/>
  <c r="AR17" i="5"/>
  <c r="AQ17" i="5"/>
  <c r="AO17" i="5"/>
  <c r="AQ32" i="5"/>
  <c r="AR32" i="5"/>
  <c r="AO32" i="5"/>
  <c r="AP32" i="5"/>
  <c r="AN32" i="5"/>
  <c r="AM32" i="5"/>
  <c r="AM3" i="5"/>
  <c r="AN3" i="5"/>
  <c r="AP3" i="5"/>
  <c r="AQ3" i="5"/>
  <c r="AR3" i="5"/>
  <c r="AO3" i="5"/>
  <c r="AQ34" i="5"/>
  <c r="AO34" i="5"/>
  <c r="AN34" i="5"/>
  <c r="AR34" i="5"/>
  <c r="AM34" i="5"/>
  <c r="AP34" i="5"/>
  <c r="AM5" i="5"/>
  <c r="AR5" i="5"/>
  <c r="AQ5" i="5"/>
  <c r="AO5" i="5"/>
  <c r="AN5" i="5"/>
  <c r="AM25" i="5"/>
  <c r="AR25" i="5"/>
  <c r="AP25" i="5"/>
  <c r="AQ25" i="5"/>
  <c r="AN25" i="5"/>
  <c r="AO25" i="5"/>
  <c r="AQ16" i="5"/>
  <c r="AR16" i="5"/>
  <c r="AO16" i="5"/>
  <c r="AN16" i="5"/>
  <c r="AM16" i="5"/>
  <c r="AQ28" i="5"/>
  <c r="AO28" i="5"/>
  <c r="AN28" i="5"/>
  <c r="AM28" i="5"/>
  <c r="AR28" i="5"/>
  <c r="AP28" i="5"/>
  <c r="AM33" i="5"/>
  <c r="AN33" i="5"/>
  <c r="AR33" i="5"/>
  <c r="AQ33" i="5"/>
  <c r="AO33" i="5"/>
  <c r="AR22" i="5"/>
  <c r="AQ22" i="5"/>
  <c r="AO22" i="5"/>
  <c r="AN22" i="5"/>
  <c r="AW22" i="5" s="1"/>
  <c r="AM22" i="5"/>
  <c r="AP22" i="5" s="1"/>
  <c r="AM27" i="5"/>
  <c r="AP27" i="5" s="1"/>
  <c r="AR27" i="5"/>
  <c r="AQ27" i="5"/>
  <c r="AO27" i="5"/>
  <c r="AN27" i="5"/>
  <c r="AM7" i="5"/>
  <c r="AV7" i="5" s="1"/>
  <c r="AN7" i="5"/>
  <c r="AR7" i="5"/>
  <c r="AQ7" i="5"/>
  <c r="AO7" i="5"/>
  <c r="AO30" i="5"/>
  <c r="AX10" i="5" l="1"/>
  <c r="AW25" i="5"/>
  <c r="BA5" i="5"/>
  <c r="BA33" i="5"/>
  <c r="AZ28" i="5"/>
  <c r="AZ34" i="5"/>
  <c r="AV35" i="5"/>
  <c r="AV9" i="5"/>
  <c r="AV13" i="5"/>
  <c r="AX22" i="5"/>
  <c r="AX3" i="5"/>
  <c r="AZ10" i="5"/>
  <c r="AX6" i="5"/>
  <c r="AV21" i="5"/>
  <c r="AV26" i="5"/>
  <c r="BA3" i="5"/>
  <c r="AW14" i="5"/>
  <c r="AV8" i="5"/>
  <c r="AZ6" i="5"/>
  <c r="BA26" i="5"/>
  <c r="BA32" i="5"/>
  <c r="AV24" i="5"/>
  <c r="AX14" i="5"/>
  <c r="AW19" i="5"/>
  <c r="AZ20" i="5"/>
  <c r="AW8" i="5"/>
  <c r="AW18" i="5"/>
  <c r="AZ12" i="5"/>
  <c r="AW35" i="5"/>
  <c r="AZ15" i="5"/>
  <c r="AX9" i="5"/>
  <c r="AW31" i="5"/>
  <c r="AW4" i="5"/>
  <c r="AV23" i="5"/>
  <c r="AW26" i="5"/>
  <c r="BA21" i="5"/>
  <c r="AZ25" i="5"/>
  <c r="AW17" i="5"/>
  <c r="AV18" i="5"/>
  <c r="AZ22" i="5"/>
  <c r="BA18" i="5"/>
  <c r="AW23" i="5"/>
  <c r="AX7" i="5"/>
  <c r="BA25" i="5"/>
  <c r="AZ7" i="5"/>
  <c r="BA28" i="5"/>
  <c r="AX16" i="5"/>
  <c r="AV25" i="5"/>
  <c r="AV34" i="5"/>
  <c r="AZ32" i="5"/>
  <c r="AW24" i="5"/>
  <c r="AZ14" i="5"/>
  <c r="AV19" i="5"/>
  <c r="AP8" i="5"/>
  <c r="AX18" i="5"/>
  <c r="AX29" i="5"/>
  <c r="AX35" i="5"/>
  <c r="BA6" i="5"/>
  <c r="AZ9" i="5"/>
  <c r="AX4" i="5"/>
  <c r="AX13" i="5"/>
  <c r="AZ11" i="5"/>
  <c r="AX26" i="5"/>
  <c r="AZ24" i="5"/>
  <c r="AW33" i="5"/>
  <c r="AV14" i="5"/>
  <c r="BA23" i="5"/>
  <c r="AX30" i="5"/>
  <c r="AX32" i="5"/>
  <c r="AZ31" i="5"/>
  <c r="AZ3" i="5"/>
  <c r="AZ27" i="5"/>
  <c r="AP7" i="5"/>
  <c r="BA27" i="5"/>
  <c r="AX33" i="5"/>
  <c r="AV28" i="5"/>
  <c r="AW5" i="5"/>
  <c r="AW3" i="5"/>
  <c r="AX17" i="5"/>
  <c r="AP24" i="5"/>
  <c r="AP14" i="5"/>
  <c r="AZ30" i="5"/>
  <c r="AV10" i="5"/>
  <c r="AX8" i="5"/>
  <c r="AZ18" i="5"/>
  <c r="BA29" i="5"/>
  <c r="AP35" i="5"/>
  <c r="BA15" i="5"/>
  <c r="AX21" i="5"/>
  <c r="AP9" i="5"/>
  <c r="BA31" i="5"/>
  <c r="AZ4" i="5"/>
  <c r="AZ13" i="5"/>
  <c r="BA34" i="5"/>
  <c r="BA11" i="5"/>
  <c r="AZ26" i="5"/>
  <c r="AW32" i="5"/>
  <c r="AW20" i="5"/>
  <c r="AW27" i="5"/>
  <c r="AV5" i="5"/>
  <c r="AX20" i="5"/>
  <c r="BA16" i="5"/>
  <c r="BA4" i="5"/>
  <c r="AV33" i="5"/>
  <c r="BA19" i="5"/>
  <c r="AV4" i="5"/>
  <c r="BA22" i="5"/>
  <c r="BA7" i="5"/>
  <c r="AV27" i="5"/>
  <c r="AZ33" i="5"/>
  <c r="AW28" i="5"/>
  <c r="AZ16" i="5"/>
  <c r="AX5" i="5"/>
  <c r="AW34" i="5"/>
  <c r="AV3" i="5"/>
  <c r="AZ17" i="5"/>
  <c r="AX24" i="5"/>
  <c r="BA14" i="5"/>
  <c r="BA20" i="5"/>
  <c r="BA10" i="5"/>
  <c r="BA8" i="5"/>
  <c r="BA12" i="5"/>
  <c r="AZ29" i="5"/>
  <c r="AZ35" i="5"/>
  <c r="AV15" i="5"/>
  <c r="AZ21" i="5"/>
  <c r="BA9" i="5"/>
  <c r="AV31" i="5"/>
  <c r="AX23" i="5"/>
  <c r="BA13" i="5"/>
  <c r="AW11" i="5"/>
  <c r="AW30" i="5"/>
  <c r="BA17" i="5"/>
  <c r="AV29" i="5"/>
  <c r="AW6" i="5"/>
  <c r="AV16" i="5"/>
  <c r="AZ19" i="5"/>
  <c r="AW12" i="5"/>
  <c r="AW15" i="5"/>
  <c r="AX31" i="5"/>
  <c r="AP13" i="5"/>
  <c r="AX27" i="5"/>
  <c r="AW16" i="5"/>
  <c r="AP5" i="5"/>
  <c r="AY19" i="5" s="1"/>
  <c r="AV17" i="5"/>
  <c r="AX12" i="5"/>
  <c r="AX15" i="5"/>
  <c r="AP21" i="5"/>
  <c r="AX11" i="5"/>
  <c r="AP16" i="5"/>
  <c r="AW7" i="5"/>
  <c r="AV22" i="5"/>
  <c r="AP33" i="5"/>
  <c r="AX28" i="5"/>
  <c r="AX25" i="5"/>
  <c r="AZ5" i="5"/>
  <c r="AX34" i="5"/>
  <c r="AV32" i="5"/>
  <c r="AP17" i="5"/>
  <c r="AY22" i="5" s="1"/>
  <c r="BA24" i="5"/>
  <c r="AX19" i="5"/>
  <c r="AV20" i="5"/>
  <c r="AW10" i="5"/>
  <c r="AZ8" i="5"/>
  <c r="AV12" i="5"/>
  <c r="AW29" i="5"/>
  <c r="BA35" i="5"/>
  <c r="AV6" i="5"/>
  <c r="AW21" i="5"/>
  <c r="AW9" i="5"/>
  <c r="AV30" i="5"/>
  <c r="AZ23" i="5"/>
  <c r="AW13" i="5"/>
  <c r="AV11" i="5"/>
  <c r="BA30" i="5"/>
  <c r="AY35" i="5" l="1"/>
  <c r="AY20" i="5"/>
  <c r="AY16" i="5"/>
  <c r="BC16" i="5"/>
  <c r="AY15" i="5"/>
  <c r="BC15" i="5" s="1"/>
  <c r="AY6" i="5"/>
  <c r="BC6" i="5" s="1"/>
  <c r="BC35" i="5"/>
  <c r="AY32" i="5"/>
  <c r="AY27" i="5"/>
  <c r="BC27" i="5" s="1"/>
  <c r="AY23" i="5"/>
  <c r="BC23" i="5" s="1"/>
  <c r="AY25" i="5"/>
  <c r="AY18" i="5"/>
  <c r="BC18" i="5" s="1"/>
  <c r="BC22" i="5"/>
  <c r="BC19" i="5"/>
  <c r="AY21" i="5"/>
  <c r="BC21" i="5" s="1"/>
  <c r="AY13" i="5"/>
  <c r="AY30" i="5"/>
  <c r="BC30" i="5" s="1"/>
  <c r="AY9" i="5"/>
  <c r="BC9" i="5" s="1"/>
  <c r="AY3" i="5"/>
  <c r="BC3" i="5" s="1"/>
  <c r="AY11" i="5"/>
  <c r="BC11" i="5" s="1"/>
  <c r="AY10" i="5"/>
  <c r="BC10" i="5" s="1"/>
  <c r="AY17" i="5"/>
  <c r="BC17" i="5" s="1"/>
  <c r="AY4" i="5"/>
  <c r="BC4" i="5" s="1"/>
  <c r="AY5" i="5"/>
  <c r="BC5" i="5" s="1"/>
  <c r="AY12" i="5"/>
  <c r="BC12" i="5" s="1"/>
  <c r="AY34" i="5"/>
  <c r="BC34" i="5" s="1"/>
  <c r="AY26" i="5"/>
  <c r="BC26" i="5" s="1"/>
  <c r="BC20" i="5"/>
  <c r="AY14" i="5"/>
  <c r="BC14" i="5" s="1"/>
  <c r="AY7" i="5"/>
  <c r="BC7" i="5" s="1"/>
  <c r="AY28" i="5"/>
  <c r="BC28" i="5" s="1"/>
  <c r="AY31" i="5"/>
  <c r="BC31" i="5" s="1"/>
  <c r="BC8" i="5"/>
  <c r="BC13" i="5"/>
  <c r="BC32" i="5"/>
  <c r="AY33" i="5"/>
  <c r="BC33" i="5" s="1"/>
  <c r="AY24" i="5"/>
  <c r="BC24" i="5" s="1"/>
  <c r="AY8" i="5"/>
  <c r="BC25" i="5"/>
  <c r="AY29" i="5"/>
  <c r="BC29" i="5" s="1"/>
  <c r="BE14" i="5" l="1"/>
  <c r="BG14" i="5" s="1"/>
  <c r="BE21" i="5"/>
  <c r="BG21" i="5" s="1"/>
  <c r="BE27" i="5"/>
  <c r="BG27" i="5" s="1"/>
  <c r="BE17" i="5"/>
  <c r="BG17" i="5" s="1"/>
  <c r="BE11" i="5"/>
  <c r="BG11" i="5" s="1"/>
  <c r="BE6" i="5"/>
  <c r="BG6" i="5" s="1"/>
  <c r="BE24" i="5"/>
  <c r="BG24" i="5" s="1"/>
  <c r="BE26" i="5"/>
  <c r="BG26" i="5" s="1"/>
  <c r="BE18" i="5"/>
  <c r="BG18" i="5" s="1"/>
  <c r="BE15" i="5"/>
  <c r="BG15" i="5" s="1"/>
  <c r="BE34" i="5"/>
  <c r="BG34" i="5" s="1"/>
  <c r="BE9" i="5"/>
  <c r="BG9" i="5" s="1"/>
  <c r="BE33" i="5"/>
  <c r="BG33" i="5" s="1"/>
  <c r="BE23" i="5"/>
  <c r="BG23" i="5" s="1"/>
  <c r="BE10" i="5"/>
  <c r="BG10" i="5" s="1"/>
  <c r="BE12" i="5"/>
  <c r="BG12" i="5" s="1"/>
  <c r="BE30" i="5"/>
  <c r="BG30" i="5" s="1"/>
  <c r="BE29" i="5"/>
  <c r="BG29" i="5" s="1"/>
  <c r="BE31" i="5"/>
  <c r="BG31" i="5" s="1"/>
  <c r="BE5" i="5"/>
  <c r="BG5" i="5" s="1"/>
  <c r="BE19" i="5"/>
  <c r="BG19" i="5" s="1"/>
  <c r="BE16" i="5"/>
  <c r="BG16" i="5" s="1"/>
  <c r="BD1" i="5"/>
  <c r="BE3" i="5"/>
  <c r="BG3" i="5" s="1"/>
  <c r="BE22" i="5"/>
  <c r="BG22" i="5" s="1"/>
  <c r="BE13" i="5"/>
  <c r="BG13" i="5" s="1"/>
  <c r="BE32" i="5"/>
  <c r="BG32" i="5" s="1"/>
  <c r="BE20" i="5"/>
  <c r="BG20" i="5" s="1"/>
  <c r="BE7" i="5"/>
  <c r="BG7" i="5" s="1"/>
  <c r="BE4" i="5"/>
  <c r="BG4" i="5" s="1"/>
  <c r="BE8" i="5"/>
  <c r="BG8" i="5" s="1"/>
  <c r="BE35" i="5"/>
  <c r="BG35" i="5" s="1"/>
  <c r="BE28" i="5"/>
  <c r="BG28" i="5" s="1"/>
  <c r="BE25" i="5"/>
  <c r="BG25" i="5" s="1"/>
  <c r="B40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MyOECD</author>
  </authors>
  <commentList>
    <comment ref="J9" authorId="0" shapeId="0" xr:uid="{E9071E0F-3647-4F42-8BB5-5449119B2D84}">
      <text>
        <r>
          <rPr>
            <sz val="9"/>
            <color indexed="81"/>
            <rFont val="Tahoma"/>
            <family val="2"/>
            <charset val="238"/>
          </rPr>
          <t xml:space="preserve">P: Provisional value </t>
        </r>
      </text>
    </comment>
    <comment ref="K9" authorId="0" shapeId="0" xr:uid="{182B74B9-070B-4078-9DE8-8EB7ED837449}">
      <text>
        <r>
          <rPr>
            <sz val="9"/>
            <color indexed="81"/>
            <rFont val="Tahoma"/>
            <family val="2"/>
            <charset val="238"/>
          </rPr>
          <t xml:space="preserve">P: Provisional value </t>
        </r>
      </text>
    </comment>
    <comment ref="J12" authorId="0" shapeId="0" xr:uid="{86AC66FC-C293-4A50-BCE4-55516E580F83}">
      <text>
        <r>
          <rPr>
            <sz val="9"/>
            <color indexed="81"/>
            <rFont val="Tahoma"/>
            <family val="2"/>
            <charset val="238"/>
          </rPr>
          <t xml:space="preserve">P: Provisional value </t>
        </r>
      </text>
    </comment>
    <comment ref="K12" authorId="0" shapeId="0" xr:uid="{F33B74DE-1352-4F9F-BEE8-B9010B62D5B3}">
      <text>
        <r>
          <rPr>
            <sz val="9"/>
            <color indexed="81"/>
            <rFont val="Tahoma"/>
            <family val="2"/>
            <charset val="238"/>
          </rPr>
          <t xml:space="preserve">E: Estimated value </t>
        </r>
      </text>
    </comment>
    <comment ref="K13" authorId="0" shapeId="0" xr:uid="{FEFBB024-A739-4D47-B807-04D8C90A18B8}">
      <text>
        <r>
          <rPr>
            <sz val="9"/>
            <color indexed="81"/>
            <rFont val="Tahoma"/>
            <family val="2"/>
            <charset val="238"/>
          </rPr>
          <t xml:space="preserve">E: Estimated value </t>
        </r>
      </text>
    </comment>
    <comment ref="J18" authorId="0" shapeId="0" xr:uid="{446578DE-E382-43ED-9FBE-4432EB0240E0}">
      <text>
        <r>
          <rPr>
            <sz val="9"/>
            <color indexed="81"/>
            <rFont val="Tahoma"/>
            <family val="2"/>
            <charset val="238"/>
          </rPr>
          <t xml:space="preserve">P: Provisional value </t>
        </r>
      </text>
    </comment>
    <comment ref="K18" authorId="0" shapeId="0" xr:uid="{DF39379B-A637-4C4F-ADD3-D8E77B379337}">
      <text>
        <r>
          <rPr>
            <sz val="9"/>
            <color indexed="81"/>
            <rFont val="Tahoma"/>
            <family val="2"/>
            <charset val="238"/>
          </rPr>
          <t xml:space="preserve">P: Provisional value </t>
        </r>
      </text>
    </comment>
    <comment ref="I19" authorId="0" shapeId="0" xr:uid="{4F6B6C12-2981-4F13-AD1A-A13ABFC70E75}">
      <text>
        <r>
          <rPr>
            <sz val="9"/>
            <color indexed="81"/>
            <rFont val="Tahoma"/>
            <family val="2"/>
            <charset val="238"/>
          </rPr>
          <t xml:space="preserve">P: Provisional value </t>
        </r>
      </text>
    </comment>
    <comment ref="J19" authorId="0" shapeId="0" xr:uid="{A71A0793-2430-4036-8562-8A5DCD6BC9D8}">
      <text>
        <r>
          <rPr>
            <sz val="9"/>
            <color indexed="81"/>
            <rFont val="Tahoma"/>
            <family val="2"/>
            <charset val="238"/>
          </rPr>
          <t xml:space="preserve">P: Provisional value </t>
        </r>
      </text>
    </comment>
    <comment ref="K19" authorId="0" shapeId="0" xr:uid="{265C505B-2D37-4D59-BD36-AC77D97F61FA}">
      <text>
        <r>
          <rPr>
            <sz val="9"/>
            <color indexed="81"/>
            <rFont val="Tahoma"/>
            <family val="2"/>
            <charset val="238"/>
          </rPr>
          <t xml:space="preserve">P: Provisional value </t>
        </r>
      </text>
    </comment>
    <comment ref="J20" authorId="0" shapeId="0" xr:uid="{1AF8867B-51B9-4693-8C82-B0AFADB06C27}">
      <text>
        <r>
          <rPr>
            <sz val="9"/>
            <color indexed="81"/>
            <rFont val="Tahoma"/>
            <family val="2"/>
            <charset val="238"/>
          </rPr>
          <t xml:space="preserve">P: Provisional value </t>
        </r>
      </text>
    </comment>
    <comment ref="K20" authorId="0" shapeId="0" xr:uid="{0E676B46-CB7B-4A17-80C8-E0A9AD953CE0}">
      <text>
        <r>
          <rPr>
            <sz val="9"/>
            <color indexed="81"/>
            <rFont val="Tahoma"/>
            <family val="2"/>
            <charset val="238"/>
          </rPr>
          <t xml:space="preserve">P: Provisional value </t>
        </r>
      </text>
    </comment>
    <comment ref="K21" authorId="0" shapeId="0" xr:uid="{5BEEC08B-8661-4A4C-B822-643CB529086E}">
      <text>
        <r>
          <rPr>
            <sz val="9"/>
            <color indexed="81"/>
            <rFont val="Tahoma"/>
            <family val="2"/>
            <charset val="238"/>
          </rPr>
          <t xml:space="preserve">P: Provisional value </t>
        </r>
      </text>
    </comment>
    <comment ref="K26" authorId="0" shapeId="0" xr:uid="{BFBB1A43-688F-46C5-A480-2D4284B20170}">
      <text>
        <r>
          <rPr>
            <sz val="9"/>
            <color indexed="81"/>
            <rFont val="Tahoma"/>
            <family val="2"/>
            <charset val="238"/>
          </rPr>
          <t xml:space="preserve">E: Estimated value </t>
        </r>
      </text>
    </comment>
    <comment ref="K27" authorId="0" shapeId="0" xr:uid="{70D0F732-D2CD-4257-8684-EC959172C2CA}">
      <text>
        <r>
          <rPr>
            <sz val="9"/>
            <color indexed="81"/>
            <rFont val="Tahoma"/>
            <family val="2"/>
            <charset val="238"/>
          </rPr>
          <t xml:space="preserve">P: Provisional value </t>
        </r>
      </text>
    </comment>
    <comment ref="K30" authorId="0" shapeId="0" xr:uid="{BDB7B9DB-30C7-47FF-B1B3-EE125D3ACA8E}">
      <text>
        <r>
          <rPr>
            <sz val="9"/>
            <color indexed="81"/>
            <rFont val="Tahoma"/>
            <family val="2"/>
            <charset val="238"/>
          </rPr>
          <t xml:space="preserve">P: Provisional value </t>
        </r>
      </text>
    </comment>
    <comment ref="J31" authorId="0" shapeId="0" xr:uid="{24CEDD75-8E6A-4E29-AB2B-FF4097A629D7}">
      <text>
        <r>
          <rPr>
            <sz val="9"/>
            <color indexed="81"/>
            <rFont val="Tahoma"/>
            <family val="2"/>
            <charset val="238"/>
          </rPr>
          <t xml:space="preserve">P: Provisional value </t>
        </r>
      </text>
    </comment>
    <comment ref="K31" authorId="0" shapeId="0" xr:uid="{09DDF6EB-099C-45BE-8FE0-67B10FD84148}">
      <text>
        <r>
          <rPr>
            <sz val="9"/>
            <color indexed="81"/>
            <rFont val="Tahoma"/>
            <family val="2"/>
            <charset val="238"/>
          </rPr>
          <t xml:space="preserve">P: Provisional value </t>
        </r>
      </text>
    </comment>
    <comment ref="K32" authorId="0" shapeId="0" xr:uid="{DF8BC430-939B-49B8-B3CA-A98276D5AA5F}">
      <text>
        <r>
          <rPr>
            <sz val="9"/>
            <color indexed="81"/>
            <rFont val="Tahoma"/>
            <family val="2"/>
            <charset val="238"/>
          </rPr>
          <t xml:space="preserve">P: Provisional value </t>
        </r>
      </text>
    </comment>
    <comment ref="K33" authorId="0" shapeId="0" xr:uid="{65DF0C4E-3E54-4DC3-A09B-479F2AADA942}">
      <text>
        <r>
          <rPr>
            <sz val="9"/>
            <color indexed="81"/>
            <rFont val="Tahoma"/>
            <family val="2"/>
            <charset val="238"/>
          </rPr>
          <t xml:space="preserve">E: Estimated value </t>
        </r>
      </text>
    </comment>
    <comment ref="K36" authorId="0" shapeId="0" xr:uid="{BE8F07E0-EE32-4EF8-8F73-C9912BB19CE0}">
      <text>
        <r>
          <rPr>
            <sz val="9"/>
            <color indexed="81"/>
            <rFont val="Tahoma"/>
            <family val="2"/>
            <charset val="238"/>
          </rPr>
          <t xml:space="preserve">P: Provisional value </t>
        </r>
      </text>
    </comment>
    <comment ref="J39" authorId="0" shapeId="0" xr:uid="{79927F36-2856-45DD-B457-5F2123015BAD}">
      <text>
        <r>
          <rPr>
            <sz val="9"/>
            <color indexed="81"/>
            <rFont val="Tahoma"/>
            <family val="2"/>
            <charset val="238"/>
          </rPr>
          <t xml:space="preserve">P: Provisional value </t>
        </r>
      </text>
    </comment>
    <comment ref="K39" authorId="0" shapeId="0" xr:uid="{F17A5805-7401-4F4A-8BB8-904EE28A34A6}">
      <text>
        <r>
          <rPr>
            <sz val="9"/>
            <color indexed="81"/>
            <rFont val="Tahoma"/>
            <family val="2"/>
            <charset val="238"/>
          </rPr>
          <t xml:space="preserve">P: Provisional value </t>
        </r>
      </text>
    </comment>
    <comment ref="I41" authorId="0" shapeId="0" xr:uid="{577F1256-51F5-4094-8ED9-12EE51DEB54C}">
      <text>
        <r>
          <rPr>
            <sz val="9"/>
            <color indexed="81"/>
            <rFont val="Tahoma"/>
            <family val="2"/>
            <charset val="238"/>
          </rPr>
          <t xml:space="preserve">P: Provisional value </t>
        </r>
      </text>
    </comment>
    <comment ref="J41" authorId="0" shapeId="0" xr:uid="{A6DA38AA-43B1-4DBD-8E9B-7607820DFD69}">
      <text>
        <r>
          <rPr>
            <sz val="9"/>
            <color indexed="81"/>
            <rFont val="Tahoma"/>
            <family val="2"/>
            <charset val="238"/>
          </rPr>
          <t xml:space="preserve">P: Provisional value </t>
        </r>
      </text>
    </comment>
    <comment ref="K41" authorId="0" shapeId="0" xr:uid="{9C650DAB-86CD-4F83-96A4-E9DE8E9AC52C}">
      <text>
        <r>
          <rPr>
            <sz val="9"/>
            <color indexed="81"/>
            <rFont val="Tahoma"/>
            <family val="2"/>
            <charset val="238"/>
          </rPr>
          <t xml:space="preserve">P: Provisional value </t>
        </r>
      </text>
    </comment>
    <comment ref="I47" authorId="0" shapeId="0" xr:uid="{F642745E-3425-49D3-AFF4-0BFBCB230E34}">
      <text>
        <r>
          <rPr>
            <sz val="9"/>
            <color indexed="81"/>
            <rFont val="Tahoma"/>
            <family val="2"/>
            <charset val="238"/>
          </rPr>
          <t xml:space="preserve">P: Provisional value </t>
        </r>
      </text>
    </comment>
    <comment ref="J47" authorId="0" shapeId="0" xr:uid="{5E94F3D9-0D21-483A-8881-C54FBCD8B0E4}">
      <text>
        <r>
          <rPr>
            <sz val="9"/>
            <color indexed="81"/>
            <rFont val="Tahoma"/>
            <family val="2"/>
            <charset val="238"/>
          </rPr>
          <t xml:space="preserve">P: Provisional value </t>
        </r>
      </text>
    </comment>
    <comment ref="K47" authorId="0" shapeId="0" xr:uid="{F664ACCE-07E3-40E0-A02F-273B1B4F101B}">
      <text>
        <r>
          <rPr>
            <sz val="9"/>
            <color indexed="81"/>
            <rFont val="Tahoma"/>
            <family val="2"/>
            <charset val="238"/>
          </rPr>
          <t xml:space="preserve">E: Estimated value </t>
        </r>
      </text>
    </comment>
    <comment ref="K50" authorId="0" shapeId="0" xr:uid="{A1F7EB0A-FF2F-4E6A-AF0B-4C3B6F059761}">
      <text>
        <r>
          <rPr>
            <sz val="9"/>
            <color indexed="81"/>
            <rFont val="Tahoma"/>
            <family val="2"/>
            <charset val="238"/>
          </rPr>
          <t xml:space="preserve">P: Provisional value </t>
        </r>
      </text>
    </comment>
    <comment ref="K52" authorId="0" shapeId="0" xr:uid="{2246E991-9AA4-440C-A4B9-F0BC7647226F}">
      <text>
        <r>
          <rPr>
            <sz val="9"/>
            <color indexed="81"/>
            <rFont val="Tahoma"/>
            <family val="2"/>
            <charset val="238"/>
          </rPr>
          <t xml:space="preserve">P: Provisional value </t>
        </r>
      </text>
    </comment>
    <comment ref="J53" authorId="0" shapeId="0" xr:uid="{27F2A68A-BB3C-4814-9228-ED0506E029CD}">
      <text>
        <r>
          <rPr>
            <sz val="9"/>
            <color indexed="81"/>
            <rFont val="Tahoma"/>
            <family val="2"/>
            <charset val="238"/>
          </rPr>
          <t xml:space="preserve">P: Provisional value </t>
        </r>
      </text>
    </comment>
    <comment ref="K53" authorId="0" shapeId="0" xr:uid="{206165AF-CAC3-41F5-A077-A69F1D9AB9DC}">
      <text>
        <r>
          <rPr>
            <sz val="9"/>
            <color indexed="81"/>
            <rFont val="Tahoma"/>
            <family val="2"/>
            <charset val="238"/>
          </rPr>
          <t xml:space="preserve">P: Provisional value </t>
        </r>
      </text>
    </comment>
    <comment ref="J55" authorId="0" shapeId="0" xr:uid="{A5FE469B-8756-470C-BEA3-0F78B8C131F6}">
      <text>
        <r>
          <rPr>
            <sz val="9"/>
            <color indexed="81"/>
            <rFont val="Tahoma"/>
            <family val="2"/>
            <charset val="238"/>
          </rPr>
          <t xml:space="preserve">P: Provisional value </t>
        </r>
      </text>
    </comment>
    <comment ref="K55" authorId="0" shapeId="0" xr:uid="{1A70C4CF-EBC5-4374-AC5C-1ADF04B0B5BA}">
      <text>
        <r>
          <rPr>
            <sz val="9"/>
            <color indexed="81"/>
            <rFont val="Tahoma"/>
            <family val="2"/>
            <charset val="238"/>
          </rPr>
          <t xml:space="preserve">P: Provisional value </t>
        </r>
      </text>
    </comment>
    <comment ref="J57" authorId="0" shapeId="0" xr:uid="{A2A6D80F-4777-401F-822B-A64728EDEC1A}">
      <text>
        <r>
          <rPr>
            <sz val="9"/>
            <color indexed="81"/>
            <rFont val="Tahoma"/>
            <family val="2"/>
            <charset val="238"/>
          </rPr>
          <t xml:space="preserve">P: Provisional value </t>
        </r>
      </text>
    </comment>
    <comment ref="K57" authorId="0" shapeId="0" xr:uid="{03CA97DB-A8DC-47C4-9AC5-9CF0BE9035E0}">
      <text>
        <r>
          <rPr>
            <sz val="9"/>
            <color indexed="81"/>
            <rFont val="Tahoma"/>
            <family val="2"/>
            <charset val="238"/>
          </rPr>
          <t xml:space="preserve">P: Provisional value </t>
        </r>
      </text>
    </comment>
  </commentList>
</comments>
</file>

<file path=xl/sharedStrings.xml><?xml version="1.0" encoding="utf-8"?>
<sst xmlns="http://schemas.openxmlformats.org/spreadsheetml/2006/main" count="4743" uniqueCount="624">
  <si>
    <t>&lt;?xml version="1.0"?&gt;&lt;WebTableParameter xmlns:xsd="http://www.w3.org/2001/XMLSchema" xmlns:xsi="http://www.w3.org/2001/XMLSchema-instance" xmlns=""&gt;&lt;DataTable Code="INSIND" HasMetadata="true"&gt;&lt;Name LocaleIsoCode="en"&gt;Insurance indicators&lt;/Name&gt;&lt;Name LocaleIsoCode="fr"&gt;Indicateurs pour les assurances&lt;/Name&gt;&lt;Dimension Code="YEA" CommonCode="TIME" Display="labels"&gt;&lt;Name LocaleIsoCode="en"&gt;Year&lt;/Name&gt;&lt;Name LocaleIsoCode="fr"&gt;Année&lt;/Name&gt;&lt;Member Code="2010"&gt;&lt;Name LocaleIsoCode="en"&gt;2010&lt;/Name&gt;&lt;Name LocaleIsoCode="fr"&gt;2010&lt;/Name&gt;&lt;/Member&gt;&lt;Member Code="2011"&gt;&lt;Name LocaleIsoCode="en"&gt;2011&lt;/Name&gt;&lt;Name LocaleIsoCode="fr"&gt;2011&lt;/Name&gt;&lt;/Member&gt;&lt;Member Code="2012"&gt;&lt;Name LocaleIsoCode="en"&gt;2012&lt;/Name&gt;&lt;Name LocaleIsoCode="fr"&gt;2012&lt;/Name&gt;&lt;/Member&gt;&lt;Member Code="2013"&gt;&lt;Name LocaleIsoCode="en"&gt;2013&lt;/Name&gt;&lt;Name LocaleIsoCode="fr"&gt;2013&lt;/Name&gt;&lt;/Member&gt;&lt;Member Code="2014"&gt;&lt;Name LocaleIsoCode="en"&gt;2014&lt;/Name&gt;&lt;Name LocaleIsoCode="fr"&gt;2014&lt;/Name&gt;&lt;/Member&gt;&lt;Member Code="2015"&gt;&lt;Name LocaleIsoCode="en"&gt;2015&lt;/Name&gt;&lt;Name LocaleIsoCode="fr"&gt;2015&lt;/Name&gt;&lt;/Member&gt;&lt;Member Code="2016"&gt;&lt;Name LocaleIsoCode="en"&gt;2016&lt;/Name&gt;&lt;Name LocaleIsoCode="fr"&gt;2016&lt;/Name&gt;&lt;/Member&gt;&lt;Member Code="2017"&gt;&lt;Name LocaleIsoCode="en"&gt;2017&lt;/Name&gt;&lt;Name LocaleIsoCode="fr"&gt;2017&lt;/Name&gt;&lt;/Member&gt;&lt;Member Code="2018"&gt;&lt;Name LocaleIsoCode="en"&gt;2018&lt;/Name&gt;&lt;Name LocaleIsoCode="fr"&gt;2018&lt;/Name&gt;&lt;/Member&gt;&lt;Member Code="2019"&gt;&lt;Name LocaleIsoCode="en"&gt;2019&lt;/Name&gt;&lt;Name LocaleIsoCode="fr"&gt;2019&lt;/Name&gt;&lt;/Member&gt;&lt;Member Code="2020"&gt;&lt;Name LocaleIsoCode="en"&gt;2020&lt;/Name&gt;&lt;Name LocaleIsoCode="fr"&gt;2020&lt;/Name&gt;&lt;/Member&gt;&lt;/Dimension&gt;&lt;Dimension Code="COU" CommonCode="LOCATION" Display="labels"&gt;&lt;Name LocaleIsoCode="en"&gt;Country&lt;/Name&gt;&lt;Name LocaleIsoCode="fr"&gt;Pays&lt;/Name&gt;&lt;Member Code="AUS" HasMetadata="true" HasOnlyUnitMetadata="false"&gt;&lt;Name LocaleIsoCode="en"&gt;Australia&lt;/Name&gt;&lt;Name LocaleIsoCode="fr"&gt;Australie&lt;/Name&gt;&lt;/Member&gt;&lt;Member Code="AUT" HasMetadata="true" HasOnlyUnitMetadata="false"&gt;&lt;Name LocaleIsoCode="en"&gt;Austria&lt;/Name&gt;&lt;Name LocaleIsoCode="fr"&gt;Autriche&lt;/Name&gt;&lt;/Member&gt;&lt;Member Code="BEL" HasMetadata="true" HasOnlyUnitMetadata="false"&gt;&lt;Name LocaleIsoCode="en"&gt;Belgium&lt;/Name&gt;&lt;Name LocaleIsoCode="fr"&gt;Belgique&lt;/Name&gt;&lt;/Member&gt;&lt;Member Code="CAN" HasMetadata="true" HasOnlyUnitMetadata="false"&gt;&lt;Name LocaleIsoCode="en"&gt;Canada&lt;/Name&gt;&lt;Name LocaleIsoCode="fr"&gt;Canada&lt;/Name&gt;&lt;/Member&gt;&lt;Member Code="CHL" HasOnlyUnitMetadata="false"&gt;&lt;Name LocaleIsoCode="en"&gt;Chile&lt;/Name&gt;&lt;Name LocaleIsoCode="fr"&gt;Chili&lt;/Name&gt;&lt;/Member&gt;&lt;Member Code="COL" HasMetadata="true" HasOnlyUnitMetadata="false"&gt;&lt;Name LocaleIsoCode="en"&gt;Colombia&lt;/Name&gt;&lt;Name LocaleIsoCode="fr"&gt;Colombie&lt;/Name&gt;&lt;/Member&gt;&lt;Member Code="CRI" HasMetadata="true" HasOnlyUnitMetadata="false"&gt;&lt;Name LocaleIsoCode="en"&gt;Costa Rica&lt;/Name&gt;&lt;Name LocaleIsoCode="fr"&gt;Costa Rica&lt;/Name&gt;&lt;/Member&gt;&lt;Member Code="CZE" HasMetadata="true" HasOnlyUnitMetadata="false"&gt;&lt;Name LocaleIsoCode="en"&gt;Czech Republic&lt;/Name&gt;&lt;Name LocaleIsoCode="fr"&gt;République tchèque&lt;/Name&gt;&lt;/Member&gt;&lt;Member Code="DNK" HasMetadata="true" HasOnlyUnitMetadata="false"&gt;&lt;Name LocaleIsoCode="en"&gt;Denmark&lt;/Name&gt;&lt;Name LocaleIsoCode="fr"&gt;Danemark&lt;/Name&gt;&lt;/Member&gt;&lt;Member Code="EST" HasMetadata="true" HasOnlyUnitMetadata="false"&gt;&lt;Name LocaleIsoCode="en"&gt;Estonia&lt;/Name&gt;&lt;Name LocaleIsoCode="fr"&gt;Estonie&lt;/Name&gt;&lt;/Member&gt;&lt;Member Code="FIN" HasMetadata="true" HasOnlyUnitMetadata="false"&gt;&lt;Name LocaleIsoCode="en"&gt;Finland&lt;/Name&gt;&lt;Name LocaleIsoCode="fr"&gt;Finlande&lt;/Name&gt;&lt;/Member&gt;&lt;Member Code="FRA" HasMetadata="true" HasOnlyUnitMetadata="false"&gt;&lt;Name LocaleIsoCode="en"&gt;France&lt;/Name&gt;&lt;Name LocaleIsoCode="fr"&gt;France&lt;/Name&gt;&lt;/Member&gt;&lt;Member Code="DEU" HasMetadata="true" HasOnlyUnitMetadata="false"&gt;&lt;Name LocaleIsoCode="en"&gt;Germany&lt;/Name&gt;&lt;Name LocaleIsoCode="fr"&gt;Allemagne&lt;/Name&gt;&lt;/Member&gt;&lt;Member Code="GRC" HasMetadata="true" HasOnlyUnitMetadata="false"&gt;&lt;Name LocaleIsoCode="en"&gt;Greece&lt;/Name&gt;&lt;Name LocaleIsoCode="fr"&gt;Grèce&lt;/Name&gt;&lt;/Member&gt;&lt;Member Code="HUN" HasMetadata="true" HasOnlyUnitMetadata="false"&gt;&lt;Name LocaleIsoCode="en"&gt;Hungary&lt;/Name&gt;&lt;Name LocaleIsoCode="fr"&gt;Hongrie&lt;/Name&gt;&lt;/Member&gt;&lt;Member Code="ISL" HasMetadata="true" HasOnlyUnitMetadata="false"&gt;&lt;Name LocaleIsoCode="en"&gt;Iceland&lt;/Name&gt;&lt;Name LocaleIsoCode="fr"&gt;Islande&lt;/Name&gt;&lt;/Member&gt;&lt;Member Code="IRL" HasMetadata="true" HasOnlyUnitMetadata="false"&gt;&lt;Name LocaleIsoCode="en"&gt;Ireland&lt;/Name&gt;&lt;Name LocaleIsoCode="fr"&gt;Irlande&lt;/Name&gt;&lt;/Member&gt;&lt;Member Code="ISR" HasMetadata="true" HasOnlyUnitMetadata="false"&gt;&lt;Name LocaleIsoCode="en"&gt;Israel&lt;/Name&gt;&lt;Name LocaleIsoCode="fr"&gt;Israël&lt;/Name&gt;&lt;/Member&gt;&lt;Member Code="ITA" HasMetadata="true" HasOnlyUnitMetadata="false"&gt;&lt;Name LocaleIsoCode="en"&gt;Italy&lt;/Name&gt;&lt;Name LocaleIsoCode="fr"&gt;Italie&lt;/Name&gt;&lt;/Member&gt;&lt;Member Code="JPN" HasMetadata="true" HasOnlyUnitMetadata="false"&gt;&lt;Name LocaleIsoCode="en"&gt;Japan&lt;/Name&gt;&lt;Name LocaleIsoCode="fr"&gt;Japon&lt;/Name&gt;&lt;/Member&gt;&lt;Member Code="KOR" HasMetadata="true" HasOnlyUnitMetadata="false"&gt;&lt;Name LocaleIsoCode="en"&gt;Korea&lt;/Name&gt;&lt;Name LocaleIsoCode="fr"&gt;Corée&lt;/Name&gt;&lt;/Member&gt;&lt;Member Code="LVA" HasMetadata="true" HasOnlyUnitMetadata="false"&gt;&lt;Name LocaleIsoCode="en"&gt;Latvia&lt;/Name&gt;&lt;Name LocaleIsoCode="fr"&gt;Lettonie&lt;/Name&gt;&lt;/Member&gt;&lt;Member Code="LTU" HasMetadata="true" HasOnlyUnitMetadata="false"&gt;&lt;Name LocaleIsoCode="en"&gt;Lithuania&lt;/Name&gt;&lt;Name LocaleIsoCode="fr"&gt;Lituanie&lt;/Name&gt;&lt;/Member&gt;&lt;Member Code="LUX" HasMetadata="true" HasOnlyUnitMetadata="false"&gt;&lt;Name LocaleIsoCode="en"&gt;Luxembourg&lt;/Name&gt;&lt;Name LocaleIsoCode="fr"&gt;Luxembourg&lt;/Name&gt;&lt;/Member&gt;&lt;Member Code="MEX" HasMetadata="true" HasOnlyUnitMetadata="false"&gt;&lt;Name LocaleIsoCode="en"&gt;Mexico&lt;/Name&gt;&lt;Name LocaleIsoCode="fr"&gt;Mexique&lt;/Name&gt;&lt;/Member&gt;&lt;Member Code="NLD" HasMetadata="true" HasOnlyUnitMetadata="false"&gt;&lt;Name LocaleIsoCode="en"&gt;Netherlands&lt;/Name&gt;&lt;Name LocaleIsoCode="fr"&gt;Pays-Bas&lt;/Name&gt;&lt;/Member&gt;&lt;Member Code="NZL" HasMetadata="true" HasOnlyUnitMetadata="false"&gt;&lt;Name LocaleIsoCode="en"&gt;New Zealand&lt;/Name&gt;&lt;Name LocaleIsoCode="fr"&gt;Nouvelle-Zélande&lt;/Name&gt;&lt;/Member&gt;&lt;Member Code="NOR" HasMetadata="true" HasOnlyUnitMetadata="false"&gt;&lt;Name LocaleIsoCode="en"&gt;Norway&lt;/Name&gt;&lt;Name LocaleIsoCode="fr"&gt;Norvège&lt;/Name&gt;&lt;/Member&gt;&lt;Member Code="POL" HasMetadata="true" HasOnlyUnitMetadata="false"&gt;&lt;Name LocaleIsoCode="en"&gt;Poland&lt;/Name&gt;&lt;Name LocaleIsoCode="fr"&gt;Pologne&lt;/Name&gt;&lt;/Member&gt;&lt;Member Code="PRT" HasMetadata="true" HasOnlyUnitMetadata="false"&gt;&lt;Name LocaleIsoCode="en"&gt;Portugal&lt;/Name&gt;&lt;Name LocaleIsoCode="fr"&gt;Portugal&lt;/Name&gt;&lt;/Member&gt;&lt;Member Code="SVK" HasMetadata="true" HasOnlyUnitMetadata="false"&gt;&lt;Name LocaleIsoCode="en"&gt;Slovak Republic&lt;/Name&gt;&lt;Name LocaleIsoCode="fr"&gt;République slovaque&lt;/Name&gt;&lt;/Member&gt;&lt;Member Code="SVN" HasMetadata="true" HasOnlyUnitMetadata="false"&gt;&lt;Name LocaleIsoCode="en"&gt;Slovenia&lt;/Name&gt;&lt;Name LocaleIsoCode="fr"&gt;Slovénie&lt;/Name&gt;&lt;/Member&gt;&lt;Member Code="ESP" HasMetadata="true" HasOnlyUnitMetadata="false"&gt;&lt;Name LocaleIsoCode="en"&gt;Spain&lt;/Name&gt;&lt;Name LocaleIsoCode="fr"&gt;Espagne&lt;/Name&gt;&lt;/Member&gt;&lt;Member Code="SWE" HasMetadata="true" HasOnlyUnitMetadata="false"&gt;&lt;Name LocaleIsoCode="en"&gt;Sweden&lt;/Name&gt;&lt;Name LocaleIsoCode="fr"&gt;Suède&lt;/Name&gt;&lt;/Member&gt;&lt;Member Code="CHE" HasMetadata="true" HasOnlyUnitMetadata="false"&gt;&lt;Name LocaleIsoCode="en"&gt;Switzerland&lt;/Name&gt;&lt;Name LocaleIsoCode="fr"&gt;Suisse&lt;/Name&gt;&lt;/Member&gt;&lt;Member Code="TUR" HasMetadata="true" HasOnlyUnitMetadata="false"&gt;&lt;Name LocaleIsoCode="en"&gt;Türkiye&lt;/Name&gt;&lt;Name LocaleIsoCode="fr"&gt;Türkiye&lt;/Name&gt;&lt;/Member&gt;&lt;Member Code="GBR" HasMetadata="true" HasOnlyUnitMetadata="false"&gt;&lt;Name LocaleIsoCode="en"&gt;United Kingdom&lt;/Name&gt;&lt;Name LocaleIsoCode="fr"&gt;Royaume-Uni&lt;/Name&gt;&lt;/Member&gt;&lt;Member Code="USA" HasMetadata="true" HasOnlyUnitMetadata="false"&gt;&lt;Name LocaleIsoCode="en"&gt;United States&lt;/Name&gt;&lt;Name LocaleIsoCode="fr"&gt;États-Unis&lt;/Name&gt;&lt;/Member&gt;&lt;Member Code="OECD" HasMetadata="true" HasOnlyUnitMetadata="false"&gt;&lt;Name LocaleIsoCode="en"&gt;OECD - Total&lt;/Name&gt;&lt;Name LocaleIsoCode="fr"&gt;OCDE - Total&lt;/Name&gt;&lt;/Member&gt;&lt;Member Code="NMEC" HasOnlyUnitMetadata="false"&gt;&lt;Name LocaleIsoCode="en"&gt;Non-OECD Economies&lt;/Name&gt;&lt;Name LocaleIsoCode="fr"&gt;Économies non-OCDE&lt;/Name&gt;&lt;ChildMember Code="ARG" HasMetadata="true" HasOnlyUnitMetadata="false"&gt;&lt;Name LocaleIsoCode="en"&gt;Argentina&lt;/Name&gt;&lt;Name LocaleIsoCode="fr"&gt;Argentine&lt;/Name&gt;&lt;/ChildMember&gt;&lt;ChildMember Code="BMU" HasMetadata="true" HasOnlyUnitMetadata="false"&gt;&lt;Name LocaleIsoCode="en"&gt;Bermuda&lt;/Name&gt;&lt;Name LocaleIsoCode="fr"&gt;Bermudes&lt;/Name&gt;&lt;/ChildMember&gt;&lt;ChildMember Code="BOL" HasMetadata="true" HasOnlyUnitMetadata="false"&gt;&lt;Name LocaleIsoCode="en"&gt;Bolivia&lt;/Name&gt;&lt;Name LocaleIsoCode="fr"&gt;Bolivie&lt;/Name&gt;&lt;/ChildMember&gt;&lt;ChildMember Code="BRA" HasMetadata="true" HasOnlyUnitMetadata="false"&gt;&lt;Name LocaleIsoCode="en"&gt;Brazil&lt;/Name&gt;&lt;Name LocaleIsoCode="fr"&gt;Brésil&lt;/Name&gt;&lt;/ChildMember&gt;&lt;ChildMember Code="BGR" HasOnlyUnitMetadata="false"&gt;&lt;Name LocaleIsoCode="en"&gt;Bulgaria&lt;/Name&gt;&lt;Name LocaleIsoCode="fr"&gt;Bulgarie&lt;/Name&gt;&lt;/ChildMember&gt;&lt;ChildMember Code="CUB" HasMetadata="true" HasOnlyUnitMetadata="false"&gt;&lt;Name LocaleIsoCode="en"&gt;Cuba&lt;/Name&gt;&lt;Name LocaleIsoCode="fr"&gt;Cuba&lt;/Name&gt;&lt;/ChildMember&gt;&lt;ChildMember Code="DOM" HasOnlyUnitMetadata="false"&gt;&lt;Name LocaleIsoCode="en"&gt;Dominican Republic&lt;/Name&gt;&lt;Name LocaleIsoCode="fr"&gt;République dominicaine&lt;/Name&gt;&lt;/ChildMember&gt;&lt;ChildMember Code="ECU" HasMetadata="true" HasOnlyUnitMetadata="false"&gt;&lt;Name LocaleIsoCode="en"&gt;Ecuador&lt;/Name&gt;&lt;Name LocaleIsoCode="fr"&gt;Équateur&lt;/Name&gt;&lt;/ChildMember&gt;&lt;ChildMember Code="EGY" HasMetadata="true" HasOnlyUnitMetadata="false"&gt;&lt;Name LocaleIsoCode="en"&gt;Egypt&lt;/Name&gt;&lt;Name LocaleIsoCode="fr"&gt;Égypte&lt;/Name&gt;&lt;/ChildMember&gt;&lt;ChildMember Code="SLV" HasOnlyUnitMetadata="false"&gt;&lt;Name LocaleIsoCode="en"&gt;El Salvador&lt;/Name&gt;&lt;Name LocaleIsoCode="fr"&gt;El Salvador&lt;/Name&gt;&lt;/ChildMember&gt;&lt;ChildMember Code="GTM" HasMetadata="true" HasOnlyUnitMetadata="false"&gt;&lt;Name LocaleIsoCode="en"&gt;Guatemala&lt;/Name&gt;&lt;Name LocaleIsoCode="fr"&gt;Guatemala&lt;/Name&gt;&lt;/ChildMember&gt;&lt;ChildMember Code="HND" HasOnlyUnitMetadata="false"&gt;&lt;Name LocaleIsoCode="en"&gt;Honduras&lt;/Name&gt;&lt;Name LocaleIsoCode="fr"&gt;Honduras&lt;/Name&gt;&lt;/ChildMember&gt;&lt;ChildMember Code="HKG" HasMetadata="true" HasOnlyUnitMetadata="false"&gt;&lt;Name LocaleIsoCode="en"&gt;Hong Kong, China&lt;/Name&gt;&lt;Name LocaleIsoCode="fr"&gt;Hong Kong, Chine&lt;/Name&gt;&lt;/ChildMember&gt;&lt;ChildMember Code="IND" HasMetadata="true" HasOnlyUnitMetadata="false"&gt;&lt;Name LocaleIsoCode="en"&gt;India&lt;/Name&gt;&lt;Name LocaleIsoCode="fr"&gt;Inde&lt;/Name&gt;&lt;/ChildMember&gt;&lt;ChildMember Code="IDN" HasMetadata="true" HasOnlyUnitMetadata="false"&gt;&lt;Name LocaleIsoCode="en"&gt;Indonesia&lt;/Name&gt;&lt;Name LocaleIsoCode="fr"&gt;Indonésie&lt;/Name&gt;&lt;/ChildMember&gt;&lt;ChildMember Code="MYS" HasMetadata="true" HasOnlyUnitMetadata="false"&gt;&lt;Name LocaleIsoCode="en"&gt;Malaysia&lt;/Name&gt;&lt;Name LocaleIsoCode="fr"&gt;Malaisie&lt;/Name&gt;&lt;/ChildMember&gt;&lt;ChildMember Code="MNE" HasOnlyUnitMetadata="false"&gt;&lt;Name LocaleIsoCode="en"&gt;Montenegro&lt;/Name&gt;&lt;Name LocaleIsoCode="fr"&gt;MontTnTgro&lt;/Name&gt;&lt;/ChildMember&gt;&lt;ChildMember Code="MAR" HasOnlyUnitMetadata="false"&gt;&lt;Name LocaleIsoCode="en"&gt;Morocco&lt;/Name&gt;&lt;Name LocaleIsoCode="fr"&gt;Maroc&lt;/Name&gt;&lt;/ChildMember&gt;&lt;ChildMember Code="NIC" HasMetadata="true" HasOnlyUnitMetadata="false"&gt;&lt;Name LocaleIsoCode="en"&gt;Nicaragua&lt;/Name&gt;&lt;Name LocaleIsoCode="fr"&gt;Nicaragua&lt;/Name&gt;&lt;/ChildMember&gt;&lt;ChildMember Code="PAN" HasMetadata="true" HasOnlyUnitMetadata="false"&gt;&lt;Name LocaleIsoCode="en"&gt;Panama&lt;/Name&gt;&lt;Name LocaleIsoCode="fr"&gt;Panama&lt;/Name&gt;&lt;/ChildMember&gt;&lt;ChildMember Code="PRY" HasMetadata="true" HasOnlyUnitMetadata="false"&gt;&lt;Name LocaleIsoCode="en"&gt;Paraguay&lt;/Name&gt;&lt;Name LocaleIsoCode="fr"&gt;Paraguay&lt;/Name&gt;&lt;/ChildMember&gt;&lt;ChildMember Code="PER" HasMetadata="true" HasOnlyUnitMetadata="false"&gt;&lt;Name LocaleIsoCode="en"&gt;Peru&lt;/Name&gt;&lt;Name LocaleIsoCode="fr"&gt;Pérou&lt;/Name&gt;&lt;/ChildMember&gt;&lt;ChildMember Code="PRI" HasMetadata="true" HasOnlyUnitMetadata="false"&gt;&lt;Name LocaleIsoCode="en"&gt;Puerto Rico&lt;/Name&gt;&lt;Name LocaleIsoCode="fr"&gt;Porto Rico&lt;/Name&gt;&lt;/ChildMember&gt;&lt;ChildMember Code="RUS" HasOnlyUnitMetadata="false"&gt;&lt;Name LocaleIsoCode="en"&gt;Russia&lt;/Name&gt;&lt;Name LocaleIsoCode="fr"&gt;Russie&lt;/Name&gt;&lt;/ChildMember&gt;&lt;ChildMember Code="SGP" HasMetadata="true" HasOnlyUnitMetadata="false"&gt;&lt;Name LocaleIsoCode="en"&gt;Singapore&lt;/Name&gt;&lt;Name LocaleIsoCode="fr"&gt;Singapour&lt;/Name&gt;&lt;/ChildMember&gt;&lt;ChildMember Code="ZAF" HasMetadata="true" HasOnlyUnitMetadata="false"&gt;&lt;Name LocaleIsoCode="en"&gt;South Africa&lt;/Name&gt;&lt;Name LocaleIsoCode="fr"&gt;Afrique du Sud&lt;/Name&gt;&lt;/ChildMember&gt;&lt;ChildMember Code="LKA" HasMetadata="true" HasOnlyUnitMetadata="false"&gt;&lt;Name LocaleIsoCode="en"&gt;Sri Lanka&lt;/Name&gt;&lt;Name LocaleIsoCode="fr"&gt;Sri Lanka&lt;/Name&gt;&lt;/ChildMember&gt;&lt;ChildMember Code="TWN" HasMetadata="true" HasOnlyUnitMetadata="false"&gt;&lt;Name LocaleIsoCode="en"&gt;Chinese Taipei&lt;/Name&gt;&lt;Name LocaleIsoCode="fr"&gt;Taipei chinois&lt;/Name&gt;&lt;/ChildMember&gt;&lt;ChildMember Code="THA" HasOnlyUnitMetadata="false"&gt;&lt;Name LocaleIsoCode="en"&gt;Thailand&lt;/Name&gt;&lt;Name LocaleIsoCode="fr"&gt;Thaïlande&lt;/Name&gt;&lt;/ChildMember&gt;&lt;ChildMember Code="TUN" HasOnlyUnitMetadata="false"&gt;&lt;Name LocaleIsoCode="en"&gt;Tunisia&lt;/Name&gt;&lt;Name LocaleIsoCode="fr"&gt;Tunisie&lt;/Name&gt;&lt;/ChildMember&gt;&lt;ChildMember Code="URY" HasMetadata="true" HasOnlyUnitMetadata="false"&gt;&lt;Name LocaleIsoCode="en"&gt;Uruguay&lt;/Name&gt;&lt;Name LocaleIsoCode="fr"&gt;Uruguay&lt;/Name&gt;&lt;/ChildMember&gt;&lt;/Member&gt;&lt;/Dimension&gt;&lt;Dimension Code="IND" Display="labels"&gt;&lt;Name LocaleIsoCode="en"&gt;Indicator&lt;/Name&gt;&lt;Name LocaleIsoCode="fr"&gt;Indicateur&lt;/Name&gt;&lt;Member Code="I_1" HasMetadata="true"&gt;&lt;Name LocaleIsoCode="en"&gt;Total gross premiums &amp;gt; Total&lt;/Name&gt;&lt;Name LocaleIsoCode="fr"&gt;Primes brutes totales &amp;gt; Total&lt;/Name&gt;&lt;/Member&gt;&lt;Member Code="I_2" HasMetadata="true"&gt;&lt;Name LocaleIsoCode="en"&gt;Total gross premiums &amp;gt; Life&lt;/Name&gt;&lt;Name LocaleIsoCode="fr"&gt;Primes brutes totales &amp;gt; Vie&lt;/Name&gt;&lt;/Member&gt;&lt;Member Code="I_3" HasMetadata="true"&gt;&lt;Name LocaleIsoCode="en"&gt;Total gross premiums &amp;gt; Non-Life&lt;/Name&gt;&lt;Name LocaleIsoCode="fr"&gt;Primes brutes totales &amp;gt; Non-Vie&lt;/Name&gt;&lt;/Member&gt;&lt;/Dimension&gt;&lt;Dimension Code="FAKEUNITDIM" xmlns=""&gt;&lt;Name LocaleIsoCode="en"&gt;Unit&lt;/Name&gt;&lt;Name LocaleIsoCode="fr"&gt;Unité&lt;/Name&gt;&lt;Member Code="FAKEUNITMEMBERCODE"&gt;&lt;Name LocaleIsoCode="en"&gt;Default Unit&lt;/Name&gt;&lt;Name LocaleIsoCode="fr"&gt;Unité par défaut&lt;/Name&gt;&lt;/Member&gt;&lt;/Dimension&gt;&lt;WBOSInformations&gt;&lt;TimeDimension WebTreeWasUsed="false"&gt;&lt;NumberOfPeriods Annual="11" Semesters="0" Quarters="0" Months="0" Weeks="0" Days="0" /&gt;&lt;/TimeDimension&gt;&lt;/WBOSInformations&gt;&lt;Tabulation Axis="horizontal"&gt;&lt;Dimension Code="YEA" CommonCode="TIME" /&gt;&lt;/Tabulation&gt;&lt;Tabulation Axis="vertical"&gt;&lt;Dimension Code="COU" CommonCode="LOCATION" /&gt;&lt;/Tabulation&gt;&lt;Tabulation Axis="page"&gt;&lt;Dimension Code="IND" /&gt;&lt;Dimension xmlns="" Code="FAKEUNITDIM" /&gt;&lt;/Tabulation&gt;&lt;Formatting&gt;&lt;Labels LocaleIsoCode="en" /&gt;&lt;Power&gt;0&lt;/Power&gt;&lt;Decimals&gt;0&lt;/Decimals&gt;&lt;SkipEmptyLines&gt;false&lt;/SkipEmptyLines&gt;&lt;SkipEmptyCols&gt;false&lt;/SkipEmptyCols&gt;&lt;SkipLineHierarchy&gt;false&lt;/SkipLineHierarchy&gt;&lt;SkipColHierarchy&gt;false&lt;/SkipColHierarchy&gt;&lt;Page&gt;1&lt;/Page&gt;&lt;/Formatting&gt;&lt;/DataTable&gt;&lt;Format&gt;&lt;ShowEmptyAxes&gt;true&lt;/ShowEmptyAxes&gt;&lt;Page&gt;1&lt;/Page&gt;&lt;EnableSort&gt;true&lt;/EnableSort&gt;&lt;IncludeFlagColumn&gt;true&lt;/IncludeFlagColumn&gt;&lt;IncludeTimeSeriesId&gt;false&lt;/IncludeTimeSeriesId&gt;&lt;DoBarChart&gt;false&lt;/DoBarChart&gt;&lt;FreezePanes&gt;false&lt;/FreezePanes&gt;&lt;MaxBarChartLen&gt;65&lt;/MaxBarChartLen&gt;&lt;/Format&gt;&lt;Query&gt;&lt;AbsoluteUri&gt;http://stats.oecd.org//View.aspx?QueryId=&amp;amp;QueryType=Public&amp;amp;Lang=en&lt;/AbsoluteUri&gt;&lt;/Query&gt;&lt;/WebTableParameter&gt;</t>
  </si>
  <si>
    <t>Dataset: Insurance indicators</t>
  </si>
  <si>
    <t>Indicator</t>
  </si>
  <si>
    <t>Total gross premiums &gt; Total</t>
  </si>
  <si>
    <t>Unit</t>
  </si>
  <si>
    <t>US Dollar, Millions</t>
  </si>
  <si>
    <t>Year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</si>
  <si>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</si>
  <si>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</si>
  <si>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</si>
  <si>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</si>
  <si>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</si>
  <si>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</si>
  <si>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</si>
  <si>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</si>
  <si>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</si>
  <si>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</si>
  <si>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</si>
  <si>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Country</t>
  </si>
  <si>
    <t/>
  </si>
  <si>
    <t>Australia</t>
  </si>
  <si>
    <t>Austria</t>
  </si>
  <si>
    <t>..</t>
  </si>
  <si>
    <t>Belgium</t>
  </si>
  <si>
    <t>Canada</t>
  </si>
  <si>
    <t>Chile</t>
  </si>
  <si>
    <t>Colombia</t>
  </si>
  <si>
    <t>Costa Rica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</si>
  <si>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</si>
  <si>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</si>
  <si>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</si>
  <si>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</si>
  <si>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</si>
  <si>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</si>
  <si>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</si>
  <si>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</si>
  <si>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Iceland</t>
  </si>
  <si>
    <t>Ireland</t>
  </si>
  <si>
    <t>Israel</t>
  </si>
  <si>
    <t>Italy</t>
  </si>
  <si>
    <t>Japan</t>
  </si>
  <si>
    <t>Korea</t>
  </si>
  <si>
    <t>Latvia</t>
  </si>
  <si>
    <t>Lithuania</t>
  </si>
  <si>
    <t>Luxembourg</t>
  </si>
  <si>
    <t>Mexico</t>
  </si>
  <si>
    <t>Netherlands</t>
  </si>
  <si>
    <t>New Zealand</t>
  </si>
  <si>
    <t>Norway</t>
  </si>
  <si>
    <t>Poland</t>
  </si>
  <si>
    <t>Portugal</t>
  </si>
  <si>
    <t>Slovak Republic</t>
  </si>
  <si>
    <t>Slovenia</t>
  </si>
  <si>
    <t>Spain</t>
  </si>
  <si>
    <t>Sweden</t>
  </si>
  <si>
    <t>Switzerland</t>
  </si>
  <si>
    <t>Türkiye</t>
  </si>
  <si>
    <t>United Kingdom</t>
  </si>
  <si>
    <t>United States</t>
  </si>
  <si>
    <t>OECD - Total</t>
  </si>
  <si>
    <t>Non-OECD Economies</t>
  </si>
  <si>
    <t>Argentina</t>
  </si>
  <si>
    <t>Bermuda</t>
  </si>
  <si>
    <t>Bolivia</t>
  </si>
  <si>
    <t>Brazil</t>
  </si>
  <si>
    <t>Bulgaria</t>
  </si>
  <si>
    <t>Cuba</t>
  </si>
  <si>
    <t>Dominican Republic</t>
  </si>
  <si>
    <t>Ecuador</t>
  </si>
  <si>
    <t>Egypt</t>
  </si>
  <si>
    <t>El Salvador</t>
  </si>
  <si>
    <t>Guatemala</t>
  </si>
  <si>
    <t>Honduras</t>
  </si>
  <si>
    <t>Hong Kong, China</t>
  </si>
  <si>
    <t>India</t>
  </si>
  <si>
    <t>Indonesia</t>
  </si>
  <si>
    <t>Malaysia</t>
  </si>
  <si>
    <t>Montenegro</t>
  </si>
  <si>
    <t>Morocco</t>
  </si>
  <si>
    <t>Nicaragua</t>
  </si>
  <si>
    <t>Panama</t>
  </si>
  <si>
    <t>Paraguay</t>
  </si>
  <si>
    <t>Peru</t>
  </si>
  <si>
    <t>Puerto Rico</t>
  </si>
  <si>
    <t>Russia</t>
  </si>
  <si>
    <t>Singapore</t>
  </si>
  <si>
    <t>South Africa</t>
  </si>
  <si>
    <t>Sri Lanka</t>
  </si>
  <si>
    <t>Chinese Taipei</t>
  </si>
  <si>
    <t>Thailand</t>
  </si>
  <si>
    <t>Tunisia</t>
  </si>
  <si>
    <t>Uruguay</t>
  </si>
  <si>
    <t>Data extracted on 13 Oct 2022 18:15 UTC (GMT) from OECD.Stat</t>
  </si>
  <si>
    <t>darab</t>
  </si>
  <si>
    <t>átlag</t>
  </si>
  <si>
    <t>&lt;?xml version="1.0" encoding="utf-16"?&gt;&lt;WebTableParameter xmlns:xsd="http://www.w3.org/2001/XMLSchema" xmlns:xsi="http://www.w3.org/2001/XMLSchema-instance" xmlns="http://stats.oecd.org/OECDStatWS/2004/03/01/"&gt;&lt;DataTable Code="HISTPOP" HasMetadata="true"&gt;&lt;Name LocaleIsoCode="en"&gt;Historical population&lt;/Name&gt;&lt;Name LocaleIsoCode="fr"&gt;Données historiques de la population&lt;/Name&gt;&lt;Dimension Code="LOCATION" HasMetadata="false" CommonCode="LOCATION" Display="labels"&gt;&lt;Name LocaleIsoCode="en"&gt;Country&lt;/Name&gt;&lt;Name LocaleIsoCode="fr"&gt;Pays&lt;/Name&gt;&lt;Member Code="AUS" HasMetadata="false" HasOnlyUnitMetadata="false" HasChild="0"&gt;&lt;Name LocaleIsoCode="en"&gt;Australia&lt;/Name&gt;&lt;Name LocaleIsoCode="fr"&gt;Australie&lt;/Name&gt;&lt;/Member&gt;&lt;Member Code="AUT" HasMetadata="false" HasOnlyUnitMetadata="false" HasChild="0"&gt;&lt;Name LocaleIsoCode="en"&gt;Austria&lt;/Name&gt;&lt;Name LocaleIsoCode="fr"&gt;Autriche&lt;/Name&gt;&lt;/Member&gt;&lt;Member Code="BEL" HasMetadata="false" HasOnlyUnitMetadata="false" HasChild="0"&gt;&lt;Name LocaleIsoCode="en"&gt;Belgium&lt;/Name&gt;&lt;Name LocaleIsoCode="fr"&gt;Belgique&lt;/Name&gt;&lt;/Member&gt;&lt;Member Code="CAN" HasMetadata="false" HasOnlyUnitMetadata="false" HasChild="0"&gt;&lt;Name LocaleIsoCode="en"&gt;Canada&lt;/Name&gt;&lt;Name LocaleIsoCode="fr"&gt;Canada&lt;/Name&gt;&lt;/Member&gt;&lt;Member Code="CHL" HasMetadata="false" HasOnlyUnitMetadata="false" HasChild="0"&gt;&lt;Name LocaleIsoCode="en"&gt;Chile&lt;/Name&gt;&lt;Name LocaleIsoCode="fr"&gt;Chili&lt;/Name&gt;&lt;/Member&gt;&lt;Member Code="COL" HasMetadata="false" HasOnlyUnitMetadata="false" HasChild="0"&gt;&lt;Name LocaleIsoCode="en"&gt;Colombia&lt;/Name&gt;&lt;Name LocaleIsoCode="fr"&gt;Colombie&lt;/Name&gt;&lt;/Member&gt;&lt;Member Code="CRI" HasMetadata="false" HasOnlyUnitMetadata="false" HasChild="0"&gt;&lt;Name LocaleIsoCode="en"&gt;Costa Rica&lt;/Name&gt;&lt;Name LocaleIsoCode="fr"&gt;Costa Rica&lt;/Name&gt;&lt;/Member&gt;&lt;Member Code="CZE" HasMetadata="false" HasOnlyUnitMetadata="false" HasChild="0"&gt;&lt;Name LocaleIsoCode="en"&gt;Czech Republic&lt;/Name&gt;&lt;Name LocaleIsoCode="fr"&gt;République tchèque&lt;/Name&gt;&lt;/Member&gt;&lt;Member Code="DNK" HasMetadata="false" HasOnlyUnitMetadata="false" HasChild="0"&gt;&lt;Name LocaleIsoCode="en"&gt;Denmark&lt;/Name&gt;&lt;Name LocaleIsoCode="fr"&gt;Danemark&lt;/Name&gt;&lt;/Member&gt;&lt;Member Code="EST" HasMetadata="false" HasOnlyUnitMetadata="false" HasChild="0"&gt;&lt;Name LocaleIsoCode="en"&gt;Estonia&lt;/Name&gt;&lt;Name LocaleIsoCode="fr"&gt;Estonie&lt;/Name&gt;&lt;/Member&gt;&lt;Member Code="FIN" HasMetadata="false" HasOnlyUnitMetadata="false" HasChild="0"&gt;&lt;Name LocaleIsoCode="en"&gt;Finland&lt;/Name&gt;&lt;Name LocaleIsoCode="fr"&gt;Finlande&lt;/Name&gt;&lt;/Member&gt;&lt;Member Code="FRA" HasMetadata="false" HasOnlyUnitMetadata="false" HasChild="0"&gt;&lt;Name LocaleIsoCode="en"&gt;France&lt;/Name&gt;&lt;Name LocaleIsoCode="fr"&gt;France&lt;/Name&gt;&lt;/Member&gt;&lt;Member Code="DEU" HasMetadata="true" HasOnlyUnitMetadata="false" HasChild="0"&gt;&lt;Name LocaleIsoCode="en"&gt;Germany&lt;/Name&gt;&lt;Name LocaleIsoCode="fr"&gt;Allemagne&lt;/Name&gt;&lt;/Member&gt;&lt;Member Code="GRC" HasMetadata="false" HasOnlyUnitMetadata="false" HasChild="0"&gt;&lt;Name LocaleIsoCode="en"&gt;Greece&lt;/Name&gt;&lt;Name LocaleIsoCode="fr"&gt;Grèce&lt;/Name&gt;&lt;/Member&gt;&lt;Member Code="HUN" HasMetadata="false" HasOnlyUnitMetadata="false" HasChild="0"&gt;&lt;Name LocaleIsoCode="en"&gt;Hungary&lt;/Name&gt;&lt;Name LocaleIsoCode="fr"&gt;Hongrie&lt;/Name&gt;&lt;/Member&gt;&lt;Member Code="ISL" HasMetadata="false" HasOnlyUnitMetadata="false" HasChild="0"&gt;&lt;Name LocaleIsoCode="en"&gt;Iceland&lt;/Name&gt;&lt;Name LocaleIsoCode="fr"&gt;Islande&lt;/Name&gt;&lt;/Member&gt;&lt;Member Code="IRL" HasMetadata="false" HasOnlyUnitMetadata="false" HasChild="0"&gt;&lt;Name LocaleIsoCode="en"&gt;Ireland&lt;/Name&gt;&lt;Name LocaleIsoCode="fr"&gt;Irlande&lt;/Name&gt;&lt;/Member&gt;&lt;Member Code="ISR" HasMetadata="true" HasOnlyUnitMetadata="false" HasChild="0"&gt;&lt;Name LocaleIsoCode="en"&gt;Israel&lt;/Name&gt;&lt;Name LocaleIsoCode="fr"&gt;Israël&lt;/Name&gt;&lt;/Member&gt;&lt;Member Code="ITA" HasMetadata="false" HasOnlyUnitMetadata="false" HasChild="0"&gt;&lt;Name LocaleIsoCode="en"&gt;Italy&lt;/Name&gt;&lt;Name LocaleIsoCode="fr"&gt;Italie&lt;/Name&gt;&lt;/Member&gt;&lt;Member Code="JPN" HasMetadata="false" HasOnlyUnitMetadata="false" HasChild="0"&gt;&lt;Name LocaleIsoCode="en"&gt;Japan&lt;/Name&gt;&lt;Name LocaleIsoCode="fr"&gt;Japon&lt;/Name&gt;&lt;/Member&gt;&lt;Member Code="KOR" HasMetadata="false" HasOnlyUnitMetadata="false" HasChild="0"&gt;&lt;Name LocaleIsoCode="en"&gt;Korea&lt;/Name&gt;&lt;Name LocaleIsoCode="fr"&gt;Corée&lt;/Name&gt;&lt;/Member&gt;&lt;Member Code="LVA" HasMetadata="false" HasOnlyUnitMetadata="false" HasChild="0"&gt;&lt;Name LocaleIsoCode="en"&gt;Latvia&lt;/Name&gt;&lt;Name LocaleIsoCode="fr"&gt;Lettonie&lt;/Name&gt;&lt;/Member&gt;&lt;Member Code="LTU" HasMetadata="false" HasOnlyUnitMetadata="false" HasChild="0"&gt;&lt;Name LocaleIsoCode="en"&gt;Lithuania&lt;/Name&gt;&lt;Name LocaleIsoCode="fr"&gt;Lituanie&lt;/Name&gt;&lt;/Member&gt;&lt;Member Code="LUX" HasMetadata="false" HasOnlyUnitMetadata="false" HasChild="0"&gt;&lt;Name LocaleIsoCode="en"&gt;Luxembourg&lt;/Name&gt;&lt;Name LocaleIsoCode="fr"&gt;Luxembourg&lt;/Name&gt;&lt;/Member&gt;&lt;Member Code="MEX" HasMetadata="false" HasOnlyUnitMetadata="false" HasChild="0"&gt;&lt;Name LocaleIsoCode="en"&gt;Mexico&lt;/Name&gt;&lt;Name LocaleIsoCode="fr"&gt;Mexique&lt;/Name&gt;&lt;/Member&gt;&lt;Member Code="NLD" HasMetadata="false" HasOnlyUnitMetadata="false" HasChild="0"&gt;&lt;Name LocaleIsoCode="en"&gt;Netherlands&lt;/Name&gt;&lt;Name LocaleIsoCode="fr"&gt;Pays-Bas&lt;/Name&gt;&lt;/Member&gt;&lt;Member Code="NZL" HasMetadata="false" HasOnlyUnitMetadata="false" HasChild="0"&gt;&lt;Name LocaleIsoCode="en"&gt;New Zealand&lt;/Name&gt;&lt;Name LocaleIsoCode="fr"&gt;Nouvelle-Zélande&lt;/Name&gt;&lt;/Member&gt;&lt;Member Code="NOR" HasMetadata="false" HasOnlyUnitMetadata="false" HasChild="0"&gt;&lt;Name LocaleIsoCode="en"&gt;Norway&lt;/Name&gt;&lt;Name LocaleIsoCode="fr"&gt;Norvège&lt;/Name&gt;&lt;/Member&gt;&lt;Member Code="POL" HasMetadata="false" HasOnlyUnitMetadata="false" HasChild="0"&gt;&lt;Name LocaleIsoCode="en"&gt;Poland&lt;/Name&gt;&lt;Name LocaleIsoCode="fr"&gt;Pologne&lt;/Name&gt;&lt;/Member&gt;&lt;Member Code="PRT" HasMetadata="false" HasOnlyUnitMetadata="false" HasChild="0"&gt;&lt;Name LocaleIsoCode="en"&gt;Portugal&lt;/Name&gt;&lt;Name LocaleIsoCode="fr"&gt;Portugal&lt;/Name&gt;&lt;/Member&gt;&lt;Member Code="SVK" HasMetadata="false" HasOnlyUnitMetadata="false" HasChild="0"&gt;&lt;Name LocaleIsoCode="en"&gt;Slovak Republic&lt;/Name&gt;&lt;Name LocaleIsoCode="fr"&gt;République slovaque&lt;/Name&gt;&lt;/Member&gt;&lt;Member Code="SVN" HasMetadata="false" HasOnlyUnitMetadata="false" HasChild="0"&gt;&lt;Name LocaleIsoCode="en"&gt;Slovenia&lt;/Name&gt;&lt;Name LocaleIsoCode="fr"&gt;Slovénie&lt;/Name&gt;&lt;/Member&gt;&lt;Member Code="ESP" HasMetadata="false" HasOnlyUnitMetadata="false" HasChild="0"&gt;&lt;Name LocaleIsoCode="en"&gt;Spain&lt;/Name&gt;&lt;Name LocaleIsoCode="fr"&gt;Espagne&lt;/Name&gt;&lt;/Member&gt;&lt;Member Code="SWE" HasMetadata="false" HasOnlyUnitMetadata="false" HasChild="0"&gt;&lt;Name LocaleIsoCode="en"&gt;Sweden&lt;/Name&gt;&lt;Name LocaleIsoCode="fr"&gt;Suède&lt;/Name&gt;&lt;/Member&gt;&lt;Member Code="CHE" HasMetadata="false" HasOnlyUnitMetadata="false" HasChild="0"&gt;&lt;Name LocaleIsoCode="en"&gt;Switzerland&lt;/Name&gt;&lt;Name LocaleIsoCode="fr"&gt;Suisse&lt;/Name&gt;&lt;/Member&gt;&lt;Member Code="TUR" HasMetadata="false" HasOnlyUnitMetadata="false" HasChild="0"&gt;&lt;Name LocaleIsoCode="en"&gt;Türkiye&lt;/Name&gt;&lt;Name LocaleIsoCode="fr"&gt;Türkiye&lt;/Name&gt;&lt;/Member&gt;&lt;Member Code="GBR" HasMetadata="false" HasOnlyUnitMetadata="false" HasChild="0"&gt;&lt;Name LocaleIsoCode="en"&gt;United Kingdom&lt;/Name&gt;&lt;Name LocaleIsoCode="fr"&gt;Royaume-Uni&lt;/Name&gt;&lt;/Member&gt;&lt;Member Code="USA" HasMetadata="false" HasOnlyUnitMetadata="false" HasChild="0"&gt;&lt;Name LocaleIsoCode="en"&gt;United States&lt;/Name&gt;&lt;Name LocaleIsoCode="fr"&gt;États-Unis&lt;/Name&gt;&lt;/Member&gt;&lt;Member Code="EU27" HasMetadata="true" HasOnlyUnitMetadata="false" HasChild="0"&gt;&lt;Name LocaleIsoCode="en"&gt;European Union (27 countries)&lt;/Name&gt;&lt;Name LocaleIsoCode="fr"&gt;Union européenne (27 pays)&lt;/Name&gt;&lt;/Member&gt;&lt;Member Code="G20" HasMetadata="false" HasOnlyUnitMetadata="false" HasChild="0"&gt;&lt;Name LocaleIsoCode="en"&gt;G20&lt;/Name&gt;&lt;Name LocaleIsoCode="fr"&gt;G20&lt;/Name&gt;&lt;/Member&gt;&lt;Member Code="OECD" HasMetadata="false" HasOnlyUnitMetadata="false" HasChild="0"&gt;&lt;Name LocaleIsoCode="en"&gt;OECD - Total&lt;/Name&gt;&lt;Name LocaleIsoCode="fr"&gt;OCDE - Total&lt;/Name&gt;&lt;/Member&gt;&lt;Member Code="WLD" HasMetadata="false" HasOnlyUnitMetadata="false" HasChild="0"&gt;&lt;Name LocaleIsoCode="en"&gt;World&lt;/Name&gt;&lt;Name LocaleIsoCode="fr"&gt;Monde&lt;/Name&gt;&lt;/Member&gt;&lt;Member Code="NMEC" HasMetadata="false" HasOnlyUnitMetadata="false" HasChild="1"&gt;&lt;Name LocaleIsoCode="en"&gt;Non-OECD Economies&lt;/Name&gt;&lt;Name LocaleIsoCode="fr"&gt;Économies non-OCDE&lt;/Name&gt;&lt;ChildMember Code="ARG" HasMetadata="false" HasOnlyUnitMetadata="false" HasChild="0"&gt;&lt;Name LocaleIsoCode="en"&gt;Argentina&lt;/Name&gt;&lt;Name LocaleIsoCode="fr"&gt;Argentine&lt;/Name&gt;&lt;/ChildMember&gt;&lt;ChildMember Code="BRA" HasMetadata="false" HasOnlyUnitMetadata="false" HasChild="0"&gt;&lt;Name LocaleIsoCode="en"&gt;Brazil&lt;/Name&gt;&lt;Name LocaleIsoCode="fr"&gt;Brésil&lt;/Name&gt;&lt;/ChildMember&gt;&lt;ChildMember Code="BGR" HasMetadata="false" HasOnlyUnitMetadata="false" HasChild="0"&gt;&lt;Name LocaleIsoCode="en"&gt;Bulgaria&lt;/Name&gt;&lt;Name LocaleIsoCode="fr"&gt;Bulgarie&lt;/Name&gt;&lt;/ChildMember&gt;&lt;ChildMember Code="CHN" HasMetadata="false" HasOnlyUnitMetadata="false" HasChild="0"&gt;&lt;Name LocaleIsoCode="en"&gt;China (People's Republic of)&lt;/Name&gt;&lt;Name LocaleIsoCode="fr"&gt;Chine (République populaire de)&lt;/Name&gt;&lt;/ChildMember&gt;&lt;ChildMember Code="HRV" HasMetadata="false" HasOnlyUnitMetadata="false" HasChild="0"&gt;&lt;Name LocaleIsoCode="en"&gt;Croatia&lt;/Name&gt;&lt;Name LocaleIsoCode="fr"&gt;Croatie&lt;/Name&gt;&lt;/ChildMember&gt;&lt;ChildMember Code="CYP" HasMetadata="true" HasOnlyUnitMetadata="false" HasChild="0"&gt;&lt;Name LocaleIsoCode="en"&gt;Cyprus&lt;/Name&gt;&lt;Name LocaleIsoCode="fr"&gt;Chypre&lt;/Name&gt;&lt;/ChildMember&gt;&lt;ChildMember Code="IND" HasMetadata="false" HasOnlyUnitMetadata="false" HasChild="0"&gt;&lt;Name LocaleIsoCode="en"&gt;India&lt;/Name&gt;&lt;Name LocaleIsoCode="fr"&gt;Inde&lt;/Name&gt;&lt;/ChildMember&gt;&lt;ChildMember Code="IDN" HasMetadata="false" HasOnlyUnitMetadata="false" HasChild="0"&gt;&lt;Name LocaleIsoCode="en"&gt;Indonesia&lt;/Name&gt;&lt;Name LocaleIsoCode="fr"&gt;Indonésie&lt;/Name&gt;&lt;/ChildMember&gt;&lt;ChildMember Code="MLT" HasMetadata="false" HasOnlyUnitMetadata="false" HasChild="0"&gt;&lt;Name LocaleIsoCode="en"&gt;Malta&lt;/Name&gt;&lt;Name LocaleIsoCode="fr"&gt;Malte&lt;/Name&gt;&lt;/ChildMember&gt;&lt;ChildMember Code="ROU" HasMetadata="false" HasOnlyUnitMetadata="false" HasChild="0"&gt;&lt;Name LocaleIsoCode="en"&gt;Romania&lt;/Name&gt;&lt;Name LocaleIsoCode="fr"&gt;Roumanie&lt;/Name&gt;&lt;/ChildMember&gt;&lt;ChildMember Code="RUS" HasMetadata="false" HasOnlyUnitMetadata="false" HasChild="0"&gt;&lt;Name LocaleIsoCode="en"&gt;Russia&lt;/Name&gt;&lt;Name LocaleIsoCode="fr"&gt;Russie&lt;/Name&gt;&lt;/ChildMember&gt;&lt;ChildMember Code="SAU" HasMetadata="false" HasOnlyUnitMetadata="false" HasChild="0"&gt;&lt;Name LocaleIsoCode="en"&gt;Saudi Arabia&lt;/Name&gt;&lt;Name LocaleIsoCode="fr"&gt;Arabie saoudite&lt;/Name&gt;&lt;/ChildMember&gt;&lt;ChildMember Code="SGP" HasMetadata="false" HasOnlyUnitMetadata="false" HasChild="0"&gt;&lt;Name LocaleIsoCode="en"&gt;Singapore&lt;/Name&gt;&lt;Name LocaleIsoCode="fr"&gt;Singapour&lt;/Name&gt;&lt;/ChildMember&gt;&lt;ChildMember Code="ZAF" HasMetadata="false" HasOnlyUnitMetadata="false" HasChild="0"&gt;&lt;Name LocaleIsoCode="en"&gt;South Africa&lt;/Name&gt;&lt;Name LocaleIsoCode="fr"&gt;Afrique du Sud&lt;/Name&gt;&lt;/ChildMember&gt;&lt;/Member&gt;&lt;/Dimension&gt;&lt;Dimension Code="TIME" HasMetadata="false" CommonCode="TIME" Display="labels"&gt;&lt;Name LocaleIsoCode="en"&gt;Time&lt;/Name&gt;&lt;Name LocaleIsoCode="fr"&gt;Temps&lt;/Name&gt;&lt;Member Code="2010" HasMetadata="false"&gt;&lt;Name LocaleIsoCode="en"&gt;2010&lt;/Name&gt;&lt;Name LocaleIsoCode="fr"&gt;2010&lt;/Name&gt;&lt;/Member&gt;&lt;Member Code="2011" HasMetadata="false"&gt;&lt;Name LocaleIsoCode="en"&gt;2011&lt;/Name&gt;&lt;Name LocaleIsoCode="fr"&gt;2011&lt;/Name&gt;&lt;/Member&gt;&lt;Member Code="2012" HasMetadata="false"&gt;&lt;Name LocaleIsoCode="en"&gt;2012&lt;/Name&gt;&lt;Name LocaleIsoCode="fr"&gt;2012&lt;/Name&gt;&lt;/Member&gt;&lt;Member Code="2013" HasMetadata="false"&gt;&lt;Name LocaleIsoCode="en"&gt;2013&lt;/Name&gt;&lt;Name LocaleIsoCode="fr"&gt;2013&lt;/Name&gt;&lt;/Member&gt;&lt;Member Code="2014" HasMetadata="false"&gt;&lt;Name LocaleIsoCode="en"&gt;2014&lt;/Name&gt;&lt;Name LocaleIsoCode="fr"&gt;2014&lt;/Name&gt;&lt;/Member&gt;&lt;Member Code="2015" HasMetadata="false"&gt;&lt;Name LocaleIsoCode="en"&gt;2015&lt;/Name&gt;&lt;Name LocaleIsoCode="fr"&gt;2015&lt;/Name&gt;&lt;/Member&gt;&lt;Member Code="2016" HasMetadata="false"&gt;&lt;Name LocaleIsoCode="en"&gt;2016&lt;/Name&gt;&lt;Name LocaleIsoCode="fr"&gt;2016&lt;/Name&gt;&lt;/Member&gt;&lt;Member Code="2017" HasMetadata="false"&gt;&lt;Name LocaleIsoCode="en"&gt;2017&lt;/Name&gt;&lt;Name LocaleIsoCode="fr"&gt;2017&lt;/Name&gt;&lt;/Member&gt;&lt;Member Code="2018" HasMetadata="false"&gt;&lt;Name LocaleIsoCode="en"&gt;2018&lt;/Name&gt;&lt;Name LocaleIsoCode="fr"&gt;2018&lt;/Name&gt;&lt;/Member&gt;&lt;Member Code="2019" HasMetadata="false"&gt;&lt;Name LocaleIsoCode="en"&gt;2019&lt;/Name&gt;&lt;Name LocaleIsoCode="fr"&gt;2019&lt;/Name&gt;&lt;/Member&gt;&lt;Member Code="2020" HasMetadata="false"&gt;&lt;Name LocaleIsoCode="en"&gt;2020&lt;/Name&gt;&lt;Name LocaleIsoCode="fr"&gt;2020&lt;/Name&gt;&lt;/Member&gt;&lt;Member Code="2021" HasMetadata="false"&gt;&lt;Name LocaleIsoCode="en"&gt;2021&lt;/Name&gt;&lt;Name LocaleIsoCode="fr"&gt;2021&lt;/Name&gt;&lt;/Member&gt;&lt;/Dimension&gt;&lt;Dimension Code="SEX" HasMetadata="false" CommonCode="SEX" Display="labels"&gt;&lt;Name LocaleIsoCode="en"&gt;Sex&lt;/Name&gt;&lt;Name LocaleIsoCode="fr"&gt;Sexe&lt;/Name&gt;&lt;Member Code="W" HasMetadata="false" HasOnlyUnitMetadata="false" HasChild="0"&gt;&lt;Name LocaleIsoCode="en"&gt;Women&lt;/Name&gt;&lt;Name LocaleIsoCode="fr"&gt;Femmes&lt;/Name&gt;&lt;/Member&gt;&lt;Member Code="M" HasMetadata="false" HasOnlyUnitMetadata="false" HasChild="0"&gt;&lt;Name LocaleIsoCode="en"&gt;Men&lt;/Name&gt;&lt;Name LocaleIsoCode="fr"&gt;Hommes&lt;/Name&gt;&lt;/Member&gt;&lt;Member Code="T" HasMetadata="false" HasOnlyUnitMetadata="false" HasChild="0" IsDisplayed="true"&gt;&lt;Name LocaleIsoCode="en"&gt;Total&lt;/Name&gt;&lt;Name LocaleIsoCode="fr"&gt;Total&lt;/Name&gt;&lt;/Member&gt;&lt;/Dimension&gt;&lt;Dimension Code="AGE" HasMetadata="false" Display="labels"&gt;&lt;Name LocaleIsoCode="en"&gt;Age&lt;/Name&gt;&lt;Name LocaleIsoCode="fr"&gt;Âge&lt;/Name&gt;&lt;Member Code="TOTAL" HasMetadata="false" HasOnlyUnitMetadata="false" HasChild="0" IsDisplayed="true"&gt;&lt;Name LocaleIsoCode="en"&gt;Total&lt;/Name&gt;&lt;Name LocaleIsoCode="fr"&gt;Total&lt;/Name&gt;&lt;/Member&gt;&lt;Member Code="0_4" HasMetadata="false" HasOnlyUnitMetadata="false" HasChild="0"&gt;&lt;Name LocaleIsoCode="en"&gt;0 to 4&lt;/Name&gt;&lt;Name LocaleIsoCode="fr"&gt;0 à 4 ans&lt;/Name&gt;&lt;/Member&gt;&lt;Member Code="05_9" HasMetadata="false" HasOnlyUnitMetadata="false" HasChild="0"&gt;&lt;Name LocaleIsoCode="en"&gt;5 to 9&lt;/Name&gt;&lt;Name LocaleIsoCode="fr"&gt;5 à 9 ans&lt;/Name&gt;&lt;/Member&gt;&lt;Member Code="10_14" HasMetadata="false" HasOnlyUnitMetadata="false" HasChild="0"&gt;&lt;Name LocaleIsoCode="en"&gt;10 to 14&lt;/Name&gt;&lt;Name LocaleIsoCode="fr"&gt;10 a 14 ans&lt;/Name&gt;&lt;/Member&gt;&lt;Member Code="15_19" HasMetadata="false" HasOnlyUnitMetadata="false" HasChild="0"&gt;&lt;Name LocaleIsoCode="en"&gt;15 to 19&lt;/Name&gt;&lt;Name LocaleIsoCode="fr"&gt;15 à 19 ans&lt;/Name&gt;&lt;/Member&gt;&lt;Member Code="20_24" HasMetadata="false" HasOnlyUnitMetadata="false" HasChild="0"&gt;&lt;Name LocaleIsoCode="en"&gt;20 to 24&lt;/Name&gt;&lt;Name LocaleIsoCode="fr"&gt;20 à 24 ans&lt;/Name&gt;&lt;/Member&gt;&lt;Member Code="25_29" HasMetadata="false" HasOnlyUnitMetadata="false" HasChild="0"&gt;&lt;Name LocaleIsoCode="en"&gt;25 to 29&lt;/Name&gt;&lt;Name LocaleIsoCode="fr"&gt;25 à 29 ans&lt;/Name&gt;&lt;/Member&gt;&lt;Member Code="30_34" HasMetadata="false" HasOnlyUnitMetadata="false" HasChild="0"&gt;&lt;Name LocaleIsoCode="en"&gt;30 to 34&lt;/Name&gt;&lt;Name LocaleIsoCode="fr"&gt;30 à 34 ans&lt;/Name&gt;&lt;/Member&gt;&lt;Member Code="35_39" HasMetadata="false" HasOnlyUnitMetadata="false" HasChild="0"&gt;&lt;Name LocaleIsoCode="en"&gt;35 to 39&lt;/Name&gt;&lt;Name LocaleIsoCode="fr"&gt;35 à 39 ans&lt;/Name&gt;&lt;/Member&gt;&lt;Member Code="40_44" HasMetadata="false" HasOnlyUnitMetadata="false" HasChild="0"&gt;&lt;Name LocaleIsoCode="en"&gt;40 to 44&lt;/Name&gt;&lt;Name LocaleIsoCode="fr"&gt;40 à 44 ans&lt;/Name&gt;&lt;/Member&gt;&lt;Member Code="45_49" HasMetadata="false" HasOnlyUnitMetadata="false" HasChild="0"&gt;&lt;Name LocaleIsoCode="en"&gt;45 to 49&lt;/Name&gt;&lt;Name LocaleIsoCode="fr"&gt;45 à 49 ans&lt;/Name&gt;&lt;/Member&gt;&lt;Member Code="50_54" HasMetadata="false" HasOnlyUnitMetadata="false" HasChild="0"&gt;&lt;Name LocaleIsoCode="en"&gt;50 to 54&lt;/Name&gt;&lt;Name LocaleIsoCode="fr"&gt;50 à 54 ans&lt;/Name&gt;&lt;/Member&gt;&lt;Member Code="55_59" HasMetadata="false" HasOnlyUnitMetadata="false" HasChild="0"&gt;&lt;Name LocaleIsoCode="en"&gt;55 to 59&lt;/Name&gt;&lt;Name LocaleIsoCode="fr"&gt;55 à 59 ans&lt;/Name&gt;&lt;/Member&gt;&lt;Member Code="60_64" HasMetadata="false" HasOnlyUnitMetadata="false" HasChild="0"&gt;&lt;Name LocaleIsoCode="en"&gt;60 to 64&lt;/Name&gt;&lt;Name LocaleIsoCode="fr"&gt;60 à 64 ans&lt;/Name&gt;&lt;/Member&gt;&lt;Member Code="65_69" HasMetadata="false" HasOnlyUnitMetadata="false" HasChild="0"&gt;&lt;Name LocaleIsoCode="en"&gt;65 to 69&lt;/Name&gt;&lt;Name LocaleIsoCode="fr"&gt;65 à 69 ans&lt;/Name&gt;&lt;/Member&gt;&lt;Member Code="70_74" HasMetadata="false" HasOnlyUnitMetadata="false" HasChild="0"&gt;&lt;Name LocaleIsoCode="en"&gt;70 to 74&lt;/Name&gt;&lt;Name LocaleIsoCode="fr"&gt;70 à 74 ans&lt;/Name&gt;&lt;/Member&gt;&lt;Member Code="75_79" HasMetadata="false" HasOnlyUnitMetadata="false" HasChild="0"&gt;&lt;Name LocaleIsoCode="en"&gt;75 to 79&lt;/Name&gt;&lt;Name LocaleIsoCode="fr"&gt;75 à 79 ans&lt;/Name&gt;&lt;/Member&gt;&lt;Member Code="80_84" HasMetadata="false" HasOnlyUnitMetadata="false" HasChild="0"&gt;&lt;Name LocaleIsoCode="en"&gt;80 to 84&lt;/Name&gt;&lt;Name LocaleIsoCode="fr"&gt;80 à 84 ans&lt;/Name&gt;&lt;/Member&gt;&lt;Member Code="85_OVER" HasMetadata="false" HasOnlyUnitMetadata="false" HasChild="0"&gt;&lt;Name LocaleIsoCode="en"&gt;85 and over&lt;/Name&gt;&lt;Name LocaleIsoCode="fr"&gt;85 ans et plus&lt;/Name&gt;&lt;/Member&gt;&lt;Member Code="50_OVER" HasMetadata="false" HasOnlyUnitMetadata="false" HasChild="0"&gt;&lt;Name LocaleIsoCode="en"&gt;50 and over&lt;/Name&gt;&lt;Name LocaleIsoCode="fr"&gt;50 ans et plus&lt;/Name&gt;&lt;/Member&gt;&lt;Member Code="LESS_20" HasMetadata="false" HasOnlyUnitMetadata="false" HasChild="0"&gt;&lt;Name LocaleIsoCode="en"&gt;Under 20&lt;/Name&gt;&lt;Name LocaleIsoCode="fr"&gt;Moins de 20 ans&lt;/Name&gt;&lt;/Member&gt;&lt;Member Code="15-64" HasMetadata="false" HasOnlyUnitMetadata="false" HasChild="0"&gt;&lt;Name LocaleIsoCode="en"&gt;15 to 64&lt;/Name&gt;&lt;Name LocaleIsoCode="fr"&gt;15 à 64 ans&lt;/Name&gt;&lt;/Member&gt;&lt;Member Code="20-64" HasMetadata="false" HasOnlyUnitMetadata="false" HasChild="0"&gt;&lt;Name LocaleIsoCode="en"&gt;20 to 64&lt;/Name&gt;&lt;Name LocaleIsoCode="fr"&gt;20 à 64 ans&lt;/Name&gt;&lt;/Member&gt;&lt;Member Code="65_OVER" HasMetadata="false" HasOnlyUnitMetadata="false" HasChild="0"&gt;&lt;Name LocaleIsoCode="en"&gt;65 and over&lt;/Name&gt;&lt;Name LocaleIsoCode="fr"&gt;65 ans et plus&lt;/Name&gt;&lt;/Member&gt;&lt;Member Code="65_OVER_SHARE" HasMetadata="false" HasOnlyUnitMetadata="false" HasChild="0"&gt;&lt;Name LocaleIsoCode="en"&gt;Share of 65 and over - elderly&lt;/Name&gt;&lt;Name LocaleIsoCode="fr"&gt;Part des 65 ans et plus - personnes âgées&lt;/Name&gt;&lt;/Member&gt;&lt;Member Code="LESS_15_SHARE" HasMetadata="false" HasOnlyUnitMetadata="false" HasChild="0"&gt;&lt;Name LocaleIsoCode="en"&gt;Share of under 15 - children&lt;/Name&gt;&lt;Name LocaleIsoCode="fr"&gt;Part des moins de 20 ans - enfants&lt;/Name&gt;&lt;/Member&gt;&lt;Member Code="15-24_SHARE" HasMetadata="false" HasOnlyUnitMetadata="false" HasChild="0"&gt;&lt;Name LocaleIsoCode="en"&gt;Share of 15 to 24 - youth&lt;/Name&gt;&lt;Name LocaleIsoCode="fr"&gt;Part des 15 à 24 ans - jeunes&lt;/Name&gt;&lt;/Member&gt;&lt;Member Code="OAD15-64" HasMetadata="false" HasOnlyUnitMetadata="false" HasChild="0"&gt;&lt;Name LocaleIsoCode="en"&gt;Old age dependency ratio (65 and over/15-64)&lt;/Name&gt;&lt;Name LocaleIsoCode="fr"&gt;Ratio de dépendance des personnes âgés (65 et plus/15-64)&lt;/Name&gt;&lt;/Member&gt;&lt;Member Code="TOTD20-64" HasMetadata="false" HasOnlyUnitMetadata="false" HasChild="0"&gt;&lt;Name LocaleIsoCode="en"&gt;Total dependency ratio ((&amp;lt;20 &amp;amp; 65+) / 20-64)&lt;/Name&gt;&lt;Name LocaleIsoCode="fr"&gt;Ratio de dépendance total  ((&amp;lt;20 &amp;amp; 65+) / 20-64)&lt;/Name&gt;&lt;/Member&gt;&lt;Member Code="15-64_SHARE" HasMetadata="false" HasOnlyUnitMetadata="false" HasChild="0"&gt;&lt;Name LocaleIsoCode="en"&gt;Share of 15 to 64 - working age&lt;/Name&gt;&lt;Name LocaleIsoCode="fr"&gt;Part des 15 à 64 ans - âge de travailler&lt;/Name&gt;&lt;/Member&gt;&lt;Member Code="POP_GR" HasMetadata="false" HasOnlyUnitMetadata="false" HasChild="0"&gt;&lt;Name LocaleIsoCode="en"&gt;Annual growth rate of total population&lt;/Name&gt;&lt;Name LocaleIsoCode="fr"&gt;Taux de croissance annuel de la population totale&lt;/Name&gt;&lt;/Member&gt;&lt;/Dimension&gt;&lt;WBOSInformations&gt;&lt;TimeDimension WebTreeWasUsed="false"&gt;&lt;StartCodes Annual="2010" /&gt;&lt;/TimeDimension&gt;&lt;/WBOSInformations&gt;&lt;Tabulation Axis="horizontal"&gt;&lt;Dimension Code="TIME" CommonCode="TIME" /&gt;&lt;/Tabulation&gt;&lt;Tabulation Axis="vertical"&gt;&lt;Dimension Code="LOCATION" CommonCode="LOCATION" /&gt;&lt;/Tabulation&gt;&lt;Tabulation Axis="page"&gt;&lt;Dimension Code="SEX" CommonCode="SEX" /&gt;&lt;Dimension Code="AGE" /&gt;&lt;/Tabulation&gt;&lt;Formatting&gt;&lt;Labels LocaleIsoCode="en" /&gt;&lt;Power&gt;0&lt;/Power&gt;&lt;Decimals&gt;1&lt;/Decimals&gt;&lt;SkipEmptyLines&gt;true&lt;/SkipEmptyLines&gt;&lt;SkipEmptyCols&gt;false&lt;/SkipEmptyCols&gt;&lt;SkipLineHierarchy&gt;false&lt;/SkipLineHierarchy&gt;&lt;SkipColHierarchy&gt;false&lt;/SkipColHierarchy&gt;&lt;Page&gt;1&lt;/Page&gt;&lt;/Formatting&gt;&lt;/DataTable&gt;&lt;Format&gt;&lt;ShowEmptyAxes&gt;true&lt;/ShowEmptyAxes&gt;&lt;TimeStamp&gt;false&lt;/TimeStamp&gt;&lt;Page&gt;1&lt;/Page&gt;&lt;EnableSort&gt;true&lt;/EnableSort&gt;&lt;IncludeFlagColumn&gt;true&lt;/IncludeFlagColumn&gt;&lt;IncludeTimeSeriesId&gt;false&lt;/IncludeTimeSeriesId&gt;&lt;DoBarChart&gt;false&lt;/DoBarChart&gt;&lt;FreezePanes&gt;true&lt;/FreezePanes&gt;&lt;MaxBarChartLen&gt;65&lt;/MaxBarChartLen&gt;&lt;/Format&gt;&lt;Query&gt;&lt;AbsoluteUri&gt;http://stats.oecd.org//View.aspx?QueryId=&amp;amp;QueryType=Public&amp;amp;Lang=en&lt;/AbsoluteUri&gt;&lt;/Query&gt;&lt;/WebTableParameter&gt;</t>
  </si>
  <si>
    <t>Dataset: Historical population</t>
  </si>
  <si>
    <t>Sex</t>
  </si>
  <si>
    <t>Total</t>
  </si>
  <si>
    <t>Age</t>
  </si>
  <si>
    <t>Time</t>
  </si>
  <si>
    <t>2021</t>
  </si>
  <si>
    <t>European Union (27 countries)</t>
  </si>
  <si>
    <t>G20</t>
  </si>
  <si>
    <t>World</t>
  </si>
  <si>
    <t xml:space="preserve">  Argentina</t>
  </si>
  <si>
    <t xml:space="preserve">  Brazil</t>
  </si>
  <si>
    <t xml:space="preserve">  Bulgaria</t>
  </si>
  <si>
    <t xml:space="preserve">  China (People's Republic of)</t>
  </si>
  <si>
    <t xml:space="preserve">  Croatia</t>
  </si>
  <si>
    <t xml:space="preserve">  Cyprus</t>
  </si>
  <si>
    <t xml:space="preserve">  India</t>
  </si>
  <si>
    <t xml:space="preserve">  Indonesia</t>
  </si>
  <si>
    <t xml:space="preserve">  Malta</t>
  </si>
  <si>
    <t xml:space="preserve">  Romania</t>
  </si>
  <si>
    <t xml:space="preserve">  Russia</t>
  </si>
  <si>
    <t xml:space="preserve">  Saudi Arabia</t>
  </si>
  <si>
    <t xml:space="preserve">  Singapore</t>
  </si>
  <si>
    <t xml:space="preserve">  South Africa</t>
  </si>
  <si>
    <t>Data extracted on 13 Oct 2022 18:28 UTC (GMT) from OECD.Stat</t>
  </si>
  <si>
    <t>max</t>
  </si>
  <si>
    <t>min</t>
  </si>
  <si>
    <t>medián</t>
  </si>
  <si>
    <t>meredekség</t>
  </si>
  <si>
    <t>szórás</t>
  </si>
  <si>
    <t>Y0</t>
  </si>
  <si>
    <t>naiv</t>
  </si>
  <si>
    <t>Azonosító:</t>
  </si>
  <si>
    <t>Objektumok:</t>
  </si>
  <si>
    <t>Attribútumok:</t>
  </si>
  <si>
    <t>Lépcsôk:</t>
  </si>
  <si>
    <t>Eltolás:</t>
  </si>
  <si>
    <t>Leírás:</t>
  </si>
  <si>
    <t>COCO Y0: 9034911</t>
  </si>
  <si>
    <t>Rangsor</t>
  </si>
  <si>
    <t>X(A1)</t>
  </si>
  <si>
    <t>X(A2)</t>
  </si>
  <si>
    <t>X(A3)</t>
  </si>
  <si>
    <t>X(A4)</t>
  </si>
  <si>
    <t>X(A5)</t>
  </si>
  <si>
    <t>X(A6)</t>
  </si>
  <si>
    <t>Y(A7)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</si>
  <si>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</si>
  <si>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</si>
  <si>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</si>
  <si>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</si>
  <si>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</si>
  <si>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</si>
  <si>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</si>
  <si>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</si>
  <si>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</si>
  <si>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</si>
  <si>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</si>
  <si>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</si>
  <si>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</si>
  <si>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</si>
  <si>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</si>
  <si>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</si>
  <si>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</si>
  <si>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</si>
  <si>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</si>
  <si>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</si>
  <si>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</si>
  <si>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</si>
  <si>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</si>
  <si>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</si>
  <si>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</si>
  <si>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</si>
  <si>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</si>
  <si>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</si>
  <si>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</si>
  <si>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O30</t>
  </si>
  <si>
    <t>O31</t>
  </si>
  <si>
    <t>O32</t>
  </si>
  <si>
    <t>O33</t>
  </si>
  <si>
    <t>Lépcsôk(1)</t>
  </si>
  <si>
    <t>S1</t>
  </si>
  <si>
    <t>(9999901.8+32)/(2)=4999966.9</t>
  </si>
  <si>
    <t>(32+32)/(2)=32</t>
  </si>
  <si>
    <t>(32+9999821.8)/(2)=4999926.9</t>
  </si>
  <si>
    <t>(56+118)/(2)=87</t>
  </si>
  <si>
    <t>(76+131)/(2)=103.5</t>
  </si>
  <si>
    <t>S2</t>
  </si>
  <si>
    <t>(9999871.8+31)/(2)=4999951.4</t>
  </si>
  <si>
    <t>(31+31)/(2)=31</t>
  </si>
  <si>
    <t>(31+9999821.8)/(2)=4999926.4</t>
  </si>
  <si>
    <t>(43+117)/(2)=80</t>
  </si>
  <si>
    <t>(69+130)/(2)=99.5</t>
  </si>
  <si>
    <t>S3</t>
  </si>
  <si>
    <t>(9999871.8+30)/(2)=4999950.9</t>
  </si>
  <si>
    <t>(30+30)/(2)=30</t>
  </si>
  <si>
    <t>(30+9999821.8)/(2)=4999925.9</t>
  </si>
  <si>
    <t>(35+116)/(2)=75.5</t>
  </si>
  <si>
    <t>(30+129)/(2)=79.5</t>
  </si>
  <si>
    <t>S4</t>
  </si>
  <si>
    <t>(9999871.8+29)/(2)=4999950.4</t>
  </si>
  <si>
    <t>(29+29)/(2)=29</t>
  </si>
  <si>
    <t>(29+9999811.8)/(2)=4999920.4</t>
  </si>
  <si>
    <t>(34+115)/(2)=74.5</t>
  </si>
  <si>
    <t>(29+128)/(2)=78.5</t>
  </si>
  <si>
    <t>S5</t>
  </si>
  <si>
    <t>(9999871.8+28)/(2)=4999949.9</t>
  </si>
  <si>
    <t>(28+28)/(2)=28</t>
  </si>
  <si>
    <t>(28+9999811.8)/(2)=4999919.9</t>
  </si>
  <si>
    <t>(33+114)/(2)=73.5</t>
  </si>
  <si>
    <t>(28+127)/(2)=77.5</t>
  </si>
  <si>
    <t>S6</t>
  </si>
  <si>
    <t>(9999871.8+27)/(2)=4999949.4</t>
  </si>
  <si>
    <t>(27+27)/(2)=27</t>
  </si>
  <si>
    <t>(27+9999811.8)/(2)=4999919.4</t>
  </si>
  <si>
    <t>(32+113)/(2)=72.5</t>
  </si>
  <si>
    <t>(27+126)/(2)=76.5</t>
  </si>
  <si>
    <t>S7</t>
  </si>
  <si>
    <t>(9999871.8+26)/(2)=4999948.9</t>
  </si>
  <si>
    <t>(26+26)/(2)=26</t>
  </si>
  <si>
    <t>(26+9999811.8)/(2)=4999918.9</t>
  </si>
  <si>
    <t>(31+112)/(2)=71.5</t>
  </si>
  <si>
    <t>(26+125)/(2)=75.5</t>
  </si>
  <si>
    <t>S8</t>
  </si>
  <si>
    <t>(9999871.8+25)/(2)=4999948.4</t>
  </si>
  <si>
    <t>(25+25)/(2)=25</t>
  </si>
  <si>
    <t>(25+9999811.8)/(2)=4999918.4</t>
  </si>
  <si>
    <t>(30+111)/(2)=70.5</t>
  </si>
  <si>
    <t>(25+124)/(2)=74.5</t>
  </si>
  <si>
    <t>S9</t>
  </si>
  <si>
    <t>(9999871.8+24)/(2)=4999947.9</t>
  </si>
  <si>
    <t>(24+24)/(2)=24</t>
  </si>
  <si>
    <t>(24+9999811.8)/(2)=4999917.9</t>
  </si>
  <si>
    <t>(29+110)/(2)=69.5</t>
  </si>
  <si>
    <t>(24+123)/(2)=73.5</t>
  </si>
  <si>
    <t>S10</t>
  </si>
  <si>
    <t>(9999861.8+23)/(2)=4999942.4</t>
  </si>
  <si>
    <t>(23+23)/(2)=23</t>
  </si>
  <si>
    <t>(23+9999811.8)/(2)=4999917.4</t>
  </si>
  <si>
    <t>(23+109)/(2)=66</t>
  </si>
  <si>
    <t>(23+122)/(2)=72.5</t>
  </si>
  <si>
    <t>S11</t>
  </si>
  <si>
    <t>(9999861.8+22)/(2)=4999941.9</t>
  </si>
  <si>
    <t>(22+22)/(2)=22</t>
  </si>
  <si>
    <t>(22+9999811.8)/(2)=4999916.9</t>
  </si>
  <si>
    <t>(22+108)/(2)=65</t>
  </si>
  <si>
    <t>(22+121)/(2)=71.5</t>
  </si>
  <si>
    <t>S12</t>
  </si>
  <si>
    <t>(9999861.8+21)/(2)=4999941.4</t>
  </si>
  <si>
    <t>(21+21)/(2)=21</t>
  </si>
  <si>
    <t>(21+9999811.8)/(2)=4999916.4</t>
  </si>
  <si>
    <t>(21+107)/(2)=64</t>
  </si>
  <si>
    <t>(21+120)/(2)=70.5</t>
  </si>
  <si>
    <t>S13</t>
  </si>
  <si>
    <t>(9999861.8+20)/(2)=4999940.9</t>
  </si>
  <si>
    <t>(20+20)/(2)=20</t>
  </si>
  <si>
    <t>(20+9999811.8)/(2)=4999915.9</t>
  </si>
  <si>
    <t>(20+106)/(2)=63</t>
  </si>
  <si>
    <t>(20+119)/(2)=69.5</t>
  </si>
  <si>
    <t>S14</t>
  </si>
  <si>
    <t>(9999861.8+19)/(2)=4999940.4</t>
  </si>
  <si>
    <t>(19+19)/(2)=19</t>
  </si>
  <si>
    <t>(19+9999811.8)/(2)=4999915.4</t>
  </si>
  <si>
    <t>(19+105)/(2)=62</t>
  </si>
  <si>
    <t>(19+118)/(2)=68.5</t>
  </si>
  <si>
    <t>S15</t>
  </si>
  <si>
    <t>(9999861.8+18)/(2)=4999939.9</t>
  </si>
  <si>
    <t>(18+18)/(2)=18</t>
  </si>
  <si>
    <t>(18+9999801.8)/(2)=4999909.9</t>
  </si>
  <si>
    <t>(18+104)/(2)=61</t>
  </si>
  <si>
    <t>(18+117)/(2)=67.5</t>
  </si>
  <si>
    <t>S16</t>
  </si>
  <si>
    <t>(9999861.8+17)/(2)=4999939.4</t>
  </si>
  <si>
    <t>(17+17)/(2)=17</t>
  </si>
  <si>
    <t>(17+9999801.8)/(2)=4999909.4</t>
  </si>
  <si>
    <t>(17+101)/(2)=59</t>
  </si>
  <si>
    <t>(17+116)/(2)=66.5</t>
  </si>
  <si>
    <t>S17</t>
  </si>
  <si>
    <t>(9999861.8+16)/(2)=4999938.9</t>
  </si>
  <si>
    <t>(16+16)/(2)=16</t>
  </si>
  <si>
    <t>(16+9999801.8)/(2)=4999908.9</t>
  </si>
  <si>
    <t>(16+100)/(2)=58</t>
  </si>
  <si>
    <t>(16+113)/(2)=64.5</t>
  </si>
  <si>
    <t>S18</t>
  </si>
  <si>
    <t>(9999861.8+15)/(2)=4999938.4</t>
  </si>
  <si>
    <t>(15+15)/(2)=15</t>
  </si>
  <si>
    <t>(15+9999801.8)/(2)=4999908.4</t>
  </si>
  <si>
    <t>(15+99)/(2)=57</t>
  </si>
  <si>
    <t>(15+112)/(2)=63.5</t>
  </si>
  <si>
    <t>S19</t>
  </si>
  <si>
    <t>(9999851.8+14)/(2)=4999932.9</t>
  </si>
  <si>
    <t>(14+14)/(2)=14</t>
  </si>
  <si>
    <t>(14+9999801.8)/(2)=4999907.9</t>
  </si>
  <si>
    <t>(14+98)/(2)=56</t>
  </si>
  <si>
    <t>(14+110)/(2)=62</t>
  </si>
  <si>
    <t>S20</t>
  </si>
  <si>
    <t>(9999851.8+13)/(2)=4999932.4</t>
  </si>
  <si>
    <t>(13+13)/(2)=13</t>
  </si>
  <si>
    <t>(13+9999801.8)/(2)=4999907.4</t>
  </si>
  <si>
    <t>(13+97)/(2)=55</t>
  </si>
  <si>
    <t>(13+109)/(2)=61</t>
  </si>
  <si>
    <t>S21</t>
  </si>
  <si>
    <t>(9999851.8+12)/(2)=4999931.9</t>
  </si>
  <si>
    <t>(12+12)/(2)=12</t>
  </si>
  <si>
    <t>(12+9999801.8)/(2)=4999906.9</t>
  </si>
  <si>
    <t>(12+96)/(2)=54</t>
  </si>
  <si>
    <t>(12+108)/(2)=60</t>
  </si>
  <si>
    <t>S22</t>
  </si>
  <si>
    <t>(9999851.8+11)/(2)=4999931.4</t>
  </si>
  <si>
    <t>(11+11)/(2)=11</t>
  </si>
  <si>
    <t>(11+9999801.8)/(2)=4999906.4</t>
  </si>
  <si>
    <t>(11+95)/(2)=53</t>
  </si>
  <si>
    <t>(11+107)/(2)=59</t>
  </si>
  <si>
    <t>S23</t>
  </si>
  <si>
    <t>(9999851.8+10)/(2)=4999930.9</t>
  </si>
  <si>
    <t>(10+10)/(2)=10</t>
  </si>
  <si>
    <t>(10+9999801.8)/(2)=4999905.9</t>
  </si>
  <si>
    <t>(10+94)/(2)=52</t>
  </si>
  <si>
    <t>(10+106)/(2)=58</t>
  </si>
  <si>
    <t>S24</t>
  </si>
  <si>
    <t>(9999851.8+9)/(2)=4999930.4</t>
  </si>
  <si>
    <t>(9+9)/(2)=9</t>
  </si>
  <si>
    <t>(9+9999791.8)/(2)=4999900.4</t>
  </si>
  <si>
    <t>(9+93)/(2)=51</t>
  </si>
  <si>
    <t>(9+105)/(2)=57</t>
  </si>
  <si>
    <t>S25</t>
  </si>
  <si>
    <t>(9999851.8+8)/(2)=4999929.9</t>
  </si>
  <si>
    <t>(8+8)/(2)=8</t>
  </si>
  <si>
    <t>(8+9999791.8)/(2)=4999899.9</t>
  </si>
  <si>
    <t>(8+92)/(2)=50</t>
  </si>
  <si>
    <t>(8+104)/(2)=56</t>
  </si>
  <si>
    <t>S26</t>
  </si>
  <si>
    <t>(9999851.8+7)/(2)=4999929.4</t>
  </si>
  <si>
    <t>(7+7)/(2)=7</t>
  </si>
  <si>
    <t>(7+9999791.8)/(2)=4999899.4</t>
  </si>
  <si>
    <t>(7+91)/(2)=49</t>
  </si>
  <si>
    <t>(7+82)/(2)=44.5</t>
  </si>
  <si>
    <t>S27</t>
  </si>
  <si>
    <t>(9999851.8+6)/(2)=4999928.9</t>
  </si>
  <si>
    <t>(6+6)/(2)=6</t>
  </si>
  <si>
    <t>(6+9999791.8)/(2)=4999898.9</t>
  </si>
  <si>
    <t>(6+90)/(2)=48</t>
  </si>
  <si>
    <t>(6+81)/(2)=43.5</t>
  </si>
  <si>
    <t>S28</t>
  </si>
  <si>
    <t>(9999851.8+5)/(2)=4999928.4</t>
  </si>
  <si>
    <t>(5+5)/(2)=5</t>
  </si>
  <si>
    <t>(5+9999791.8)/(2)=4999898.4</t>
  </si>
  <si>
    <t>(5+89)/(2)=47</t>
  </si>
  <si>
    <t>(5+80)/(2)=42.5</t>
  </si>
  <si>
    <t>S29</t>
  </si>
  <si>
    <t>(9999851.8+4)/(2)=4999927.9</t>
  </si>
  <si>
    <t>(4+4)/(2)=4</t>
  </si>
  <si>
    <t>(4+9999791.8)/(2)=4999897.9</t>
  </si>
  <si>
    <t>(4+88)/(2)=46</t>
  </si>
  <si>
    <t>(4+79)/(2)=41.5</t>
  </si>
  <si>
    <t>S30</t>
  </si>
  <si>
    <t>(9999841.8+3)/(2)=4999922.4</t>
  </si>
  <si>
    <t>(3+3)/(2)=3</t>
  </si>
  <si>
    <t>(3+9999791.8)/(2)=4999897.4</t>
  </si>
  <si>
    <t>(3+87)/(2)=45</t>
  </si>
  <si>
    <t>(3+78)/(2)=40.5</t>
  </si>
  <si>
    <t>S31</t>
  </si>
  <si>
    <t>(9999841.8+2)/(2)=4999921.9</t>
  </si>
  <si>
    <t>(2+2)/(2)=2</t>
  </si>
  <si>
    <t>(2+9999791.8)/(2)=4999896.9</t>
  </si>
  <si>
    <t>(2+86)/(2)=44</t>
  </si>
  <si>
    <t>(2+77)/(2)=39.5</t>
  </si>
  <si>
    <t>S32</t>
  </si>
  <si>
    <t>(9999841.8+1)/(2)=4999921.4</t>
  </si>
  <si>
    <t>(1+1)/(2)=1</t>
  </si>
  <si>
    <t>(1+9999791.8)/(2)=4999896.4</t>
  </si>
  <si>
    <t>(1+85)/(2)=43</t>
  </si>
  <si>
    <t>(1+51)/(2)=26</t>
  </si>
  <si>
    <t>S33</t>
  </si>
  <si>
    <t>(9999841.8+0)/(2)=4999920.9</t>
  </si>
  <si>
    <t>(0+0)/(2)=0</t>
  </si>
  <si>
    <t>(0+9999791.8)/(2)=4999895.9</t>
  </si>
  <si>
    <t>Lépcsôk(2)</t>
  </si>
  <si>
    <t>COCO:Y0</t>
  </si>
  <si>
    <t>Becslés</t>
  </si>
  <si>
    <t>Tény+0</t>
  </si>
  <si>
    <t>Delta</t>
  </si>
  <si>
    <t>Delta/Tény</t>
  </si>
  <si>
    <t>S1 összeg:</t>
  </si>
  <si>
    <t>S33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</si>
  <si>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</si>
  <si>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</si>
  <si>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</si>
  <si>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</si>
  <si>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</si>
  <si>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</si>
  <si>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</si>
  <si>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1.4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</si>
  <si>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0.08 mp (0 p)</t>
    </r>
  </si>
  <si>
    <t>opt</t>
  </si>
  <si>
    <t>naiv_sorrend</t>
  </si>
  <si>
    <t>opt_sorrend</t>
  </si>
  <si>
    <t>kulonbseg</t>
  </si>
  <si>
    <t>COCO Y0: 1043649</t>
  </si>
  <si>
    <t>(9999867.8+9999927.8)/(2)=9999897.85</t>
  </si>
  <si>
    <t>(118+56)/(2)=87</t>
  </si>
  <si>
    <t>(131+9999947.8)/(2)=5000039.4</t>
  </si>
  <si>
    <t>(33+55)/(2)=44</t>
  </si>
  <si>
    <t>(80+75)/(2)=77.5</t>
  </si>
  <si>
    <t>(32+54)/(2)=43</t>
  </si>
  <si>
    <t>(54+74)/(2)=64</t>
  </si>
  <si>
    <t>(31+53)/(2)=42</t>
  </si>
  <si>
    <t>(53+73)/(2)=63</t>
  </si>
  <si>
    <t>(30+52)/(2)=41</t>
  </si>
  <si>
    <t>(52+72)/(2)=62</t>
  </si>
  <si>
    <t>(9999857.8+9999927.8)/(2)=9999892.85</t>
  </si>
  <si>
    <t>(29+51)/(2)=40</t>
  </si>
  <si>
    <t>(51+71)/(2)=61</t>
  </si>
  <si>
    <t>(28+50)/(2)=39</t>
  </si>
  <si>
    <t>(50+70)/(2)=60</t>
  </si>
  <si>
    <t>(9999857.8+9999917.8)/(2)=9999887.85</t>
  </si>
  <si>
    <t>(27+49)/(2)=38</t>
  </si>
  <si>
    <t>(49+69)/(2)=59</t>
  </si>
  <si>
    <t>(26+48)/(2)=37</t>
  </si>
  <si>
    <t>(27+68)/(2)=47.5</t>
  </si>
  <si>
    <t>(25+47)/(2)=36</t>
  </si>
  <si>
    <t>(26+67)/(2)=46.5</t>
  </si>
  <si>
    <t>(24+46)/(2)=35</t>
  </si>
  <si>
    <t>(25+66)/(2)=45.5</t>
  </si>
  <si>
    <t>(23+45)/(2)=34</t>
  </si>
  <si>
    <t>(24+65)/(2)=44.5</t>
  </si>
  <si>
    <t>(22+44)/(2)=33</t>
  </si>
  <si>
    <t>(23+64)/(2)=43.5</t>
  </si>
  <si>
    <t>(21+43)/(2)=32</t>
  </si>
  <si>
    <t>(22+63)/(2)=42.5</t>
  </si>
  <si>
    <t>(9999847.8+9999917.8)/(2)=9999882.85</t>
  </si>
  <si>
    <t>(20+42)/(2)=31</t>
  </si>
  <si>
    <t>(21+62)/(2)=41.5</t>
  </si>
  <si>
    <t>(19+41)/(2)=30</t>
  </si>
  <si>
    <t>(19+61)/(2)=40</t>
  </si>
  <si>
    <t>(9999847.8+9999907.8)/(2)=9999877.85</t>
  </si>
  <si>
    <t>(18+40)/(2)=29</t>
  </si>
  <si>
    <t>(18+60)/(2)=39</t>
  </si>
  <si>
    <t>(17+39)/(2)=28</t>
  </si>
  <si>
    <t>(15+59)/(2)=37</t>
  </si>
  <si>
    <t>(14+38)/(2)=26</t>
  </si>
  <si>
    <t>(14+58)/(2)=36</t>
  </si>
  <si>
    <t>(13+37)/(2)=25</t>
  </si>
  <si>
    <t>(13+57)/(2)=35</t>
  </si>
  <si>
    <t>(12+36)/(2)=24</t>
  </si>
  <si>
    <t>(12+56)/(2)=34</t>
  </si>
  <si>
    <t>(11+35)/(2)=23</t>
  </si>
  <si>
    <t>(11+55)/(2)=33</t>
  </si>
  <si>
    <t>(10+34)/(2)=22</t>
  </si>
  <si>
    <t>(10+54)/(2)=32</t>
  </si>
  <si>
    <t>(9+33)/(2)=21</t>
  </si>
  <si>
    <t>(9+53)/(2)=31</t>
  </si>
  <si>
    <t>(8+27)/(2)=17.5</t>
  </si>
  <si>
    <t>(8+52)/(2)=30</t>
  </si>
  <si>
    <t>(9999837.8+9999907.8)/(2)=9999872.85</t>
  </si>
  <si>
    <t>(7+26)/(2)=16.5</t>
  </si>
  <si>
    <t>(7+51)/(2)=29</t>
  </si>
  <si>
    <t>(6+25)/(2)=15.5</t>
  </si>
  <si>
    <t>(6+50)/(2)=28</t>
  </si>
  <si>
    <t>(9999837.8+9999897.8)/(2)=9999867.85</t>
  </si>
  <si>
    <t>(5+24)/(2)=14.5</t>
  </si>
  <si>
    <t>(5+49)/(2)=27</t>
  </si>
  <si>
    <t>(4+23)/(2)=13.5</t>
  </si>
  <si>
    <t>(4+48)/(2)=26</t>
  </si>
  <si>
    <t>(3+22)/(2)=12.5</t>
  </si>
  <si>
    <t>(3+47)/(2)=25</t>
  </si>
  <si>
    <t>(2+21)/(2)=11.5</t>
  </si>
  <si>
    <t>(2+46)/(2)=24</t>
  </si>
  <si>
    <t>(1+13)/(2)=7</t>
  </si>
  <si>
    <t>(1+7)/(2)=4</t>
  </si>
  <si>
    <t>(9999837.8+0)/(2)=4999918.9</t>
  </si>
  <si>
    <r>
      <t>A futtatás idôtartama: </t>
    </r>
    <r>
      <rPr>
        <b/>
        <sz val="7"/>
        <color rgb="FF333333"/>
        <rFont val="Verdana"/>
        <family val="2"/>
        <charset val="238"/>
      </rPr>
      <t>0.06 mp (0 p)</t>
    </r>
  </si>
  <si>
    <t>validitás</t>
  </si>
  <si>
    <t>fajlagos</t>
  </si>
  <si>
    <t>irány</t>
  </si>
  <si>
    <t>y0</t>
  </si>
  <si>
    <t>biztosítási hajlandóság/piac idealitása</t>
  </si>
  <si>
    <t>https://miau.my-x.hu/myx-free/coco/index.html</t>
  </si>
  <si>
    <t>&lt;?xml version="1.0" encoding="utf-16"?&gt;&lt;WebTableParameter xmlns:xsd="http://www.w3.org/2001/XMLSchema" xmlns:xsi="http://www.w3.org/2001/XMLSchema-instance" xmlns="http://stats.oecd.org/OECDStatWS/2004/03/01/"&gt;&lt;DataTable Code="SNA_TABLE1" HasMetadata="true"&gt;&lt;Name LocaleIsoCode="en"&gt;1. Gross domestic product (GDP)&lt;/Name&gt;&lt;Name LocaleIsoCode="fr"&gt;1. Produit intérieur brut (PIB)&lt;/Name&gt;&lt;Dimension Code="LOCATION" HasMetadata="false" CommonCode="LOCATION" Display="labels"&gt;&lt;Name LocaleIsoCode="en"&gt;Country&lt;/Name&gt;&lt;Name LocaleIsoCode="fr"&gt;Pays&lt;/Name&gt;&lt;Member Code="AUS" HasMetadata="true" HasOnlyUnitMetadata="false" HasChild="0"&gt;&lt;Name LocaleIsoCode="en"&gt;Australia&lt;/Name&gt;&lt;Name LocaleIsoCode="fr"&gt;Australie&lt;/Name&gt;&lt;/Member&gt;&lt;Member Code="AUT" HasMetadata="true" HasOnlyUnitMetadata="false" HasChild="0"&gt;&lt;Name LocaleIsoCode="en"&gt;Austria&lt;/Name&gt;&lt;Name LocaleIsoCode="fr"&gt;Autriche&lt;/Name&gt;&lt;/Member&gt;&lt;Member Code="BEL" HasMetadata="true" HasOnlyUnitMetadata="false" HasChild="0"&gt;&lt;Name LocaleIsoCode="en"&gt;Belgium&lt;/Name&gt;&lt;Name LocaleIsoCode="fr"&gt;Belgique&lt;/Name&gt;&lt;/Member&gt;&lt;Member Code="CAN" HasMetadata="true" HasOnlyUnitMetadata="false" HasChild="0"&gt;&lt;Name LocaleIsoCode="en"&gt;Canada&lt;/Name&gt;&lt;Name LocaleIsoCode="fr"&gt;Canada&lt;/Name&gt;&lt;/Member&gt;&lt;Member Code="CHL" HasMetadata="true" HasOnlyUnitMetadata="false" HasChild="0"&gt;&lt;Name LocaleIsoCode="en"&gt;Chile&lt;/Name&gt;&lt;Name LocaleIsoCode="fr"&gt;Chili&lt;/Name&gt;&lt;/Member&gt;&lt;Member Code="COL" HasMetadata="true" HasOnlyUnitMetadata="false" HasChild="0"&gt;&lt;Name LocaleIsoCode="en"&gt;Colombia&lt;/Name&gt;&lt;Name LocaleIsoCode="fr"&gt;Colombie&lt;/Name&gt;&lt;/Member&gt;&lt;Member Code="CRI" HasMetadata="true" HasOnlyUnitMetadata="false" HasChild="0"&gt;&lt;Name LocaleIsoCode="en"&gt;Costa Rica&lt;/Name&gt;&lt;Name LocaleIsoCode="fr"&gt;Costa Rica&lt;/Name&gt;&lt;/Member&gt;&lt;Member Code="CZE" HasMetadata="true" HasOnlyUnitMetadata="false" HasChild="0"&gt;&lt;Name LocaleIsoCode="en"&gt;Czech Republic&lt;/Name&gt;&lt;Name LocaleIsoCode="fr"&gt;République tchèque&lt;/Name&gt;&lt;/Member&gt;&lt;Member Code="DNK" HasMetadata="true" HasOnlyUnitMetadata="false" HasChild="0"&gt;&lt;Name LocaleIsoCode="en"&gt;Denmark&lt;/Name&gt;&lt;Name LocaleIsoCode="fr"&gt;Danemark&lt;/Name&gt;&lt;/Member&gt;&lt;Member Code="EST" HasMetadata="true" HasOnlyUnitMetadata="false" HasChild="0"&gt;&lt;Name LocaleIsoCode="en"&gt;Estonia&lt;/Name&gt;&lt;Name LocaleIsoCode="fr"&gt;Estonie&lt;/Name&gt;&lt;/Member&gt;&lt;Member Code="FIN" HasMetadata="true" HasOnlyUnitMetadata="false" HasChild="0"&gt;&lt;Name LocaleIsoCode="en"&gt;Finland&lt;/Name&gt;&lt;Name LocaleIsoCode="fr"&gt;Finlande&lt;/Name&gt;&lt;/Member&gt;&lt;Member Code="FRA" HasMetadata="true" HasOnlyUnitMetadata="false" HasChild="0"&gt;&lt;Name LocaleIsoCode="en"&gt;France&lt;/Name&gt;&lt;Name LocaleIsoCode="fr"&gt;France&lt;/Name&gt;&lt;/Member&gt;&lt;Member Code="DEU" HasMetadata="true" HasOnlyUnitMetadata="false" HasChild="0"&gt;&lt;Name LocaleIsoCode="en"&gt;Germany&lt;/Name&gt;&lt;Name LocaleIsoCode="fr"&gt;Allemagne&lt;/Name&gt;&lt;/Member&gt;&lt;Member Code="GRC" HasMetadata="true" HasOnlyUnitMetadata="false" HasChild="0"&gt;&lt;Name LocaleIsoCode="en"&gt;Greece&lt;/Name&gt;&lt;Name LocaleIsoCode="fr"&gt;Grèce&lt;/Name&gt;&lt;/Member&gt;&lt;Member Code="HUN" HasMetadata="true" HasOnlyUnitMetadata="false" HasChild="0"&gt;&lt;Name LocaleIsoCode="en"&gt;Hungary&lt;/Name&gt;&lt;Name LocaleIsoCode="fr"&gt;Hongrie&lt;/Name&gt;&lt;/Member&gt;&lt;Member Code="ISL" HasMetadata="true" HasOnlyUnitMetadata="false" HasChild="0"&gt;&lt;Name LocaleIsoCode="en"&gt;Iceland&lt;/Name&gt;&lt;Name LocaleIsoCode="fr"&gt;Islande&lt;/Name&gt;&lt;/Member&gt;&lt;Member Code="IRL" HasMetadata="true" HasOnlyUnitMetadata="false" HasChild="0"&gt;&lt;Name LocaleIsoCode="en"&gt;Ireland&lt;/Name&gt;&lt;Name LocaleIsoCode="fr"&gt;Irlande&lt;/Name&gt;&lt;/Member&gt;&lt;Member Code="ISR" HasMetadata="true" HasOnlyUnitMetadata="false" HasChild="0"&gt;&lt;Name LocaleIsoCode="en"&gt;Israel&lt;/Name&gt;&lt;Name LocaleIsoCode="fr"&gt;Israël&lt;/Name&gt;&lt;/Member&gt;&lt;Member Code="ITA" HasMetadata="true" HasOnlyUnitMetadata="false" HasChild="0"&gt;&lt;Name LocaleIsoCode="en"&gt;Italy&lt;/Name&gt;&lt;Name LocaleIsoCode="fr"&gt;Italie&lt;/Name&gt;&lt;/Member&gt;&lt;Member Code="JPN" HasMetadata="true" HasOnlyUnitMetadata="false" HasChild="0"&gt;&lt;Name LocaleIsoCode="en"&gt;Japan&lt;/Name&gt;&lt;Name LocaleIsoCode="fr"&gt;Japon&lt;/Name&gt;&lt;/Member&gt;&lt;Member Code="KOR" HasMetadata="true" HasOnlyUnitMetadata="false" HasChild="0"&gt;&lt;Name LocaleIsoCode="en"&gt;Korea&lt;/Name&gt;&lt;Name LocaleIsoCode="fr"&gt;Corée&lt;/Name&gt;&lt;/Member&gt;&lt;Member Code="LVA" HasMetadata="true" HasOnlyUnitMetadata="false" HasChild="0"&gt;&lt;Name LocaleIsoCode="en"&gt;Latvia&lt;/Name&gt;&lt;Name LocaleIsoCode="fr"&gt;Lettonie&lt;/Name&gt;&lt;/Member&gt;&lt;Member Code="LTU" HasMetadata="true" HasOnlyUnitMetadata="false" HasChild="0"&gt;&lt;Name LocaleIsoCode="en"&gt;Lithuania&lt;/Name&gt;&lt;Name LocaleIsoCode="fr"&gt;Lituanie&lt;/Name&gt;&lt;/Member&gt;&lt;Member Code="LUX" HasMetadata="true" HasOnlyUnitMetadata="false" HasChild="0"&gt;&lt;Name LocaleIsoCode="en"&gt;Luxembourg&lt;/Name&gt;&lt;Name LocaleIsoCode="fr"&gt;Luxembourg&lt;/Name&gt;&lt;/Member&gt;&lt;Member Code="MEX" HasMetadata="true" HasOnlyUnitMetadata="false" HasChild="0"&gt;&lt;Name LocaleIsoCode="en"&gt;Mexico&lt;/Name&gt;&lt;Name LocaleIsoCode="fr"&gt;Mexique&lt;/Name&gt;&lt;/Member&gt;&lt;Member Code="NLD" HasMetadata="true" HasOnlyUnitMetadata="false" HasChild="0"&gt;&lt;Name LocaleIsoCode="en"&gt;Netherlands&lt;/Name&gt;&lt;Name LocaleIsoCode="fr"&gt;Pays-Bas&lt;/Name&gt;&lt;/Member&gt;&lt;Member Code="NZL" HasMetadata="true" HasOnlyUnitMetadata="false" HasChild="0"&gt;&lt;Name LocaleIsoCode="en"&gt;New Zealand&lt;/Name&gt;&lt;Name LocaleIsoCode="fr"&gt;Nouvelle-Zélande&lt;/Name&gt;&lt;/Member&gt;&lt;Member Code="NOR" HasMetadata="true" HasOnlyUnitMetadata="false" HasChild="0"&gt;&lt;Name LocaleIsoCode="en"&gt;Norway&lt;/Name&gt;&lt;Name LocaleIsoCode="fr"&gt;Norvège&lt;/Name&gt;&lt;/Member&gt;&lt;Member Code="POL" HasMetadata="true" HasOnlyUnitMetadata="false" HasChild="0"&gt;&lt;Name LocaleIsoCode="en"&gt;Poland&lt;/Name&gt;&lt;Name LocaleIsoCode="fr"&gt;Pologne&lt;/Name&gt;&lt;/Member&gt;&lt;Member Code="PRT" HasMetadata="true" HasOnlyUnitMetadata="false" HasChild="0"&gt;&lt;Name LocaleIsoCode="en"&gt;Portugal&lt;/Name&gt;&lt;Name LocaleIsoCode="fr"&gt;Portugal&lt;/Name&gt;&lt;/Member&gt;&lt;Member Code="SVK" HasMetadata="true" HasOnlyUnitMetadata="false" HasChild="0"&gt;&lt;Name LocaleIsoCode="en"&gt;Slovak Republic&lt;/Name&gt;&lt;Name LocaleIsoCode="fr"&gt;République slovaque&lt;/Name&gt;&lt;/Member&gt;&lt;Member Code="SVN" HasMetadata="true" HasOnlyUnitMetadata="false" HasChild="0"&gt;&lt;Name LocaleIsoCode="en"&gt;Slovenia&lt;/Name&gt;&lt;Name LocaleIsoCode="fr"&gt;Slovénie&lt;/Name&gt;&lt;/Member&gt;&lt;Member Code="ESP" HasMetadata="true" HasOnlyUnitMetadata="false" HasChild="0"&gt;&lt;Name LocaleIsoCode="en"&gt;Spain&lt;/Name&gt;&lt;Name LocaleIsoCode="fr"&gt;Espagne&lt;/Name&gt;&lt;/Member&gt;&lt;Member Code="SWE" HasMetadata="true" HasOnlyUnitMetadata="false" HasChild="0"&gt;&lt;Name LocaleIsoCode="en"&gt;Sweden&lt;/Name&gt;&lt;Name LocaleIsoCode="fr"&gt;Suède&lt;/Name&gt;&lt;/Member&gt;&lt;Member Code="CHE" HasMetadata="true" HasOnlyUnitMetadata="false" HasChild="0"&gt;&lt;Name LocaleIsoCode="en"&gt;Switzerland&lt;/Name&gt;&lt;Name LocaleIsoCode="fr"&gt;Suisse&lt;/Name&gt;&lt;/Member&gt;&lt;Member Code="TUR" HasMetadata="true" HasOnlyUnitMetadata="false" HasChild="0"&gt;&lt;Name LocaleIsoCode="en"&gt;Türkiye&lt;/Name&gt;&lt;Name LocaleIsoCode="fr"&gt;Türkiye&lt;/Name&gt;&lt;/Member&gt;&lt;Member Code="GBR" HasMetadata="true" HasOnlyUnitMetadata="false" HasChild="0"&gt;&lt;Name LocaleIsoCode="en"&gt;United Kingdom&lt;/Name&gt;&lt;Name LocaleIsoCode="fr"&gt;Royaume-Uni&lt;/Name&gt;&lt;/Member&gt;&lt;Member Code="USA" HasMetadata="true" HasOnlyUnitMetadata="false" HasChild="0"&gt;&lt;Name LocaleIsoCode="en"&gt;United States&lt;/Name&gt;&lt;Name LocaleIsoCode="fr"&gt;États-Unis&lt;/Name&gt;&lt;/Member&gt;&lt;Member Code="EA19" HasMetadata="true" HasOnlyUnitMetadata="false" HasChild="0"&gt;&lt;Name LocaleIsoCode="en"&gt;Euro area (19 countries)&lt;/Name&gt;&lt;Name LocaleIsoCode="fr"&gt;Zone euro (19 pays)&lt;/Name&gt;&lt;/Member&gt;&lt;Member Code="EU27_2020" HasMetadata="true" HasOnlyUnitMetadata="false" HasChild="0"&gt;&lt;Name LocaleIsoCode="en"&gt;European Union – 27 countries (from 01/02/2020)&lt;/Name&gt;&lt;Name LocaleIsoCode="fr"&gt;Union européenne – 27 pays (à partir du 01/02/2020)&lt;/Name&gt;&lt;/Member&gt;&lt;Member Code="OECD" HasMetadata="true" HasOnlyUnitMetadata="false" HasChild="0"&gt;&lt;Name LocaleIsoCode="en"&gt;OECD - Total&lt;/Name&gt;&lt;Name LocaleIsoCode="fr"&gt;OCDE - Total&lt;/Name&gt;&lt;/Member&gt;&lt;Member Code="NMEC" HasMetadata="false" HasOnlyUnitMetadata="false" HasChild="1"&gt;&lt;Name LocaleIsoCode="en"&gt;Non-OECD Economies&lt;/Name&gt;&lt;Name LocaleIsoCode="fr"&gt;Économies non-OCDE&lt;/Name&gt;&lt;ChildMember Code="ARG" HasMetadata="true" HasOnlyUnitMetadata="false" HasChild="0"&gt;&lt;Name LocaleIsoCode="en"&gt;Argentina&lt;/Name&gt;&lt;Name LocaleIsoCode="fr"&gt;Argentine&lt;/Name&gt;&lt;/ChildMember&gt;&lt;ChildMember Code="BRA" HasMetadata="true" HasOnlyUnitMetadata="false" HasChild="0"&gt;&lt;Name LocaleIsoCode="en"&gt;Brazil&lt;/Name&gt;&lt;Name LocaleIsoCode="fr"&gt;Brésil&lt;/Name&gt;&lt;/ChildMember&gt;&lt;ChildMember Code="BGR" HasMetadata="true" HasOnlyUnitMetadata="false" HasChild="0"&gt;&lt;Name LocaleIsoCode="en"&gt;Bulgaria&lt;/Name&gt;&lt;Name LocaleIsoCode="fr"&gt;Bulgarie&lt;/Name&gt;&lt;/ChildMember&gt;&lt;ChildMember Code="CHN" HasMetadata="true" HasOnlyUnitMetadata="false" HasChild="0"&gt;&lt;Name LocaleIsoCode="en"&gt;China (People's Republic of)&lt;/Name&gt;&lt;Name LocaleIsoCode="fr"&gt;Chine (République populaire de)&lt;/Name&gt;&lt;/ChildMember&gt;&lt;ChildMember Code="HRV" HasMetadata="true" HasOnlyUnitMetadata="false" HasChild="0"&gt;&lt;Name LocaleIsoCode="en"&gt;Croatia&lt;/Name&gt;&lt;Name LocaleIsoCode="fr"&gt;Croatie&lt;/Name&gt;&lt;/ChildMember&gt;&lt;ChildMember Code="CYP" HasMetadata="true" HasOnlyUnitMetadata="false" HasChild="0"&gt;&lt;Name LocaleIsoCode="en"&gt;Cyprus&lt;/Name&gt;&lt;Name LocaleIsoCode="fr"&gt;Chypre&lt;/Name&gt;&lt;/ChildMember&gt;&lt;ChildMember Code="IND" HasMetadata="true" HasOnlyUnitMetadata="false" HasChild="0"&gt;&lt;Name LocaleIsoCode="en"&gt;India&lt;/Name&gt;&lt;Name LocaleIsoCode="fr"&gt;Inde&lt;/Name&gt;&lt;/ChildMember&gt;&lt;ChildMember Code="IDN" HasMetadata="true" HasOnlyUnitMetadata="false" HasChild="0"&gt;&lt;Name LocaleIsoCode="en"&gt;Indonesia&lt;/Name&gt;&lt;Name LocaleIsoCode="fr"&gt;Indonésie&lt;/Name&gt;&lt;/ChildMember&gt;&lt;ChildMember Code="MLT" HasMetadata="true" HasOnlyUnitMetadata="false" HasChild="0"&gt;&lt;Name LocaleIsoCode="en"&gt;Malta&lt;/Name&gt;&lt;Name LocaleIsoCode="fr"&gt;Malte&lt;/Name&gt;&lt;/ChildMember&gt;&lt;ChildMember Code="ROU" HasMetadata="true" HasOnlyUnitMetadata="false" HasChild="0"&gt;&lt;Name LocaleIsoCode="en"&gt;Romania&lt;/Name&gt;&lt;Name LocaleIsoCode="fr"&gt;Roumanie&lt;/Name&gt;&lt;/ChildMember&gt;&lt;ChildMember Code="RUS" HasMetadata="true" HasOnlyUnitMetadata="false" HasChild="0"&gt;&lt;Name LocaleIsoCode="en"&gt;Russia&lt;/Name&gt;&lt;Name LocaleIsoCode="fr"&gt;Russie&lt;/Name&gt;&lt;/ChildMember&gt;&lt;ChildMember Code="SAU" HasMetadata="true" HasOnlyUnitMetadata="false" HasChild="0"&gt;&lt;Name LocaleIsoCode="en"&gt;Saudi Arabia&lt;/Name&gt;&lt;Name LocaleIsoCode="fr"&gt;Arabie saoudite&lt;/Name&gt;&lt;/ChildMember&gt;&lt;ChildMember Code="ZAF" HasMetadata="true" HasOnlyUnitMetadata="false" HasChild="0"&gt;&lt;Name LocaleIsoCode="en"&gt;South Africa&lt;/Name&gt;&lt;Name LocaleIsoCode="fr"&gt;Afrique du Sud&lt;/Name&gt;&lt;/ChildMember&gt;&lt;/Member&gt;&lt;/Dimension&gt;&lt;Dimension Code="TRANSACT" HasMetadata="false" Display="labels"&gt;&lt;Name LocaleIsoCode="en"&gt;Transaction&lt;/Name&gt;&lt;Name LocaleIsoCode="fr"&gt;Transaction&lt;/Name&gt;&lt;Member Code="B1_GE" HasMetadata="false" HasOnlyUnitMetadata="false" HasChild="0"&gt;&lt;Name LocaleIsoCode="en"&gt;Gross domestic product (expenditure approach)&lt;/Name&gt;&lt;Name LocaleIsoCode="fr"&gt;Produit intérieur brut (par les dépenses)&lt;/Name&gt;&lt;/Member&gt;&lt;/Dimension&gt;&lt;Dimension Code="MEASURE" HasMetadata="false" Display="labels"&gt;&lt;Name LocaleIsoCode="en"&gt;Measure&lt;/Name&gt;&lt;Name LocaleIsoCode="fr"&gt;Mesure&lt;/Name&gt;&lt;Member Code="CPC" HasMetadata="false" HasOnlyUnitMetadata="false" HasChild="0"&gt;&lt;Name LocaleIsoCode="en"&gt;Current prices, current PPPs&lt;/Name&gt;&lt;Name LocaleIsoCode="fr"&gt;Prix courants, PPA courantes&lt;/Name&gt;&lt;/Member&gt;&lt;/Dimension&gt;&lt;Dimension Code="TIME" HasMetadata="false" CommonCode="TIME" Display="labels"&gt;&lt;Name LocaleIsoCode="en"&gt;Year&lt;/Name&gt;&lt;Name LocaleIsoCode="fr"&gt;Année&lt;/Name&gt;&lt;Member Code="2015" HasMetadata="false"&gt;&lt;Name LocaleIsoCode="en"&gt;2015&lt;/Name&gt;&lt;Name LocaleIsoCode="fr"&gt;2015&lt;/Name&gt;&lt;/Member&gt;&lt;Member Code="2016" HasMetadata="false"&gt;&lt;Name LocaleIsoCode="en"&gt;2016&lt;/Name&gt;&lt;Name LocaleIsoCode="fr"&gt;2016&lt;/Name&gt;&lt;/Member&gt;&lt;Member Code="2017" HasMetadata="false"&gt;&lt;Name LocaleIsoCode="en"&gt;2017&lt;/Name&gt;&lt;Name LocaleIsoCode="fr"&gt;2017&lt;/Name&gt;&lt;/Member&gt;&lt;Member Code="2018" HasMetadata="false"&gt;&lt;Name LocaleIsoCode="en"&gt;2018&lt;/Name&gt;&lt;Name LocaleIsoCode="fr"&gt;2018&lt;/Name&gt;&lt;/Member&gt;&lt;Member Code="2019" HasMetadata="false"&gt;&lt;Name LocaleIsoCode="en"&gt;2019&lt;/Name&gt;&lt;Name LocaleIsoCode="fr"&gt;2019&lt;/Name&gt;&lt;/Member&gt;&lt;Member Code="2020" HasMetadata="false"&gt;&lt;Name LocaleIsoCode="en"&gt;2020&lt;/Name&gt;&lt;Name LocaleIsoCode="fr"&gt;2020&lt;/Name&gt;&lt;/Member&gt;&lt;Member Code="2021" HasMetadata="false"&gt;&lt;Name LocaleIsoCode="en"&gt;2021&lt;/Name&gt;&lt;Name LocaleIsoCode="fr"&gt;2021&lt;/Name&gt;&lt;/Member&gt;&lt;/Dimension&gt;&lt;WBOSInformations&gt;&lt;TimeDimension WebTreeWasUsed="false"&gt;&lt;NumberOfPeriods Annual="7" Semesters="0" Quarters="0" Months="0" Weeks="0" Days="0" /&gt;&lt;/TimeDimension&gt;&lt;/WBOSInformations&gt;&lt;Tabulation Axis="horizontal"&gt;&lt;Dimension Code="TIME" CommonCode="TIME" /&gt;&lt;/Tabulation&gt;&lt;Tabulation Axis="vertical"&gt;&lt;Dimension Code="LOCATION" CommonCode="LOCATION" /&gt;&lt;/Tabulation&gt;&lt;Tabulation Axis="page"&gt;&lt;Dimension Code="TRANSACT" /&gt;&lt;Dimension Code="MEASURE" /&gt;&lt;/Tabulation&gt;&lt;Formatting&gt;&lt;Labels LocaleIsoCode="en" /&gt;&lt;Power&gt;0&lt;/Power&gt;&lt;Decimals&gt;1&lt;/Decimals&gt;&lt;SkipEmptyLines&gt;true&lt;/SkipEmptyLines&gt;&lt;SkipEmptyCols&gt;false&lt;/SkipEmptyCols&gt;&lt;SkipLineHierarchy&gt;false&lt;/SkipLineHierarchy&gt;&lt;SkipColHierarchy&gt;false&lt;/SkipColHierarchy&gt;&lt;Page&gt;1&lt;/Page&gt;&lt;/Formatting&gt;&lt;/DataTable&gt;&lt;Format&gt;&lt;ShowEmptyAxes&gt;true&lt;/ShowEmptyAxes&gt;&lt;Page&gt;1&lt;/Page&gt;&lt;EnableSort&gt;true&lt;/EnableSort&gt;&lt;IncludeFlagColumn&gt;false&lt;/IncludeFlagColumn&gt;&lt;IncludeTimeSeriesId&gt;false&lt;/IncludeTimeSeriesId&gt;&lt;DoBarChart&gt;false&lt;/DoBarChart&gt;&lt;FreezePanes&gt;false&lt;/FreezePanes&gt;&lt;MaxBarChartLen&gt;65&lt;/MaxBarChartLen&gt;&lt;/Format&gt;&lt;Query&gt;&lt;Name LocaleIsoCode="en"&gt;GDP, US $, current prices, current PPPs, millions&lt;/Name&gt;&lt;AbsoluteUri&gt;http://stats.oecd.org//View.aspx?QueryId=60704&amp;amp;QueryType=Public&amp;amp;Lang=en&lt;/AbsoluteUri&gt;&lt;/Query&gt;&lt;/WebTableParameter&gt;</t>
  </si>
  <si>
    <t>Dataset: 1. Gross domestic product (GDP)</t>
  </si>
  <si>
    <t>Transaction</t>
  </si>
  <si>
    <t>Gross domestic product (expenditure approach)</t>
  </si>
  <si>
    <t>Measure</t>
  </si>
  <si>
    <t>Current prices, current PPPs</t>
  </si>
  <si>
    <t>i</t>
  </si>
  <si>
    <t>Euro area (19 countries)</t>
  </si>
  <si>
    <t>European Union – 27 countries (from 01/02/2020)</t>
  </si>
  <si>
    <t>Data extracted on 14 Jan 2023 18:11 UTC (GMT) from OECD.Stat</t>
  </si>
  <si>
    <t>Legend:</t>
  </si>
  <si>
    <t>P:</t>
  </si>
  <si>
    <t>Provisional value</t>
  </si>
  <si>
    <t>E:</t>
  </si>
  <si>
    <t>Estimated value</t>
  </si>
  <si>
    <t>GDP</t>
  </si>
  <si>
    <t>population</t>
  </si>
  <si>
    <t>GDP/pop</t>
  </si>
  <si>
    <t>korreláció</t>
  </si>
  <si>
    <t>COCO STD: 2840936</t>
  </si>
  <si>
    <t>X(A7)</t>
  </si>
  <si>
    <t>X(A8)</t>
  </si>
  <si>
    <t>X(A9)</t>
  </si>
  <si>
    <t>X(A10)</t>
  </si>
  <si>
    <t>X(A11)</t>
  </si>
  <si>
    <t>Y(A12)</t>
  </si>
  <si>
    <t>(106430.2+82313.6)/(2)=94371.85</t>
  </si>
  <si>
    <t>(0+17409.3)/(2)=8704.65</t>
  </si>
  <si>
    <t>(2341.6+2947.8)/(2)=2644.75</t>
  </si>
  <si>
    <t>(852.3+1666.9)/(2)=1259.6</t>
  </si>
  <si>
    <t>(4283.4+0)/(2)=2141.7</t>
  </si>
  <si>
    <t>(6235+13559.5)/(2)=9897.25</t>
  </si>
  <si>
    <t>(1489.3+9150.1)/(2)=5319.7</t>
  </si>
  <si>
    <t>(0+3405.3)/(2)=1702.65</t>
  </si>
  <si>
    <t>(8820.7+0)/(2)=4410.35</t>
  </si>
  <si>
    <t>(82147.9+58031.3)/(2)=70089.55</t>
  </si>
  <si>
    <t>(51358.7+31723.9)/(2)=41541.25</t>
  </si>
  <si>
    <t>(45678.3+31723.9)/(2)=38701.05</t>
  </si>
  <si>
    <t>(25354.9+31723.9)/(2)=28539.35</t>
  </si>
  <si>
    <t>(0+707.4)/(2)=353.7</t>
  </si>
  <si>
    <t>(852.3+0)/(2)=426.15</t>
  </si>
  <si>
    <t>(2341.6+0)/(2)=1170.8</t>
  </si>
  <si>
    <t>(339.3+0)/(2)=169.65</t>
  </si>
  <si>
    <t>(2217.6+13559.5)/(2)=7888.55</t>
  </si>
  <si>
    <t>(25354.9+29990.5)/(2)=27672.65</t>
  </si>
  <si>
    <t>(22244.3+29990.5)/(2)=26117.4</t>
  </si>
  <si>
    <t>(3424.1+0)/(2)=1712.05</t>
  </si>
  <si>
    <t>(16872.5+16872.5)/(2)=16872.5</t>
  </si>
  <si>
    <t>COCO:STD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</si>
  <si>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1.43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</si>
  <si>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0.14 mp (0 p)</t>
    </r>
  </si>
  <si>
    <t>COCO STD: 7129826</t>
  </si>
  <si>
    <t>X(A12)</t>
  </si>
  <si>
    <t>X(A13)</t>
  </si>
  <si>
    <t>X(A14)</t>
  </si>
  <si>
    <t>X(A15)</t>
  </si>
  <si>
    <t>X(A16)</t>
  </si>
  <si>
    <t>X(A17)</t>
  </si>
  <si>
    <t>X(A18)</t>
  </si>
  <si>
    <t>X(A19)</t>
  </si>
  <si>
    <t>X(A20)</t>
  </si>
  <si>
    <t>X(A21)</t>
  </si>
  <si>
    <t>X(A22)</t>
  </si>
  <si>
    <t>Y(A23)</t>
  </si>
  <si>
    <t>(98962.9+63473.5)/(2)=81218.25</t>
  </si>
  <si>
    <t>(8811.8+2436.7)/(2)=5624.25</t>
  </si>
  <si>
    <t>(3486.9+10078.2)/(2)=6782.55</t>
  </si>
  <si>
    <t>(0+18896)/(2)=9448</t>
  </si>
  <si>
    <t>(7400.2+29421.7)/(2)=18410.95</t>
  </si>
  <si>
    <t>(12961.4+7317.1)/(2)=10139.25</t>
  </si>
  <si>
    <t>(22812.3+2482.8)/(2)=12647.55</t>
  </si>
  <si>
    <t>(0+7224)/(2)=3612</t>
  </si>
  <si>
    <t>(0+3435.8)/(2)=1717.9</t>
  </si>
  <si>
    <t>(3594+7674.5)/(2)=5634.25</t>
  </si>
  <si>
    <t>(1154.3+0)/(2)=577.15</t>
  </si>
  <si>
    <t>(3144.5+3065.4)/(2)=3104.95</t>
  </si>
  <si>
    <t>(0+6822.6)/(2)=3411.3</t>
  </si>
  <si>
    <t>(74462.7+38973.3)/(2)=56718</t>
  </si>
  <si>
    <t>(9131.1+0)/(2)=4565.55</t>
  </si>
  <si>
    <t>(43397.2+7907.8)/(2)=25652.5</t>
  </si>
  <si>
    <t>(37665.8+2176.4)/(2)=19921.15</t>
  </si>
  <si>
    <t>(17160.1+2176.4)/(2)=9668.25</t>
  </si>
  <si>
    <t>(0+5266.9)/(2)=2633.45</t>
  </si>
  <si>
    <t>(8811.8+0)/(2)=4405.9</t>
  </si>
  <si>
    <t>(3486.9+7466.3)/(2)=5476.6</t>
  </si>
  <si>
    <t>(5244.8+0)/(2)=2622.4</t>
  </si>
  <si>
    <t>(3486.9+0)/(2)=1743.45</t>
  </si>
  <si>
    <t>(1609.8+7674.5)/(2)=4642.15</t>
  </si>
  <si>
    <t>(4321.8+0)/(2)=2160.9</t>
  </si>
  <si>
    <t>(0+3611)/(2)=1805.5</t>
  </si>
  <si>
    <t>(14682.3+2176.4)/(2)=8429.35</t>
  </si>
  <si>
    <t>(0+350.4)/(2)=175.2</t>
  </si>
  <si>
    <t>(3144.5+2590.9)/(2)=2867.7</t>
  </si>
  <si>
    <t>(4053.5+16753.6)/(2)=10403.55</t>
  </si>
  <si>
    <t>(3144.5+2228.5)/(2)=2686.5</t>
  </si>
  <si>
    <t>(0+16753.6)/(2)=8376.8</t>
  </si>
  <si>
    <t>(14682.3+0)/(2)=7341.15</t>
  </si>
  <si>
    <t>(3454.8+0)/(2)=1727.4</t>
  </si>
  <si>
    <t>(3197.6+0)/(2)=1598.8</t>
  </si>
  <si>
    <t>(0+15718.5)/(2)=7859.25</t>
  </si>
  <si>
    <t>(1609.8+0)/(2)=804.9</t>
  </si>
  <si>
    <t>(2237.5+0)/(2)=1118.75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</si>
  <si>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1.52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</si>
  <si>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0.38 mp (0.01 p)</t>
    </r>
  </si>
  <si>
    <t>Pitlik László</t>
  </si>
  <si>
    <t>Szerző</t>
  </si>
  <si>
    <t>Cím</t>
  </si>
  <si>
    <t>Title</t>
  </si>
  <si>
    <t>Kiadó</t>
  </si>
  <si>
    <t>URL</t>
  </si>
  <si>
    <t>Country-based ideality index concerning the insurance market and GDP-modeling</t>
  </si>
  <si>
    <t>MIAÚ</t>
  </si>
  <si>
    <t>https://miau.my-x.hu/miau/295/biztositas_gdp.xlsx</t>
  </si>
  <si>
    <t>Következtetések</t>
  </si>
  <si>
    <t xml:space="preserve">A biztosítási piac monetáris méreténak egy főre jutó dinamikus alakulása alapján </t>
  </si>
  <si>
    <t>az egyes országok idealitása minősíthető antidiszkriminatív (optimalizált) és naiv módon.</t>
  </si>
  <si>
    <t>a GDP egy főre jutó értéke is modellezhető egyszeres és dupla attribútum-készletű hasonlóságelemzési modellekkel.</t>
  </si>
  <si>
    <t>A GDP-re vonatkozó becslések korrelációja 0.96/0.98 modelltípustól függően.</t>
  </si>
  <si>
    <t>Munkalap</t>
  </si>
  <si>
    <t>Tartalom</t>
  </si>
  <si>
    <t>GDP, US…</t>
  </si>
  <si>
    <t>Nyersadatok I</t>
  </si>
  <si>
    <t>OECD.Stat…</t>
  </si>
  <si>
    <t>Nyersadatok II</t>
  </si>
  <si>
    <t>OECD pop</t>
  </si>
  <si>
    <t>Nyersadatok III</t>
  </si>
  <si>
    <t>pop_2010_2021</t>
  </si>
  <si>
    <t>Elő-strukturált nyers adatok</t>
  </si>
  <si>
    <t>bizt2010_2020</t>
  </si>
  <si>
    <t>bizt2010_2020 (2)</t>
  </si>
  <si>
    <t>Idealitás index becslése</t>
  </si>
  <si>
    <t>Munka2</t>
  </si>
  <si>
    <t>Munka3</t>
  </si>
  <si>
    <t>x1</t>
  </si>
  <si>
    <t>x2</t>
  </si>
  <si>
    <t>x3</t>
  </si>
  <si>
    <t>x4</t>
  </si>
  <si>
    <t>x5</t>
  </si>
  <si>
    <t>x6</t>
  </si>
  <si>
    <t>x7</t>
  </si>
  <si>
    <t>x8</t>
  </si>
  <si>
    <t>x9</t>
  </si>
  <si>
    <t>x10</t>
  </si>
  <si>
    <t>x11</t>
  </si>
  <si>
    <t>Y</t>
  </si>
  <si>
    <t>GDP=Y modellezés egyszeres (11) attribútum-készlettel</t>
  </si>
  <si>
    <t>Munka4</t>
  </si>
  <si>
    <t>GDP=Y modellezés egyszeres (22) attribútum-készlettel</t>
  </si>
  <si>
    <t>modell</t>
  </si>
  <si>
    <t>Idealitás index becslése mögötti direkt és inverz antidiszkriminatív modellek</t>
  </si>
  <si>
    <t>Biztosítási piac idealitása és kapcsolata a GDP-vel országoként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</si>
</sst>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\-#,##0\ "/>
    <numFmt numFmtId="165" formatCode="0.0"/>
    <numFmt numFmtId="166" formatCode="#,##0.0_ ;\-#,##0.0\ "/>
  </numFmts>
  <fonts count="41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name val="Verdana"/>
      <family val="2"/>
    </font>
    <font>
      <u/>
      <sz val="8"/>
      <name val="Verdana"/>
      <family val="2"/>
    </font>
    <font>
      <b/>
      <sz val="8"/>
      <name val="Verdana"/>
      <family val="2"/>
    </font>
    <font>
      <sz val="8"/>
      <color indexed="9"/>
      <name val="Verdana"/>
      <family val="2"/>
    </font>
    <font>
      <u/>
      <sz val="8"/>
      <color indexed="9"/>
      <name val="Verdana"/>
      <family val="2"/>
    </font>
    <font>
      <b/>
      <sz val="8"/>
      <color indexed="9"/>
      <name val="Verdana"/>
      <family val="2"/>
    </font>
    <font>
      <sz val="8"/>
      <name val="Arial"/>
      <family val="2"/>
    </font>
    <font>
      <u/>
      <sz val="8"/>
      <name val="Arial"/>
      <family val="2"/>
    </font>
    <font>
      <vertAlign val="superscript"/>
      <sz val="10"/>
      <name val="Verdana"/>
      <family val="2"/>
    </font>
    <font>
      <b/>
      <u/>
      <sz val="9"/>
      <color indexed="18"/>
      <name val="Verdana"/>
      <family val="2"/>
    </font>
    <font>
      <b/>
      <sz val="9"/>
      <color indexed="10"/>
      <name val="Courier New"/>
      <family val="3"/>
    </font>
    <font>
      <u/>
      <sz val="10"/>
      <color theme="10"/>
      <name val="Arial"/>
      <family val="2"/>
      <charset val="238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  <font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sz val="8"/>
      <name val="Arial"/>
      <family val="2"/>
      <charset val="238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973BD"/>
        <bgColor indexed="64"/>
      </patternFill>
    </fill>
    <fill>
      <patternFill patternType="solid">
        <fgColor rgb="FF00A1E3"/>
        <bgColor indexed="64"/>
      </patternFill>
    </fill>
    <fill>
      <patternFill patternType="solid">
        <fgColor rgb="FFC4D8ED"/>
        <bgColor indexed="64"/>
      </patternFill>
    </fill>
    <fill>
      <patternFill patternType="mediumGray">
        <fgColor rgb="FFC0C0C0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hair">
        <color rgb="FFFFFFCC"/>
      </right>
      <top style="thin">
        <color rgb="FFC0C0C0"/>
      </top>
      <bottom style="thin">
        <color rgb="FFC0C0C0"/>
      </bottom>
      <diagonal/>
    </border>
    <border>
      <left style="hair">
        <color rgb="FFFFFFCC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0" borderId="0" applyNumberFormat="0" applyFill="0" applyBorder="0" applyAlignment="0" applyProtection="0"/>
  </cellStyleXfs>
  <cellXfs count="75">
    <xf numFmtId="0" fontId="0" fillId="0" borderId="0" xfId="0"/>
    <xf numFmtId="0" fontId="24" fillId="0" borderId="10" xfId="0" applyFont="1" applyBorder="1"/>
    <xf numFmtId="0" fontId="27" fillId="0" borderId="10" xfId="0" applyFont="1" applyBorder="1" applyAlignment="1">
      <alignment horizontal="left" wrapText="1"/>
    </xf>
    <xf numFmtId="0" fontId="28" fillId="36" borderId="10" xfId="0" applyFont="1" applyFill="1" applyBorder="1" applyAlignment="1">
      <alignment horizontal="center"/>
    </xf>
    <xf numFmtId="0" fontId="19" fillId="35" borderId="10" xfId="0" applyFont="1" applyFill="1" applyBorder="1" applyAlignment="1">
      <alignment vertical="top" wrapText="1"/>
    </xf>
    <xf numFmtId="0" fontId="26" fillId="0" borderId="14" xfId="0" applyFont="1" applyBorder="1" applyAlignment="1">
      <alignment horizontal="left" wrapText="1"/>
    </xf>
    <xf numFmtId="164" fontId="24" fillId="0" borderId="15" xfId="0" applyNumberFormat="1" applyFont="1" applyBorder="1" applyAlignment="1">
      <alignment horizontal="right"/>
    </xf>
    <xf numFmtId="0" fontId="26" fillId="37" borderId="14" xfId="0" applyFont="1" applyFill="1" applyBorder="1" applyAlignment="1">
      <alignment horizontal="left" wrapText="1"/>
    </xf>
    <xf numFmtId="164" fontId="24" fillId="38" borderId="15" xfId="0" applyNumberFormat="1" applyFont="1" applyFill="1" applyBorder="1" applyAlignment="1">
      <alignment horizontal="right"/>
    </xf>
    <xf numFmtId="0" fontId="18" fillId="35" borderId="10" xfId="0" applyFont="1" applyFill="1" applyBorder="1" applyAlignment="1">
      <alignment vertical="top" wrapText="1"/>
    </xf>
    <xf numFmtId="164" fontId="25" fillId="0" borderId="15" xfId="0" applyNumberFormat="1" applyFont="1" applyBorder="1" applyAlignment="1">
      <alignment horizontal="right"/>
    </xf>
    <xf numFmtId="0" fontId="19" fillId="0" borderId="0" xfId="0" applyFont="1" applyAlignment="1">
      <alignment horizontal="left"/>
    </xf>
    <xf numFmtId="164" fontId="24" fillId="39" borderId="15" xfId="0" applyNumberFormat="1" applyFont="1" applyFill="1" applyBorder="1" applyAlignment="1">
      <alignment horizontal="right"/>
    </xf>
    <xf numFmtId="0" fontId="0" fillId="39" borderId="0" xfId="0" applyFill="1"/>
    <xf numFmtId="0" fontId="0" fillId="40" borderId="0" xfId="0" applyFill="1"/>
    <xf numFmtId="2" fontId="0" fillId="0" borderId="0" xfId="0" applyNumberFormat="1"/>
    <xf numFmtId="165" fontId="0" fillId="0" borderId="0" xfId="0" applyNumberFormat="1"/>
    <xf numFmtId="1" fontId="0" fillId="0" borderId="0" xfId="0" applyNumberFormat="1"/>
    <xf numFmtId="166" fontId="24" fillId="0" borderId="15" xfId="0" applyNumberFormat="1" applyFont="1" applyBorder="1" applyAlignment="1">
      <alignment horizontal="right"/>
    </xf>
    <xf numFmtId="0" fontId="0" fillId="41" borderId="0" xfId="0" applyFill="1"/>
    <xf numFmtId="1" fontId="0" fillId="41" borderId="0" xfId="0" applyNumberFormat="1" applyFill="1"/>
    <xf numFmtId="0" fontId="3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2" fillId="0" borderId="0" xfId="0" applyFont="1" applyAlignment="1">
      <alignment horizontal="right" vertical="center" wrapText="1"/>
    </xf>
    <xf numFmtId="0" fontId="31" fillId="0" borderId="0" xfId="0" applyFont="1" applyAlignment="1">
      <alignment vertical="center" wrapText="1"/>
    </xf>
    <xf numFmtId="0" fontId="33" fillId="42" borderId="19" xfId="0" applyFont="1" applyFill="1" applyBorder="1" applyAlignment="1">
      <alignment horizontal="center" vertical="center" wrapText="1"/>
    </xf>
    <xf numFmtId="0" fontId="34" fillId="43" borderId="20" xfId="0" applyFont="1" applyFill="1" applyBorder="1" applyAlignment="1">
      <alignment horizontal="center" vertical="center" wrapText="1"/>
    </xf>
    <xf numFmtId="0" fontId="33" fillId="42" borderId="19" xfId="0" applyFont="1" applyFill="1" applyBorder="1" applyAlignment="1">
      <alignment horizontal="left" vertical="center" wrapText="1"/>
    </xf>
    <xf numFmtId="0" fontId="35" fillId="43" borderId="20" xfId="0" applyFont="1" applyFill="1" applyBorder="1" applyAlignment="1">
      <alignment horizontal="center" vertical="center" wrapText="1"/>
    </xf>
    <xf numFmtId="0" fontId="29" fillId="0" borderId="0" xfId="42"/>
    <xf numFmtId="0" fontId="36" fillId="0" borderId="0" xfId="0" applyFont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44" borderId="21" xfId="0" applyFill="1" applyBorder="1"/>
    <xf numFmtId="0" fontId="38" fillId="0" borderId="0" xfId="0" applyFont="1" applyAlignment="1">
      <alignment wrapText="1"/>
    </xf>
    <xf numFmtId="0" fontId="21" fillId="34" borderId="10" xfId="0" applyFont="1" applyFill="1" applyBorder="1" applyAlignment="1">
      <alignment horizontal="center" vertical="top" wrapText="1"/>
    </xf>
    <xf numFmtId="0" fontId="20" fillId="35" borderId="10" xfId="0" applyFont="1" applyFill="1" applyBorder="1" applyAlignment="1">
      <alignment wrapText="1"/>
    </xf>
    <xf numFmtId="166" fontId="24" fillId="0" borderId="10" xfId="0" applyNumberFormat="1" applyFont="1" applyBorder="1" applyAlignment="1">
      <alignment horizontal="right"/>
    </xf>
    <xf numFmtId="166" fontId="24" fillId="38" borderId="10" xfId="0" applyNumberFormat="1" applyFont="1" applyFill="1" applyBorder="1" applyAlignment="1">
      <alignment horizontal="right"/>
    </xf>
    <xf numFmtId="0" fontId="18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34" fillId="39" borderId="20" xfId="0" applyFont="1" applyFill="1" applyBorder="1" applyAlignment="1">
      <alignment horizontal="center" vertical="center" wrapText="1"/>
    </xf>
    <xf numFmtId="0" fontId="34" fillId="45" borderId="20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top" wrapText="1"/>
    </xf>
    <xf numFmtId="0" fontId="21" fillId="34" borderId="12" xfId="0" applyFont="1" applyFill="1" applyBorder="1" applyAlignment="1">
      <alignment horizontal="center" vertical="top" wrapText="1"/>
    </xf>
    <xf numFmtId="0" fontId="23" fillId="33" borderId="11" xfId="0" applyFont="1" applyFill="1" applyBorder="1" applyAlignment="1">
      <alignment horizontal="right" vertical="top" wrapText="1"/>
    </xf>
    <xf numFmtId="0" fontId="23" fillId="33" borderId="13" xfId="0" applyFont="1" applyFill="1" applyBorder="1" applyAlignment="1">
      <alignment horizontal="right" vertical="top" wrapText="1"/>
    </xf>
    <xf numFmtId="0" fontId="23" fillId="33" borderId="12" xfId="0" applyFont="1" applyFill="1" applyBorder="1" applyAlignment="1">
      <alignment horizontal="right" vertical="top" wrapText="1"/>
    </xf>
    <xf numFmtId="0" fontId="22" fillId="33" borderId="11" xfId="0" applyFont="1" applyFill="1" applyBorder="1" applyAlignment="1">
      <alignment vertical="top" wrapText="1"/>
    </xf>
    <xf numFmtId="0" fontId="22" fillId="33" borderId="13" xfId="0" applyFont="1" applyFill="1" applyBorder="1" applyAlignment="1">
      <alignment vertical="top" wrapText="1"/>
    </xf>
    <xf numFmtId="0" fontId="22" fillId="33" borderId="12" xfId="0" applyFont="1" applyFill="1" applyBorder="1" applyAlignment="1">
      <alignment vertical="top" wrapText="1"/>
    </xf>
    <xf numFmtId="0" fontId="21" fillId="33" borderId="11" xfId="0" applyFont="1" applyFill="1" applyBorder="1" applyAlignment="1">
      <alignment vertical="top" wrapText="1"/>
    </xf>
    <xf numFmtId="0" fontId="21" fillId="33" borderId="13" xfId="0" applyFont="1" applyFill="1" applyBorder="1" applyAlignment="1">
      <alignment vertical="top" wrapText="1"/>
    </xf>
    <xf numFmtId="0" fontId="21" fillId="33" borderId="12" xfId="0" applyFont="1" applyFill="1" applyBorder="1" applyAlignment="1">
      <alignment vertical="top" wrapText="1"/>
    </xf>
    <xf numFmtId="0" fontId="23" fillId="34" borderId="11" xfId="0" applyFont="1" applyFill="1" applyBorder="1" applyAlignment="1">
      <alignment horizontal="right" vertical="center" wrapText="1"/>
    </xf>
    <xf numFmtId="0" fontId="23" fillId="34" borderId="13" xfId="0" applyFont="1" applyFill="1" applyBorder="1" applyAlignment="1">
      <alignment horizontal="right" vertical="center" wrapText="1"/>
    </xf>
    <xf numFmtId="0" fontId="23" fillId="34" borderId="12" xfId="0" applyFont="1" applyFill="1" applyBorder="1" applyAlignment="1">
      <alignment horizontal="right" vertical="center" wrapText="1"/>
    </xf>
    <xf numFmtId="0" fontId="28" fillId="36" borderId="11" xfId="0" applyFont="1" applyFill="1" applyBorder="1" applyAlignment="1">
      <alignment horizontal="center"/>
    </xf>
    <xf numFmtId="0" fontId="28" fillId="36" borderId="12" xfId="0" applyFont="1" applyFill="1" applyBorder="1" applyAlignment="1">
      <alignment horizontal="center"/>
    </xf>
    <xf numFmtId="0" fontId="20" fillId="35" borderId="11" xfId="0" applyFont="1" applyFill="1" applyBorder="1" applyAlignment="1">
      <alignment wrapText="1"/>
    </xf>
    <xf numFmtId="0" fontId="20" fillId="35" borderId="12" xfId="0" applyFont="1" applyFill="1" applyBorder="1" applyAlignment="1">
      <alignment wrapText="1"/>
    </xf>
    <xf numFmtId="0" fontId="19" fillId="35" borderId="11" xfId="0" applyFont="1" applyFill="1" applyBorder="1" applyAlignment="1">
      <alignment vertical="top" wrapText="1"/>
    </xf>
    <xf numFmtId="0" fontId="19" fillId="35" borderId="12" xfId="0" applyFont="1" applyFill="1" applyBorder="1" applyAlignment="1">
      <alignment vertical="top" wrapText="1"/>
    </xf>
    <xf numFmtId="0" fontId="18" fillId="35" borderId="11" xfId="0" applyFont="1" applyFill="1" applyBorder="1" applyAlignment="1">
      <alignment vertical="top" wrapText="1"/>
    </xf>
    <xf numFmtId="0" fontId="18" fillId="35" borderId="12" xfId="0" applyFont="1" applyFill="1" applyBorder="1" applyAlignment="1">
      <alignment vertical="top" wrapText="1"/>
    </xf>
    <xf numFmtId="0" fontId="18" fillId="35" borderId="16" xfId="0" applyFont="1" applyFill="1" applyBorder="1" applyAlignment="1">
      <alignment vertical="top" wrapText="1"/>
    </xf>
    <xf numFmtId="0" fontId="18" fillId="35" borderId="18" xfId="0" applyFont="1" applyFill="1" applyBorder="1" applyAlignment="1">
      <alignment vertical="top" wrapText="1"/>
    </xf>
    <xf numFmtId="0" fontId="18" fillId="35" borderId="17" xfId="0" applyFont="1" applyFill="1" applyBorder="1" applyAlignment="1">
      <alignment vertical="top" wrapText="1"/>
    </xf>
    <xf numFmtId="1" fontId="0" fillId="40" borderId="0" xfId="0" applyNumberFormat="1" applyFill="1"/>
    <xf numFmtId="1" fontId="0" fillId="39" borderId="0" xfId="0" applyNumberFormat="1" applyFill="1"/>
    <xf numFmtId="2" fontId="0" fillId="0" borderId="25" xfId="0" applyNumberFormat="1" applyBorder="1"/>
    <xf numFmtId="2" fontId="0" fillId="0" borderId="27" xfId="0" applyNumberFormat="1" applyBorder="1"/>
    <xf numFmtId="2" fontId="0" fillId="0" borderId="28" xfId="0" applyNumberFormat="1" applyBorder="1"/>
  </cellXfs>
  <cellStyles count="43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ás" xfId="42" builtinId="8"/>
    <cellStyle name="Hivatkozott cella" xfId="12" builtinId="24" customBuiltin="1"/>
    <cellStyle name="Jegyzet" xfId="15" builtinId="10" customBuiltin="1"/>
    <cellStyle name="Jelölőszín 1" xfId="18" builtinId="29" customBuiltin="1"/>
    <cellStyle name="Jelölőszín 2" xfId="22" builtinId="33" customBuiltin="1"/>
    <cellStyle name="Jelölőszín 3" xfId="26" builtinId="37" customBuiltin="1"/>
    <cellStyle name="Jelölőszín 4" xfId="30" builtinId="41" customBuiltin="1"/>
    <cellStyle name="Jelölőszín 5" xfId="34" builtinId="45" customBuiltin="1"/>
    <cellStyle name="Jelölőszín 6" xfId="38" builtinId="49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 customBuiltin="1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53340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49F5BE7F-BCAD-88F5-E188-74464A722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35</xdr:row>
      <xdr:rowOff>0</xdr:rowOff>
    </xdr:from>
    <xdr:to>
      <xdr:col>4</xdr:col>
      <xdr:colOff>76200</xdr:colOff>
      <xdr:row>38</xdr:row>
      <xdr:rowOff>53340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3A766E04-1165-2040-7553-6A1F5429E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8674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53340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FFADF394-2F7F-9C1D-2DB0-8AF2AA551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162</xdr:row>
      <xdr:rowOff>0</xdr:rowOff>
    </xdr:from>
    <xdr:to>
      <xdr:col>3</xdr:col>
      <xdr:colOff>76200</xdr:colOff>
      <xdr:row>165</xdr:row>
      <xdr:rowOff>53340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A49BAB34-BB3E-1C21-2A78-B530E7A53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65882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tats.oecd.org/OECDStat_Metadata/ShowMetadata.ashx?Dataset=SNA_TABLE1&amp;Coords=%5bLOCATION%5d.%5bDEU%5d&amp;ShowOnWeb=true&amp;Lang=en" TargetMode="External"/><Relationship Id="rId21" Type="http://schemas.openxmlformats.org/officeDocument/2006/relationships/hyperlink" Target="http://stats.oecd.org/OECDStat_Metadata/ShowMetadata.ashx?Dataset=SNA_TABLE1&amp;Coords=%5bTRANSACT%5d.%5bB1_GE%5d,%5bMEASURE%5d.%5bCPC%5d,%5bLOCATION%5d.%5bEST%5d&amp;ShowOnWeb=true&amp;Lang=en" TargetMode="External"/><Relationship Id="rId42" Type="http://schemas.openxmlformats.org/officeDocument/2006/relationships/hyperlink" Target="http://stats.oecd.org/OECDStat_Metadata/ShowMetadata.ashx?Dataset=SNA_TABLE1&amp;Coords=%5bLOCATION%5d.%5bKOR%5d&amp;ShowOnWeb=true&amp;Lang=en" TargetMode="External"/><Relationship Id="rId47" Type="http://schemas.openxmlformats.org/officeDocument/2006/relationships/hyperlink" Target="http://stats.oecd.org/OECDStat_Metadata/ShowMetadata.ashx?Dataset=SNA_TABLE1&amp;Coords=%5bTRANSACT%5d.%5bB1_GE%5d,%5bMEASURE%5d.%5bCPC%5d,%5bLOCATION%5d.%5bLTU%5d&amp;ShowOnWeb=true&amp;Lang=en" TargetMode="External"/><Relationship Id="rId63" Type="http://schemas.openxmlformats.org/officeDocument/2006/relationships/hyperlink" Target="http://stats.oecd.org/OECDStat_Metadata/ShowMetadata.ashx?Dataset=SNA_TABLE1&amp;Coords=%5bTRANSACT%5d.%5bB1_GE%5d,%5bMEASURE%5d.%5bCPC%5d,%5bLOCATION%5d.%5bSVK%5d&amp;ShowOnWeb=true&amp;Lang=en" TargetMode="External"/><Relationship Id="rId68" Type="http://schemas.openxmlformats.org/officeDocument/2006/relationships/hyperlink" Target="http://stats.oecd.org/OECDStat_Metadata/ShowMetadata.ashx?Dataset=SNA_TABLE1&amp;Coords=%5bLOCATION%5d.%5bSWE%5d&amp;ShowOnWeb=true&amp;Lang=en" TargetMode="External"/><Relationship Id="rId84" Type="http://schemas.openxmlformats.org/officeDocument/2006/relationships/hyperlink" Target="http://stats.oecd.org/OECDStat_Metadata/ShowMetadata.ashx?Dataset=SNA_TABLE1&amp;Coords=%5bLOCATION%5d.%5bARG%5d&amp;ShowOnWeb=true&amp;Lang=en" TargetMode="External"/><Relationship Id="rId89" Type="http://schemas.openxmlformats.org/officeDocument/2006/relationships/hyperlink" Target="http://stats.oecd.org/OECDStat_Metadata/ShowMetadata.ashx?Dataset=SNA_TABLE1&amp;Coords=%5bTRANSACT%5d.%5bB1_GE%5d,%5bMEASURE%5d.%5bCPC%5d,%5bLOCATION%5d.%5bBGR%5d&amp;ShowOnWeb=true&amp;Lang=en" TargetMode="External"/><Relationship Id="rId112" Type="http://schemas.openxmlformats.org/officeDocument/2006/relationships/comments" Target="../comments1.xml"/><Relationship Id="rId16" Type="http://schemas.openxmlformats.org/officeDocument/2006/relationships/hyperlink" Target="http://stats.oecd.org/OECDStat_Metadata/ShowMetadata.ashx?Dataset=SNA_TABLE1&amp;Coords=%5bLOCATION%5d.%5bCZE%5d&amp;ShowOnWeb=true&amp;Lang=en" TargetMode="External"/><Relationship Id="rId107" Type="http://schemas.openxmlformats.org/officeDocument/2006/relationships/hyperlink" Target="http://stats.oecd.org/OECDStat_Metadata/ShowMetadata.ashx?Dataset=SNA_TABLE1&amp;Coords=%5bTRANSACT%5d.%5bB1_GE%5d,%5bMEASURE%5d.%5bCPC%5d,%5bLOCATION%5d.%5bSAU%5d&amp;ShowOnWeb=true&amp;Lang=en" TargetMode="External"/><Relationship Id="rId11" Type="http://schemas.openxmlformats.org/officeDocument/2006/relationships/hyperlink" Target="http://stats.oecd.org/OECDStat_Metadata/ShowMetadata.ashx?Dataset=SNA_TABLE1&amp;Coords=%5bTRANSACT%5d.%5bB1_GE%5d,%5bMEASURE%5d.%5bCPC%5d,%5bLOCATION%5d.%5bCHL%5d&amp;ShowOnWeb=true&amp;Lang=en" TargetMode="External"/><Relationship Id="rId32" Type="http://schemas.openxmlformats.org/officeDocument/2006/relationships/hyperlink" Target="http://stats.oecd.org/OECDStat_Metadata/ShowMetadata.ashx?Dataset=SNA_TABLE1&amp;Coords=%5bLOCATION%5d.%5bISL%5d&amp;ShowOnWeb=true&amp;Lang=en" TargetMode="External"/><Relationship Id="rId37" Type="http://schemas.openxmlformats.org/officeDocument/2006/relationships/hyperlink" Target="http://stats.oecd.org/OECDStat_Metadata/ShowMetadata.ashx?Dataset=SNA_TABLE1&amp;Coords=%5bTRANSACT%5d.%5bB1_GE%5d,%5bMEASURE%5d.%5bCPC%5d,%5bLOCATION%5d.%5bISR%5d&amp;ShowOnWeb=true&amp;Lang=en" TargetMode="External"/><Relationship Id="rId53" Type="http://schemas.openxmlformats.org/officeDocument/2006/relationships/hyperlink" Target="http://stats.oecd.org/OECDStat_Metadata/ShowMetadata.ashx?Dataset=SNA_TABLE1&amp;Coords=%5bTRANSACT%5d.%5bB1_GE%5d,%5bMEASURE%5d.%5bCPC%5d,%5bLOCATION%5d.%5bNLD%5d&amp;ShowOnWeb=true&amp;Lang=en" TargetMode="External"/><Relationship Id="rId58" Type="http://schemas.openxmlformats.org/officeDocument/2006/relationships/hyperlink" Target="http://stats.oecd.org/OECDStat_Metadata/ShowMetadata.ashx?Dataset=SNA_TABLE1&amp;Coords=%5bLOCATION%5d.%5bPOL%5d&amp;ShowOnWeb=true&amp;Lang=en" TargetMode="External"/><Relationship Id="rId74" Type="http://schemas.openxmlformats.org/officeDocument/2006/relationships/hyperlink" Target="http://stats.oecd.org/OECDStat_Metadata/ShowMetadata.ashx?Dataset=SNA_TABLE1&amp;Coords=%5bLOCATION%5d.%5bGBR%5d&amp;ShowOnWeb=true&amp;Lang=en" TargetMode="External"/><Relationship Id="rId79" Type="http://schemas.openxmlformats.org/officeDocument/2006/relationships/hyperlink" Target="http://stats.oecd.org/OECDStat_Metadata/ShowMetadata.ashx?Dataset=SNA_TABLE1&amp;Coords=%5bTRANSACT%5d.%5bB1_GE%5d,%5bMEASURE%5d.%5bCPC%5d,%5bLOCATION%5d.%5bEA19%5d&amp;ShowOnWeb=true&amp;Lang=en" TargetMode="External"/><Relationship Id="rId102" Type="http://schemas.openxmlformats.org/officeDocument/2006/relationships/hyperlink" Target="http://stats.oecd.org/OECDStat_Metadata/ShowMetadata.ashx?Dataset=SNA_TABLE1&amp;Coords=%5bLOCATION%5d.%5bROU%5d&amp;ShowOnWeb=true&amp;Lang=en" TargetMode="External"/><Relationship Id="rId5" Type="http://schemas.openxmlformats.org/officeDocument/2006/relationships/hyperlink" Target="http://stats.oecd.org/OECDStat_Metadata/ShowMetadata.ashx?Dataset=SNA_TABLE1&amp;Coords=%5bTRANSACT%5d.%5bB1_GE%5d,%5bMEASURE%5d.%5bCPC%5d,%5bLOCATION%5d.%5bAUT%5d&amp;ShowOnWeb=true&amp;Lang=en" TargetMode="External"/><Relationship Id="rId90" Type="http://schemas.openxmlformats.org/officeDocument/2006/relationships/hyperlink" Target="http://stats.oecd.org/OECDStat_Metadata/ShowMetadata.ashx?Dataset=SNA_TABLE1&amp;Coords=%5bLOCATION%5d.%5bCHN%5d&amp;ShowOnWeb=true&amp;Lang=en" TargetMode="External"/><Relationship Id="rId95" Type="http://schemas.openxmlformats.org/officeDocument/2006/relationships/hyperlink" Target="http://stats.oecd.org/OECDStat_Metadata/ShowMetadata.ashx?Dataset=SNA_TABLE1&amp;Coords=%5bTRANSACT%5d.%5bB1_GE%5d,%5bMEASURE%5d.%5bCPC%5d,%5bLOCATION%5d.%5bCYP%5d&amp;ShowOnWeb=true&amp;Lang=en" TargetMode="External"/><Relationship Id="rId22" Type="http://schemas.openxmlformats.org/officeDocument/2006/relationships/hyperlink" Target="http://stats.oecd.org/OECDStat_Metadata/ShowMetadata.ashx?Dataset=SNA_TABLE1&amp;Coords=%5bLOCATION%5d.%5bFIN%5d&amp;ShowOnWeb=true&amp;Lang=en" TargetMode="External"/><Relationship Id="rId27" Type="http://schemas.openxmlformats.org/officeDocument/2006/relationships/hyperlink" Target="http://stats.oecd.org/OECDStat_Metadata/ShowMetadata.ashx?Dataset=SNA_TABLE1&amp;Coords=%5bTRANSACT%5d.%5bB1_GE%5d,%5bMEASURE%5d.%5bCPC%5d,%5bLOCATION%5d.%5bDEU%5d&amp;ShowOnWeb=true&amp;Lang=en" TargetMode="External"/><Relationship Id="rId43" Type="http://schemas.openxmlformats.org/officeDocument/2006/relationships/hyperlink" Target="http://stats.oecd.org/OECDStat_Metadata/ShowMetadata.ashx?Dataset=SNA_TABLE1&amp;Coords=%5bTRANSACT%5d.%5bB1_GE%5d,%5bMEASURE%5d.%5bCPC%5d,%5bLOCATION%5d.%5bKOR%5d&amp;ShowOnWeb=true&amp;Lang=en" TargetMode="External"/><Relationship Id="rId48" Type="http://schemas.openxmlformats.org/officeDocument/2006/relationships/hyperlink" Target="http://stats.oecd.org/OECDStat_Metadata/ShowMetadata.ashx?Dataset=SNA_TABLE1&amp;Coords=%5bLOCATION%5d.%5bLUX%5d&amp;ShowOnWeb=true&amp;Lang=en" TargetMode="External"/><Relationship Id="rId64" Type="http://schemas.openxmlformats.org/officeDocument/2006/relationships/hyperlink" Target="http://stats.oecd.org/OECDStat_Metadata/ShowMetadata.ashx?Dataset=SNA_TABLE1&amp;Coords=%5bLOCATION%5d.%5bSVN%5d&amp;ShowOnWeb=true&amp;Lang=en" TargetMode="External"/><Relationship Id="rId69" Type="http://schemas.openxmlformats.org/officeDocument/2006/relationships/hyperlink" Target="http://stats.oecd.org/OECDStat_Metadata/ShowMetadata.ashx?Dataset=SNA_TABLE1&amp;Coords=%5bTRANSACT%5d.%5bB1_GE%5d,%5bMEASURE%5d.%5bCPC%5d,%5bLOCATION%5d.%5bSWE%5d&amp;ShowOnWeb=true&amp;Lang=en" TargetMode="External"/><Relationship Id="rId80" Type="http://schemas.openxmlformats.org/officeDocument/2006/relationships/hyperlink" Target="http://stats.oecd.org/OECDStat_Metadata/ShowMetadata.ashx?Dataset=SNA_TABLE1&amp;Coords=%5bLOCATION%5d.%5bEU27_2020%5d&amp;ShowOnWeb=true&amp;Lang=en" TargetMode="External"/><Relationship Id="rId85" Type="http://schemas.openxmlformats.org/officeDocument/2006/relationships/hyperlink" Target="http://stats.oecd.org/OECDStat_Metadata/ShowMetadata.ashx?Dataset=SNA_TABLE1&amp;Coords=%5bTRANSACT%5d.%5bB1_GE%5d,%5bMEASURE%5d.%5bCPC%5d,%5bLOCATION%5d.%5bARG%5d&amp;ShowOnWeb=true&amp;Lang=en" TargetMode="External"/><Relationship Id="rId12" Type="http://schemas.openxmlformats.org/officeDocument/2006/relationships/hyperlink" Target="http://stats.oecd.org/OECDStat_Metadata/ShowMetadata.ashx?Dataset=SNA_TABLE1&amp;Coords=%5bLOCATION%5d.%5bCOL%5d&amp;ShowOnWeb=true&amp;Lang=en" TargetMode="External"/><Relationship Id="rId17" Type="http://schemas.openxmlformats.org/officeDocument/2006/relationships/hyperlink" Target="http://stats.oecd.org/OECDStat_Metadata/ShowMetadata.ashx?Dataset=SNA_TABLE1&amp;Coords=%5bTRANSACT%5d.%5bB1_GE%5d,%5bMEASURE%5d.%5bCPC%5d,%5bLOCATION%5d.%5bCZE%5d&amp;ShowOnWeb=true&amp;Lang=en" TargetMode="External"/><Relationship Id="rId33" Type="http://schemas.openxmlformats.org/officeDocument/2006/relationships/hyperlink" Target="http://stats.oecd.org/OECDStat_Metadata/ShowMetadata.ashx?Dataset=SNA_TABLE1&amp;Coords=%5bTRANSACT%5d.%5bB1_GE%5d,%5bMEASURE%5d.%5bCPC%5d,%5bLOCATION%5d.%5bISL%5d&amp;ShowOnWeb=true&amp;Lang=en" TargetMode="External"/><Relationship Id="rId38" Type="http://schemas.openxmlformats.org/officeDocument/2006/relationships/hyperlink" Target="http://stats.oecd.org/OECDStat_Metadata/ShowMetadata.ashx?Dataset=SNA_TABLE1&amp;Coords=%5bLOCATION%5d.%5bITA%5d&amp;ShowOnWeb=true&amp;Lang=en" TargetMode="External"/><Relationship Id="rId59" Type="http://schemas.openxmlformats.org/officeDocument/2006/relationships/hyperlink" Target="http://stats.oecd.org/OECDStat_Metadata/ShowMetadata.ashx?Dataset=SNA_TABLE1&amp;Coords=%5bTRANSACT%5d.%5bB1_GE%5d,%5bMEASURE%5d.%5bCPC%5d,%5bLOCATION%5d.%5bPOL%5d&amp;ShowOnWeb=true&amp;Lang=en" TargetMode="External"/><Relationship Id="rId103" Type="http://schemas.openxmlformats.org/officeDocument/2006/relationships/hyperlink" Target="http://stats.oecd.org/OECDStat_Metadata/ShowMetadata.ashx?Dataset=SNA_TABLE1&amp;Coords=%5bTRANSACT%5d.%5bB1_GE%5d,%5bMEASURE%5d.%5bCPC%5d,%5bLOCATION%5d.%5bROU%5d&amp;ShowOnWeb=true&amp;Lang=en" TargetMode="External"/><Relationship Id="rId108" Type="http://schemas.openxmlformats.org/officeDocument/2006/relationships/hyperlink" Target="http://stats.oecd.org/OECDStat_Metadata/ShowMetadata.ashx?Dataset=SNA_TABLE1&amp;Coords=%5bLOCATION%5d.%5bZAF%5d&amp;ShowOnWeb=true&amp;Lang=en" TargetMode="External"/><Relationship Id="rId54" Type="http://schemas.openxmlformats.org/officeDocument/2006/relationships/hyperlink" Target="http://stats.oecd.org/OECDStat_Metadata/ShowMetadata.ashx?Dataset=SNA_TABLE1&amp;Coords=%5bLOCATION%5d.%5bNZL%5d&amp;ShowOnWeb=true&amp;Lang=en" TargetMode="External"/><Relationship Id="rId70" Type="http://schemas.openxmlformats.org/officeDocument/2006/relationships/hyperlink" Target="http://stats.oecd.org/OECDStat_Metadata/ShowMetadata.ashx?Dataset=SNA_TABLE1&amp;Coords=%5bLOCATION%5d.%5bCHE%5d&amp;ShowOnWeb=true&amp;Lang=en" TargetMode="External"/><Relationship Id="rId75" Type="http://schemas.openxmlformats.org/officeDocument/2006/relationships/hyperlink" Target="http://stats.oecd.org/OECDStat_Metadata/ShowMetadata.ashx?Dataset=SNA_TABLE1&amp;Coords=%5bTRANSACT%5d.%5bB1_GE%5d,%5bMEASURE%5d.%5bCPC%5d,%5bLOCATION%5d.%5bGBR%5d&amp;ShowOnWeb=true&amp;Lang=en" TargetMode="External"/><Relationship Id="rId91" Type="http://schemas.openxmlformats.org/officeDocument/2006/relationships/hyperlink" Target="http://stats.oecd.org/OECDStat_Metadata/ShowMetadata.ashx?Dataset=SNA_TABLE1&amp;Coords=%5bTRANSACT%5d.%5bB1_GE%5d,%5bMEASURE%5d.%5bCPC%5d,%5bLOCATION%5d.%5bCHN%5d&amp;ShowOnWeb=true&amp;Lang=en" TargetMode="External"/><Relationship Id="rId96" Type="http://schemas.openxmlformats.org/officeDocument/2006/relationships/hyperlink" Target="http://stats.oecd.org/OECDStat_Metadata/ShowMetadata.ashx?Dataset=SNA_TABLE1&amp;Coords=%5bLOCATION%5d.%5bIND%5d&amp;ShowOnWeb=true&amp;Lang=en" TargetMode="External"/><Relationship Id="rId1" Type="http://schemas.openxmlformats.org/officeDocument/2006/relationships/hyperlink" Target="http://stats.oecd.org/OECDStat_Metadata/ShowMetadata.ashx?Dataset=SNA_TABLE1&amp;ShowOnWeb=true&amp;Lang=en" TargetMode="External"/><Relationship Id="rId6" Type="http://schemas.openxmlformats.org/officeDocument/2006/relationships/hyperlink" Target="http://stats.oecd.org/OECDStat_Metadata/ShowMetadata.ashx?Dataset=SNA_TABLE1&amp;Coords=%5bLOCATION%5d.%5bBEL%5d&amp;ShowOnWeb=true&amp;Lang=en" TargetMode="External"/><Relationship Id="rId15" Type="http://schemas.openxmlformats.org/officeDocument/2006/relationships/hyperlink" Target="http://stats.oecd.org/OECDStat_Metadata/ShowMetadata.ashx?Dataset=SNA_TABLE1&amp;Coords=%5bTRANSACT%5d.%5bB1_GE%5d,%5bMEASURE%5d.%5bCPC%5d,%5bLOCATION%5d.%5bCRI%5d&amp;ShowOnWeb=true&amp;Lang=en" TargetMode="External"/><Relationship Id="rId23" Type="http://schemas.openxmlformats.org/officeDocument/2006/relationships/hyperlink" Target="http://stats.oecd.org/OECDStat_Metadata/ShowMetadata.ashx?Dataset=SNA_TABLE1&amp;Coords=%5bTRANSACT%5d.%5bB1_GE%5d,%5bMEASURE%5d.%5bCPC%5d,%5bLOCATION%5d.%5bFIN%5d&amp;ShowOnWeb=true&amp;Lang=en" TargetMode="External"/><Relationship Id="rId28" Type="http://schemas.openxmlformats.org/officeDocument/2006/relationships/hyperlink" Target="http://stats.oecd.org/OECDStat_Metadata/ShowMetadata.ashx?Dataset=SNA_TABLE1&amp;Coords=%5bLOCATION%5d.%5bGRC%5d&amp;ShowOnWeb=true&amp;Lang=en" TargetMode="External"/><Relationship Id="rId36" Type="http://schemas.openxmlformats.org/officeDocument/2006/relationships/hyperlink" Target="http://stats.oecd.org/OECDStat_Metadata/ShowMetadata.ashx?Dataset=SNA_TABLE1&amp;Coords=%5bLOCATION%5d.%5bISR%5d&amp;ShowOnWeb=true&amp;Lang=en" TargetMode="External"/><Relationship Id="rId49" Type="http://schemas.openxmlformats.org/officeDocument/2006/relationships/hyperlink" Target="http://stats.oecd.org/OECDStat_Metadata/ShowMetadata.ashx?Dataset=SNA_TABLE1&amp;Coords=%5bTRANSACT%5d.%5bB1_GE%5d,%5bMEASURE%5d.%5bCPC%5d,%5bLOCATION%5d.%5bLUX%5d&amp;ShowOnWeb=true&amp;Lang=en" TargetMode="External"/><Relationship Id="rId57" Type="http://schemas.openxmlformats.org/officeDocument/2006/relationships/hyperlink" Target="http://stats.oecd.org/OECDStat_Metadata/ShowMetadata.ashx?Dataset=SNA_TABLE1&amp;Coords=%5bTRANSACT%5d.%5bB1_GE%5d,%5bMEASURE%5d.%5bCPC%5d,%5bLOCATION%5d.%5bNOR%5d&amp;ShowOnWeb=true&amp;Lang=en" TargetMode="External"/><Relationship Id="rId106" Type="http://schemas.openxmlformats.org/officeDocument/2006/relationships/hyperlink" Target="http://stats.oecd.org/OECDStat_Metadata/ShowMetadata.ashx?Dataset=SNA_TABLE1&amp;Coords=%5bLOCATION%5d.%5bSAU%5d&amp;ShowOnWeb=true&amp;Lang=en" TargetMode="External"/><Relationship Id="rId10" Type="http://schemas.openxmlformats.org/officeDocument/2006/relationships/hyperlink" Target="http://stats.oecd.org/OECDStat_Metadata/ShowMetadata.ashx?Dataset=SNA_TABLE1&amp;Coords=%5bLOCATION%5d.%5bCHL%5d&amp;ShowOnWeb=true&amp;Lang=en" TargetMode="External"/><Relationship Id="rId31" Type="http://schemas.openxmlformats.org/officeDocument/2006/relationships/hyperlink" Target="http://stats.oecd.org/OECDStat_Metadata/ShowMetadata.ashx?Dataset=SNA_TABLE1&amp;Coords=%5bTRANSACT%5d.%5bB1_GE%5d,%5bMEASURE%5d.%5bCPC%5d,%5bLOCATION%5d.%5bHUN%5d&amp;ShowOnWeb=true&amp;Lang=en" TargetMode="External"/><Relationship Id="rId44" Type="http://schemas.openxmlformats.org/officeDocument/2006/relationships/hyperlink" Target="http://stats.oecd.org/OECDStat_Metadata/ShowMetadata.ashx?Dataset=SNA_TABLE1&amp;Coords=%5bLOCATION%5d.%5bLVA%5d&amp;ShowOnWeb=true&amp;Lang=en" TargetMode="External"/><Relationship Id="rId52" Type="http://schemas.openxmlformats.org/officeDocument/2006/relationships/hyperlink" Target="http://stats.oecd.org/OECDStat_Metadata/ShowMetadata.ashx?Dataset=SNA_TABLE1&amp;Coords=%5bLOCATION%5d.%5bNLD%5d&amp;ShowOnWeb=true&amp;Lang=en" TargetMode="External"/><Relationship Id="rId60" Type="http://schemas.openxmlformats.org/officeDocument/2006/relationships/hyperlink" Target="http://stats.oecd.org/OECDStat_Metadata/ShowMetadata.ashx?Dataset=SNA_TABLE1&amp;Coords=%5bLOCATION%5d.%5bPRT%5d&amp;ShowOnWeb=true&amp;Lang=en" TargetMode="External"/><Relationship Id="rId65" Type="http://schemas.openxmlformats.org/officeDocument/2006/relationships/hyperlink" Target="http://stats.oecd.org/OECDStat_Metadata/ShowMetadata.ashx?Dataset=SNA_TABLE1&amp;Coords=%5bTRANSACT%5d.%5bB1_GE%5d,%5bMEASURE%5d.%5bCPC%5d,%5bLOCATION%5d.%5bSVN%5d&amp;ShowOnWeb=true&amp;Lang=en" TargetMode="External"/><Relationship Id="rId73" Type="http://schemas.openxmlformats.org/officeDocument/2006/relationships/hyperlink" Target="http://stats.oecd.org/OECDStat_Metadata/ShowMetadata.ashx?Dataset=SNA_TABLE1&amp;Coords=%5bTRANSACT%5d.%5bB1_GE%5d,%5bMEASURE%5d.%5bCPC%5d,%5bLOCATION%5d.%5bTUR%5d&amp;ShowOnWeb=true&amp;Lang=en" TargetMode="External"/><Relationship Id="rId78" Type="http://schemas.openxmlformats.org/officeDocument/2006/relationships/hyperlink" Target="http://stats.oecd.org/OECDStat_Metadata/ShowMetadata.ashx?Dataset=SNA_TABLE1&amp;Coords=%5bLOCATION%5d.%5bEA19%5d&amp;ShowOnWeb=true&amp;Lang=en" TargetMode="External"/><Relationship Id="rId81" Type="http://schemas.openxmlformats.org/officeDocument/2006/relationships/hyperlink" Target="http://stats.oecd.org/OECDStat_Metadata/ShowMetadata.ashx?Dataset=SNA_TABLE1&amp;Coords=%5bTRANSACT%5d.%5bB1_GE%5d,%5bMEASURE%5d.%5bCPC%5d,%5bLOCATION%5d.%5bEU27_2020%5d&amp;ShowOnWeb=true&amp;Lang=en" TargetMode="External"/><Relationship Id="rId86" Type="http://schemas.openxmlformats.org/officeDocument/2006/relationships/hyperlink" Target="http://stats.oecd.org/OECDStat_Metadata/ShowMetadata.ashx?Dataset=SNA_TABLE1&amp;Coords=%5bLOCATION%5d.%5bBRA%5d&amp;ShowOnWeb=true&amp;Lang=en" TargetMode="External"/><Relationship Id="rId94" Type="http://schemas.openxmlformats.org/officeDocument/2006/relationships/hyperlink" Target="http://stats.oecd.org/OECDStat_Metadata/ShowMetadata.ashx?Dataset=SNA_TABLE1&amp;Coords=%5bLOCATION%5d.%5bCYP%5d&amp;ShowOnWeb=true&amp;Lang=en" TargetMode="External"/><Relationship Id="rId99" Type="http://schemas.openxmlformats.org/officeDocument/2006/relationships/hyperlink" Target="http://stats.oecd.org/OECDStat_Metadata/ShowMetadata.ashx?Dataset=SNA_TABLE1&amp;Coords=%5bTRANSACT%5d.%5bB1_GE%5d,%5bMEASURE%5d.%5bCPC%5d,%5bLOCATION%5d.%5bIDN%5d&amp;ShowOnWeb=true&amp;Lang=en" TargetMode="External"/><Relationship Id="rId101" Type="http://schemas.openxmlformats.org/officeDocument/2006/relationships/hyperlink" Target="http://stats.oecd.org/OECDStat_Metadata/ShowMetadata.ashx?Dataset=SNA_TABLE1&amp;Coords=%5bTRANSACT%5d.%5bB1_GE%5d,%5bMEASURE%5d.%5bCPC%5d,%5bLOCATION%5d.%5bMLT%5d&amp;ShowOnWeb=true&amp;Lang=en" TargetMode="External"/><Relationship Id="rId4" Type="http://schemas.openxmlformats.org/officeDocument/2006/relationships/hyperlink" Target="http://stats.oecd.org/OECDStat_Metadata/ShowMetadata.ashx?Dataset=SNA_TABLE1&amp;Coords=%5bLOCATION%5d.%5bAUT%5d&amp;ShowOnWeb=true&amp;Lang=en" TargetMode="External"/><Relationship Id="rId9" Type="http://schemas.openxmlformats.org/officeDocument/2006/relationships/hyperlink" Target="http://stats.oecd.org/OECDStat_Metadata/ShowMetadata.ashx?Dataset=SNA_TABLE1&amp;Coords=%5bTRANSACT%5d.%5bB1_GE%5d,%5bMEASURE%5d.%5bCPC%5d,%5bLOCATION%5d.%5bCAN%5d&amp;ShowOnWeb=true&amp;Lang=en" TargetMode="External"/><Relationship Id="rId13" Type="http://schemas.openxmlformats.org/officeDocument/2006/relationships/hyperlink" Target="http://stats.oecd.org/OECDStat_Metadata/ShowMetadata.ashx?Dataset=SNA_TABLE1&amp;Coords=%5bTRANSACT%5d.%5bB1_GE%5d,%5bMEASURE%5d.%5bCPC%5d,%5bLOCATION%5d.%5bCOL%5d&amp;ShowOnWeb=true&amp;Lang=en" TargetMode="External"/><Relationship Id="rId18" Type="http://schemas.openxmlformats.org/officeDocument/2006/relationships/hyperlink" Target="http://stats.oecd.org/OECDStat_Metadata/ShowMetadata.ashx?Dataset=SNA_TABLE1&amp;Coords=%5bLOCATION%5d.%5bDNK%5d&amp;ShowOnWeb=true&amp;Lang=en" TargetMode="External"/><Relationship Id="rId39" Type="http://schemas.openxmlformats.org/officeDocument/2006/relationships/hyperlink" Target="http://stats.oecd.org/OECDStat_Metadata/ShowMetadata.ashx?Dataset=SNA_TABLE1&amp;Coords=%5bTRANSACT%5d.%5bB1_GE%5d,%5bMEASURE%5d.%5bCPC%5d,%5bLOCATION%5d.%5bITA%5d&amp;ShowOnWeb=true&amp;Lang=en" TargetMode="External"/><Relationship Id="rId109" Type="http://schemas.openxmlformats.org/officeDocument/2006/relationships/hyperlink" Target="http://stats.oecd.org/OECDStat_Metadata/ShowMetadata.ashx?Dataset=SNA_TABLE1&amp;Coords=%5bTRANSACT%5d.%5bB1_GE%5d,%5bMEASURE%5d.%5bCPC%5d,%5bLOCATION%5d.%5bZAF%5d&amp;ShowOnWeb=true&amp;Lang=en" TargetMode="External"/><Relationship Id="rId34" Type="http://schemas.openxmlformats.org/officeDocument/2006/relationships/hyperlink" Target="http://stats.oecd.org/OECDStat_Metadata/ShowMetadata.ashx?Dataset=SNA_TABLE1&amp;Coords=%5bLOCATION%5d.%5bIRL%5d&amp;ShowOnWeb=true&amp;Lang=en" TargetMode="External"/><Relationship Id="rId50" Type="http://schemas.openxmlformats.org/officeDocument/2006/relationships/hyperlink" Target="http://stats.oecd.org/OECDStat_Metadata/ShowMetadata.ashx?Dataset=SNA_TABLE1&amp;Coords=%5bLOCATION%5d.%5bMEX%5d&amp;ShowOnWeb=true&amp;Lang=en" TargetMode="External"/><Relationship Id="rId55" Type="http://schemas.openxmlformats.org/officeDocument/2006/relationships/hyperlink" Target="http://stats.oecd.org/OECDStat_Metadata/ShowMetadata.ashx?Dataset=SNA_TABLE1&amp;Coords=%5bTRANSACT%5d.%5bB1_GE%5d,%5bMEASURE%5d.%5bCPC%5d,%5bLOCATION%5d.%5bNZL%5d&amp;ShowOnWeb=true&amp;Lang=en" TargetMode="External"/><Relationship Id="rId76" Type="http://schemas.openxmlformats.org/officeDocument/2006/relationships/hyperlink" Target="http://stats.oecd.org/OECDStat_Metadata/ShowMetadata.ashx?Dataset=SNA_TABLE1&amp;Coords=%5bLOCATION%5d.%5bUSA%5d&amp;ShowOnWeb=true&amp;Lang=en" TargetMode="External"/><Relationship Id="rId97" Type="http://schemas.openxmlformats.org/officeDocument/2006/relationships/hyperlink" Target="http://stats.oecd.org/OECDStat_Metadata/ShowMetadata.ashx?Dataset=SNA_TABLE1&amp;Coords=%5bTRANSACT%5d.%5bB1_GE%5d,%5bMEASURE%5d.%5bCPC%5d,%5bLOCATION%5d.%5bIND%5d&amp;ShowOnWeb=true&amp;Lang=en" TargetMode="External"/><Relationship Id="rId104" Type="http://schemas.openxmlformats.org/officeDocument/2006/relationships/hyperlink" Target="http://stats.oecd.org/OECDStat_Metadata/ShowMetadata.ashx?Dataset=SNA_TABLE1&amp;Coords=%5bLOCATION%5d.%5bRUS%5d&amp;ShowOnWeb=true&amp;Lang=en" TargetMode="External"/><Relationship Id="rId7" Type="http://schemas.openxmlformats.org/officeDocument/2006/relationships/hyperlink" Target="http://stats.oecd.org/OECDStat_Metadata/ShowMetadata.ashx?Dataset=SNA_TABLE1&amp;Coords=%5bTRANSACT%5d.%5bB1_GE%5d,%5bMEASURE%5d.%5bCPC%5d,%5bLOCATION%5d.%5bBEL%5d&amp;ShowOnWeb=true&amp;Lang=en" TargetMode="External"/><Relationship Id="rId71" Type="http://schemas.openxmlformats.org/officeDocument/2006/relationships/hyperlink" Target="http://stats.oecd.org/OECDStat_Metadata/ShowMetadata.ashx?Dataset=SNA_TABLE1&amp;Coords=%5bTRANSACT%5d.%5bB1_GE%5d,%5bMEASURE%5d.%5bCPC%5d,%5bLOCATION%5d.%5bCHE%5d&amp;ShowOnWeb=true&amp;Lang=en" TargetMode="External"/><Relationship Id="rId92" Type="http://schemas.openxmlformats.org/officeDocument/2006/relationships/hyperlink" Target="http://stats.oecd.org/OECDStat_Metadata/ShowMetadata.ashx?Dataset=SNA_TABLE1&amp;Coords=%5bLOCATION%5d.%5bHRV%5d&amp;ShowOnWeb=true&amp;Lang=en" TargetMode="External"/><Relationship Id="rId2" Type="http://schemas.openxmlformats.org/officeDocument/2006/relationships/hyperlink" Target="http://stats.oecd.org/OECDStat_Metadata/ShowMetadata.ashx?Dataset=SNA_TABLE1&amp;Coords=%5bLOCATION%5d.%5bAUS%5d&amp;ShowOnWeb=true&amp;Lang=en" TargetMode="External"/><Relationship Id="rId29" Type="http://schemas.openxmlformats.org/officeDocument/2006/relationships/hyperlink" Target="http://stats.oecd.org/OECDStat_Metadata/ShowMetadata.ashx?Dataset=SNA_TABLE1&amp;Coords=%5bTRANSACT%5d.%5bB1_GE%5d,%5bMEASURE%5d.%5bCPC%5d,%5bLOCATION%5d.%5bGRC%5d&amp;ShowOnWeb=true&amp;Lang=en" TargetMode="External"/><Relationship Id="rId24" Type="http://schemas.openxmlformats.org/officeDocument/2006/relationships/hyperlink" Target="http://stats.oecd.org/OECDStat_Metadata/ShowMetadata.ashx?Dataset=SNA_TABLE1&amp;Coords=%5bLOCATION%5d.%5bFRA%5d&amp;ShowOnWeb=true&amp;Lang=en" TargetMode="External"/><Relationship Id="rId40" Type="http://schemas.openxmlformats.org/officeDocument/2006/relationships/hyperlink" Target="http://stats.oecd.org/OECDStat_Metadata/ShowMetadata.ashx?Dataset=SNA_TABLE1&amp;Coords=%5bLOCATION%5d.%5bJPN%5d&amp;ShowOnWeb=true&amp;Lang=en" TargetMode="External"/><Relationship Id="rId45" Type="http://schemas.openxmlformats.org/officeDocument/2006/relationships/hyperlink" Target="http://stats.oecd.org/OECDStat_Metadata/ShowMetadata.ashx?Dataset=SNA_TABLE1&amp;Coords=%5bTRANSACT%5d.%5bB1_GE%5d,%5bMEASURE%5d.%5bCPC%5d,%5bLOCATION%5d.%5bLVA%5d&amp;ShowOnWeb=true&amp;Lang=en" TargetMode="External"/><Relationship Id="rId66" Type="http://schemas.openxmlformats.org/officeDocument/2006/relationships/hyperlink" Target="http://stats.oecd.org/OECDStat_Metadata/ShowMetadata.ashx?Dataset=SNA_TABLE1&amp;Coords=%5bLOCATION%5d.%5bESP%5d&amp;ShowOnWeb=true&amp;Lang=en" TargetMode="External"/><Relationship Id="rId87" Type="http://schemas.openxmlformats.org/officeDocument/2006/relationships/hyperlink" Target="http://stats.oecd.org/OECDStat_Metadata/ShowMetadata.ashx?Dataset=SNA_TABLE1&amp;Coords=%5bTRANSACT%5d.%5bB1_GE%5d,%5bMEASURE%5d.%5bCPC%5d,%5bLOCATION%5d.%5bBRA%5d&amp;ShowOnWeb=true&amp;Lang=en" TargetMode="External"/><Relationship Id="rId110" Type="http://schemas.openxmlformats.org/officeDocument/2006/relationships/hyperlink" Target="https://stats-2.oecd.org/index.aspx?DatasetCode=SNA_TABLE1" TargetMode="External"/><Relationship Id="rId61" Type="http://schemas.openxmlformats.org/officeDocument/2006/relationships/hyperlink" Target="http://stats.oecd.org/OECDStat_Metadata/ShowMetadata.ashx?Dataset=SNA_TABLE1&amp;Coords=%5bTRANSACT%5d.%5bB1_GE%5d,%5bMEASURE%5d.%5bCPC%5d,%5bLOCATION%5d.%5bPRT%5d&amp;ShowOnWeb=true&amp;Lang=en" TargetMode="External"/><Relationship Id="rId82" Type="http://schemas.openxmlformats.org/officeDocument/2006/relationships/hyperlink" Target="http://stats.oecd.org/OECDStat_Metadata/ShowMetadata.ashx?Dataset=SNA_TABLE1&amp;Coords=%5bLOCATION%5d.%5bOECD%5d&amp;ShowOnWeb=true&amp;Lang=en" TargetMode="External"/><Relationship Id="rId19" Type="http://schemas.openxmlformats.org/officeDocument/2006/relationships/hyperlink" Target="http://stats.oecd.org/OECDStat_Metadata/ShowMetadata.ashx?Dataset=SNA_TABLE1&amp;Coords=%5bTRANSACT%5d.%5bB1_GE%5d,%5bMEASURE%5d.%5bCPC%5d,%5bLOCATION%5d.%5bDNK%5d&amp;ShowOnWeb=true&amp;Lang=en" TargetMode="External"/><Relationship Id="rId14" Type="http://schemas.openxmlformats.org/officeDocument/2006/relationships/hyperlink" Target="http://stats.oecd.org/OECDStat_Metadata/ShowMetadata.ashx?Dataset=SNA_TABLE1&amp;Coords=%5bLOCATION%5d.%5bCRI%5d&amp;ShowOnWeb=true&amp;Lang=en" TargetMode="External"/><Relationship Id="rId30" Type="http://schemas.openxmlformats.org/officeDocument/2006/relationships/hyperlink" Target="http://stats.oecd.org/OECDStat_Metadata/ShowMetadata.ashx?Dataset=SNA_TABLE1&amp;Coords=%5bLOCATION%5d.%5bHUN%5d&amp;ShowOnWeb=true&amp;Lang=en" TargetMode="External"/><Relationship Id="rId35" Type="http://schemas.openxmlformats.org/officeDocument/2006/relationships/hyperlink" Target="http://stats.oecd.org/OECDStat_Metadata/ShowMetadata.ashx?Dataset=SNA_TABLE1&amp;Coords=%5bTRANSACT%5d.%5bB1_GE%5d,%5bMEASURE%5d.%5bCPC%5d,%5bLOCATION%5d.%5bIRL%5d&amp;ShowOnWeb=true&amp;Lang=en" TargetMode="External"/><Relationship Id="rId56" Type="http://schemas.openxmlformats.org/officeDocument/2006/relationships/hyperlink" Target="http://stats.oecd.org/OECDStat_Metadata/ShowMetadata.ashx?Dataset=SNA_TABLE1&amp;Coords=%5bLOCATION%5d.%5bNOR%5d&amp;ShowOnWeb=true&amp;Lang=en" TargetMode="External"/><Relationship Id="rId77" Type="http://schemas.openxmlformats.org/officeDocument/2006/relationships/hyperlink" Target="http://stats.oecd.org/OECDStat_Metadata/ShowMetadata.ashx?Dataset=SNA_TABLE1&amp;Coords=%5bTRANSACT%5d.%5bB1_GE%5d,%5bMEASURE%5d.%5bCPC%5d,%5bLOCATION%5d.%5bUSA%5d&amp;ShowOnWeb=true&amp;Lang=en" TargetMode="External"/><Relationship Id="rId100" Type="http://schemas.openxmlformats.org/officeDocument/2006/relationships/hyperlink" Target="http://stats.oecd.org/OECDStat_Metadata/ShowMetadata.ashx?Dataset=SNA_TABLE1&amp;Coords=%5bLOCATION%5d.%5bMLT%5d&amp;ShowOnWeb=true&amp;Lang=en" TargetMode="External"/><Relationship Id="rId105" Type="http://schemas.openxmlformats.org/officeDocument/2006/relationships/hyperlink" Target="http://stats.oecd.org/OECDStat_Metadata/ShowMetadata.ashx?Dataset=SNA_TABLE1&amp;Coords=%5bTRANSACT%5d.%5bB1_GE%5d,%5bMEASURE%5d.%5bCPC%5d,%5bLOCATION%5d.%5bRUS%5d&amp;ShowOnWeb=true&amp;Lang=en" TargetMode="External"/><Relationship Id="rId8" Type="http://schemas.openxmlformats.org/officeDocument/2006/relationships/hyperlink" Target="http://stats.oecd.org/OECDStat_Metadata/ShowMetadata.ashx?Dataset=SNA_TABLE1&amp;Coords=%5bLOCATION%5d.%5bCAN%5d&amp;ShowOnWeb=true&amp;Lang=en" TargetMode="External"/><Relationship Id="rId51" Type="http://schemas.openxmlformats.org/officeDocument/2006/relationships/hyperlink" Target="http://stats.oecd.org/OECDStat_Metadata/ShowMetadata.ashx?Dataset=SNA_TABLE1&amp;Coords=%5bTRANSACT%5d.%5bB1_GE%5d,%5bMEASURE%5d.%5bCPC%5d,%5bLOCATION%5d.%5bMEX%5d&amp;ShowOnWeb=true&amp;Lang=en" TargetMode="External"/><Relationship Id="rId72" Type="http://schemas.openxmlformats.org/officeDocument/2006/relationships/hyperlink" Target="http://stats.oecd.org/OECDStat_Metadata/ShowMetadata.ashx?Dataset=SNA_TABLE1&amp;Coords=%5bLOCATION%5d.%5bTUR%5d&amp;ShowOnWeb=true&amp;Lang=en" TargetMode="External"/><Relationship Id="rId93" Type="http://schemas.openxmlformats.org/officeDocument/2006/relationships/hyperlink" Target="http://stats.oecd.org/OECDStat_Metadata/ShowMetadata.ashx?Dataset=SNA_TABLE1&amp;Coords=%5bTRANSACT%5d.%5bB1_GE%5d,%5bMEASURE%5d.%5bCPC%5d,%5bLOCATION%5d.%5bHRV%5d&amp;ShowOnWeb=true&amp;Lang=en" TargetMode="External"/><Relationship Id="rId98" Type="http://schemas.openxmlformats.org/officeDocument/2006/relationships/hyperlink" Target="http://stats.oecd.org/OECDStat_Metadata/ShowMetadata.ashx?Dataset=SNA_TABLE1&amp;Coords=%5bLOCATION%5d.%5bIDN%5d&amp;ShowOnWeb=true&amp;Lang=en" TargetMode="External"/><Relationship Id="rId3" Type="http://schemas.openxmlformats.org/officeDocument/2006/relationships/hyperlink" Target="http://stats.oecd.org/OECDStat_Metadata/ShowMetadata.ashx?Dataset=SNA_TABLE1&amp;Coords=%5bTRANSACT%5d.%5bB1_GE%5d,%5bMEASURE%5d.%5bCPC%5d,%5bLOCATION%5d.%5bAUS%5d&amp;ShowOnWeb=true&amp;Lang=en" TargetMode="External"/><Relationship Id="rId25" Type="http://schemas.openxmlformats.org/officeDocument/2006/relationships/hyperlink" Target="http://stats.oecd.org/OECDStat_Metadata/ShowMetadata.ashx?Dataset=SNA_TABLE1&amp;Coords=%5bTRANSACT%5d.%5bB1_GE%5d,%5bMEASURE%5d.%5bCPC%5d,%5bLOCATION%5d.%5bFRA%5d&amp;ShowOnWeb=true&amp;Lang=en" TargetMode="External"/><Relationship Id="rId46" Type="http://schemas.openxmlformats.org/officeDocument/2006/relationships/hyperlink" Target="http://stats.oecd.org/OECDStat_Metadata/ShowMetadata.ashx?Dataset=SNA_TABLE1&amp;Coords=%5bLOCATION%5d.%5bLTU%5d&amp;ShowOnWeb=true&amp;Lang=en" TargetMode="External"/><Relationship Id="rId67" Type="http://schemas.openxmlformats.org/officeDocument/2006/relationships/hyperlink" Target="http://stats.oecd.org/OECDStat_Metadata/ShowMetadata.ashx?Dataset=SNA_TABLE1&amp;Coords=%5bTRANSACT%5d.%5bB1_GE%5d,%5bMEASURE%5d.%5bCPC%5d,%5bLOCATION%5d.%5bESP%5d&amp;ShowOnWeb=true&amp;Lang=en" TargetMode="External"/><Relationship Id="rId20" Type="http://schemas.openxmlformats.org/officeDocument/2006/relationships/hyperlink" Target="http://stats.oecd.org/OECDStat_Metadata/ShowMetadata.ashx?Dataset=SNA_TABLE1&amp;Coords=%5bLOCATION%5d.%5bEST%5d&amp;ShowOnWeb=true&amp;Lang=en" TargetMode="External"/><Relationship Id="rId41" Type="http://schemas.openxmlformats.org/officeDocument/2006/relationships/hyperlink" Target="http://stats.oecd.org/OECDStat_Metadata/ShowMetadata.ashx?Dataset=SNA_TABLE1&amp;Coords=%5bTRANSACT%5d.%5bB1_GE%5d,%5bMEASURE%5d.%5bCPC%5d,%5bLOCATION%5d.%5bJPN%5d&amp;ShowOnWeb=true&amp;Lang=en" TargetMode="External"/><Relationship Id="rId62" Type="http://schemas.openxmlformats.org/officeDocument/2006/relationships/hyperlink" Target="http://stats.oecd.org/OECDStat_Metadata/ShowMetadata.ashx?Dataset=SNA_TABLE1&amp;Coords=%5bLOCATION%5d.%5bSVK%5d&amp;ShowOnWeb=true&amp;Lang=en" TargetMode="External"/><Relationship Id="rId83" Type="http://schemas.openxmlformats.org/officeDocument/2006/relationships/hyperlink" Target="http://stats.oecd.org/OECDStat_Metadata/ShowMetadata.ashx?Dataset=SNA_TABLE1&amp;Coords=%5bTRANSACT%5d.%5bB1_GE%5d,%5bMEASURE%5d.%5bCPC%5d,%5bLOCATION%5d.%5bOECD%5d&amp;ShowOnWeb=true&amp;Lang=en" TargetMode="External"/><Relationship Id="rId88" Type="http://schemas.openxmlformats.org/officeDocument/2006/relationships/hyperlink" Target="http://stats.oecd.org/OECDStat_Metadata/ShowMetadata.ashx?Dataset=SNA_TABLE1&amp;Coords=%5bLOCATION%5d.%5bBGR%5d&amp;ShowOnWeb=true&amp;Lang=en" TargetMode="External"/><Relationship Id="rId11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miau.my-x.hu/myx-free/coco/test/104364920221013204858.html" TargetMode="External"/><Relationship Id="rId1" Type="http://schemas.openxmlformats.org/officeDocument/2006/relationships/hyperlink" Target="https://miau.my-x.hu/myx-free/coco/test/903491120221013204511.htm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miau.my-x.hu/miau/295/biztositas_gdp.xlsx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stats.oecd.org/OECDStat_Metadata/ShowMetadata.ashx?Dataset=INSIND&amp;Coords=%5bCOU%5d.%5bFRA%5d&amp;ShowOnWeb=true&amp;Lang=en" TargetMode="External"/><Relationship Id="rId18" Type="http://schemas.openxmlformats.org/officeDocument/2006/relationships/hyperlink" Target="http://stats.oecd.org/OECDStat_Metadata/ShowMetadata.ashx?Dataset=INSIND&amp;Coords=%5bCOU%5d.%5bIRL%5d&amp;ShowOnWeb=true&amp;Lang=en" TargetMode="External"/><Relationship Id="rId26" Type="http://schemas.openxmlformats.org/officeDocument/2006/relationships/hyperlink" Target="http://stats.oecd.org/OECDStat_Metadata/ShowMetadata.ashx?Dataset=INSIND&amp;Coords=%5bCOU%5d.%5bMEX%5d&amp;ShowOnWeb=true&amp;Lang=en" TargetMode="External"/><Relationship Id="rId39" Type="http://schemas.openxmlformats.org/officeDocument/2006/relationships/hyperlink" Target="http://stats.oecd.org/OECDStat_Metadata/ShowMetadata.ashx?Dataset=INSIND&amp;Coords=%5bIND%5d.%5bI_1%5d,%5bCOU%5d.%5bGBR%5d,%5bYEA%5d.%5b2010%5d&amp;ShowOnWeb=true" TargetMode="External"/><Relationship Id="rId21" Type="http://schemas.openxmlformats.org/officeDocument/2006/relationships/hyperlink" Target="http://stats.oecd.org/OECDStat_Metadata/ShowMetadata.ashx?Dataset=INSIND&amp;Coords=%5bCOU%5d.%5bJPN%5d&amp;ShowOnWeb=true&amp;Lang=en" TargetMode="External"/><Relationship Id="rId34" Type="http://schemas.openxmlformats.org/officeDocument/2006/relationships/hyperlink" Target="http://stats.oecd.org/OECDStat_Metadata/ShowMetadata.ashx?Dataset=INSIND&amp;Coords=%5bCOU%5d.%5bESP%5d&amp;ShowOnWeb=true&amp;Lang=en" TargetMode="External"/><Relationship Id="rId42" Type="http://schemas.openxmlformats.org/officeDocument/2006/relationships/hyperlink" Target="http://stats.oecd.org/OECDStat_Metadata/ShowMetadata.ashx?Dataset=INSIND&amp;Coords=%5bCOU%5d.%5bARG%5d&amp;ShowOnWeb=true&amp;Lang=en" TargetMode="External"/><Relationship Id="rId47" Type="http://schemas.openxmlformats.org/officeDocument/2006/relationships/hyperlink" Target="http://stats.oecd.org/OECDStat_Metadata/ShowMetadata.ashx?Dataset=INSIND&amp;Coords=%5bCOU%5d.%5bECU%5d&amp;ShowOnWeb=true&amp;Lang=en" TargetMode="External"/><Relationship Id="rId50" Type="http://schemas.openxmlformats.org/officeDocument/2006/relationships/hyperlink" Target="http://stats.oecd.org/OECDStat_Metadata/ShowMetadata.ashx?Dataset=INSIND&amp;Coords=%5bCOU%5d.%5bHKG%5d&amp;ShowOnWeb=true&amp;Lang=en" TargetMode="External"/><Relationship Id="rId55" Type="http://schemas.openxmlformats.org/officeDocument/2006/relationships/hyperlink" Target="http://stats.oecd.org/OECDStat_Metadata/ShowMetadata.ashx?Dataset=INSIND&amp;Coords=%5bCOU%5d.%5bPAN%5d&amp;ShowOnWeb=true&amp;Lang=en" TargetMode="External"/><Relationship Id="rId63" Type="http://schemas.openxmlformats.org/officeDocument/2006/relationships/hyperlink" Target="http://stats.oecd.org/OECDStat_Metadata/ShowMetadata.ashx?Dataset=INSIND&amp;Coords=%5bCOU%5d.%5bURY%5d&amp;ShowOnWeb=true&amp;Lang=en" TargetMode="External"/><Relationship Id="rId7" Type="http://schemas.openxmlformats.org/officeDocument/2006/relationships/hyperlink" Target="http://stats.oecd.org/OECDStat_Metadata/ShowMetadata.ashx?Dataset=INSIND&amp;Coords=%5bCOU%5d.%5bCOL%5d&amp;ShowOnWeb=true&amp;Lang=en" TargetMode="External"/><Relationship Id="rId2" Type="http://schemas.openxmlformats.org/officeDocument/2006/relationships/hyperlink" Target="http://stats.oecd.org/OECDStat_Metadata/ShowMetadata.ashx?Dataset=INSIND&amp;Coords=%5bIND%5d.%5bI_1%5d&amp;ShowOnWeb=true&amp;Lang=en" TargetMode="External"/><Relationship Id="rId16" Type="http://schemas.openxmlformats.org/officeDocument/2006/relationships/hyperlink" Target="http://stats.oecd.org/OECDStat_Metadata/ShowMetadata.ashx?Dataset=INSIND&amp;Coords=%5bCOU%5d.%5bHUN%5d&amp;ShowOnWeb=true&amp;Lang=en" TargetMode="External"/><Relationship Id="rId29" Type="http://schemas.openxmlformats.org/officeDocument/2006/relationships/hyperlink" Target="http://stats.oecd.org/OECDStat_Metadata/ShowMetadata.ashx?Dataset=INSIND&amp;Coords=%5bCOU%5d.%5bNOR%5d&amp;ShowOnWeb=true&amp;Lang=en" TargetMode="External"/><Relationship Id="rId11" Type="http://schemas.openxmlformats.org/officeDocument/2006/relationships/hyperlink" Target="http://stats.oecd.org/OECDStat_Metadata/ShowMetadata.ashx?Dataset=INSIND&amp;Coords=%5bCOU%5d.%5bEST%5d&amp;ShowOnWeb=true&amp;Lang=en" TargetMode="External"/><Relationship Id="rId24" Type="http://schemas.openxmlformats.org/officeDocument/2006/relationships/hyperlink" Target="http://stats.oecd.org/OECDStat_Metadata/ShowMetadata.ashx?Dataset=INSIND&amp;Coords=%5bCOU%5d.%5bLTU%5d&amp;ShowOnWeb=true&amp;Lang=en" TargetMode="External"/><Relationship Id="rId32" Type="http://schemas.openxmlformats.org/officeDocument/2006/relationships/hyperlink" Target="http://stats.oecd.org/OECDStat_Metadata/ShowMetadata.ashx?Dataset=INSIND&amp;Coords=%5bCOU%5d.%5bSVK%5d&amp;ShowOnWeb=true&amp;Lang=en" TargetMode="External"/><Relationship Id="rId37" Type="http://schemas.openxmlformats.org/officeDocument/2006/relationships/hyperlink" Target="http://stats.oecd.org/OECDStat_Metadata/ShowMetadata.ashx?Dataset=INSIND&amp;Coords=%5bCOU%5d.%5bTUR%5d&amp;ShowOnWeb=true&amp;Lang=en" TargetMode="External"/><Relationship Id="rId40" Type="http://schemas.openxmlformats.org/officeDocument/2006/relationships/hyperlink" Target="http://stats.oecd.org/OECDStat_Metadata/ShowMetadata.ashx?Dataset=INSIND&amp;Coords=%5bCOU%5d.%5bUSA%5d&amp;ShowOnWeb=true&amp;Lang=en" TargetMode="External"/><Relationship Id="rId45" Type="http://schemas.openxmlformats.org/officeDocument/2006/relationships/hyperlink" Target="http://stats.oecd.org/OECDStat_Metadata/ShowMetadata.ashx?Dataset=INSIND&amp;Coords=%5bCOU%5d.%5bBRA%5d&amp;ShowOnWeb=true&amp;Lang=en" TargetMode="External"/><Relationship Id="rId53" Type="http://schemas.openxmlformats.org/officeDocument/2006/relationships/hyperlink" Target="http://stats.oecd.org/OECDStat_Metadata/ShowMetadata.ashx?Dataset=INSIND&amp;Coords=%5bCOU%5d.%5bMYS%5d&amp;ShowOnWeb=true&amp;Lang=en" TargetMode="External"/><Relationship Id="rId58" Type="http://schemas.openxmlformats.org/officeDocument/2006/relationships/hyperlink" Target="http://stats.oecd.org/OECDStat_Metadata/ShowMetadata.ashx?Dataset=INSIND&amp;Coords=%5bCOU%5d.%5bPRI%5d&amp;ShowOnWeb=true&amp;Lang=en" TargetMode="External"/><Relationship Id="rId5" Type="http://schemas.openxmlformats.org/officeDocument/2006/relationships/hyperlink" Target="http://stats.oecd.org/OECDStat_Metadata/ShowMetadata.ashx?Dataset=INSIND&amp;Coords=%5bCOU%5d.%5bBEL%5d&amp;ShowOnWeb=true&amp;Lang=en" TargetMode="External"/><Relationship Id="rId61" Type="http://schemas.openxmlformats.org/officeDocument/2006/relationships/hyperlink" Target="http://stats.oecd.org/OECDStat_Metadata/ShowMetadata.ashx?Dataset=INSIND&amp;Coords=%5bCOU%5d.%5bLKA%5d&amp;ShowOnWeb=true&amp;Lang=en" TargetMode="External"/><Relationship Id="rId19" Type="http://schemas.openxmlformats.org/officeDocument/2006/relationships/hyperlink" Target="http://stats.oecd.org/OECDStat_Metadata/ShowMetadata.ashx?Dataset=INSIND&amp;Coords=%5bCOU%5d.%5bISR%5d&amp;ShowOnWeb=true&amp;Lang=en" TargetMode="External"/><Relationship Id="rId14" Type="http://schemas.openxmlformats.org/officeDocument/2006/relationships/hyperlink" Target="http://stats.oecd.org/OECDStat_Metadata/ShowMetadata.ashx?Dataset=INSIND&amp;Coords=%5bCOU%5d.%5bDEU%5d&amp;ShowOnWeb=true&amp;Lang=en" TargetMode="External"/><Relationship Id="rId22" Type="http://schemas.openxmlformats.org/officeDocument/2006/relationships/hyperlink" Target="http://stats.oecd.org/OECDStat_Metadata/ShowMetadata.ashx?Dataset=INSIND&amp;Coords=%5bCOU%5d.%5bKOR%5d&amp;ShowOnWeb=true&amp;Lang=en" TargetMode="External"/><Relationship Id="rId27" Type="http://schemas.openxmlformats.org/officeDocument/2006/relationships/hyperlink" Target="http://stats.oecd.org/OECDStat_Metadata/ShowMetadata.ashx?Dataset=INSIND&amp;Coords=%5bCOU%5d.%5bNLD%5d&amp;ShowOnWeb=true&amp;Lang=en" TargetMode="External"/><Relationship Id="rId30" Type="http://schemas.openxmlformats.org/officeDocument/2006/relationships/hyperlink" Target="http://stats.oecd.org/OECDStat_Metadata/ShowMetadata.ashx?Dataset=INSIND&amp;Coords=%5bCOU%5d.%5bPOL%5d&amp;ShowOnWeb=true&amp;Lang=en" TargetMode="External"/><Relationship Id="rId35" Type="http://schemas.openxmlformats.org/officeDocument/2006/relationships/hyperlink" Target="http://stats.oecd.org/OECDStat_Metadata/ShowMetadata.ashx?Dataset=INSIND&amp;Coords=%5bCOU%5d.%5bSWE%5d&amp;ShowOnWeb=true&amp;Lang=en" TargetMode="External"/><Relationship Id="rId43" Type="http://schemas.openxmlformats.org/officeDocument/2006/relationships/hyperlink" Target="http://stats.oecd.org/OECDStat_Metadata/ShowMetadata.ashx?Dataset=INSIND&amp;Coords=%5bCOU%5d.%5bBMU%5d&amp;ShowOnWeb=true&amp;Lang=en" TargetMode="External"/><Relationship Id="rId48" Type="http://schemas.openxmlformats.org/officeDocument/2006/relationships/hyperlink" Target="http://stats.oecd.org/OECDStat_Metadata/ShowMetadata.ashx?Dataset=INSIND&amp;Coords=%5bCOU%5d.%5bEGY%5d&amp;ShowOnWeb=true&amp;Lang=en" TargetMode="External"/><Relationship Id="rId56" Type="http://schemas.openxmlformats.org/officeDocument/2006/relationships/hyperlink" Target="http://stats.oecd.org/OECDStat_Metadata/ShowMetadata.ashx?Dataset=INSIND&amp;Coords=%5bCOU%5d.%5bPRY%5d&amp;ShowOnWeb=true&amp;Lang=en" TargetMode="External"/><Relationship Id="rId64" Type="http://schemas.openxmlformats.org/officeDocument/2006/relationships/hyperlink" Target="https://stats-1.oecd.org/" TargetMode="External"/><Relationship Id="rId8" Type="http://schemas.openxmlformats.org/officeDocument/2006/relationships/hyperlink" Target="http://stats.oecd.org/OECDStat_Metadata/ShowMetadata.ashx?Dataset=INSIND&amp;Coords=%5bCOU%5d.%5bCRI%5d&amp;ShowOnWeb=true&amp;Lang=en" TargetMode="External"/><Relationship Id="rId51" Type="http://schemas.openxmlformats.org/officeDocument/2006/relationships/hyperlink" Target="http://stats.oecd.org/OECDStat_Metadata/ShowMetadata.ashx?Dataset=INSIND&amp;Coords=%5bCOU%5d.%5bIND%5d&amp;ShowOnWeb=true&amp;Lang=en" TargetMode="External"/><Relationship Id="rId3" Type="http://schemas.openxmlformats.org/officeDocument/2006/relationships/hyperlink" Target="http://stats.oecd.org/OECDStat_Metadata/ShowMetadata.ashx?Dataset=INSIND&amp;Coords=%5bCOU%5d.%5bAUS%5d&amp;ShowOnWeb=true&amp;Lang=en" TargetMode="External"/><Relationship Id="rId12" Type="http://schemas.openxmlformats.org/officeDocument/2006/relationships/hyperlink" Target="http://stats.oecd.org/OECDStat_Metadata/ShowMetadata.ashx?Dataset=INSIND&amp;Coords=%5bCOU%5d.%5bFIN%5d&amp;ShowOnWeb=true&amp;Lang=en" TargetMode="External"/><Relationship Id="rId17" Type="http://schemas.openxmlformats.org/officeDocument/2006/relationships/hyperlink" Target="http://stats.oecd.org/OECDStat_Metadata/ShowMetadata.ashx?Dataset=INSIND&amp;Coords=%5bCOU%5d.%5bISL%5d&amp;ShowOnWeb=true&amp;Lang=en" TargetMode="External"/><Relationship Id="rId25" Type="http://schemas.openxmlformats.org/officeDocument/2006/relationships/hyperlink" Target="http://stats.oecd.org/OECDStat_Metadata/ShowMetadata.ashx?Dataset=INSIND&amp;Coords=%5bCOU%5d.%5bLUX%5d&amp;ShowOnWeb=true&amp;Lang=en" TargetMode="External"/><Relationship Id="rId33" Type="http://schemas.openxmlformats.org/officeDocument/2006/relationships/hyperlink" Target="http://stats.oecd.org/OECDStat_Metadata/ShowMetadata.ashx?Dataset=INSIND&amp;Coords=%5bCOU%5d.%5bSVN%5d&amp;ShowOnWeb=true&amp;Lang=en" TargetMode="External"/><Relationship Id="rId38" Type="http://schemas.openxmlformats.org/officeDocument/2006/relationships/hyperlink" Target="http://stats.oecd.org/OECDStat_Metadata/ShowMetadata.ashx?Dataset=INSIND&amp;Coords=%5bCOU%5d.%5bGBR%5d&amp;ShowOnWeb=true&amp;Lang=en" TargetMode="External"/><Relationship Id="rId46" Type="http://schemas.openxmlformats.org/officeDocument/2006/relationships/hyperlink" Target="http://stats.oecd.org/OECDStat_Metadata/ShowMetadata.ashx?Dataset=INSIND&amp;Coords=%5bCOU%5d.%5bCUB%5d&amp;ShowOnWeb=true&amp;Lang=en" TargetMode="External"/><Relationship Id="rId59" Type="http://schemas.openxmlformats.org/officeDocument/2006/relationships/hyperlink" Target="http://stats.oecd.org/OECDStat_Metadata/ShowMetadata.ashx?Dataset=INSIND&amp;Coords=%5bCOU%5d.%5bSGP%5d&amp;ShowOnWeb=true&amp;Lang=en" TargetMode="External"/><Relationship Id="rId20" Type="http://schemas.openxmlformats.org/officeDocument/2006/relationships/hyperlink" Target="http://stats.oecd.org/OECDStat_Metadata/ShowMetadata.ashx?Dataset=INSIND&amp;Coords=%5bCOU%5d.%5bITA%5d&amp;ShowOnWeb=true&amp;Lang=en" TargetMode="External"/><Relationship Id="rId41" Type="http://schemas.openxmlformats.org/officeDocument/2006/relationships/hyperlink" Target="http://stats.oecd.org/OECDStat_Metadata/ShowMetadata.ashx?Dataset=INSIND&amp;Coords=%5bCOU%5d.%5bOECD%5d&amp;ShowOnWeb=true&amp;Lang=en" TargetMode="External"/><Relationship Id="rId54" Type="http://schemas.openxmlformats.org/officeDocument/2006/relationships/hyperlink" Target="http://stats.oecd.org/OECDStat_Metadata/ShowMetadata.ashx?Dataset=INSIND&amp;Coords=%5bCOU%5d.%5bNIC%5d&amp;ShowOnWeb=true&amp;Lang=en" TargetMode="External"/><Relationship Id="rId62" Type="http://schemas.openxmlformats.org/officeDocument/2006/relationships/hyperlink" Target="http://stats.oecd.org/OECDStat_Metadata/ShowMetadata.ashx?Dataset=INSIND&amp;Coords=%5bCOU%5d.%5bTWN%5d&amp;ShowOnWeb=true&amp;Lang=en" TargetMode="External"/><Relationship Id="rId1" Type="http://schemas.openxmlformats.org/officeDocument/2006/relationships/hyperlink" Target="http://stats.oecd.org/OECDStat_Metadata/ShowMetadata.ashx?Dataset=INSIND&amp;ShowOnWeb=true&amp;Lang=en" TargetMode="External"/><Relationship Id="rId6" Type="http://schemas.openxmlformats.org/officeDocument/2006/relationships/hyperlink" Target="http://stats.oecd.org/OECDStat_Metadata/ShowMetadata.ashx?Dataset=INSIND&amp;Coords=%5bCOU%5d.%5bCAN%5d&amp;ShowOnWeb=true&amp;Lang=en" TargetMode="External"/><Relationship Id="rId15" Type="http://schemas.openxmlformats.org/officeDocument/2006/relationships/hyperlink" Target="http://stats.oecd.org/OECDStat_Metadata/ShowMetadata.ashx?Dataset=INSIND&amp;Coords=%5bCOU%5d.%5bGRC%5d&amp;ShowOnWeb=true&amp;Lang=en" TargetMode="External"/><Relationship Id="rId23" Type="http://schemas.openxmlformats.org/officeDocument/2006/relationships/hyperlink" Target="http://stats.oecd.org/OECDStat_Metadata/ShowMetadata.ashx?Dataset=INSIND&amp;Coords=%5bCOU%5d.%5bLVA%5d&amp;ShowOnWeb=true&amp;Lang=en" TargetMode="External"/><Relationship Id="rId28" Type="http://schemas.openxmlformats.org/officeDocument/2006/relationships/hyperlink" Target="http://stats.oecd.org/OECDStat_Metadata/ShowMetadata.ashx?Dataset=INSIND&amp;Coords=%5bCOU%5d.%5bNZL%5d&amp;ShowOnWeb=true&amp;Lang=en" TargetMode="External"/><Relationship Id="rId36" Type="http://schemas.openxmlformats.org/officeDocument/2006/relationships/hyperlink" Target="http://stats.oecd.org/OECDStat_Metadata/ShowMetadata.ashx?Dataset=INSIND&amp;Coords=%5bCOU%5d.%5bCHE%5d&amp;ShowOnWeb=true&amp;Lang=en" TargetMode="External"/><Relationship Id="rId49" Type="http://schemas.openxmlformats.org/officeDocument/2006/relationships/hyperlink" Target="http://stats.oecd.org/OECDStat_Metadata/ShowMetadata.ashx?Dataset=INSIND&amp;Coords=%5bCOU%5d.%5bGTM%5d&amp;ShowOnWeb=true&amp;Lang=en" TargetMode="External"/><Relationship Id="rId57" Type="http://schemas.openxmlformats.org/officeDocument/2006/relationships/hyperlink" Target="http://stats.oecd.org/OECDStat_Metadata/ShowMetadata.ashx?Dataset=INSIND&amp;Coords=%5bCOU%5d.%5bPER%5d&amp;ShowOnWeb=true&amp;Lang=en" TargetMode="External"/><Relationship Id="rId10" Type="http://schemas.openxmlformats.org/officeDocument/2006/relationships/hyperlink" Target="http://stats.oecd.org/OECDStat_Metadata/ShowMetadata.ashx?Dataset=INSIND&amp;Coords=%5bCOU%5d.%5bDNK%5d&amp;ShowOnWeb=true&amp;Lang=en" TargetMode="External"/><Relationship Id="rId31" Type="http://schemas.openxmlformats.org/officeDocument/2006/relationships/hyperlink" Target="http://stats.oecd.org/OECDStat_Metadata/ShowMetadata.ashx?Dataset=INSIND&amp;Coords=%5bCOU%5d.%5bPRT%5d&amp;ShowOnWeb=true&amp;Lang=en" TargetMode="External"/><Relationship Id="rId44" Type="http://schemas.openxmlformats.org/officeDocument/2006/relationships/hyperlink" Target="http://stats.oecd.org/OECDStat_Metadata/ShowMetadata.ashx?Dataset=INSIND&amp;Coords=%5bCOU%5d.%5bBOL%5d&amp;ShowOnWeb=true&amp;Lang=en" TargetMode="External"/><Relationship Id="rId52" Type="http://schemas.openxmlformats.org/officeDocument/2006/relationships/hyperlink" Target="http://stats.oecd.org/OECDStat_Metadata/ShowMetadata.ashx?Dataset=INSIND&amp;Coords=%5bCOU%5d.%5bIDN%5d&amp;ShowOnWeb=true&amp;Lang=en" TargetMode="External"/><Relationship Id="rId60" Type="http://schemas.openxmlformats.org/officeDocument/2006/relationships/hyperlink" Target="http://stats.oecd.org/OECDStat_Metadata/ShowMetadata.ashx?Dataset=INSIND&amp;Coords=%5bCOU%5d.%5bZAF%5d&amp;ShowOnWeb=true&amp;Lang=en" TargetMode="External"/><Relationship Id="rId4" Type="http://schemas.openxmlformats.org/officeDocument/2006/relationships/hyperlink" Target="http://stats.oecd.org/OECDStat_Metadata/ShowMetadata.ashx?Dataset=INSIND&amp;Coords=%5bCOU%5d.%5bAUT%5d&amp;ShowOnWeb=true&amp;Lang=en" TargetMode="External"/><Relationship Id="rId9" Type="http://schemas.openxmlformats.org/officeDocument/2006/relationships/hyperlink" Target="http://stats.oecd.org/OECDStat_Metadata/ShowMetadata.ashx?Dataset=INSIND&amp;Coords=%5bCOU%5d.%5bCZE%5d&amp;ShowOnWeb=true&amp;Lang=en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stats.oecd.org/OECDStat_Metadata/ShowMetadata.ashx?Dataset=HISTPOP&amp;Coords=%5bLOCATION%5d.%5bISR%5d&amp;ShowOnWeb=true&amp;Lang=en" TargetMode="External"/><Relationship Id="rId2" Type="http://schemas.openxmlformats.org/officeDocument/2006/relationships/hyperlink" Target="http://stats.oecd.org/OECDStat_Metadata/ShowMetadata.ashx?Dataset=HISTPOP&amp;Coords=%5bLOCATION%5d.%5bDEU%5d&amp;ShowOnWeb=true&amp;Lang=en" TargetMode="External"/><Relationship Id="rId1" Type="http://schemas.openxmlformats.org/officeDocument/2006/relationships/hyperlink" Target="http://stats.oecd.org/OECDStat_Metadata/ShowMetadata.ashx?Dataset=HISTPOP&amp;ShowOnWeb=true&amp;Lang=en" TargetMode="External"/><Relationship Id="rId6" Type="http://schemas.openxmlformats.org/officeDocument/2006/relationships/hyperlink" Target="https://stats-1.oecd.org/index.aspx?DatasetCode=HISTPOP" TargetMode="External"/><Relationship Id="rId5" Type="http://schemas.openxmlformats.org/officeDocument/2006/relationships/hyperlink" Target="http://stats.oecd.org/OECDStat_Metadata/ShowMetadata.ashx?Dataset=HISTPOP&amp;Coords=%5bLOCATION%5d.%5bCYP%5d&amp;ShowOnWeb=true&amp;Lang=en" TargetMode="External"/><Relationship Id="rId4" Type="http://schemas.openxmlformats.org/officeDocument/2006/relationships/hyperlink" Target="http://stats.oecd.org/OECDStat_Metadata/ShowMetadata.ashx?Dataset=HISTPOP&amp;Coords=%5bLOCATION%5d.%5bEU27%5d&amp;ShowOnWeb=true&amp;Lang=en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miau.my-x.hu/myx-free/coco/index.html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yx-free/coco/test/284093620230114193135.html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71298262023011419412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71BAC-F8EE-4918-9C85-446044CD6E0C}">
  <dimension ref="A1:K64"/>
  <sheetViews>
    <sheetView showGridLines="0" topLeftCell="A2" zoomScale="73" workbookViewId="0">
      <selection activeCell="A2" sqref="A2"/>
    </sheetView>
  </sheetViews>
  <sheetFormatPr defaultRowHeight="13.2" x14ac:dyDescent="0.25"/>
  <cols>
    <col min="1" max="3" width="26.6640625" customWidth="1"/>
    <col min="4" max="4" width="2.44140625" customWidth="1"/>
    <col min="5" max="11" width="9.5546875" bestFit="1" customWidth="1"/>
  </cols>
  <sheetData>
    <row r="1" spans="1:11" hidden="1" x14ac:dyDescent="0.25">
      <c r="A1" s="1" t="e">
        <f ca="1">DotStatQuery(B1)</f>
        <v>#NAME?</v>
      </c>
      <c r="B1" s="1" t="s">
        <v>473</v>
      </c>
    </row>
    <row r="2" spans="1:11" ht="23.4" x14ac:dyDescent="0.25">
      <c r="A2" s="2" t="s">
        <v>474</v>
      </c>
    </row>
    <row r="3" spans="1:11" x14ac:dyDescent="0.25">
      <c r="A3" s="47" t="s">
        <v>475</v>
      </c>
      <c r="B3" s="48"/>
      <c r="C3" s="48"/>
      <c r="D3" s="49"/>
      <c r="E3" s="53" t="s">
        <v>476</v>
      </c>
      <c r="F3" s="54"/>
      <c r="G3" s="54"/>
      <c r="H3" s="54"/>
      <c r="I3" s="54"/>
      <c r="J3" s="54"/>
      <c r="K3" s="55"/>
    </row>
    <row r="4" spans="1:11" x14ac:dyDescent="0.25">
      <c r="A4" s="47" t="s">
        <v>477</v>
      </c>
      <c r="B4" s="48"/>
      <c r="C4" s="48"/>
      <c r="D4" s="49"/>
      <c r="E4" s="53" t="s">
        <v>478</v>
      </c>
      <c r="F4" s="54"/>
      <c r="G4" s="54"/>
      <c r="H4" s="54"/>
      <c r="I4" s="54"/>
      <c r="J4" s="54"/>
      <c r="K4" s="55"/>
    </row>
    <row r="5" spans="1:11" x14ac:dyDescent="0.25">
      <c r="A5" s="56" t="s">
        <v>6</v>
      </c>
      <c r="B5" s="57"/>
      <c r="C5" s="57"/>
      <c r="D5" s="58"/>
      <c r="E5" s="37" t="s">
        <v>12</v>
      </c>
      <c r="F5" s="37" t="s">
        <v>13</v>
      </c>
      <c r="G5" s="37" t="s">
        <v>14</v>
      </c>
      <c r="H5" s="37" t="s">
        <v>15</v>
      </c>
      <c r="I5" s="37" t="s">
        <v>16</v>
      </c>
      <c r="J5" s="37" t="s">
        <v>17</v>
      </c>
      <c r="K5" s="37" t="s">
        <v>101</v>
      </c>
    </row>
    <row r="6" spans="1:11" ht="13.8" x14ac:dyDescent="0.3">
      <c r="A6" s="61" t="s">
        <v>18</v>
      </c>
      <c r="B6" s="62"/>
      <c r="C6" s="38" t="s">
        <v>4</v>
      </c>
      <c r="D6" s="3" t="s">
        <v>19</v>
      </c>
      <c r="E6" s="3" t="s">
        <v>19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</row>
    <row r="7" spans="1:11" ht="13.8" x14ac:dyDescent="0.3">
      <c r="A7" s="63" t="s">
        <v>20</v>
      </c>
      <c r="B7" s="64"/>
      <c r="C7" s="9" t="s">
        <v>5</v>
      </c>
      <c r="D7" s="3" t="s">
        <v>479</v>
      </c>
      <c r="E7" s="39">
        <v>1124752.51</v>
      </c>
      <c r="F7" s="39">
        <v>1212854.2760000001</v>
      </c>
      <c r="G7" s="39">
        <v>1247085.5530000001</v>
      </c>
      <c r="H7" s="39">
        <v>1323863.6240000001</v>
      </c>
      <c r="I7" s="39">
        <v>1337585.7579999999</v>
      </c>
      <c r="J7" s="39">
        <v>1430883.4790000001</v>
      </c>
      <c r="K7" s="39">
        <v>1595175.273</v>
      </c>
    </row>
    <row r="8" spans="1:11" ht="13.8" x14ac:dyDescent="0.3">
      <c r="A8" s="63" t="s">
        <v>21</v>
      </c>
      <c r="B8" s="64"/>
      <c r="C8" s="9" t="s">
        <v>5</v>
      </c>
      <c r="D8" s="3" t="s">
        <v>479</v>
      </c>
      <c r="E8" s="40">
        <v>430975.924</v>
      </c>
      <c r="F8" s="40">
        <v>460282.647</v>
      </c>
      <c r="G8" s="40">
        <v>476590.58799999999</v>
      </c>
      <c r="H8" s="40">
        <v>503361.41700000002</v>
      </c>
      <c r="I8" s="40">
        <v>530166.54799999995</v>
      </c>
      <c r="J8" s="40">
        <v>510518.80699999997</v>
      </c>
      <c r="K8" s="40">
        <v>536878.73300000001</v>
      </c>
    </row>
    <row r="9" spans="1:11" ht="13.8" x14ac:dyDescent="0.3">
      <c r="A9" s="63" t="s">
        <v>23</v>
      </c>
      <c r="B9" s="64"/>
      <c r="C9" s="9" t="s">
        <v>5</v>
      </c>
      <c r="D9" s="3" t="s">
        <v>479</v>
      </c>
      <c r="E9" s="39">
        <v>520877.80699999997</v>
      </c>
      <c r="F9" s="39">
        <v>550677.56599999999</v>
      </c>
      <c r="G9" s="39">
        <v>573788.52800000005</v>
      </c>
      <c r="H9" s="39">
        <v>600269.92599999998</v>
      </c>
      <c r="I9" s="39">
        <v>641095.68999999994</v>
      </c>
      <c r="J9" s="39">
        <v>629598.59100000001</v>
      </c>
      <c r="K9" s="39">
        <v>681680.53399999999</v>
      </c>
    </row>
    <row r="10" spans="1:11" ht="13.8" x14ac:dyDescent="0.3">
      <c r="A10" s="63" t="s">
        <v>24</v>
      </c>
      <c r="B10" s="64"/>
      <c r="C10" s="9" t="s">
        <v>5</v>
      </c>
      <c r="D10" s="3" t="s">
        <v>479</v>
      </c>
      <c r="E10" s="40">
        <v>1594850.8419999999</v>
      </c>
      <c r="F10" s="40">
        <v>1678093.3959999999</v>
      </c>
      <c r="G10" s="40">
        <v>1765763.1540000001</v>
      </c>
      <c r="H10" s="40">
        <v>1852987.7549999999</v>
      </c>
      <c r="I10" s="40">
        <v>1873755.6980000001</v>
      </c>
      <c r="J10" s="40">
        <v>1796435.2390000001</v>
      </c>
      <c r="K10" s="40">
        <v>2029877.3119999999</v>
      </c>
    </row>
    <row r="11" spans="1:11" ht="13.8" x14ac:dyDescent="0.3">
      <c r="A11" s="63" t="s">
        <v>25</v>
      </c>
      <c r="B11" s="64"/>
      <c r="C11" s="9" t="s">
        <v>5</v>
      </c>
      <c r="D11" s="3" t="s">
        <v>479</v>
      </c>
      <c r="E11" s="39">
        <v>405499.67200000002</v>
      </c>
      <c r="F11" s="39">
        <v>424831.696</v>
      </c>
      <c r="G11" s="39">
        <v>450891.85</v>
      </c>
      <c r="H11" s="39">
        <v>478093.91100000002</v>
      </c>
      <c r="I11" s="39">
        <v>487574.00199999998</v>
      </c>
      <c r="J11" s="39">
        <v>478810.02</v>
      </c>
      <c r="K11" s="39">
        <v>553061.39399999997</v>
      </c>
    </row>
    <row r="12" spans="1:11" ht="13.8" x14ac:dyDescent="0.3">
      <c r="A12" s="63" t="s">
        <v>26</v>
      </c>
      <c r="B12" s="64"/>
      <c r="C12" s="9" t="s">
        <v>5</v>
      </c>
      <c r="D12" s="3" t="s">
        <v>479</v>
      </c>
      <c r="E12" s="40">
        <v>624119.46499999997</v>
      </c>
      <c r="F12" s="40">
        <v>665398.39</v>
      </c>
      <c r="G12" s="40">
        <v>693117.07499999995</v>
      </c>
      <c r="H12" s="40">
        <v>747103.67500000005</v>
      </c>
      <c r="I12" s="40">
        <v>796589.97400000005</v>
      </c>
      <c r="J12" s="40">
        <v>770955.96499999997</v>
      </c>
      <c r="K12" s="40">
        <v>870825.31400000001</v>
      </c>
    </row>
    <row r="13" spans="1:11" ht="13.8" x14ac:dyDescent="0.3">
      <c r="A13" s="63" t="s">
        <v>27</v>
      </c>
      <c r="B13" s="64"/>
      <c r="C13" s="9" t="s">
        <v>5</v>
      </c>
      <c r="D13" s="3" t="s">
        <v>479</v>
      </c>
      <c r="E13" s="39">
        <v>85240.084000000003</v>
      </c>
      <c r="F13" s="39">
        <v>93454.856</v>
      </c>
      <c r="G13" s="39">
        <v>100716.90700000001</v>
      </c>
      <c r="H13" s="39">
        <v>106583.345</v>
      </c>
      <c r="I13" s="39">
        <v>114948.091</v>
      </c>
      <c r="J13" s="39">
        <v>111177.77099999999</v>
      </c>
      <c r="K13" s="39">
        <v>117157.151</v>
      </c>
    </row>
    <row r="14" spans="1:11" ht="13.8" x14ac:dyDescent="0.3">
      <c r="A14" s="63" t="s">
        <v>28</v>
      </c>
      <c r="B14" s="64"/>
      <c r="C14" s="9" t="s">
        <v>5</v>
      </c>
      <c r="D14" s="3" t="s">
        <v>479</v>
      </c>
      <c r="E14" s="40">
        <v>357503.88099999999</v>
      </c>
      <c r="F14" s="40">
        <v>381420.33500000002</v>
      </c>
      <c r="G14" s="40">
        <v>411327.86</v>
      </c>
      <c r="H14" s="40">
        <v>437355.91600000003</v>
      </c>
      <c r="I14" s="40">
        <v>471830.45600000001</v>
      </c>
      <c r="J14" s="40">
        <v>458113.66800000001</v>
      </c>
      <c r="K14" s="40">
        <v>479257.49800000002</v>
      </c>
    </row>
    <row r="15" spans="1:11" ht="13.8" x14ac:dyDescent="0.3">
      <c r="A15" s="63" t="s">
        <v>29</v>
      </c>
      <c r="B15" s="64"/>
      <c r="C15" s="9" t="s">
        <v>5</v>
      </c>
      <c r="D15" s="3" t="s">
        <v>479</v>
      </c>
      <c r="E15" s="39">
        <v>278748.36499999999</v>
      </c>
      <c r="F15" s="39">
        <v>297719.06</v>
      </c>
      <c r="G15" s="39">
        <v>319130.16499999998</v>
      </c>
      <c r="H15" s="39">
        <v>333035.35499999998</v>
      </c>
      <c r="I15" s="39">
        <v>348344.27600000001</v>
      </c>
      <c r="J15" s="39">
        <v>354702.68099999998</v>
      </c>
      <c r="K15" s="39">
        <v>379911.54</v>
      </c>
    </row>
    <row r="16" spans="1:11" ht="13.8" x14ac:dyDescent="0.3">
      <c r="A16" s="63" t="s">
        <v>30</v>
      </c>
      <c r="B16" s="64"/>
      <c r="C16" s="9" t="s">
        <v>5</v>
      </c>
      <c r="D16" s="3" t="s">
        <v>479</v>
      </c>
      <c r="E16" s="40">
        <v>38378.235000000001</v>
      </c>
      <c r="F16" s="40">
        <v>41201.029000000002</v>
      </c>
      <c r="G16" s="40">
        <v>44556.482000000004</v>
      </c>
      <c r="H16" s="40">
        <v>48133.366000000002</v>
      </c>
      <c r="I16" s="40">
        <v>51758.311000000002</v>
      </c>
      <c r="J16" s="40">
        <v>52433.724000000002</v>
      </c>
      <c r="K16" s="40">
        <v>57850.071000000004</v>
      </c>
    </row>
    <row r="17" spans="1:11" ht="13.8" x14ac:dyDescent="0.3">
      <c r="A17" s="63" t="s">
        <v>31</v>
      </c>
      <c r="B17" s="64"/>
      <c r="C17" s="9" t="s">
        <v>5</v>
      </c>
      <c r="D17" s="3" t="s">
        <v>479</v>
      </c>
      <c r="E17" s="39">
        <v>232867.60200000001</v>
      </c>
      <c r="F17" s="39">
        <v>246928.49299999999</v>
      </c>
      <c r="G17" s="39">
        <v>262026.56299999999</v>
      </c>
      <c r="H17" s="39">
        <v>273455.99300000002</v>
      </c>
      <c r="I17" s="39">
        <v>286081.58399999997</v>
      </c>
      <c r="J17" s="39">
        <v>289202.52399999998</v>
      </c>
      <c r="K17" s="39">
        <v>303987.59299999999</v>
      </c>
    </row>
    <row r="18" spans="1:11" ht="13.8" x14ac:dyDescent="0.3">
      <c r="A18" s="63" t="s">
        <v>32</v>
      </c>
      <c r="B18" s="64"/>
      <c r="C18" s="9" t="s">
        <v>5</v>
      </c>
      <c r="D18" s="3" t="s">
        <v>479</v>
      </c>
      <c r="E18" s="40">
        <v>2718495.1269999999</v>
      </c>
      <c r="F18" s="40">
        <v>2864105.6310000001</v>
      </c>
      <c r="G18" s="40">
        <v>2983010.673</v>
      </c>
      <c r="H18" s="40">
        <v>3125379.86</v>
      </c>
      <c r="I18" s="40">
        <v>3403142.9679999999</v>
      </c>
      <c r="J18" s="40">
        <v>3252217.827</v>
      </c>
      <c r="K18" s="40">
        <v>3478994.2259999998</v>
      </c>
    </row>
    <row r="19" spans="1:11" ht="13.8" x14ac:dyDescent="0.3">
      <c r="A19" s="63" t="s">
        <v>33</v>
      </c>
      <c r="B19" s="64"/>
      <c r="C19" s="9" t="s">
        <v>5</v>
      </c>
      <c r="D19" s="3" t="s">
        <v>479</v>
      </c>
      <c r="E19" s="39">
        <v>3889081.8960000002</v>
      </c>
      <c r="F19" s="39">
        <v>4165169.9049999998</v>
      </c>
      <c r="G19" s="39">
        <v>4386729.1880000001</v>
      </c>
      <c r="H19" s="39">
        <v>4576056.5319999997</v>
      </c>
      <c r="I19" s="39">
        <v>4769305.9210000001</v>
      </c>
      <c r="J19" s="39">
        <v>4696678.3339999998</v>
      </c>
      <c r="K19" s="39">
        <v>4890605.2170000002</v>
      </c>
    </row>
    <row r="20" spans="1:11" ht="13.8" x14ac:dyDescent="0.3">
      <c r="A20" s="63" t="s">
        <v>34</v>
      </c>
      <c r="B20" s="64"/>
      <c r="C20" s="9" t="s">
        <v>5</v>
      </c>
      <c r="D20" s="3" t="s">
        <v>479</v>
      </c>
      <c r="E20" s="40">
        <v>289570.64399999997</v>
      </c>
      <c r="F20" s="40">
        <v>296466.614</v>
      </c>
      <c r="G20" s="40">
        <v>307636.01299999998</v>
      </c>
      <c r="H20" s="40">
        <v>317881.48100000003</v>
      </c>
      <c r="I20" s="40">
        <v>334038.97200000001</v>
      </c>
      <c r="J20" s="40">
        <v>303987.43300000002</v>
      </c>
      <c r="K20" s="40">
        <v>332930.39299999998</v>
      </c>
    </row>
    <row r="21" spans="1:11" ht="13.8" x14ac:dyDescent="0.3">
      <c r="A21" s="63" t="s">
        <v>35</v>
      </c>
      <c r="B21" s="64"/>
      <c r="C21" s="9" t="s">
        <v>5</v>
      </c>
      <c r="D21" s="3" t="s">
        <v>479</v>
      </c>
      <c r="E21" s="39">
        <v>263781.87300000002</v>
      </c>
      <c r="F21" s="39">
        <v>274222.712</v>
      </c>
      <c r="G21" s="39">
        <v>288707.44799999997</v>
      </c>
      <c r="H21" s="39">
        <v>311925.16700000002</v>
      </c>
      <c r="I21" s="39">
        <v>338459.348</v>
      </c>
      <c r="J21" s="39">
        <v>333034.28000000003</v>
      </c>
      <c r="K21" s="39">
        <v>356137.47100000002</v>
      </c>
    </row>
    <row r="22" spans="1:11" ht="13.8" x14ac:dyDescent="0.3">
      <c r="A22" s="63" t="s">
        <v>36</v>
      </c>
      <c r="B22" s="64"/>
      <c r="C22" s="9" t="s">
        <v>5</v>
      </c>
      <c r="D22" s="3" t="s">
        <v>479</v>
      </c>
      <c r="E22" s="40">
        <v>16276.45</v>
      </c>
      <c r="F22" s="40">
        <v>17939.411</v>
      </c>
      <c r="G22" s="40">
        <v>19106.258000000002</v>
      </c>
      <c r="H22" s="40">
        <v>20177.370999999999</v>
      </c>
      <c r="I22" s="40">
        <v>21633.924999999999</v>
      </c>
      <c r="J22" s="40">
        <v>20029.178</v>
      </c>
      <c r="K22" s="40">
        <v>21715.674999999999</v>
      </c>
    </row>
    <row r="23" spans="1:11" ht="13.8" x14ac:dyDescent="0.3">
      <c r="A23" s="63" t="s">
        <v>37</v>
      </c>
      <c r="B23" s="64"/>
      <c r="C23" s="9" t="s">
        <v>5</v>
      </c>
      <c r="D23" s="3" t="s">
        <v>479</v>
      </c>
      <c r="E23" s="39">
        <v>324787.36900000001</v>
      </c>
      <c r="F23" s="39">
        <v>340185.299</v>
      </c>
      <c r="G23" s="39">
        <v>374825.50799999997</v>
      </c>
      <c r="H23" s="39">
        <v>412301.576</v>
      </c>
      <c r="I23" s="39">
        <v>442688.12699999998</v>
      </c>
      <c r="J23" s="39">
        <v>468294.58100000001</v>
      </c>
      <c r="K23" s="39">
        <v>536251.05200000003</v>
      </c>
    </row>
    <row r="24" spans="1:11" ht="13.8" x14ac:dyDescent="0.3">
      <c r="A24" s="63" t="s">
        <v>38</v>
      </c>
      <c r="B24" s="64"/>
      <c r="C24" s="9" t="s">
        <v>5</v>
      </c>
      <c r="D24" s="3" t="s">
        <v>479</v>
      </c>
      <c r="E24" s="40">
        <v>300546.18</v>
      </c>
      <c r="F24" s="40">
        <v>326528.81</v>
      </c>
      <c r="G24" s="40">
        <v>343723.66600000003</v>
      </c>
      <c r="H24" s="40">
        <v>357372.00900000002</v>
      </c>
      <c r="I24" s="40">
        <v>370643.97600000002</v>
      </c>
      <c r="J24" s="40">
        <v>370629.45199999999</v>
      </c>
      <c r="K24" s="40">
        <v>412730.299</v>
      </c>
    </row>
    <row r="25" spans="1:11" ht="13.8" x14ac:dyDescent="0.3">
      <c r="A25" s="63" t="s">
        <v>39</v>
      </c>
      <c r="B25" s="64"/>
      <c r="C25" s="9" t="s">
        <v>5</v>
      </c>
      <c r="D25" s="3" t="s">
        <v>479</v>
      </c>
      <c r="E25" s="39">
        <v>2240922.483</v>
      </c>
      <c r="F25" s="39">
        <v>2420672.1409999998</v>
      </c>
      <c r="G25" s="39">
        <v>2517184.4679999999</v>
      </c>
      <c r="H25" s="39">
        <v>2600326.872</v>
      </c>
      <c r="I25" s="39">
        <v>2735564.5240000002</v>
      </c>
      <c r="J25" s="39">
        <v>2563593.6159999999</v>
      </c>
      <c r="K25" s="39">
        <v>2751334.7680000002</v>
      </c>
    </row>
    <row r="26" spans="1:11" ht="13.8" x14ac:dyDescent="0.3">
      <c r="A26" s="63" t="s">
        <v>40</v>
      </c>
      <c r="B26" s="64"/>
      <c r="C26" s="9" t="s">
        <v>5</v>
      </c>
      <c r="D26" s="3" t="s">
        <v>479</v>
      </c>
      <c r="E26" s="40">
        <v>5199915.2230000002</v>
      </c>
      <c r="F26" s="40">
        <v>5158900.4139999999</v>
      </c>
      <c r="G26" s="40">
        <v>5262254.9670000002</v>
      </c>
      <c r="H26" s="40">
        <v>5340832.2079999996</v>
      </c>
      <c r="I26" s="40">
        <v>5357737.9790000003</v>
      </c>
      <c r="J26" s="40">
        <v>5241927.7429999998</v>
      </c>
      <c r="K26" s="40">
        <v>5299927.76</v>
      </c>
    </row>
    <row r="27" spans="1:11" ht="13.8" x14ac:dyDescent="0.3">
      <c r="A27" s="63" t="s">
        <v>41</v>
      </c>
      <c r="B27" s="64"/>
      <c r="C27" s="9" t="s">
        <v>5</v>
      </c>
      <c r="D27" s="3" t="s">
        <v>479</v>
      </c>
      <c r="E27" s="39">
        <v>1933588.9469999999</v>
      </c>
      <c r="F27" s="39">
        <v>2026967.8219999999</v>
      </c>
      <c r="G27" s="39">
        <v>2103651.2599999998</v>
      </c>
      <c r="H27" s="39">
        <v>2220442.2859999998</v>
      </c>
      <c r="I27" s="39">
        <v>2247126.39</v>
      </c>
      <c r="J27" s="39">
        <v>2316980.1880000001</v>
      </c>
      <c r="K27" s="39">
        <v>2426254.6970000002</v>
      </c>
    </row>
    <row r="28" spans="1:11" ht="13.8" x14ac:dyDescent="0.3">
      <c r="A28" s="63" t="s">
        <v>42</v>
      </c>
      <c r="B28" s="64"/>
      <c r="C28" s="9" t="s">
        <v>5</v>
      </c>
      <c r="D28" s="3" t="s">
        <v>479</v>
      </c>
      <c r="E28" s="40">
        <v>49384.341</v>
      </c>
      <c r="F28" s="40">
        <v>52362.25</v>
      </c>
      <c r="G28" s="40">
        <v>55691.224000000002</v>
      </c>
      <c r="H28" s="40">
        <v>59505.491999999998</v>
      </c>
      <c r="I28" s="40">
        <v>63017.7</v>
      </c>
      <c r="J28" s="40">
        <v>62744.114999999998</v>
      </c>
      <c r="K28" s="40">
        <v>66188.009000000005</v>
      </c>
    </row>
    <row r="29" spans="1:11" ht="13.8" x14ac:dyDescent="0.3">
      <c r="A29" s="63" t="s">
        <v>43</v>
      </c>
      <c r="B29" s="64"/>
      <c r="C29" s="9" t="s">
        <v>5</v>
      </c>
      <c r="D29" s="3" t="s">
        <v>479</v>
      </c>
      <c r="E29" s="39">
        <v>83761.504000000001</v>
      </c>
      <c r="F29" s="39">
        <v>88700.479000000007</v>
      </c>
      <c r="G29" s="39">
        <v>95492.278000000006</v>
      </c>
      <c r="H29" s="39">
        <v>101910.429</v>
      </c>
      <c r="I29" s="39">
        <v>111627.898</v>
      </c>
      <c r="J29" s="39">
        <v>112143.289</v>
      </c>
      <c r="K29" s="39">
        <v>122692.54399999999</v>
      </c>
    </row>
    <row r="30" spans="1:11" ht="13.8" x14ac:dyDescent="0.3">
      <c r="A30" s="63" t="s">
        <v>44</v>
      </c>
      <c r="B30" s="64"/>
      <c r="C30" s="9" t="s">
        <v>5</v>
      </c>
      <c r="D30" s="3" t="s">
        <v>479</v>
      </c>
      <c r="E30" s="40">
        <v>61437.294000000002</v>
      </c>
      <c r="F30" s="40">
        <v>65980.114000000001</v>
      </c>
      <c r="G30" s="40">
        <v>68570.172999999995</v>
      </c>
      <c r="H30" s="40">
        <v>70825.278000000006</v>
      </c>
      <c r="I30" s="40">
        <v>74115.623000000007</v>
      </c>
      <c r="J30" s="40">
        <v>75649.421000000002</v>
      </c>
      <c r="K30" s="40">
        <v>84154.153999999995</v>
      </c>
    </row>
    <row r="31" spans="1:11" ht="13.8" x14ac:dyDescent="0.3">
      <c r="A31" s="63" t="s">
        <v>45</v>
      </c>
      <c r="B31" s="64"/>
      <c r="C31" s="9" t="s">
        <v>5</v>
      </c>
      <c r="D31" s="3" t="s">
        <v>479</v>
      </c>
      <c r="E31" s="39">
        <v>2230188.94</v>
      </c>
      <c r="F31" s="39">
        <v>2383253.0819999999</v>
      </c>
      <c r="G31" s="39">
        <v>2460766.0959999999</v>
      </c>
      <c r="H31" s="39">
        <v>2535949.6680000001</v>
      </c>
      <c r="I31" s="39">
        <v>2529767.9449999998</v>
      </c>
      <c r="J31" s="39">
        <v>2333909.4410000001</v>
      </c>
      <c r="K31" s="39">
        <v>2481478.5970000001</v>
      </c>
    </row>
    <row r="32" spans="1:11" ht="13.8" x14ac:dyDescent="0.3">
      <c r="A32" s="63" t="s">
        <v>46</v>
      </c>
      <c r="B32" s="64"/>
      <c r="C32" s="9" t="s">
        <v>5</v>
      </c>
      <c r="D32" s="3" t="s">
        <v>479</v>
      </c>
      <c r="E32" s="40">
        <v>851884.69700000004</v>
      </c>
      <c r="F32" s="40">
        <v>890488.55500000005</v>
      </c>
      <c r="G32" s="40">
        <v>943739.61899999995</v>
      </c>
      <c r="H32" s="40">
        <v>996447.28799999994</v>
      </c>
      <c r="I32" s="40">
        <v>1044302.7830000001</v>
      </c>
      <c r="J32" s="40">
        <v>1043301.978</v>
      </c>
      <c r="K32" s="40">
        <v>1111920.895</v>
      </c>
    </row>
    <row r="33" spans="1:11" ht="13.8" x14ac:dyDescent="0.3">
      <c r="A33" s="63" t="s">
        <v>47</v>
      </c>
      <c r="B33" s="64"/>
      <c r="C33" s="9" t="s">
        <v>5</v>
      </c>
      <c r="D33" s="3" t="s">
        <v>479</v>
      </c>
      <c r="E33" s="39">
        <v>172758.80900000001</v>
      </c>
      <c r="F33" s="39">
        <v>188250.85800000001</v>
      </c>
      <c r="G33" s="39">
        <v>203223.12299999999</v>
      </c>
      <c r="H33" s="39">
        <v>208377.269</v>
      </c>
      <c r="I33" s="39">
        <v>228674.802</v>
      </c>
      <c r="J33" s="39">
        <v>231483.28</v>
      </c>
      <c r="K33" s="39">
        <v>241154.58199999999</v>
      </c>
    </row>
    <row r="34" spans="1:11" ht="13.8" x14ac:dyDescent="0.3">
      <c r="A34" s="63" t="s">
        <v>48</v>
      </c>
      <c r="B34" s="64"/>
      <c r="C34" s="9" t="s">
        <v>5</v>
      </c>
      <c r="D34" s="3" t="s">
        <v>479</v>
      </c>
      <c r="E34" s="40">
        <v>313230.60100000002</v>
      </c>
      <c r="F34" s="40">
        <v>308522.08500000002</v>
      </c>
      <c r="G34" s="40">
        <v>337993.78499999997</v>
      </c>
      <c r="H34" s="40">
        <v>370815.98200000002</v>
      </c>
      <c r="I34" s="40">
        <v>370426.3</v>
      </c>
      <c r="J34" s="40">
        <v>345153.033</v>
      </c>
      <c r="K34" s="40">
        <v>435320.24</v>
      </c>
    </row>
    <row r="35" spans="1:11" ht="13.8" x14ac:dyDescent="0.3">
      <c r="A35" s="63" t="s">
        <v>49</v>
      </c>
      <c r="B35" s="64"/>
      <c r="C35" s="9" t="s">
        <v>5</v>
      </c>
      <c r="D35" s="3" t="s">
        <v>479</v>
      </c>
      <c r="E35" s="39">
        <v>1018896.563</v>
      </c>
      <c r="F35" s="39">
        <v>1069459.06</v>
      </c>
      <c r="G35" s="39">
        <v>1137654.148</v>
      </c>
      <c r="H35" s="39">
        <v>1216240.4939999999</v>
      </c>
      <c r="I35" s="39">
        <v>1327875.818</v>
      </c>
      <c r="J35" s="39">
        <v>1338303.7560000001</v>
      </c>
      <c r="K35" s="39">
        <v>1439116.166</v>
      </c>
    </row>
    <row r="36" spans="1:11" ht="13.8" x14ac:dyDescent="0.3">
      <c r="A36" s="63" t="s">
        <v>50</v>
      </c>
      <c r="B36" s="64"/>
      <c r="C36" s="9" t="s">
        <v>5</v>
      </c>
      <c r="D36" s="3" t="s">
        <v>479</v>
      </c>
      <c r="E36" s="40">
        <v>307230.00799999997</v>
      </c>
      <c r="F36" s="40">
        <v>326364.37900000002</v>
      </c>
      <c r="G36" s="40">
        <v>340370.32500000001</v>
      </c>
      <c r="H36" s="40">
        <v>359198.93199999997</v>
      </c>
      <c r="I36" s="40">
        <v>383668.77799999999</v>
      </c>
      <c r="J36" s="40">
        <v>359906.74200000003</v>
      </c>
      <c r="K36" s="40">
        <v>377721.07400000002</v>
      </c>
    </row>
    <row r="37" spans="1:11" ht="13.8" x14ac:dyDescent="0.3">
      <c r="A37" s="63" t="s">
        <v>51</v>
      </c>
      <c r="B37" s="64"/>
      <c r="C37" s="9" t="s">
        <v>5</v>
      </c>
      <c r="D37" s="3" t="s">
        <v>479</v>
      </c>
      <c r="E37" s="39">
        <v>163007.44899999999</v>
      </c>
      <c r="F37" s="39">
        <v>161498.69699999999</v>
      </c>
      <c r="G37" s="39">
        <v>163951.20000000001</v>
      </c>
      <c r="H37" s="39">
        <v>170864.16500000001</v>
      </c>
      <c r="I37" s="39">
        <v>182475.976</v>
      </c>
      <c r="J37" s="39">
        <v>179644.49900000001</v>
      </c>
      <c r="K37" s="39">
        <v>184663.73800000001</v>
      </c>
    </row>
    <row r="38" spans="1:11" ht="13.8" x14ac:dyDescent="0.3">
      <c r="A38" s="63" t="s">
        <v>52</v>
      </c>
      <c r="B38" s="64"/>
      <c r="C38" s="9" t="s">
        <v>5</v>
      </c>
      <c r="D38" s="3" t="s">
        <v>479</v>
      </c>
      <c r="E38" s="40">
        <v>65265.909</v>
      </c>
      <c r="F38" s="40">
        <v>70079.358999999997</v>
      </c>
      <c r="G38" s="40">
        <v>75438.709000000003</v>
      </c>
      <c r="H38" s="40">
        <v>80823.475000000006</v>
      </c>
      <c r="I38" s="40">
        <v>87897.053</v>
      </c>
      <c r="J38" s="40">
        <v>85921.398000000001</v>
      </c>
      <c r="K38" s="40">
        <v>92677.671000000002</v>
      </c>
    </row>
    <row r="39" spans="1:11" ht="13.8" x14ac:dyDescent="0.3">
      <c r="A39" s="63" t="s">
        <v>53</v>
      </c>
      <c r="B39" s="64"/>
      <c r="C39" s="9" t="s">
        <v>5</v>
      </c>
      <c r="D39" s="3" t="s">
        <v>479</v>
      </c>
      <c r="E39" s="39">
        <v>1621825.0090000001</v>
      </c>
      <c r="F39" s="39">
        <v>1734116.1610000001</v>
      </c>
      <c r="G39" s="39">
        <v>1842770.4639999999</v>
      </c>
      <c r="H39" s="39">
        <v>1905450.0209999999</v>
      </c>
      <c r="I39" s="39">
        <v>2031915.027</v>
      </c>
      <c r="J39" s="39">
        <v>1799154.6529999999</v>
      </c>
      <c r="K39" s="39">
        <v>1927531.4820000001</v>
      </c>
    </row>
    <row r="40" spans="1:11" ht="13.8" x14ac:dyDescent="0.3">
      <c r="A40" s="63" t="s">
        <v>54</v>
      </c>
      <c r="B40" s="64"/>
      <c r="C40" s="9" t="s">
        <v>5</v>
      </c>
      <c r="D40" s="3" t="s">
        <v>479</v>
      </c>
      <c r="E40" s="40">
        <v>481170.723</v>
      </c>
      <c r="F40" s="40">
        <v>500423.66499999998</v>
      </c>
      <c r="G40" s="40">
        <v>522476.82500000001</v>
      </c>
      <c r="H40" s="40">
        <v>544594.071</v>
      </c>
      <c r="I40" s="40">
        <v>579770.67500000005</v>
      </c>
      <c r="J40" s="40">
        <v>581191.93000000005</v>
      </c>
      <c r="K40" s="40">
        <v>624677.49399999995</v>
      </c>
    </row>
    <row r="41" spans="1:11" ht="13.8" x14ac:dyDescent="0.3">
      <c r="A41" s="63" t="s">
        <v>55</v>
      </c>
      <c r="B41" s="64"/>
      <c r="C41" s="9" t="s">
        <v>5</v>
      </c>
      <c r="D41" s="3" t="s">
        <v>479</v>
      </c>
      <c r="E41" s="39">
        <v>540550.99600000004</v>
      </c>
      <c r="F41" s="39">
        <v>563950.47</v>
      </c>
      <c r="G41" s="39">
        <v>576360.576</v>
      </c>
      <c r="H41" s="39">
        <v>601868.00800000003</v>
      </c>
      <c r="I41" s="39">
        <v>623151.74399999995</v>
      </c>
      <c r="J41" s="39">
        <v>611616.86199999996</v>
      </c>
      <c r="K41" s="39">
        <v>661115.196</v>
      </c>
    </row>
    <row r="42" spans="1:11" ht="13.8" x14ac:dyDescent="0.3">
      <c r="A42" s="63" t="s">
        <v>56</v>
      </c>
      <c r="B42" s="64"/>
      <c r="C42" s="9" t="s">
        <v>5</v>
      </c>
      <c r="D42" s="3" t="s">
        <v>479</v>
      </c>
      <c r="E42" s="40">
        <v>2022397.7779999999</v>
      </c>
      <c r="F42" s="40">
        <v>2116398.3029999998</v>
      </c>
      <c r="G42" s="40">
        <v>2264269.34</v>
      </c>
      <c r="H42" s="40">
        <v>2302309.895</v>
      </c>
      <c r="I42" s="40">
        <v>2313136.1660000002</v>
      </c>
      <c r="J42" s="40">
        <v>2332378.8110000002</v>
      </c>
      <c r="K42" s="40">
        <v>2580935.4130000002</v>
      </c>
    </row>
    <row r="43" spans="1:11" ht="13.8" x14ac:dyDescent="0.3">
      <c r="A43" s="63" t="s">
        <v>57</v>
      </c>
      <c r="B43" s="64"/>
      <c r="C43" s="9" t="s">
        <v>5</v>
      </c>
      <c r="D43" s="3" t="s">
        <v>479</v>
      </c>
      <c r="E43" s="39">
        <v>2773799.7760000001</v>
      </c>
      <c r="F43" s="39">
        <v>2903649.696</v>
      </c>
      <c r="G43" s="39">
        <v>3045581.5839999998</v>
      </c>
      <c r="H43" s="39">
        <v>3137072.3620000002</v>
      </c>
      <c r="I43" s="39">
        <v>3294261.8289999999</v>
      </c>
      <c r="J43" s="39">
        <v>3076855.0610000002</v>
      </c>
      <c r="K43" s="39">
        <v>3351727.9410000001</v>
      </c>
    </row>
    <row r="44" spans="1:11" ht="13.8" x14ac:dyDescent="0.3">
      <c r="A44" s="63" t="s">
        <v>58</v>
      </c>
      <c r="B44" s="64"/>
      <c r="C44" s="9" t="s">
        <v>5</v>
      </c>
      <c r="D44" s="3" t="s">
        <v>479</v>
      </c>
      <c r="E44" s="40">
        <v>18206023</v>
      </c>
      <c r="F44" s="40">
        <v>18695106</v>
      </c>
      <c r="G44" s="40">
        <v>19477337</v>
      </c>
      <c r="H44" s="40">
        <v>20533058</v>
      </c>
      <c r="I44" s="40">
        <v>21380976</v>
      </c>
      <c r="J44" s="40">
        <v>21060474</v>
      </c>
      <c r="K44" s="40">
        <v>23315081</v>
      </c>
    </row>
    <row r="45" spans="1:11" ht="13.8" x14ac:dyDescent="0.3">
      <c r="A45" s="63" t="s">
        <v>480</v>
      </c>
      <c r="B45" s="64"/>
      <c r="C45" s="9" t="s">
        <v>5</v>
      </c>
      <c r="D45" s="3" t="s">
        <v>479</v>
      </c>
      <c r="E45" s="39">
        <v>13933564.761</v>
      </c>
      <c r="F45" s="39">
        <v>14824003.857000001</v>
      </c>
      <c r="G45" s="39">
        <v>15565737.664000001</v>
      </c>
      <c r="H45" s="39">
        <v>16259655.284</v>
      </c>
      <c r="I45" s="39">
        <v>17236455.23</v>
      </c>
      <c r="J45" s="39">
        <v>16544953.912</v>
      </c>
      <c r="K45" s="39">
        <v>17603766.140000001</v>
      </c>
    </row>
    <row r="46" spans="1:11" ht="13.8" x14ac:dyDescent="0.3">
      <c r="A46" s="63" t="s">
        <v>481</v>
      </c>
      <c r="B46" s="64"/>
      <c r="C46" s="9" t="s">
        <v>5</v>
      </c>
      <c r="D46" s="3" t="s">
        <v>479</v>
      </c>
      <c r="E46" s="40">
        <v>16992246.853</v>
      </c>
      <c r="F46" s="40">
        <v>18066710.601</v>
      </c>
      <c r="G46" s="40">
        <v>19036893.416000001</v>
      </c>
      <c r="H46" s="40">
        <v>19958432.342</v>
      </c>
      <c r="I46" s="40">
        <v>21247301.272999998</v>
      </c>
      <c r="J46" s="40">
        <v>20548045.831</v>
      </c>
      <c r="K46" s="40">
        <v>21900964.383000001</v>
      </c>
    </row>
    <row r="47" spans="1:11" ht="13.8" x14ac:dyDescent="0.3">
      <c r="A47" s="63" t="s">
        <v>59</v>
      </c>
      <c r="B47" s="64"/>
      <c r="C47" s="9" t="s">
        <v>5</v>
      </c>
      <c r="D47" s="3" t="s">
        <v>479</v>
      </c>
      <c r="E47" s="39">
        <v>53833593.972000003</v>
      </c>
      <c r="F47" s="39">
        <v>56062623.717</v>
      </c>
      <c r="G47" s="39">
        <v>58543510.641999997</v>
      </c>
      <c r="H47" s="39">
        <v>61182250.473999999</v>
      </c>
      <c r="I47" s="39">
        <v>63587134.634999998</v>
      </c>
      <c r="J47" s="39">
        <v>62080037.369000003</v>
      </c>
      <c r="K47" s="39">
        <v>67210700.166999996</v>
      </c>
    </row>
    <row r="48" spans="1:11" ht="13.8" x14ac:dyDescent="0.3">
      <c r="A48" s="67" t="s">
        <v>60</v>
      </c>
      <c r="B48" s="4" t="s">
        <v>105</v>
      </c>
      <c r="C48" s="9" t="s">
        <v>5</v>
      </c>
      <c r="D48" s="3" t="s">
        <v>479</v>
      </c>
      <c r="E48" s="40">
        <v>867176.75899999996</v>
      </c>
      <c r="F48" s="40">
        <v>885227.52899999998</v>
      </c>
      <c r="G48" s="40">
        <v>1039330.5919999999</v>
      </c>
      <c r="H48" s="40">
        <v>1036307.018</v>
      </c>
      <c r="I48" s="40">
        <v>1033473.165</v>
      </c>
      <c r="J48" s="40">
        <v>942431.46</v>
      </c>
      <c r="K48" s="40">
        <v>1082341.328</v>
      </c>
    </row>
    <row r="49" spans="1:11" ht="13.8" x14ac:dyDescent="0.3">
      <c r="A49" s="68"/>
      <c r="B49" s="4" t="s">
        <v>106</v>
      </c>
      <c r="C49" s="9" t="s">
        <v>5</v>
      </c>
      <c r="D49" s="3" t="s">
        <v>479</v>
      </c>
      <c r="E49" s="39">
        <v>3014754.8489999999</v>
      </c>
      <c r="F49" s="39">
        <v>2939094.21</v>
      </c>
      <c r="G49" s="39">
        <v>3018705.9890000001</v>
      </c>
      <c r="H49" s="39">
        <v>3145953.19</v>
      </c>
      <c r="I49" s="39">
        <v>3241317.4</v>
      </c>
      <c r="J49" s="39" t="s">
        <v>22</v>
      </c>
      <c r="K49" s="39" t="s">
        <v>22</v>
      </c>
    </row>
    <row r="50" spans="1:11" ht="13.8" x14ac:dyDescent="0.3">
      <c r="A50" s="68"/>
      <c r="B50" s="4" t="s">
        <v>107</v>
      </c>
      <c r="C50" s="9" t="s">
        <v>5</v>
      </c>
      <c r="D50" s="3" t="s">
        <v>479</v>
      </c>
      <c r="E50" s="40">
        <v>132016.88399999999</v>
      </c>
      <c r="F50" s="40">
        <v>143086.48300000001</v>
      </c>
      <c r="G50" s="40">
        <v>151919.87</v>
      </c>
      <c r="H50" s="40">
        <v>161687.52900000001</v>
      </c>
      <c r="I50" s="40">
        <v>175579.25</v>
      </c>
      <c r="J50" s="40">
        <v>174510.47399999999</v>
      </c>
      <c r="K50" s="40">
        <v>184588.81099999999</v>
      </c>
    </row>
    <row r="51" spans="1:11" ht="13.8" x14ac:dyDescent="0.3">
      <c r="A51" s="68"/>
      <c r="B51" s="4" t="s">
        <v>108</v>
      </c>
      <c r="C51" s="9" t="s">
        <v>5</v>
      </c>
      <c r="D51" s="3" t="s">
        <v>479</v>
      </c>
      <c r="E51" s="39">
        <v>17796747.039000001</v>
      </c>
      <c r="F51" s="39">
        <v>18712097.153000001</v>
      </c>
      <c r="G51" s="39">
        <v>19887035.113000002</v>
      </c>
      <c r="H51" s="39">
        <v>21736534.82</v>
      </c>
      <c r="I51" s="39">
        <v>23545272.572999999</v>
      </c>
      <c r="J51" s="39">
        <v>24313684.921999998</v>
      </c>
      <c r="K51" s="39" t="s">
        <v>22</v>
      </c>
    </row>
    <row r="52" spans="1:11" ht="13.8" x14ac:dyDescent="0.3">
      <c r="A52" s="68"/>
      <c r="B52" s="4" t="s">
        <v>109</v>
      </c>
      <c r="C52" s="9" t="s">
        <v>5</v>
      </c>
      <c r="D52" s="3" t="s">
        <v>479</v>
      </c>
      <c r="E52" s="40">
        <v>98104.634000000005</v>
      </c>
      <c r="F52" s="40">
        <v>105445.408</v>
      </c>
      <c r="G52" s="40">
        <v>112215.476</v>
      </c>
      <c r="H52" s="40">
        <v>118176.489</v>
      </c>
      <c r="I52" s="40">
        <v>128412.79399999999</v>
      </c>
      <c r="J52" s="40">
        <v>120163.984</v>
      </c>
      <c r="K52" s="40">
        <v>134651.55799999999</v>
      </c>
    </row>
    <row r="53" spans="1:11" ht="13.8" x14ac:dyDescent="0.3">
      <c r="A53" s="68"/>
      <c r="B53" s="4" t="s">
        <v>110</v>
      </c>
      <c r="C53" s="9" t="s">
        <v>5</v>
      </c>
      <c r="D53" s="3" t="s">
        <v>479</v>
      </c>
      <c r="E53" s="39">
        <v>26968.719000000001</v>
      </c>
      <c r="F53" s="39">
        <v>30417.001</v>
      </c>
      <c r="G53" s="39">
        <v>32909.264999999999</v>
      </c>
      <c r="H53" s="39">
        <v>35289.18</v>
      </c>
      <c r="I53" s="39">
        <v>38561.464999999997</v>
      </c>
      <c r="J53" s="39">
        <v>36480.942999999999</v>
      </c>
      <c r="K53" s="39">
        <v>39001.275000000001</v>
      </c>
    </row>
    <row r="54" spans="1:11" ht="13.8" x14ac:dyDescent="0.3">
      <c r="A54" s="68"/>
      <c r="B54" s="4" t="s">
        <v>111</v>
      </c>
      <c r="C54" s="9" t="s">
        <v>5</v>
      </c>
      <c r="D54" s="3" t="s">
        <v>479</v>
      </c>
      <c r="E54" s="40">
        <v>7159798.3229999999</v>
      </c>
      <c r="F54" s="40">
        <v>7735001.6859999998</v>
      </c>
      <c r="G54" s="40">
        <v>8276934.2520000003</v>
      </c>
      <c r="H54" s="40">
        <v>9015546.0319999997</v>
      </c>
      <c r="I54" s="40">
        <v>9657283.7109999992</v>
      </c>
      <c r="J54" s="40" t="s">
        <v>22</v>
      </c>
      <c r="K54" s="40" t="s">
        <v>22</v>
      </c>
    </row>
    <row r="55" spans="1:11" ht="13.8" x14ac:dyDescent="0.3">
      <c r="A55" s="68"/>
      <c r="B55" s="4" t="s">
        <v>112</v>
      </c>
      <c r="C55" s="9" t="s">
        <v>5</v>
      </c>
      <c r="D55" s="3" t="s">
        <v>479</v>
      </c>
      <c r="E55" s="39">
        <v>2647706.5490000001</v>
      </c>
      <c r="F55" s="39">
        <v>2744896.64</v>
      </c>
      <c r="G55" s="39">
        <v>2894125.53</v>
      </c>
      <c r="H55" s="39">
        <v>3116594.5520000001</v>
      </c>
      <c r="I55" s="39">
        <v>3331570.5109999999</v>
      </c>
      <c r="J55" s="39">
        <v>3302097.4929999998</v>
      </c>
      <c r="K55" s="39">
        <v>3566265.1120000002</v>
      </c>
    </row>
    <row r="56" spans="1:11" ht="13.8" x14ac:dyDescent="0.3">
      <c r="A56" s="68"/>
      <c r="B56" s="4" t="s">
        <v>113</v>
      </c>
      <c r="C56" s="9" t="s">
        <v>5</v>
      </c>
      <c r="D56" s="3" t="s">
        <v>479</v>
      </c>
      <c r="E56" s="40">
        <v>16669.532999999999</v>
      </c>
      <c r="F56" s="40">
        <v>18080.342000000001</v>
      </c>
      <c r="G56" s="40">
        <v>20362.314999999999</v>
      </c>
      <c r="H56" s="40">
        <v>22080.011999999999</v>
      </c>
      <c r="I56" s="40">
        <v>24566.963</v>
      </c>
      <c r="J56" s="40">
        <v>22961.327000000001</v>
      </c>
      <c r="K56" s="40">
        <v>25359.371999999999</v>
      </c>
    </row>
    <row r="57" spans="1:11" ht="13.8" x14ac:dyDescent="0.3">
      <c r="A57" s="68"/>
      <c r="B57" s="4" t="s">
        <v>114</v>
      </c>
      <c r="C57" s="9" t="s">
        <v>5</v>
      </c>
      <c r="D57" s="3" t="s">
        <v>479</v>
      </c>
      <c r="E57" s="39">
        <v>428134.23499999999</v>
      </c>
      <c r="F57" s="39">
        <v>478203.11700000003</v>
      </c>
      <c r="G57" s="39">
        <v>531673.299</v>
      </c>
      <c r="H57" s="39">
        <v>571405.83200000005</v>
      </c>
      <c r="I57" s="39">
        <v>637650.48800000001</v>
      </c>
      <c r="J57" s="39">
        <v>637436.53700000001</v>
      </c>
      <c r="K57" s="39">
        <v>690237.56900000002</v>
      </c>
    </row>
    <row r="58" spans="1:11" ht="13.8" x14ac:dyDescent="0.3">
      <c r="A58" s="68"/>
      <c r="B58" s="4" t="s">
        <v>115</v>
      </c>
      <c r="C58" s="9" t="s">
        <v>5</v>
      </c>
      <c r="D58" s="3" t="s">
        <v>479</v>
      </c>
      <c r="E58" s="40">
        <v>3526234.3139999998</v>
      </c>
      <c r="F58" s="40">
        <v>3538975.3</v>
      </c>
      <c r="G58" s="40">
        <v>3807099.4109999998</v>
      </c>
      <c r="H58" s="40">
        <v>4231840.3870000001</v>
      </c>
      <c r="I58" s="40">
        <v>4398115.2810000004</v>
      </c>
      <c r="J58" s="40">
        <v>4367291.7149999999</v>
      </c>
      <c r="K58" s="40" t="s">
        <v>22</v>
      </c>
    </row>
    <row r="59" spans="1:11" ht="13.8" x14ac:dyDescent="0.3">
      <c r="A59" s="68"/>
      <c r="B59" s="4" t="s">
        <v>116</v>
      </c>
      <c r="C59" s="9" t="s">
        <v>5</v>
      </c>
      <c r="D59" s="3" t="s">
        <v>479</v>
      </c>
      <c r="E59" s="39">
        <v>1541831.733</v>
      </c>
      <c r="F59" s="39">
        <v>1475672.1070000001</v>
      </c>
      <c r="G59" s="39">
        <v>1565891.5819999999</v>
      </c>
      <c r="H59" s="39">
        <v>1643610.5449999999</v>
      </c>
      <c r="I59" s="39">
        <v>1678594.247</v>
      </c>
      <c r="J59" s="39">
        <v>1628533.4580000001</v>
      </c>
      <c r="K59" s="39">
        <v>1751177.858</v>
      </c>
    </row>
    <row r="60" spans="1:11" ht="13.8" x14ac:dyDescent="0.3">
      <c r="A60" s="69"/>
      <c r="B60" s="4" t="s">
        <v>118</v>
      </c>
      <c r="C60" s="9" t="s">
        <v>5</v>
      </c>
      <c r="D60" s="3" t="s">
        <v>479</v>
      </c>
      <c r="E60" s="40">
        <v>695228.55099999998</v>
      </c>
      <c r="F60" s="40">
        <v>707743.902</v>
      </c>
      <c r="G60" s="40">
        <v>724100.72900000005</v>
      </c>
      <c r="H60" s="40">
        <v>746947.77500000002</v>
      </c>
      <c r="I60" s="40">
        <v>757983.88100000005</v>
      </c>
      <c r="J60" s="40">
        <v>713818.72</v>
      </c>
      <c r="K60" s="40" t="s">
        <v>22</v>
      </c>
    </row>
    <row r="61" spans="1:11" x14ac:dyDescent="0.25">
      <c r="A61" s="11" t="s">
        <v>482</v>
      </c>
    </row>
    <row r="62" spans="1:11" x14ac:dyDescent="0.25">
      <c r="A62" s="41" t="s">
        <v>483</v>
      </c>
    </row>
    <row r="63" spans="1:11" x14ac:dyDescent="0.25">
      <c r="A63" s="42" t="s">
        <v>484</v>
      </c>
      <c r="B63" s="41" t="s">
        <v>485</v>
      </c>
    </row>
    <row r="64" spans="1:11" x14ac:dyDescent="0.25">
      <c r="A64" s="42" t="s">
        <v>486</v>
      </c>
      <c r="B64" s="41" t="s">
        <v>487</v>
      </c>
    </row>
  </sheetData>
  <mergeCells count="48">
    <mergeCell ref="A12:B12"/>
    <mergeCell ref="A3:D3"/>
    <mergeCell ref="E3:K3"/>
    <mergeCell ref="A4:D4"/>
    <mergeCell ref="E4:K4"/>
    <mergeCell ref="A5:D5"/>
    <mergeCell ref="A6:B6"/>
    <mergeCell ref="A7:B7"/>
    <mergeCell ref="A8:B8"/>
    <mergeCell ref="A9:B9"/>
    <mergeCell ref="A10:B10"/>
    <mergeCell ref="A11:B11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48:A60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</mergeCells>
  <hyperlinks>
    <hyperlink ref="A2" r:id="rId1" display="http://stats.oecd.org/OECDStat_Metadata/ShowMetadata.ashx?Dataset=SNA_TABLE1&amp;ShowOnWeb=true&amp;Lang=en" xr:uid="{16FB1CFC-AD46-42F5-B45C-9022760006B0}"/>
    <hyperlink ref="A7" r:id="rId2" display="http://stats.oecd.org/OECDStat_Metadata/ShowMetadata.ashx?Dataset=SNA_TABLE1&amp;Coords=[LOCATION].[AUS]&amp;ShowOnWeb=true&amp;Lang=en" xr:uid="{09CDFB51-67B2-4FB2-8D6B-7931643A91B3}"/>
    <hyperlink ref="D7" r:id="rId3" display="http://stats.oecd.org/OECDStat_Metadata/ShowMetadata.ashx?Dataset=SNA_TABLE1&amp;Coords=[TRANSACT].[B1_GE],[MEASURE].[CPC],[LOCATION].[AUS]&amp;ShowOnWeb=true&amp;Lang=en" xr:uid="{9E0D16C3-40A7-44FC-93D3-E5616AFAB2C6}"/>
    <hyperlink ref="A8" r:id="rId4" display="http://stats.oecd.org/OECDStat_Metadata/ShowMetadata.ashx?Dataset=SNA_TABLE1&amp;Coords=[LOCATION].[AUT]&amp;ShowOnWeb=true&amp;Lang=en" xr:uid="{EADF008E-2534-4546-A29C-5D2B673E331D}"/>
    <hyperlink ref="D8" r:id="rId5" display="http://stats.oecd.org/OECDStat_Metadata/ShowMetadata.ashx?Dataset=SNA_TABLE1&amp;Coords=[TRANSACT].[B1_GE],[MEASURE].[CPC],[LOCATION].[AUT]&amp;ShowOnWeb=true&amp;Lang=en" xr:uid="{6DD63271-BBA8-4C17-A3ED-0F5ACC33A2BA}"/>
    <hyperlink ref="A9" r:id="rId6" display="http://stats.oecd.org/OECDStat_Metadata/ShowMetadata.ashx?Dataset=SNA_TABLE1&amp;Coords=[LOCATION].[BEL]&amp;ShowOnWeb=true&amp;Lang=en" xr:uid="{F8EFC1B0-4EE1-4B53-949D-A8DEAE79F6D6}"/>
    <hyperlink ref="D9" r:id="rId7" display="http://stats.oecd.org/OECDStat_Metadata/ShowMetadata.ashx?Dataset=SNA_TABLE1&amp;Coords=[TRANSACT].[B1_GE],[MEASURE].[CPC],[LOCATION].[BEL]&amp;ShowOnWeb=true&amp;Lang=en" xr:uid="{59C67891-A7F7-4F3D-A540-CF93AA906A7D}"/>
    <hyperlink ref="A10" r:id="rId8" display="http://stats.oecd.org/OECDStat_Metadata/ShowMetadata.ashx?Dataset=SNA_TABLE1&amp;Coords=[LOCATION].[CAN]&amp;ShowOnWeb=true&amp;Lang=en" xr:uid="{54D4B891-60A3-4421-BF7F-1A2AB818CC3D}"/>
    <hyperlink ref="D10" r:id="rId9" display="http://stats.oecd.org/OECDStat_Metadata/ShowMetadata.ashx?Dataset=SNA_TABLE1&amp;Coords=[TRANSACT].[B1_GE],[MEASURE].[CPC],[LOCATION].[CAN]&amp;ShowOnWeb=true&amp;Lang=en" xr:uid="{0CCC5521-BB31-4E7B-B738-1847480C9FD5}"/>
    <hyperlink ref="A11" r:id="rId10" display="http://stats.oecd.org/OECDStat_Metadata/ShowMetadata.ashx?Dataset=SNA_TABLE1&amp;Coords=[LOCATION].[CHL]&amp;ShowOnWeb=true&amp;Lang=en" xr:uid="{5F4664EA-9745-4828-9B42-4D3C669B96B0}"/>
    <hyperlink ref="D11" r:id="rId11" display="http://stats.oecd.org/OECDStat_Metadata/ShowMetadata.ashx?Dataset=SNA_TABLE1&amp;Coords=[TRANSACT].[B1_GE],[MEASURE].[CPC],[LOCATION].[CHL]&amp;ShowOnWeb=true&amp;Lang=en" xr:uid="{70F16B43-B7C9-4F5E-9467-05DC7FCED68D}"/>
    <hyperlink ref="A12" r:id="rId12" display="http://stats.oecd.org/OECDStat_Metadata/ShowMetadata.ashx?Dataset=SNA_TABLE1&amp;Coords=[LOCATION].[COL]&amp;ShowOnWeb=true&amp;Lang=en" xr:uid="{D403965E-9248-4B37-9BDB-9EBA442008B0}"/>
    <hyperlink ref="D12" r:id="rId13" display="http://stats.oecd.org/OECDStat_Metadata/ShowMetadata.ashx?Dataset=SNA_TABLE1&amp;Coords=[TRANSACT].[B1_GE],[MEASURE].[CPC],[LOCATION].[COL]&amp;ShowOnWeb=true&amp;Lang=en" xr:uid="{293A000B-9EF1-4149-A1AD-CE93047CB09B}"/>
    <hyperlink ref="A13" r:id="rId14" display="http://stats.oecd.org/OECDStat_Metadata/ShowMetadata.ashx?Dataset=SNA_TABLE1&amp;Coords=[LOCATION].[CRI]&amp;ShowOnWeb=true&amp;Lang=en" xr:uid="{7A90CF5F-DB87-49BD-AF53-E38CA8E57531}"/>
    <hyperlink ref="D13" r:id="rId15" display="http://stats.oecd.org/OECDStat_Metadata/ShowMetadata.ashx?Dataset=SNA_TABLE1&amp;Coords=[TRANSACT].[B1_GE],[MEASURE].[CPC],[LOCATION].[CRI]&amp;ShowOnWeb=true&amp;Lang=en" xr:uid="{62BBD191-D30E-47C0-A4F8-55B616FF790C}"/>
    <hyperlink ref="A14" r:id="rId16" display="http://stats.oecd.org/OECDStat_Metadata/ShowMetadata.ashx?Dataset=SNA_TABLE1&amp;Coords=[LOCATION].[CZE]&amp;ShowOnWeb=true&amp;Lang=en" xr:uid="{A692469E-1860-4A61-ABC6-83C7A8E2F011}"/>
    <hyperlink ref="D14" r:id="rId17" display="http://stats.oecd.org/OECDStat_Metadata/ShowMetadata.ashx?Dataset=SNA_TABLE1&amp;Coords=[TRANSACT].[B1_GE],[MEASURE].[CPC],[LOCATION].[CZE]&amp;ShowOnWeb=true&amp;Lang=en" xr:uid="{6206190B-F0EE-40EF-9D4D-7DB924FEA9C3}"/>
    <hyperlink ref="A15" r:id="rId18" display="http://stats.oecd.org/OECDStat_Metadata/ShowMetadata.ashx?Dataset=SNA_TABLE1&amp;Coords=[LOCATION].[DNK]&amp;ShowOnWeb=true&amp;Lang=en" xr:uid="{A33CF47A-D1E6-48FB-B7CC-8AD2C1E676D3}"/>
    <hyperlink ref="D15" r:id="rId19" display="http://stats.oecd.org/OECDStat_Metadata/ShowMetadata.ashx?Dataset=SNA_TABLE1&amp;Coords=[TRANSACT].[B1_GE],[MEASURE].[CPC],[LOCATION].[DNK]&amp;ShowOnWeb=true&amp;Lang=en" xr:uid="{57C7C47E-37F3-491D-9396-A0B764FE4463}"/>
    <hyperlink ref="A16" r:id="rId20" display="http://stats.oecd.org/OECDStat_Metadata/ShowMetadata.ashx?Dataset=SNA_TABLE1&amp;Coords=[LOCATION].[EST]&amp;ShowOnWeb=true&amp;Lang=en" xr:uid="{25F82067-8799-4B98-888B-31C3A4FE6733}"/>
    <hyperlink ref="D16" r:id="rId21" display="http://stats.oecd.org/OECDStat_Metadata/ShowMetadata.ashx?Dataset=SNA_TABLE1&amp;Coords=[TRANSACT].[B1_GE],[MEASURE].[CPC],[LOCATION].[EST]&amp;ShowOnWeb=true&amp;Lang=en" xr:uid="{58702D29-0C5D-4CB1-9038-1AD97B08DD75}"/>
    <hyperlink ref="A17" r:id="rId22" display="http://stats.oecd.org/OECDStat_Metadata/ShowMetadata.ashx?Dataset=SNA_TABLE1&amp;Coords=[LOCATION].[FIN]&amp;ShowOnWeb=true&amp;Lang=en" xr:uid="{975665D2-8F4D-4FA5-B328-D714F4A0BA31}"/>
    <hyperlink ref="D17" r:id="rId23" display="http://stats.oecd.org/OECDStat_Metadata/ShowMetadata.ashx?Dataset=SNA_TABLE1&amp;Coords=[TRANSACT].[B1_GE],[MEASURE].[CPC],[LOCATION].[FIN]&amp;ShowOnWeb=true&amp;Lang=en" xr:uid="{B5DFC110-58B4-4685-ACFF-38F7F3C02826}"/>
    <hyperlink ref="A18" r:id="rId24" display="http://stats.oecd.org/OECDStat_Metadata/ShowMetadata.ashx?Dataset=SNA_TABLE1&amp;Coords=[LOCATION].[FRA]&amp;ShowOnWeb=true&amp;Lang=en" xr:uid="{078106BE-20E3-49F8-BD9C-30FC18769FB6}"/>
    <hyperlink ref="D18" r:id="rId25" display="http://stats.oecd.org/OECDStat_Metadata/ShowMetadata.ashx?Dataset=SNA_TABLE1&amp;Coords=[TRANSACT].[B1_GE],[MEASURE].[CPC],[LOCATION].[FRA]&amp;ShowOnWeb=true&amp;Lang=en" xr:uid="{A4336350-4BD3-4917-98A7-1929FA6D7AF4}"/>
    <hyperlink ref="A19" r:id="rId26" display="http://stats.oecd.org/OECDStat_Metadata/ShowMetadata.ashx?Dataset=SNA_TABLE1&amp;Coords=[LOCATION].[DEU]&amp;ShowOnWeb=true&amp;Lang=en" xr:uid="{990E0395-D632-49CC-B660-EBFE6FF6BC2C}"/>
    <hyperlink ref="D19" r:id="rId27" display="http://stats.oecd.org/OECDStat_Metadata/ShowMetadata.ashx?Dataset=SNA_TABLE1&amp;Coords=[TRANSACT].[B1_GE],[MEASURE].[CPC],[LOCATION].[DEU]&amp;ShowOnWeb=true&amp;Lang=en" xr:uid="{2985AAD7-1AE8-4BBE-9218-90505D5BAB6B}"/>
    <hyperlink ref="A20" r:id="rId28" display="http://stats.oecd.org/OECDStat_Metadata/ShowMetadata.ashx?Dataset=SNA_TABLE1&amp;Coords=[LOCATION].[GRC]&amp;ShowOnWeb=true&amp;Lang=en" xr:uid="{3B03B0F0-BF93-4A1D-9207-1535ADCB7E84}"/>
    <hyperlink ref="D20" r:id="rId29" display="http://stats.oecd.org/OECDStat_Metadata/ShowMetadata.ashx?Dataset=SNA_TABLE1&amp;Coords=[TRANSACT].[B1_GE],[MEASURE].[CPC],[LOCATION].[GRC]&amp;ShowOnWeb=true&amp;Lang=en" xr:uid="{30F0FBD9-C28F-4428-ABB8-AD30ABDC5C48}"/>
    <hyperlink ref="A21" r:id="rId30" display="http://stats.oecd.org/OECDStat_Metadata/ShowMetadata.ashx?Dataset=SNA_TABLE1&amp;Coords=[LOCATION].[HUN]&amp;ShowOnWeb=true&amp;Lang=en" xr:uid="{3D7ACAD9-D527-4FE9-8B72-E29FB2D82FA6}"/>
    <hyperlink ref="D21" r:id="rId31" display="http://stats.oecd.org/OECDStat_Metadata/ShowMetadata.ashx?Dataset=SNA_TABLE1&amp;Coords=[TRANSACT].[B1_GE],[MEASURE].[CPC],[LOCATION].[HUN]&amp;ShowOnWeb=true&amp;Lang=en" xr:uid="{33707F16-B234-4E77-870C-BB4D9B2E4A1D}"/>
    <hyperlink ref="A22" r:id="rId32" display="http://stats.oecd.org/OECDStat_Metadata/ShowMetadata.ashx?Dataset=SNA_TABLE1&amp;Coords=[LOCATION].[ISL]&amp;ShowOnWeb=true&amp;Lang=en" xr:uid="{FC2ADEE4-A8B0-40BE-A5A8-44DD32E8D956}"/>
    <hyperlink ref="D22" r:id="rId33" display="http://stats.oecd.org/OECDStat_Metadata/ShowMetadata.ashx?Dataset=SNA_TABLE1&amp;Coords=[TRANSACT].[B1_GE],[MEASURE].[CPC],[LOCATION].[ISL]&amp;ShowOnWeb=true&amp;Lang=en" xr:uid="{235485AA-022E-4E8C-A004-301B4537A1A1}"/>
    <hyperlink ref="A23" r:id="rId34" display="http://stats.oecd.org/OECDStat_Metadata/ShowMetadata.ashx?Dataset=SNA_TABLE1&amp;Coords=[LOCATION].[IRL]&amp;ShowOnWeb=true&amp;Lang=en" xr:uid="{ABADA997-D593-45EA-A2F6-51566B76CC14}"/>
    <hyperlink ref="D23" r:id="rId35" display="http://stats.oecd.org/OECDStat_Metadata/ShowMetadata.ashx?Dataset=SNA_TABLE1&amp;Coords=[TRANSACT].[B1_GE],[MEASURE].[CPC],[LOCATION].[IRL]&amp;ShowOnWeb=true&amp;Lang=en" xr:uid="{4A344537-012D-4A01-88D4-3F1B15AC42F6}"/>
    <hyperlink ref="A24" r:id="rId36" display="http://stats.oecd.org/OECDStat_Metadata/ShowMetadata.ashx?Dataset=SNA_TABLE1&amp;Coords=[LOCATION].[ISR]&amp;ShowOnWeb=true&amp;Lang=en" xr:uid="{8F9972BB-9A22-4FC5-B209-C8345B11CE0D}"/>
    <hyperlink ref="D24" r:id="rId37" display="http://stats.oecd.org/OECDStat_Metadata/ShowMetadata.ashx?Dataset=SNA_TABLE1&amp;Coords=[TRANSACT].[B1_GE],[MEASURE].[CPC],[LOCATION].[ISR]&amp;ShowOnWeb=true&amp;Lang=en" xr:uid="{7B2190FE-2291-4CCF-A684-478672D6BE4C}"/>
    <hyperlink ref="A25" r:id="rId38" display="http://stats.oecd.org/OECDStat_Metadata/ShowMetadata.ashx?Dataset=SNA_TABLE1&amp;Coords=[LOCATION].[ITA]&amp;ShowOnWeb=true&amp;Lang=en" xr:uid="{8384DB06-74A6-4FCA-9C32-B9727CA00B6E}"/>
    <hyperlink ref="D25" r:id="rId39" display="http://stats.oecd.org/OECDStat_Metadata/ShowMetadata.ashx?Dataset=SNA_TABLE1&amp;Coords=[TRANSACT].[B1_GE],[MEASURE].[CPC],[LOCATION].[ITA]&amp;ShowOnWeb=true&amp;Lang=en" xr:uid="{156AFCFA-9F4E-428E-84BB-2DDCB2591BC4}"/>
    <hyperlink ref="A26" r:id="rId40" display="http://stats.oecd.org/OECDStat_Metadata/ShowMetadata.ashx?Dataset=SNA_TABLE1&amp;Coords=[LOCATION].[JPN]&amp;ShowOnWeb=true&amp;Lang=en" xr:uid="{45500CD2-6F0E-4651-9CDC-ADBF4D224202}"/>
    <hyperlink ref="D26" r:id="rId41" display="http://stats.oecd.org/OECDStat_Metadata/ShowMetadata.ashx?Dataset=SNA_TABLE1&amp;Coords=[TRANSACT].[B1_GE],[MEASURE].[CPC],[LOCATION].[JPN]&amp;ShowOnWeb=true&amp;Lang=en" xr:uid="{99814554-48DF-43C2-90EB-3843A04E8066}"/>
    <hyperlink ref="A27" r:id="rId42" display="http://stats.oecd.org/OECDStat_Metadata/ShowMetadata.ashx?Dataset=SNA_TABLE1&amp;Coords=[LOCATION].[KOR]&amp;ShowOnWeb=true&amp;Lang=en" xr:uid="{CD0B285F-855A-4917-BE44-2C69569AFAF0}"/>
    <hyperlink ref="D27" r:id="rId43" display="http://stats.oecd.org/OECDStat_Metadata/ShowMetadata.ashx?Dataset=SNA_TABLE1&amp;Coords=[TRANSACT].[B1_GE],[MEASURE].[CPC],[LOCATION].[KOR]&amp;ShowOnWeb=true&amp;Lang=en" xr:uid="{A09C27D6-9B8C-4E84-A7C9-659556CE25DC}"/>
    <hyperlink ref="A28" r:id="rId44" display="http://stats.oecd.org/OECDStat_Metadata/ShowMetadata.ashx?Dataset=SNA_TABLE1&amp;Coords=[LOCATION].[LVA]&amp;ShowOnWeb=true&amp;Lang=en" xr:uid="{9CD43787-69B2-44A2-95E6-76DA816E4660}"/>
    <hyperlink ref="D28" r:id="rId45" display="http://stats.oecd.org/OECDStat_Metadata/ShowMetadata.ashx?Dataset=SNA_TABLE1&amp;Coords=[TRANSACT].[B1_GE],[MEASURE].[CPC],[LOCATION].[LVA]&amp;ShowOnWeb=true&amp;Lang=en" xr:uid="{A7EF8C8A-FA87-42B0-A754-AEEAE1479328}"/>
    <hyperlink ref="A29" r:id="rId46" display="http://stats.oecd.org/OECDStat_Metadata/ShowMetadata.ashx?Dataset=SNA_TABLE1&amp;Coords=[LOCATION].[LTU]&amp;ShowOnWeb=true&amp;Lang=en" xr:uid="{51B7DEEE-2B62-4717-92E2-8EED64B52832}"/>
    <hyperlink ref="D29" r:id="rId47" display="http://stats.oecd.org/OECDStat_Metadata/ShowMetadata.ashx?Dataset=SNA_TABLE1&amp;Coords=[TRANSACT].[B1_GE],[MEASURE].[CPC],[LOCATION].[LTU]&amp;ShowOnWeb=true&amp;Lang=en" xr:uid="{36064087-3303-4340-BFCF-A388193DAEBA}"/>
    <hyperlink ref="A30" r:id="rId48" display="http://stats.oecd.org/OECDStat_Metadata/ShowMetadata.ashx?Dataset=SNA_TABLE1&amp;Coords=[LOCATION].[LUX]&amp;ShowOnWeb=true&amp;Lang=en" xr:uid="{C020D56A-ECB1-4799-AF6E-214026181000}"/>
    <hyperlink ref="D30" r:id="rId49" display="http://stats.oecd.org/OECDStat_Metadata/ShowMetadata.ashx?Dataset=SNA_TABLE1&amp;Coords=[TRANSACT].[B1_GE],[MEASURE].[CPC],[LOCATION].[LUX]&amp;ShowOnWeb=true&amp;Lang=en" xr:uid="{1FC2BC3B-0CBB-4810-B9F4-83B8598BB0FA}"/>
    <hyperlink ref="A31" r:id="rId50" display="http://stats.oecd.org/OECDStat_Metadata/ShowMetadata.ashx?Dataset=SNA_TABLE1&amp;Coords=[LOCATION].[MEX]&amp;ShowOnWeb=true&amp;Lang=en" xr:uid="{1B27D598-EF8C-430A-B03B-59FB85560B85}"/>
    <hyperlink ref="D31" r:id="rId51" display="http://stats.oecd.org/OECDStat_Metadata/ShowMetadata.ashx?Dataset=SNA_TABLE1&amp;Coords=[TRANSACT].[B1_GE],[MEASURE].[CPC],[LOCATION].[MEX]&amp;ShowOnWeb=true&amp;Lang=en" xr:uid="{4C751404-796B-4CA0-9995-3690201C2B63}"/>
    <hyperlink ref="A32" r:id="rId52" display="http://stats.oecd.org/OECDStat_Metadata/ShowMetadata.ashx?Dataset=SNA_TABLE1&amp;Coords=[LOCATION].[NLD]&amp;ShowOnWeb=true&amp;Lang=en" xr:uid="{745A09B6-FB54-41FD-A9C1-FEFE7526C7ED}"/>
    <hyperlink ref="D32" r:id="rId53" display="http://stats.oecd.org/OECDStat_Metadata/ShowMetadata.ashx?Dataset=SNA_TABLE1&amp;Coords=[TRANSACT].[B1_GE],[MEASURE].[CPC],[LOCATION].[NLD]&amp;ShowOnWeb=true&amp;Lang=en" xr:uid="{21F28C19-1E4F-44D4-BD11-CF712D131BC3}"/>
    <hyperlink ref="A33" r:id="rId54" display="http://stats.oecd.org/OECDStat_Metadata/ShowMetadata.ashx?Dataset=SNA_TABLE1&amp;Coords=[LOCATION].[NZL]&amp;ShowOnWeb=true&amp;Lang=en" xr:uid="{AF23282E-5011-4601-B2D5-9778AF5A8BE4}"/>
    <hyperlink ref="D33" r:id="rId55" display="http://stats.oecd.org/OECDStat_Metadata/ShowMetadata.ashx?Dataset=SNA_TABLE1&amp;Coords=[TRANSACT].[B1_GE],[MEASURE].[CPC],[LOCATION].[NZL]&amp;ShowOnWeb=true&amp;Lang=en" xr:uid="{DAF987BA-AB78-468B-8417-43F788B85AD4}"/>
    <hyperlink ref="A34" r:id="rId56" display="http://stats.oecd.org/OECDStat_Metadata/ShowMetadata.ashx?Dataset=SNA_TABLE1&amp;Coords=[LOCATION].[NOR]&amp;ShowOnWeb=true&amp;Lang=en" xr:uid="{57CB3C43-525B-4BD7-A48A-017DF79F3D4E}"/>
    <hyperlink ref="D34" r:id="rId57" display="http://stats.oecd.org/OECDStat_Metadata/ShowMetadata.ashx?Dataset=SNA_TABLE1&amp;Coords=[TRANSACT].[B1_GE],[MEASURE].[CPC],[LOCATION].[NOR]&amp;ShowOnWeb=true&amp;Lang=en" xr:uid="{97DEE835-5D92-4B88-B953-D8439757C4F1}"/>
    <hyperlink ref="A35" r:id="rId58" display="http://stats.oecd.org/OECDStat_Metadata/ShowMetadata.ashx?Dataset=SNA_TABLE1&amp;Coords=[LOCATION].[POL]&amp;ShowOnWeb=true&amp;Lang=en" xr:uid="{02EBE919-1C32-47C5-8CA5-AF3E6D6E6241}"/>
    <hyperlink ref="D35" r:id="rId59" display="http://stats.oecd.org/OECDStat_Metadata/ShowMetadata.ashx?Dataset=SNA_TABLE1&amp;Coords=[TRANSACT].[B1_GE],[MEASURE].[CPC],[LOCATION].[POL]&amp;ShowOnWeb=true&amp;Lang=en" xr:uid="{A301739B-2B08-44A3-B974-ABE19F910CA2}"/>
    <hyperlink ref="A36" r:id="rId60" display="http://stats.oecd.org/OECDStat_Metadata/ShowMetadata.ashx?Dataset=SNA_TABLE1&amp;Coords=[LOCATION].[PRT]&amp;ShowOnWeb=true&amp;Lang=en" xr:uid="{7B5CD576-B094-4A9F-AC5F-7EB047BA59D4}"/>
    <hyperlink ref="D36" r:id="rId61" display="http://stats.oecd.org/OECDStat_Metadata/ShowMetadata.ashx?Dataset=SNA_TABLE1&amp;Coords=[TRANSACT].[B1_GE],[MEASURE].[CPC],[LOCATION].[PRT]&amp;ShowOnWeb=true&amp;Lang=en" xr:uid="{0173F64E-5E7E-40C8-8FD8-1EC87A232272}"/>
    <hyperlink ref="A37" r:id="rId62" display="http://stats.oecd.org/OECDStat_Metadata/ShowMetadata.ashx?Dataset=SNA_TABLE1&amp;Coords=[LOCATION].[SVK]&amp;ShowOnWeb=true&amp;Lang=en" xr:uid="{C310C7EB-6686-4FF4-BFE3-EF2CC04441B7}"/>
    <hyperlink ref="D37" r:id="rId63" display="http://stats.oecd.org/OECDStat_Metadata/ShowMetadata.ashx?Dataset=SNA_TABLE1&amp;Coords=[TRANSACT].[B1_GE],[MEASURE].[CPC],[LOCATION].[SVK]&amp;ShowOnWeb=true&amp;Lang=en" xr:uid="{2838138B-BCEF-48C8-BC68-378BE9F05747}"/>
    <hyperlink ref="A38" r:id="rId64" display="http://stats.oecd.org/OECDStat_Metadata/ShowMetadata.ashx?Dataset=SNA_TABLE1&amp;Coords=[LOCATION].[SVN]&amp;ShowOnWeb=true&amp;Lang=en" xr:uid="{BF45F835-70D2-4368-84CD-C0ED2F5A6931}"/>
    <hyperlink ref="D38" r:id="rId65" display="http://stats.oecd.org/OECDStat_Metadata/ShowMetadata.ashx?Dataset=SNA_TABLE1&amp;Coords=[TRANSACT].[B1_GE],[MEASURE].[CPC],[LOCATION].[SVN]&amp;ShowOnWeb=true&amp;Lang=en" xr:uid="{CF56641B-2A37-48F9-8FB6-72294AB7AD83}"/>
    <hyperlink ref="A39" r:id="rId66" display="http://stats.oecd.org/OECDStat_Metadata/ShowMetadata.ashx?Dataset=SNA_TABLE1&amp;Coords=[LOCATION].[ESP]&amp;ShowOnWeb=true&amp;Lang=en" xr:uid="{119AFA72-C2E0-4A56-9419-D66EA98E4A9B}"/>
    <hyperlink ref="D39" r:id="rId67" display="http://stats.oecd.org/OECDStat_Metadata/ShowMetadata.ashx?Dataset=SNA_TABLE1&amp;Coords=[TRANSACT].[B1_GE],[MEASURE].[CPC],[LOCATION].[ESP]&amp;ShowOnWeb=true&amp;Lang=en" xr:uid="{B8653A32-D20C-4F21-8727-CBEFA8D58E30}"/>
    <hyperlink ref="A40" r:id="rId68" display="http://stats.oecd.org/OECDStat_Metadata/ShowMetadata.ashx?Dataset=SNA_TABLE1&amp;Coords=[LOCATION].[SWE]&amp;ShowOnWeb=true&amp;Lang=en" xr:uid="{C3B91E1A-0565-4027-A83D-9ACE189387DB}"/>
    <hyperlink ref="D40" r:id="rId69" display="http://stats.oecd.org/OECDStat_Metadata/ShowMetadata.ashx?Dataset=SNA_TABLE1&amp;Coords=[TRANSACT].[B1_GE],[MEASURE].[CPC],[LOCATION].[SWE]&amp;ShowOnWeb=true&amp;Lang=en" xr:uid="{36F4A2FB-260F-41BF-9A09-4B60B5B16DDF}"/>
    <hyperlink ref="A41" r:id="rId70" display="http://stats.oecd.org/OECDStat_Metadata/ShowMetadata.ashx?Dataset=SNA_TABLE1&amp;Coords=[LOCATION].[CHE]&amp;ShowOnWeb=true&amp;Lang=en" xr:uid="{E2316E0A-42FF-46BB-9ED5-79F9103C89AE}"/>
    <hyperlink ref="D41" r:id="rId71" display="http://stats.oecd.org/OECDStat_Metadata/ShowMetadata.ashx?Dataset=SNA_TABLE1&amp;Coords=[TRANSACT].[B1_GE],[MEASURE].[CPC],[LOCATION].[CHE]&amp;ShowOnWeb=true&amp;Lang=en" xr:uid="{9D8E1097-CDEB-433F-8085-37A519140760}"/>
    <hyperlink ref="A42" r:id="rId72" display="http://stats.oecd.org/OECDStat_Metadata/ShowMetadata.ashx?Dataset=SNA_TABLE1&amp;Coords=[LOCATION].[TUR]&amp;ShowOnWeb=true&amp;Lang=en" xr:uid="{1C9C74A9-6753-4140-AAFD-8EEBE5A8AFE1}"/>
    <hyperlink ref="D42" r:id="rId73" display="http://stats.oecd.org/OECDStat_Metadata/ShowMetadata.ashx?Dataset=SNA_TABLE1&amp;Coords=[TRANSACT].[B1_GE],[MEASURE].[CPC],[LOCATION].[TUR]&amp;ShowOnWeb=true&amp;Lang=en" xr:uid="{47FA5682-C2D5-4902-ACA9-07246FC01479}"/>
    <hyperlink ref="A43" r:id="rId74" display="http://stats.oecd.org/OECDStat_Metadata/ShowMetadata.ashx?Dataset=SNA_TABLE1&amp;Coords=[LOCATION].[GBR]&amp;ShowOnWeb=true&amp;Lang=en" xr:uid="{3C352D49-DA9D-44C5-A077-7643CB637CA8}"/>
    <hyperlink ref="D43" r:id="rId75" display="http://stats.oecd.org/OECDStat_Metadata/ShowMetadata.ashx?Dataset=SNA_TABLE1&amp;Coords=[TRANSACT].[B1_GE],[MEASURE].[CPC],[LOCATION].[GBR]&amp;ShowOnWeb=true&amp;Lang=en" xr:uid="{922DCF0C-75DE-4242-8AE2-B2863963BFAA}"/>
    <hyperlink ref="A44" r:id="rId76" display="http://stats.oecd.org/OECDStat_Metadata/ShowMetadata.ashx?Dataset=SNA_TABLE1&amp;Coords=[LOCATION].[USA]&amp;ShowOnWeb=true&amp;Lang=en" xr:uid="{C17AA08B-8CE5-4061-A066-326E665B6B15}"/>
    <hyperlink ref="D44" r:id="rId77" display="http://stats.oecd.org/OECDStat_Metadata/ShowMetadata.ashx?Dataset=SNA_TABLE1&amp;Coords=[TRANSACT].[B1_GE],[MEASURE].[CPC],[LOCATION].[USA]&amp;ShowOnWeb=true&amp;Lang=en" xr:uid="{533D44DF-7999-4C31-8902-DD61C2C650BC}"/>
    <hyperlink ref="A45" r:id="rId78" display="http://stats.oecd.org/OECDStat_Metadata/ShowMetadata.ashx?Dataset=SNA_TABLE1&amp;Coords=[LOCATION].[EA19]&amp;ShowOnWeb=true&amp;Lang=en" xr:uid="{99E5F7EA-5549-49A6-8DD5-12932213E2E1}"/>
    <hyperlink ref="D45" r:id="rId79" display="http://stats.oecd.org/OECDStat_Metadata/ShowMetadata.ashx?Dataset=SNA_TABLE1&amp;Coords=[TRANSACT].[B1_GE],[MEASURE].[CPC],[LOCATION].[EA19]&amp;ShowOnWeb=true&amp;Lang=en" xr:uid="{274116D9-855F-4A8D-8313-88FD6491EF14}"/>
    <hyperlink ref="A46" r:id="rId80" display="http://stats.oecd.org/OECDStat_Metadata/ShowMetadata.ashx?Dataset=SNA_TABLE1&amp;Coords=[LOCATION].[EU27_2020]&amp;ShowOnWeb=true&amp;Lang=en" xr:uid="{ADA352E7-4CA1-440C-BD86-D5C4A5F74EB5}"/>
    <hyperlink ref="D46" r:id="rId81" display="http://stats.oecd.org/OECDStat_Metadata/ShowMetadata.ashx?Dataset=SNA_TABLE1&amp;Coords=[TRANSACT].[B1_GE],[MEASURE].[CPC],[LOCATION].[EU27_2020]&amp;ShowOnWeb=true&amp;Lang=en" xr:uid="{1FB87DEF-6BA9-49BB-B626-CE02628A316E}"/>
    <hyperlink ref="A47" r:id="rId82" display="http://stats.oecd.org/OECDStat_Metadata/ShowMetadata.ashx?Dataset=SNA_TABLE1&amp;Coords=[LOCATION].[OECD]&amp;ShowOnWeb=true&amp;Lang=en" xr:uid="{835EF6E6-2A12-4AC6-A8A2-5382E6277D28}"/>
    <hyperlink ref="D47" r:id="rId83" display="http://stats.oecd.org/OECDStat_Metadata/ShowMetadata.ashx?Dataset=SNA_TABLE1&amp;Coords=[TRANSACT].[B1_GE],[MEASURE].[CPC],[LOCATION].[OECD]&amp;ShowOnWeb=true&amp;Lang=en" xr:uid="{8F1027EA-DE13-4229-B875-B0E76A2A06AA}"/>
    <hyperlink ref="B48" r:id="rId84" display="http://stats.oecd.org/OECDStat_Metadata/ShowMetadata.ashx?Dataset=SNA_TABLE1&amp;Coords=[LOCATION].[ARG]&amp;ShowOnWeb=true&amp;Lang=en" xr:uid="{58F9104C-485B-4D66-92F2-0B0595E7FE0B}"/>
    <hyperlink ref="D48" r:id="rId85" display="http://stats.oecd.org/OECDStat_Metadata/ShowMetadata.ashx?Dataset=SNA_TABLE1&amp;Coords=[TRANSACT].[B1_GE],[MEASURE].[CPC],[LOCATION].[ARG]&amp;ShowOnWeb=true&amp;Lang=en" xr:uid="{6DFDD1B6-A76F-421B-9F18-50402E370AB5}"/>
    <hyperlink ref="B49" r:id="rId86" display="http://stats.oecd.org/OECDStat_Metadata/ShowMetadata.ashx?Dataset=SNA_TABLE1&amp;Coords=[LOCATION].[BRA]&amp;ShowOnWeb=true&amp;Lang=en" xr:uid="{7EFCE35F-F9DB-430B-89DD-8EC4692516CE}"/>
    <hyperlink ref="D49" r:id="rId87" display="http://stats.oecd.org/OECDStat_Metadata/ShowMetadata.ashx?Dataset=SNA_TABLE1&amp;Coords=[TRANSACT].[B1_GE],[MEASURE].[CPC],[LOCATION].[BRA]&amp;ShowOnWeb=true&amp;Lang=en" xr:uid="{FA45B4F6-1C0E-42B6-8C4F-83948FA72F2B}"/>
    <hyperlink ref="B50" r:id="rId88" display="http://stats.oecd.org/OECDStat_Metadata/ShowMetadata.ashx?Dataset=SNA_TABLE1&amp;Coords=[LOCATION].[BGR]&amp;ShowOnWeb=true&amp;Lang=en" xr:uid="{372972BC-631B-40EE-AF05-5C02550E0EDA}"/>
    <hyperlink ref="D50" r:id="rId89" display="http://stats.oecd.org/OECDStat_Metadata/ShowMetadata.ashx?Dataset=SNA_TABLE1&amp;Coords=[TRANSACT].[B1_GE],[MEASURE].[CPC],[LOCATION].[BGR]&amp;ShowOnWeb=true&amp;Lang=en" xr:uid="{8DE28101-CC85-498E-BA10-11A14DC174BF}"/>
    <hyperlink ref="B51" r:id="rId90" display="http://stats.oecd.org/OECDStat_Metadata/ShowMetadata.ashx?Dataset=SNA_TABLE1&amp;Coords=[LOCATION].[CHN]&amp;ShowOnWeb=true&amp;Lang=en" xr:uid="{5DFA32CD-6D95-41C2-8E37-BBE07B6604CC}"/>
    <hyperlink ref="D51" r:id="rId91" display="http://stats.oecd.org/OECDStat_Metadata/ShowMetadata.ashx?Dataset=SNA_TABLE1&amp;Coords=[TRANSACT].[B1_GE],[MEASURE].[CPC],[LOCATION].[CHN]&amp;ShowOnWeb=true&amp;Lang=en" xr:uid="{6FDC8642-C53C-4497-914D-B0921B2DCF15}"/>
    <hyperlink ref="B52" r:id="rId92" display="http://stats.oecd.org/OECDStat_Metadata/ShowMetadata.ashx?Dataset=SNA_TABLE1&amp;Coords=[LOCATION].[HRV]&amp;ShowOnWeb=true&amp;Lang=en" xr:uid="{8B2702E0-B5B2-4C9E-B9A0-C52AA1CCFDA0}"/>
    <hyperlink ref="D52" r:id="rId93" display="http://stats.oecd.org/OECDStat_Metadata/ShowMetadata.ashx?Dataset=SNA_TABLE1&amp;Coords=[TRANSACT].[B1_GE],[MEASURE].[CPC],[LOCATION].[HRV]&amp;ShowOnWeb=true&amp;Lang=en" xr:uid="{77B51405-6444-4F37-A489-5684AED4F3DA}"/>
    <hyperlink ref="B53" r:id="rId94" display="http://stats.oecd.org/OECDStat_Metadata/ShowMetadata.ashx?Dataset=SNA_TABLE1&amp;Coords=[LOCATION].[CYP]&amp;ShowOnWeb=true&amp;Lang=en" xr:uid="{EC76E032-7854-4578-8171-384636761723}"/>
    <hyperlink ref="D53" r:id="rId95" display="http://stats.oecd.org/OECDStat_Metadata/ShowMetadata.ashx?Dataset=SNA_TABLE1&amp;Coords=[TRANSACT].[B1_GE],[MEASURE].[CPC],[LOCATION].[CYP]&amp;ShowOnWeb=true&amp;Lang=en" xr:uid="{07843691-24BC-435B-B44D-7AD9AF4D8C37}"/>
    <hyperlink ref="B54" r:id="rId96" display="http://stats.oecd.org/OECDStat_Metadata/ShowMetadata.ashx?Dataset=SNA_TABLE1&amp;Coords=[LOCATION].[IND]&amp;ShowOnWeb=true&amp;Lang=en" xr:uid="{BFB307EA-8E40-4412-9650-C75DACE6A396}"/>
    <hyperlink ref="D54" r:id="rId97" display="http://stats.oecd.org/OECDStat_Metadata/ShowMetadata.ashx?Dataset=SNA_TABLE1&amp;Coords=[TRANSACT].[B1_GE],[MEASURE].[CPC],[LOCATION].[IND]&amp;ShowOnWeb=true&amp;Lang=en" xr:uid="{BDA036C7-970A-4D5A-8926-00C5AA5E03F9}"/>
    <hyperlink ref="B55" r:id="rId98" display="http://stats.oecd.org/OECDStat_Metadata/ShowMetadata.ashx?Dataset=SNA_TABLE1&amp;Coords=[LOCATION].[IDN]&amp;ShowOnWeb=true&amp;Lang=en" xr:uid="{CA887DB9-ED25-41BE-B782-1B8E499342FF}"/>
    <hyperlink ref="D55" r:id="rId99" display="http://stats.oecd.org/OECDStat_Metadata/ShowMetadata.ashx?Dataset=SNA_TABLE1&amp;Coords=[TRANSACT].[B1_GE],[MEASURE].[CPC],[LOCATION].[IDN]&amp;ShowOnWeb=true&amp;Lang=en" xr:uid="{6BE6DA81-A5EF-46DE-8B9E-9C8C04586942}"/>
    <hyperlink ref="B56" r:id="rId100" display="http://stats.oecd.org/OECDStat_Metadata/ShowMetadata.ashx?Dataset=SNA_TABLE1&amp;Coords=[LOCATION].[MLT]&amp;ShowOnWeb=true&amp;Lang=en" xr:uid="{0BC8D486-AF62-4C17-8D79-2AED9A37D5AF}"/>
    <hyperlink ref="D56" r:id="rId101" display="http://stats.oecd.org/OECDStat_Metadata/ShowMetadata.ashx?Dataset=SNA_TABLE1&amp;Coords=[TRANSACT].[B1_GE],[MEASURE].[CPC],[LOCATION].[MLT]&amp;ShowOnWeb=true&amp;Lang=en" xr:uid="{55A99706-6EFB-46A8-B162-CD691F23E552}"/>
    <hyperlink ref="B57" r:id="rId102" display="http://stats.oecd.org/OECDStat_Metadata/ShowMetadata.ashx?Dataset=SNA_TABLE1&amp;Coords=[LOCATION].[ROU]&amp;ShowOnWeb=true&amp;Lang=en" xr:uid="{ADFB0EE8-F326-4A88-B8F2-37213C1A5810}"/>
    <hyperlink ref="D57" r:id="rId103" display="http://stats.oecd.org/OECDStat_Metadata/ShowMetadata.ashx?Dataset=SNA_TABLE1&amp;Coords=[TRANSACT].[B1_GE],[MEASURE].[CPC],[LOCATION].[ROU]&amp;ShowOnWeb=true&amp;Lang=en" xr:uid="{A2BE89EC-442F-4825-B75D-64C20C679CFA}"/>
    <hyperlink ref="B58" r:id="rId104" display="http://stats.oecd.org/OECDStat_Metadata/ShowMetadata.ashx?Dataset=SNA_TABLE1&amp;Coords=[LOCATION].[RUS]&amp;ShowOnWeb=true&amp;Lang=en" xr:uid="{E3742185-A29D-437A-8D18-D7A866666D3D}"/>
    <hyperlink ref="D58" r:id="rId105" display="http://stats.oecd.org/OECDStat_Metadata/ShowMetadata.ashx?Dataset=SNA_TABLE1&amp;Coords=[TRANSACT].[B1_GE],[MEASURE].[CPC],[LOCATION].[RUS]&amp;ShowOnWeb=true&amp;Lang=en" xr:uid="{23CD9EF7-A50C-4C43-8302-7391D11B5B95}"/>
    <hyperlink ref="B59" r:id="rId106" display="http://stats.oecd.org/OECDStat_Metadata/ShowMetadata.ashx?Dataset=SNA_TABLE1&amp;Coords=[LOCATION].[SAU]&amp;ShowOnWeb=true&amp;Lang=en" xr:uid="{2FCB746D-9575-47D3-AE57-BA5B10EDD105}"/>
    <hyperlink ref="D59" r:id="rId107" display="http://stats.oecd.org/OECDStat_Metadata/ShowMetadata.ashx?Dataset=SNA_TABLE1&amp;Coords=[TRANSACT].[B1_GE],[MEASURE].[CPC],[LOCATION].[SAU]&amp;ShowOnWeb=true&amp;Lang=en" xr:uid="{B29E11F5-90AF-4413-AE66-48A8CEE0B00E}"/>
    <hyperlink ref="B60" r:id="rId108" display="http://stats.oecd.org/OECDStat_Metadata/ShowMetadata.ashx?Dataset=SNA_TABLE1&amp;Coords=[LOCATION].[ZAF]&amp;ShowOnWeb=true&amp;Lang=en" xr:uid="{E1147775-2286-45C8-9E33-EE9F89C6C367}"/>
    <hyperlink ref="D60" r:id="rId109" display="http://stats.oecd.org/OECDStat_Metadata/ShowMetadata.ashx?Dataset=SNA_TABLE1&amp;Coords=[TRANSACT].[B1_GE],[MEASURE].[CPC],[LOCATION].[ZAF]&amp;ShowOnWeb=true&amp;Lang=en" xr:uid="{0AB20170-2EB4-421A-A966-F12BED28531E}"/>
    <hyperlink ref="A61" r:id="rId110" display="https://stats-2.oecd.org/index.aspx?DatasetCode=SNA_TABLE1" xr:uid="{69A09388-E239-4945-BF91-98183D1ACDCE}"/>
  </hyperlinks>
  <pageMargins left="0.75" right="0.75" top="1" bottom="1" header="0.5" footer="0.5"/>
  <pageSetup orientation="portrait" horizontalDpi="0" verticalDpi="0"/>
  <legacyDrawing r:id="rId1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321"/>
  <sheetViews>
    <sheetView zoomScale="69" workbookViewId="0"/>
  </sheetViews>
  <sheetFormatPr defaultRowHeight="13.2" x14ac:dyDescent="0.25"/>
  <cols>
    <col min="16" max="16" width="10.109375" bestFit="1" customWidth="1"/>
  </cols>
  <sheetData>
    <row r="1" spans="1:16" ht="18" x14ac:dyDescent="0.25">
      <c r="A1" s="21"/>
    </row>
    <row r="2" spans="1:16" x14ac:dyDescent="0.25">
      <c r="A2" s="22"/>
    </row>
    <row r="5" spans="1:16" ht="18" x14ac:dyDescent="0.25">
      <c r="A5" s="23" t="s">
        <v>127</v>
      </c>
      <c r="B5" s="24">
        <v>9034911</v>
      </c>
      <c r="C5" s="23" t="s">
        <v>128</v>
      </c>
      <c r="D5" s="24">
        <v>33</v>
      </c>
      <c r="E5" s="23" t="s">
        <v>129</v>
      </c>
      <c r="F5" s="24">
        <v>6</v>
      </c>
      <c r="G5" s="23" t="s">
        <v>130</v>
      </c>
      <c r="H5" s="24">
        <v>33</v>
      </c>
      <c r="I5" s="23" t="s">
        <v>131</v>
      </c>
      <c r="J5" s="24">
        <v>0</v>
      </c>
      <c r="K5" s="23" t="s">
        <v>132</v>
      </c>
      <c r="L5" s="24" t="s">
        <v>133</v>
      </c>
    </row>
    <row r="6" spans="1:16" ht="18.600000000000001" thickBot="1" x14ac:dyDescent="0.3">
      <c r="A6" s="21"/>
    </row>
    <row r="7" spans="1:16" ht="13.8" thickBot="1" x14ac:dyDescent="0.3">
      <c r="A7" s="25" t="s">
        <v>134</v>
      </c>
      <c r="B7" s="25" t="s">
        <v>135</v>
      </c>
      <c r="C7" s="25" t="s">
        <v>136</v>
      </c>
      <c r="D7" s="25" t="s">
        <v>137</v>
      </c>
      <c r="E7" s="25" t="s">
        <v>138</v>
      </c>
      <c r="F7" s="25" t="s">
        <v>139</v>
      </c>
      <c r="G7" s="25" t="s">
        <v>140</v>
      </c>
      <c r="H7" s="25" t="s">
        <v>141</v>
      </c>
    </row>
    <row r="8" spans="1:16" ht="13.8" thickBot="1" x14ac:dyDescent="0.3">
      <c r="A8" s="25" t="s">
        <v>142</v>
      </c>
      <c r="B8" s="26">
        <v>13</v>
      </c>
      <c r="C8" s="26">
        <v>12</v>
      </c>
      <c r="D8" s="26">
        <v>15</v>
      </c>
      <c r="E8" s="26">
        <v>24</v>
      </c>
      <c r="F8" s="26">
        <v>12</v>
      </c>
      <c r="G8" s="26">
        <v>32</v>
      </c>
      <c r="H8" s="26">
        <v>10000000</v>
      </c>
      <c r="J8">
        <f>34-B8</f>
        <v>21</v>
      </c>
      <c r="K8">
        <f t="shared" ref="K8:K40" si="0">34-C8</f>
        <v>22</v>
      </c>
      <c r="L8">
        <f t="shared" ref="L8:L40" si="1">34-D8</f>
        <v>19</v>
      </c>
      <c r="M8">
        <f t="shared" ref="M8:M40" si="2">34-E8</f>
        <v>10</v>
      </c>
      <c r="N8">
        <f t="shared" ref="N8:N40" si="3">34-F8</f>
        <v>22</v>
      </c>
      <c r="O8">
        <f t="shared" ref="O8:O40" si="4">34-G8</f>
        <v>2</v>
      </c>
      <c r="P8">
        <f>H8</f>
        <v>10000000</v>
      </c>
    </row>
    <row r="9" spans="1:16" ht="13.8" thickBot="1" x14ac:dyDescent="0.3">
      <c r="A9" s="25" t="s">
        <v>143</v>
      </c>
      <c r="B9" s="26">
        <v>14</v>
      </c>
      <c r="C9" s="26">
        <v>14</v>
      </c>
      <c r="D9" s="26">
        <v>10</v>
      </c>
      <c r="E9" s="26">
        <v>20</v>
      </c>
      <c r="F9" s="26">
        <v>14</v>
      </c>
      <c r="G9" s="26">
        <v>28</v>
      </c>
      <c r="H9" s="26">
        <v>10000000</v>
      </c>
      <c r="J9">
        <f t="shared" ref="J9:J40" si="5">34-B9</f>
        <v>20</v>
      </c>
      <c r="K9">
        <f t="shared" si="0"/>
        <v>20</v>
      </c>
      <c r="L9">
        <f t="shared" si="1"/>
        <v>24</v>
      </c>
      <c r="M9">
        <f t="shared" si="2"/>
        <v>14</v>
      </c>
      <c r="N9">
        <f t="shared" si="3"/>
        <v>20</v>
      </c>
      <c r="O9">
        <f t="shared" si="4"/>
        <v>6</v>
      </c>
      <c r="P9">
        <f t="shared" ref="P9:P40" si="6">H9</f>
        <v>10000000</v>
      </c>
    </row>
    <row r="10" spans="1:16" ht="13.8" thickBot="1" x14ac:dyDescent="0.3">
      <c r="A10" s="25" t="s">
        <v>144</v>
      </c>
      <c r="B10" s="26">
        <v>23</v>
      </c>
      <c r="C10" s="26">
        <v>24</v>
      </c>
      <c r="D10" s="26">
        <v>23</v>
      </c>
      <c r="E10" s="26">
        <v>18</v>
      </c>
      <c r="F10" s="26">
        <v>23</v>
      </c>
      <c r="G10" s="26">
        <v>14</v>
      </c>
      <c r="H10" s="26">
        <v>10000000</v>
      </c>
      <c r="J10">
        <f t="shared" si="5"/>
        <v>11</v>
      </c>
      <c r="K10">
        <f t="shared" si="0"/>
        <v>10</v>
      </c>
      <c r="L10">
        <f t="shared" si="1"/>
        <v>11</v>
      </c>
      <c r="M10">
        <f t="shared" si="2"/>
        <v>16</v>
      </c>
      <c r="N10">
        <f t="shared" si="3"/>
        <v>11</v>
      </c>
      <c r="O10">
        <f t="shared" si="4"/>
        <v>20</v>
      </c>
      <c r="P10">
        <f t="shared" si="6"/>
        <v>10000000</v>
      </c>
    </row>
    <row r="11" spans="1:16" ht="13.8" thickBot="1" x14ac:dyDescent="0.3">
      <c r="A11" s="25" t="s">
        <v>145</v>
      </c>
      <c r="B11" s="26">
        <v>32</v>
      </c>
      <c r="C11" s="26">
        <v>32</v>
      </c>
      <c r="D11" s="26">
        <v>32</v>
      </c>
      <c r="E11" s="26">
        <v>15</v>
      </c>
      <c r="F11" s="26">
        <v>32</v>
      </c>
      <c r="G11" s="26">
        <v>16</v>
      </c>
      <c r="H11" s="26">
        <v>10000000</v>
      </c>
      <c r="J11">
        <f t="shared" si="5"/>
        <v>2</v>
      </c>
      <c r="K11">
        <f t="shared" si="0"/>
        <v>2</v>
      </c>
      <c r="L11">
        <f t="shared" si="1"/>
        <v>2</v>
      </c>
      <c r="M11">
        <f t="shared" si="2"/>
        <v>19</v>
      </c>
      <c r="N11">
        <f t="shared" si="3"/>
        <v>2</v>
      </c>
      <c r="O11">
        <f t="shared" si="4"/>
        <v>18</v>
      </c>
      <c r="P11">
        <f t="shared" si="6"/>
        <v>10000000</v>
      </c>
    </row>
    <row r="12" spans="1:16" ht="13.8" thickBot="1" x14ac:dyDescent="0.3">
      <c r="A12" s="25" t="s">
        <v>146</v>
      </c>
      <c r="B12" s="26">
        <v>30</v>
      </c>
      <c r="C12" s="26">
        <v>30</v>
      </c>
      <c r="D12" s="26">
        <v>31</v>
      </c>
      <c r="E12" s="26">
        <v>23</v>
      </c>
      <c r="F12" s="26">
        <v>30</v>
      </c>
      <c r="G12" s="26">
        <v>13</v>
      </c>
      <c r="H12" s="26">
        <v>10000000</v>
      </c>
      <c r="J12">
        <f t="shared" si="5"/>
        <v>4</v>
      </c>
      <c r="K12">
        <f t="shared" si="0"/>
        <v>4</v>
      </c>
      <c r="L12">
        <f t="shared" si="1"/>
        <v>3</v>
      </c>
      <c r="M12">
        <f t="shared" si="2"/>
        <v>11</v>
      </c>
      <c r="N12">
        <f t="shared" si="3"/>
        <v>4</v>
      </c>
      <c r="O12">
        <f t="shared" si="4"/>
        <v>21</v>
      </c>
      <c r="P12">
        <f t="shared" si="6"/>
        <v>10000000</v>
      </c>
    </row>
    <row r="13" spans="1:16" ht="13.8" thickBot="1" x14ac:dyDescent="0.3">
      <c r="A13" s="25" t="s">
        <v>147</v>
      </c>
      <c r="B13" s="26">
        <v>22</v>
      </c>
      <c r="C13" s="26">
        <v>22</v>
      </c>
      <c r="D13" s="26">
        <v>22</v>
      </c>
      <c r="E13" s="26">
        <v>17</v>
      </c>
      <c r="F13" s="26">
        <v>22</v>
      </c>
      <c r="G13" s="26">
        <v>24</v>
      </c>
      <c r="H13" s="26">
        <v>10000000</v>
      </c>
      <c r="J13">
        <f t="shared" si="5"/>
        <v>12</v>
      </c>
      <c r="K13">
        <f t="shared" si="0"/>
        <v>12</v>
      </c>
      <c r="L13">
        <f t="shared" si="1"/>
        <v>12</v>
      </c>
      <c r="M13">
        <f t="shared" si="2"/>
        <v>17</v>
      </c>
      <c r="N13">
        <f t="shared" si="3"/>
        <v>12</v>
      </c>
      <c r="O13">
        <f t="shared" si="4"/>
        <v>10</v>
      </c>
      <c r="P13">
        <f t="shared" si="6"/>
        <v>10000000</v>
      </c>
    </row>
    <row r="14" spans="1:16" ht="13.8" thickBot="1" x14ac:dyDescent="0.3">
      <c r="A14" s="25" t="s">
        <v>148</v>
      </c>
      <c r="B14" s="26">
        <v>24</v>
      </c>
      <c r="C14" s="26">
        <v>23</v>
      </c>
      <c r="D14" s="26">
        <v>24</v>
      </c>
      <c r="E14" s="26">
        <v>29</v>
      </c>
      <c r="F14" s="26">
        <v>24</v>
      </c>
      <c r="G14" s="26">
        <v>9</v>
      </c>
      <c r="H14" s="26">
        <v>10000000</v>
      </c>
      <c r="J14">
        <f t="shared" si="5"/>
        <v>10</v>
      </c>
      <c r="K14">
        <f t="shared" si="0"/>
        <v>11</v>
      </c>
      <c r="L14">
        <f t="shared" si="1"/>
        <v>10</v>
      </c>
      <c r="M14">
        <f t="shared" si="2"/>
        <v>5</v>
      </c>
      <c r="N14">
        <f t="shared" si="3"/>
        <v>10</v>
      </c>
      <c r="O14">
        <f t="shared" si="4"/>
        <v>25</v>
      </c>
      <c r="P14">
        <f t="shared" si="6"/>
        <v>10000000</v>
      </c>
    </row>
    <row r="15" spans="1:16" ht="13.8" thickBot="1" x14ac:dyDescent="0.3">
      <c r="A15" s="25" t="s">
        <v>149</v>
      </c>
      <c r="B15" s="26">
        <v>17</v>
      </c>
      <c r="C15" s="26">
        <v>16</v>
      </c>
      <c r="D15" s="26">
        <v>21</v>
      </c>
      <c r="E15" s="26">
        <v>32</v>
      </c>
      <c r="F15" s="26">
        <v>16</v>
      </c>
      <c r="G15" s="26">
        <v>31</v>
      </c>
      <c r="H15" s="26">
        <v>10000000</v>
      </c>
      <c r="J15">
        <f t="shared" si="5"/>
        <v>17</v>
      </c>
      <c r="K15">
        <f t="shared" si="0"/>
        <v>18</v>
      </c>
      <c r="L15">
        <f t="shared" si="1"/>
        <v>13</v>
      </c>
      <c r="M15">
        <f t="shared" si="2"/>
        <v>2</v>
      </c>
      <c r="N15">
        <f t="shared" si="3"/>
        <v>18</v>
      </c>
      <c r="O15">
        <f t="shared" si="4"/>
        <v>3</v>
      </c>
      <c r="P15">
        <f t="shared" si="6"/>
        <v>10000000</v>
      </c>
    </row>
    <row r="16" spans="1:16" ht="13.8" thickBot="1" x14ac:dyDescent="0.3">
      <c r="A16" s="25" t="s">
        <v>150</v>
      </c>
      <c r="B16" s="26">
        <v>6</v>
      </c>
      <c r="C16" s="26">
        <v>9</v>
      </c>
      <c r="D16" s="26">
        <v>7</v>
      </c>
      <c r="E16" s="26">
        <v>8</v>
      </c>
      <c r="F16" s="26">
        <v>6</v>
      </c>
      <c r="G16" s="26">
        <v>7</v>
      </c>
      <c r="H16" s="26">
        <v>10000000</v>
      </c>
      <c r="J16">
        <f t="shared" si="5"/>
        <v>28</v>
      </c>
      <c r="K16">
        <f t="shared" si="0"/>
        <v>25</v>
      </c>
      <c r="L16">
        <f t="shared" si="1"/>
        <v>27</v>
      </c>
      <c r="M16">
        <f t="shared" si="2"/>
        <v>26</v>
      </c>
      <c r="N16">
        <f t="shared" si="3"/>
        <v>28</v>
      </c>
      <c r="O16">
        <f t="shared" si="4"/>
        <v>27</v>
      </c>
      <c r="P16">
        <f t="shared" si="6"/>
        <v>10000000</v>
      </c>
    </row>
    <row r="17" spans="1:16" ht="13.8" thickBot="1" x14ac:dyDescent="0.3">
      <c r="A17" s="25" t="s">
        <v>151</v>
      </c>
      <c r="B17" s="26">
        <v>9</v>
      </c>
      <c r="C17" s="26">
        <v>11</v>
      </c>
      <c r="D17" s="26">
        <v>9</v>
      </c>
      <c r="E17" s="26">
        <v>14</v>
      </c>
      <c r="F17" s="26">
        <v>9</v>
      </c>
      <c r="G17" s="26">
        <v>5</v>
      </c>
      <c r="H17" s="26">
        <v>10000000</v>
      </c>
      <c r="J17">
        <f t="shared" si="5"/>
        <v>25</v>
      </c>
      <c r="K17">
        <f t="shared" si="0"/>
        <v>23</v>
      </c>
      <c r="L17">
        <f t="shared" si="1"/>
        <v>25</v>
      </c>
      <c r="M17">
        <f t="shared" si="2"/>
        <v>20</v>
      </c>
      <c r="N17">
        <f t="shared" si="3"/>
        <v>25</v>
      </c>
      <c r="O17">
        <f t="shared" si="4"/>
        <v>29</v>
      </c>
      <c r="P17">
        <f t="shared" si="6"/>
        <v>10000000</v>
      </c>
    </row>
    <row r="18" spans="1:16" ht="13.8" thickBot="1" x14ac:dyDescent="0.3">
      <c r="A18" s="25" t="s">
        <v>152</v>
      </c>
      <c r="B18" s="26">
        <v>25</v>
      </c>
      <c r="C18" s="26">
        <v>25</v>
      </c>
      <c r="D18" s="26">
        <v>26</v>
      </c>
      <c r="E18" s="26">
        <v>27</v>
      </c>
      <c r="F18" s="26">
        <v>26</v>
      </c>
      <c r="G18" s="26">
        <v>25</v>
      </c>
      <c r="H18" s="26">
        <v>10000000</v>
      </c>
      <c r="J18">
        <f t="shared" si="5"/>
        <v>9</v>
      </c>
      <c r="K18">
        <f t="shared" si="0"/>
        <v>9</v>
      </c>
      <c r="L18">
        <f t="shared" si="1"/>
        <v>8</v>
      </c>
      <c r="M18">
        <f t="shared" si="2"/>
        <v>7</v>
      </c>
      <c r="N18">
        <f t="shared" si="3"/>
        <v>8</v>
      </c>
      <c r="O18">
        <f t="shared" si="4"/>
        <v>9</v>
      </c>
      <c r="P18">
        <f t="shared" si="6"/>
        <v>10000000</v>
      </c>
    </row>
    <row r="19" spans="1:16" ht="13.8" thickBot="1" x14ac:dyDescent="0.3">
      <c r="A19" s="25" t="s">
        <v>153</v>
      </c>
      <c r="B19" s="26">
        <v>27</v>
      </c>
      <c r="C19" s="26">
        <v>28</v>
      </c>
      <c r="D19" s="26">
        <v>27</v>
      </c>
      <c r="E19" s="26">
        <v>11</v>
      </c>
      <c r="F19" s="26">
        <v>27</v>
      </c>
      <c r="G19" s="26">
        <v>17</v>
      </c>
      <c r="H19" s="26">
        <v>10000000</v>
      </c>
      <c r="J19">
        <f t="shared" si="5"/>
        <v>7</v>
      </c>
      <c r="K19">
        <f t="shared" si="0"/>
        <v>6</v>
      </c>
      <c r="L19">
        <f t="shared" si="1"/>
        <v>7</v>
      </c>
      <c r="M19">
        <f t="shared" si="2"/>
        <v>23</v>
      </c>
      <c r="N19">
        <f t="shared" si="3"/>
        <v>7</v>
      </c>
      <c r="O19">
        <f t="shared" si="4"/>
        <v>17</v>
      </c>
      <c r="P19">
        <f t="shared" si="6"/>
        <v>10000000</v>
      </c>
    </row>
    <row r="20" spans="1:16" ht="13.8" thickBot="1" x14ac:dyDescent="0.3">
      <c r="A20" s="25" t="s">
        <v>154</v>
      </c>
      <c r="B20" s="26">
        <v>19</v>
      </c>
      <c r="C20" s="26">
        <v>20</v>
      </c>
      <c r="D20" s="26">
        <v>18</v>
      </c>
      <c r="E20" s="26">
        <v>22</v>
      </c>
      <c r="F20" s="26">
        <v>20</v>
      </c>
      <c r="G20" s="26">
        <v>8</v>
      </c>
      <c r="H20" s="26">
        <v>10000000</v>
      </c>
      <c r="J20">
        <f t="shared" si="5"/>
        <v>15</v>
      </c>
      <c r="K20">
        <f t="shared" si="0"/>
        <v>14</v>
      </c>
      <c r="L20">
        <f t="shared" si="1"/>
        <v>16</v>
      </c>
      <c r="M20">
        <f t="shared" si="2"/>
        <v>12</v>
      </c>
      <c r="N20">
        <f t="shared" si="3"/>
        <v>14</v>
      </c>
      <c r="O20">
        <f t="shared" si="4"/>
        <v>26</v>
      </c>
      <c r="P20">
        <f t="shared" si="6"/>
        <v>10000000</v>
      </c>
    </row>
    <row r="21" spans="1:16" ht="13.8" thickBot="1" x14ac:dyDescent="0.3">
      <c r="A21" s="25" t="s">
        <v>155</v>
      </c>
      <c r="B21" s="26">
        <v>2</v>
      </c>
      <c r="C21" s="26">
        <v>2</v>
      </c>
      <c r="D21" s="26">
        <v>2</v>
      </c>
      <c r="E21" s="26">
        <v>3</v>
      </c>
      <c r="F21" s="26">
        <v>2</v>
      </c>
      <c r="G21" s="26">
        <v>23</v>
      </c>
      <c r="H21" s="26">
        <v>10000000</v>
      </c>
      <c r="J21">
        <f t="shared" si="5"/>
        <v>32</v>
      </c>
      <c r="K21">
        <f t="shared" si="0"/>
        <v>32</v>
      </c>
      <c r="L21">
        <f t="shared" si="1"/>
        <v>32</v>
      </c>
      <c r="M21">
        <f t="shared" si="2"/>
        <v>31</v>
      </c>
      <c r="N21">
        <f t="shared" si="3"/>
        <v>32</v>
      </c>
      <c r="O21">
        <f t="shared" si="4"/>
        <v>11</v>
      </c>
      <c r="P21">
        <f t="shared" si="6"/>
        <v>10000000</v>
      </c>
    </row>
    <row r="22" spans="1:16" ht="13.8" thickBot="1" x14ac:dyDescent="0.3">
      <c r="A22" s="25" t="s">
        <v>156</v>
      </c>
      <c r="B22" s="26">
        <v>16</v>
      </c>
      <c r="C22" s="26">
        <v>17</v>
      </c>
      <c r="D22" s="26">
        <v>16</v>
      </c>
      <c r="E22" s="26">
        <v>19</v>
      </c>
      <c r="F22" s="26">
        <v>17</v>
      </c>
      <c r="G22" s="26">
        <v>6</v>
      </c>
      <c r="H22" s="26">
        <v>10000000</v>
      </c>
      <c r="J22">
        <f t="shared" si="5"/>
        <v>18</v>
      </c>
      <c r="K22">
        <f t="shared" si="0"/>
        <v>17</v>
      </c>
      <c r="L22">
        <f t="shared" si="1"/>
        <v>18</v>
      </c>
      <c r="M22">
        <f t="shared" si="2"/>
        <v>15</v>
      </c>
      <c r="N22">
        <f t="shared" si="3"/>
        <v>17</v>
      </c>
      <c r="O22">
        <f t="shared" si="4"/>
        <v>28</v>
      </c>
      <c r="P22">
        <f t="shared" si="6"/>
        <v>10000000</v>
      </c>
    </row>
    <row r="23" spans="1:16" ht="13.8" thickBot="1" x14ac:dyDescent="0.3">
      <c r="A23" s="25" t="s">
        <v>157</v>
      </c>
      <c r="B23" s="26">
        <v>15</v>
      </c>
      <c r="C23" s="26">
        <v>15</v>
      </c>
      <c r="D23" s="26">
        <v>14</v>
      </c>
      <c r="E23" s="26">
        <v>6</v>
      </c>
      <c r="F23" s="26">
        <v>15</v>
      </c>
      <c r="G23" s="26">
        <v>20</v>
      </c>
      <c r="H23" s="26">
        <v>10000000</v>
      </c>
      <c r="J23">
        <f t="shared" si="5"/>
        <v>19</v>
      </c>
      <c r="K23">
        <f t="shared" si="0"/>
        <v>19</v>
      </c>
      <c r="L23">
        <f t="shared" si="1"/>
        <v>20</v>
      </c>
      <c r="M23">
        <f t="shared" si="2"/>
        <v>28</v>
      </c>
      <c r="N23">
        <f t="shared" si="3"/>
        <v>19</v>
      </c>
      <c r="O23">
        <f t="shared" si="4"/>
        <v>14</v>
      </c>
      <c r="P23">
        <f t="shared" si="6"/>
        <v>10000000</v>
      </c>
    </row>
    <row r="24" spans="1:16" ht="13.8" thickBot="1" x14ac:dyDescent="0.3">
      <c r="A24" s="25" t="s">
        <v>158</v>
      </c>
      <c r="B24" s="26">
        <v>12</v>
      </c>
      <c r="C24" s="26">
        <v>10</v>
      </c>
      <c r="D24" s="26">
        <v>12</v>
      </c>
      <c r="E24" s="26">
        <v>25</v>
      </c>
      <c r="F24" s="26">
        <v>13</v>
      </c>
      <c r="G24" s="26">
        <v>30</v>
      </c>
      <c r="H24" s="26">
        <v>10000000</v>
      </c>
      <c r="J24">
        <f t="shared" si="5"/>
        <v>22</v>
      </c>
      <c r="K24">
        <f t="shared" si="0"/>
        <v>24</v>
      </c>
      <c r="L24">
        <f t="shared" si="1"/>
        <v>22</v>
      </c>
      <c r="M24">
        <f t="shared" si="2"/>
        <v>9</v>
      </c>
      <c r="N24">
        <f t="shared" si="3"/>
        <v>21</v>
      </c>
      <c r="O24">
        <f t="shared" si="4"/>
        <v>4</v>
      </c>
      <c r="P24">
        <f t="shared" si="6"/>
        <v>10000000</v>
      </c>
    </row>
    <row r="25" spans="1:16" ht="13.8" thickBot="1" x14ac:dyDescent="0.3">
      <c r="A25" s="25" t="s">
        <v>159</v>
      </c>
      <c r="B25" s="26">
        <v>10</v>
      </c>
      <c r="C25" s="26">
        <v>5</v>
      </c>
      <c r="D25" s="26">
        <v>13</v>
      </c>
      <c r="E25" s="26">
        <v>33</v>
      </c>
      <c r="F25" s="26">
        <v>11</v>
      </c>
      <c r="G25" s="26">
        <v>1</v>
      </c>
      <c r="H25" s="26">
        <v>10000000</v>
      </c>
      <c r="J25">
        <f t="shared" si="5"/>
        <v>24</v>
      </c>
      <c r="K25">
        <f t="shared" si="0"/>
        <v>29</v>
      </c>
      <c r="L25">
        <f t="shared" si="1"/>
        <v>21</v>
      </c>
      <c r="M25">
        <f t="shared" si="2"/>
        <v>1</v>
      </c>
      <c r="N25">
        <f t="shared" si="3"/>
        <v>23</v>
      </c>
      <c r="O25">
        <f t="shared" si="4"/>
        <v>33</v>
      </c>
      <c r="P25">
        <f t="shared" si="6"/>
        <v>10000000</v>
      </c>
    </row>
    <row r="26" spans="1:16" ht="13.8" thickBot="1" x14ac:dyDescent="0.3">
      <c r="A26" s="25" t="s">
        <v>160</v>
      </c>
      <c r="B26" s="26">
        <v>28</v>
      </c>
      <c r="C26" s="26">
        <v>26</v>
      </c>
      <c r="D26" s="26">
        <v>28</v>
      </c>
      <c r="E26" s="26">
        <v>31</v>
      </c>
      <c r="F26" s="26">
        <v>28</v>
      </c>
      <c r="G26" s="26">
        <v>11</v>
      </c>
      <c r="H26" s="26">
        <v>10000000</v>
      </c>
      <c r="J26">
        <f t="shared" si="5"/>
        <v>6</v>
      </c>
      <c r="K26">
        <f t="shared" si="0"/>
        <v>8</v>
      </c>
      <c r="L26">
        <f t="shared" si="1"/>
        <v>6</v>
      </c>
      <c r="M26">
        <f t="shared" si="2"/>
        <v>3</v>
      </c>
      <c r="N26">
        <f t="shared" si="3"/>
        <v>6</v>
      </c>
      <c r="O26">
        <f t="shared" si="4"/>
        <v>23</v>
      </c>
      <c r="P26">
        <f t="shared" si="6"/>
        <v>10000000</v>
      </c>
    </row>
    <row r="27" spans="1:16" ht="13.8" thickBot="1" x14ac:dyDescent="0.3">
      <c r="A27" s="25" t="s">
        <v>161</v>
      </c>
      <c r="B27" s="26">
        <v>29</v>
      </c>
      <c r="C27" s="26">
        <v>29</v>
      </c>
      <c r="D27" s="26">
        <v>29</v>
      </c>
      <c r="E27" s="26">
        <v>28</v>
      </c>
      <c r="F27" s="26">
        <v>29</v>
      </c>
      <c r="G27" s="26">
        <v>12</v>
      </c>
      <c r="H27" s="26">
        <v>10000000</v>
      </c>
      <c r="J27">
        <f t="shared" si="5"/>
        <v>5</v>
      </c>
      <c r="K27">
        <f t="shared" si="0"/>
        <v>5</v>
      </c>
      <c r="L27">
        <f t="shared" si="1"/>
        <v>5</v>
      </c>
      <c r="M27">
        <f t="shared" si="2"/>
        <v>6</v>
      </c>
      <c r="N27">
        <f t="shared" si="3"/>
        <v>5</v>
      </c>
      <c r="O27">
        <f t="shared" si="4"/>
        <v>22</v>
      </c>
      <c r="P27">
        <f t="shared" si="6"/>
        <v>10000000</v>
      </c>
    </row>
    <row r="28" spans="1:16" ht="13.8" thickBot="1" x14ac:dyDescent="0.3">
      <c r="A28" s="25" t="s">
        <v>162</v>
      </c>
      <c r="B28" s="26">
        <v>1</v>
      </c>
      <c r="C28" s="26">
        <v>1</v>
      </c>
      <c r="D28" s="26">
        <v>1</v>
      </c>
      <c r="E28" s="26">
        <v>21</v>
      </c>
      <c r="F28" s="26">
        <v>1</v>
      </c>
      <c r="G28" s="26">
        <v>33</v>
      </c>
      <c r="H28" s="26">
        <v>10000000</v>
      </c>
      <c r="J28">
        <f t="shared" si="5"/>
        <v>33</v>
      </c>
      <c r="K28">
        <f t="shared" si="0"/>
        <v>33</v>
      </c>
      <c r="L28">
        <f t="shared" si="1"/>
        <v>33</v>
      </c>
      <c r="M28">
        <f t="shared" si="2"/>
        <v>13</v>
      </c>
      <c r="N28">
        <f t="shared" si="3"/>
        <v>33</v>
      </c>
      <c r="O28">
        <f t="shared" si="4"/>
        <v>1</v>
      </c>
      <c r="P28">
        <f t="shared" si="6"/>
        <v>10000000</v>
      </c>
    </row>
    <row r="29" spans="1:16" ht="13.8" thickBot="1" x14ac:dyDescent="0.3">
      <c r="A29" s="25" t="s">
        <v>163</v>
      </c>
      <c r="B29" s="26">
        <v>31</v>
      </c>
      <c r="C29" s="26">
        <v>31</v>
      </c>
      <c r="D29" s="26">
        <v>30</v>
      </c>
      <c r="E29" s="26">
        <v>12</v>
      </c>
      <c r="F29" s="26">
        <v>31</v>
      </c>
      <c r="G29" s="26">
        <v>15</v>
      </c>
      <c r="H29" s="26">
        <v>10000000</v>
      </c>
      <c r="J29">
        <f t="shared" si="5"/>
        <v>3</v>
      </c>
      <c r="K29">
        <f t="shared" si="0"/>
        <v>3</v>
      </c>
      <c r="L29">
        <f t="shared" si="1"/>
        <v>4</v>
      </c>
      <c r="M29">
        <f t="shared" si="2"/>
        <v>22</v>
      </c>
      <c r="N29">
        <f t="shared" si="3"/>
        <v>3</v>
      </c>
      <c r="O29">
        <f t="shared" si="4"/>
        <v>19</v>
      </c>
      <c r="P29">
        <f t="shared" si="6"/>
        <v>10000000</v>
      </c>
    </row>
    <row r="30" spans="1:16" ht="13.8" thickBot="1" x14ac:dyDescent="0.3">
      <c r="A30" s="25" t="s">
        <v>164</v>
      </c>
      <c r="B30" s="26">
        <v>7</v>
      </c>
      <c r="C30" s="26">
        <v>7</v>
      </c>
      <c r="D30" s="26">
        <v>6</v>
      </c>
      <c r="E30" s="26">
        <v>16</v>
      </c>
      <c r="F30" s="26">
        <v>7</v>
      </c>
      <c r="G30" s="26">
        <v>29</v>
      </c>
      <c r="H30" s="26">
        <v>10000000</v>
      </c>
      <c r="J30">
        <f t="shared" si="5"/>
        <v>27</v>
      </c>
      <c r="K30">
        <f t="shared" si="0"/>
        <v>27</v>
      </c>
      <c r="L30">
        <f t="shared" si="1"/>
        <v>28</v>
      </c>
      <c r="M30">
        <f t="shared" si="2"/>
        <v>18</v>
      </c>
      <c r="N30">
        <f t="shared" si="3"/>
        <v>27</v>
      </c>
      <c r="O30">
        <f t="shared" si="4"/>
        <v>5</v>
      </c>
      <c r="P30">
        <f t="shared" si="6"/>
        <v>10000000</v>
      </c>
    </row>
    <row r="31" spans="1:16" ht="13.8" thickBot="1" x14ac:dyDescent="0.3">
      <c r="A31" s="25" t="s">
        <v>165</v>
      </c>
      <c r="B31" s="26">
        <v>26</v>
      </c>
      <c r="C31" s="26">
        <v>27</v>
      </c>
      <c r="D31" s="26">
        <v>25</v>
      </c>
      <c r="E31" s="26">
        <v>9</v>
      </c>
      <c r="F31" s="26">
        <v>25</v>
      </c>
      <c r="G31" s="26">
        <v>21</v>
      </c>
      <c r="H31" s="26">
        <v>10000000</v>
      </c>
      <c r="J31">
        <f t="shared" si="5"/>
        <v>8</v>
      </c>
      <c r="K31">
        <f t="shared" si="0"/>
        <v>7</v>
      </c>
      <c r="L31">
        <f t="shared" si="1"/>
        <v>9</v>
      </c>
      <c r="M31">
        <f t="shared" si="2"/>
        <v>25</v>
      </c>
      <c r="N31">
        <f t="shared" si="3"/>
        <v>9</v>
      </c>
      <c r="O31">
        <f t="shared" si="4"/>
        <v>13</v>
      </c>
      <c r="P31">
        <f t="shared" si="6"/>
        <v>10000000</v>
      </c>
    </row>
    <row r="32" spans="1:16" ht="13.8" thickBot="1" x14ac:dyDescent="0.3">
      <c r="A32" s="25" t="s">
        <v>166</v>
      </c>
      <c r="B32" s="26">
        <v>20</v>
      </c>
      <c r="C32" s="26">
        <v>18</v>
      </c>
      <c r="D32" s="26">
        <v>20</v>
      </c>
      <c r="E32" s="26">
        <v>26</v>
      </c>
      <c r="F32" s="26">
        <v>21</v>
      </c>
      <c r="G32" s="26">
        <v>26</v>
      </c>
      <c r="H32" s="26">
        <v>10000000</v>
      </c>
      <c r="J32">
        <f t="shared" si="5"/>
        <v>14</v>
      </c>
      <c r="K32">
        <f t="shared" si="0"/>
        <v>16</v>
      </c>
      <c r="L32">
        <f t="shared" si="1"/>
        <v>14</v>
      </c>
      <c r="M32">
        <f t="shared" si="2"/>
        <v>8</v>
      </c>
      <c r="N32">
        <f t="shared" si="3"/>
        <v>13</v>
      </c>
      <c r="O32">
        <f t="shared" si="4"/>
        <v>8</v>
      </c>
      <c r="P32">
        <f t="shared" si="6"/>
        <v>10000000</v>
      </c>
    </row>
    <row r="33" spans="1:16" ht="13.8" thickBot="1" x14ac:dyDescent="0.3">
      <c r="A33" s="25" t="s">
        <v>167</v>
      </c>
      <c r="B33" s="26">
        <v>21</v>
      </c>
      <c r="C33" s="26">
        <v>21</v>
      </c>
      <c r="D33" s="26">
        <v>19</v>
      </c>
      <c r="E33" s="26">
        <v>5</v>
      </c>
      <c r="F33" s="26">
        <v>19</v>
      </c>
      <c r="G33" s="26">
        <v>19</v>
      </c>
      <c r="H33" s="26">
        <v>10000000</v>
      </c>
      <c r="J33">
        <f t="shared" si="5"/>
        <v>13</v>
      </c>
      <c r="K33">
        <f t="shared" si="0"/>
        <v>13</v>
      </c>
      <c r="L33">
        <f t="shared" si="1"/>
        <v>15</v>
      </c>
      <c r="M33">
        <f t="shared" si="2"/>
        <v>29</v>
      </c>
      <c r="N33">
        <f t="shared" si="3"/>
        <v>15</v>
      </c>
      <c r="O33">
        <f t="shared" si="4"/>
        <v>15</v>
      </c>
      <c r="P33">
        <f t="shared" si="6"/>
        <v>10000000</v>
      </c>
    </row>
    <row r="34" spans="1:16" ht="13.8" thickBot="1" x14ac:dyDescent="0.3">
      <c r="A34" s="25" t="s">
        <v>168</v>
      </c>
      <c r="B34" s="26">
        <v>18</v>
      </c>
      <c r="C34" s="26">
        <v>19</v>
      </c>
      <c r="D34" s="26">
        <v>17</v>
      </c>
      <c r="E34" s="26">
        <v>4</v>
      </c>
      <c r="F34" s="26">
        <v>18</v>
      </c>
      <c r="G34" s="26">
        <v>22</v>
      </c>
      <c r="H34" s="26">
        <v>10000000</v>
      </c>
      <c r="J34">
        <f t="shared" si="5"/>
        <v>16</v>
      </c>
      <c r="K34">
        <f t="shared" si="0"/>
        <v>15</v>
      </c>
      <c r="L34">
        <f t="shared" si="1"/>
        <v>17</v>
      </c>
      <c r="M34">
        <f t="shared" si="2"/>
        <v>30</v>
      </c>
      <c r="N34">
        <f t="shared" si="3"/>
        <v>16</v>
      </c>
      <c r="O34">
        <f t="shared" si="4"/>
        <v>12</v>
      </c>
      <c r="P34">
        <f t="shared" si="6"/>
        <v>10000000</v>
      </c>
    </row>
    <row r="35" spans="1:16" ht="13.8" thickBot="1" x14ac:dyDescent="0.3">
      <c r="A35" s="25" t="s">
        <v>169</v>
      </c>
      <c r="B35" s="26">
        <v>8</v>
      </c>
      <c r="C35" s="26">
        <v>8</v>
      </c>
      <c r="D35" s="26">
        <v>11</v>
      </c>
      <c r="E35" s="26">
        <v>30</v>
      </c>
      <c r="F35" s="26">
        <v>8</v>
      </c>
      <c r="G35" s="26">
        <v>2</v>
      </c>
      <c r="H35" s="26">
        <v>10000000</v>
      </c>
      <c r="J35">
        <f t="shared" si="5"/>
        <v>26</v>
      </c>
      <c r="K35">
        <f t="shared" si="0"/>
        <v>26</v>
      </c>
      <c r="L35">
        <f t="shared" si="1"/>
        <v>23</v>
      </c>
      <c r="M35">
        <f t="shared" si="2"/>
        <v>4</v>
      </c>
      <c r="N35">
        <f t="shared" si="3"/>
        <v>26</v>
      </c>
      <c r="O35">
        <f t="shared" si="4"/>
        <v>32</v>
      </c>
      <c r="P35">
        <f t="shared" si="6"/>
        <v>10000000</v>
      </c>
    </row>
    <row r="36" spans="1:16" ht="13.8" thickBot="1" x14ac:dyDescent="0.3">
      <c r="A36" s="25" t="s">
        <v>170</v>
      </c>
      <c r="B36" s="26">
        <v>3</v>
      </c>
      <c r="C36" s="26">
        <v>3</v>
      </c>
      <c r="D36" s="26">
        <v>3</v>
      </c>
      <c r="E36" s="26">
        <v>2</v>
      </c>
      <c r="F36" s="26">
        <v>3</v>
      </c>
      <c r="G36" s="26">
        <v>27</v>
      </c>
      <c r="H36" s="26">
        <v>10000000</v>
      </c>
      <c r="J36">
        <f t="shared" si="5"/>
        <v>31</v>
      </c>
      <c r="K36">
        <f t="shared" si="0"/>
        <v>31</v>
      </c>
      <c r="L36">
        <f t="shared" si="1"/>
        <v>31</v>
      </c>
      <c r="M36">
        <f t="shared" si="2"/>
        <v>32</v>
      </c>
      <c r="N36">
        <f t="shared" si="3"/>
        <v>31</v>
      </c>
      <c r="O36">
        <f t="shared" si="4"/>
        <v>7</v>
      </c>
      <c r="P36">
        <f t="shared" si="6"/>
        <v>10000000</v>
      </c>
    </row>
    <row r="37" spans="1:16" ht="13.8" thickBot="1" x14ac:dyDescent="0.3">
      <c r="A37" s="25" t="s">
        <v>171</v>
      </c>
      <c r="B37" s="26">
        <v>33</v>
      </c>
      <c r="C37" s="26">
        <v>33</v>
      </c>
      <c r="D37" s="26">
        <v>33</v>
      </c>
      <c r="E37" s="26">
        <v>7</v>
      </c>
      <c r="F37" s="26">
        <v>33</v>
      </c>
      <c r="G37" s="26">
        <v>18</v>
      </c>
      <c r="H37" s="26">
        <v>10000000</v>
      </c>
      <c r="J37">
        <f t="shared" si="5"/>
        <v>1</v>
      </c>
      <c r="K37">
        <f t="shared" si="0"/>
        <v>1</v>
      </c>
      <c r="L37">
        <f t="shared" si="1"/>
        <v>1</v>
      </c>
      <c r="M37">
        <f t="shared" si="2"/>
        <v>27</v>
      </c>
      <c r="N37">
        <f t="shared" si="3"/>
        <v>1</v>
      </c>
      <c r="O37">
        <f t="shared" si="4"/>
        <v>16</v>
      </c>
      <c r="P37">
        <f t="shared" si="6"/>
        <v>10000000</v>
      </c>
    </row>
    <row r="38" spans="1:16" ht="13.8" thickBot="1" x14ac:dyDescent="0.3">
      <c r="A38" s="25" t="s">
        <v>172</v>
      </c>
      <c r="B38" s="26">
        <v>5</v>
      </c>
      <c r="C38" s="26">
        <v>6</v>
      </c>
      <c r="D38" s="26">
        <v>5</v>
      </c>
      <c r="E38" s="26">
        <v>13</v>
      </c>
      <c r="F38" s="26">
        <v>5</v>
      </c>
      <c r="G38" s="26">
        <v>4</v>
      </c>
      <c r="H38" s="26">
        <v>10000000</v>
      </c>
      <c r="J38">
        <f t="shared" si="5"/>
        <v>29</v>
      </c>
      <c r="K38">
        <f t="shared" si="0"/>
        <v>28</v>
      </c>
      <c r="L38">
        <f t="shared" si="1"/>
        <v>29</v>
      </c>
      <c r="M38">
        <f t="shared" si="2"/>
        <v>21</v>
      </c>
      <c r="N38">
        <f t="shared" si="3"/>
        <v>29</v>
      </c>
      <c r="O38">
        <f t="shared" si="4"/>
        <v>30</v>
      </c>
      <c r="P38">
        <f t="shared" si="6"/>
        <v>10000000</v>
      </c>
    </row>
    <row r="39" spans="1:16" ht="13.8" thickBot="1" x14ac:dyDescent="0.3">
      <c r="A39" s="25" t="s">
        <v>173</v>
      </c>
      <c r="B39" s="26">
        <v>4</v>
      </c>
      <c r="C39" s="26">
        <v>4</v>
      </c>
      <c r="D39" s="26">
        <v>4</v>
      </c>
      <c r="E39" s="26">
        <v>10</v>
      </c>
      <c r="F39" s="26">
        <v>4</v>
      </c>
      <c r="G39" s="26">
        <v>3</v>
      </c>
      <c r="H39" s="26">
        <v>10000000</v>
      </c>
      <c r="J39">
        <f t="shared" si="5"/>
        <v>30</v>
      </c>
      <c r="K39">
        <f t="shared" si="0"/>
        <v>30</v>
      </c>
      <c r="L39">
        <f t="shared" si="1"/>
        <v>30</v>
      </c>
      <c r="M39">
        <f t="shared" si="2"/>
        <v>24</v>
      </c>
      <c r="N39">
        <f t="shared" si="3"/>
        <v>30</v>
      </c>
      <c r="O39">
        <f t="shared" si="4"/>
        <v>31</v>
      </c>
      <c r="P39">
        <f t="shared" si="6"/>
        <v>10000000</v>
      </c>
    </row>
    <row r="40" spans="1:16" ht="13.8" thickBot="1" x14ac:dyDescent="0.3">
      <c r="A40" s="25" t="s">
        <v>174</v>
      </c>
      <c r="B40" s="26">
        <v>11</v>
      </c>
      <c r="C40" s="26">
        <v>13</v>
      </c>
      <c r="D40" s="26">
        <v>8</v>
      </c>
      <c r="E40" s="26">
        <v>1</v>
      </c>
      <c r="F40" s="26">
        <v>10</v>
      </c>
      <c r="G40" s="26">
        <v>10</v>
      </c>
      <c r="H40" s="26">
        <v>10000000</v>
      </c>
      <c r="J40">
        <f t="shared" si="5"/>
        <v>23</v>
      </c>
      <c r="K40">
        <f t="shared" si="0"/>
        <v>21</v>
      </c>
      <c r="L40">
        <f t="shared" si="1"/>
        <v>26</v>
      </c>
      <c r="M40">
        <f t="shared" si="2"/>
        <v>33</v>
      </c>
      <c r="N40">
        <f t="shared" si="3"/>
        <v>24</v>
      </c>
      <c r="O40">
        <f t="shared" si="4"/>
        <v>24</v>
      </c>
      <c r="P40">
        <f t="shared" si="6"/>
        <v>10000000</v>
      </c>
    </row>
    <row r="41" spans="1:16" ht="18.600000000000001" thickBot="1" x14ac:dyDescent="0.3">
      <c r="A41" s="21"/>
    </row>
    <row r="42" spans="1:16" ht="13.8" thickBot="1" x14ac:dyDescent="0.3">
      <c r="A42" s="25" t="s">
        <v>175</v>
      </c>
      <c r="B42" s="25" t="s">
        <v>135</v>
      </c>
      <c r="C42" s="25" t="s">
        <v>136</v>
      </c>
      <c r="D42" s="25" t="s">
        <v>137</v>
      </c>
      <c r="E42" s="25" t="s">
        <v>138</v>
      </c>
      <c r="F42" s="25" t="s">
        <v>139</v>
      </c>
      <c r="G42" s="25" t="s">
        <v>140</v>
      </c>
    </row>
    <row r="43" spans="1:16" ht="13.8" thickBot="1" x14ac:dyDescent="0.3">
      <c r="A43" s="25" t="s">
        <v>176</v>
      </c>
      <c r="B43" s="26" t="s">
        <v>177</v>
      </c>
      <c r="C43" s="26" t="s">
        <v>178</v>
      </c>
      <c r="D43" s="26" t="s">
        <v>179</v>
      </c>
      <c r="E43" s="26" t="s">
        <v>180</v>
      </c>
      <c r="F43" s="26" t="s">
        <v>178</v>
      </c>
      <c r="G43" s="26" t="s">
        <v>181</v>
      </c>
    </row>
    <row r="44" spans="1:16" ht="13.8" thickBot="1" x14ac:dyDescent="0.3">
      <c r="A44" s="25" t="s">
        <v>182</v>
      </c>
      <c r="B44" s="26" t="s">
        <v>183</v>
      </c>
      <c r="C44" s="26" t="s">
        <v>184</v>
      </c>
      <c r="D44" s="26" t="s">
        <v>185</v>
      </c>
      <c r="E44" s="26" t="s">
        <v>186</v>
      </c>
      <c r="F44" s="26" t="s">
        <v>184</v>
      </c>
      <c r="G44" s="26" t="s">
        <v>187</v>
      </c>
    </row>
    <row r="45" spans="1:16" ht="13.8" thickBot="1" x14ac:dyDescent="0.3">
      <c r="A45" s="25" t="s">
        <v>188</v>
      </c>
      <c r="B45" s="26" t="s">
        <v>189</v>
      </c>
      <c r="C45" s="26" t="s">
        <v>190</v>
      </c>
      <c r="D45" s="26" t="s">
        <v>191</v>
      </c>
      <c r="E45" s="26" t="s">
        <v>192</v>
      </c>
      <c r="F45" s="26" t="s">
        <v>190</v>
      </c>
      <c r="G45" s="26" t="s">
        <v>193</v>
      </c>
    </row>
    <row r="46" spans="1:16" ht="13.8" thickBot="1" x14ac:dyDescent="0.3">
      <c r="A46" s="25" t="s">
        <v>194</v>
      </c>
      <c r="B46" s="26" t="s">
        <v>195</v>
      </c>
      <c r="C46" s="26" t="s">
        <v>196</v>
      </c>
      <c r="D46" s="26" t="s">
        <v>197</v>
      </c>
      <c r="E46" s="26" t="s">
        <v>198</v>
      </c>
      <c r="F46" s="26" t="s">
        <v>196</v>
      </c>
      <c r="G46" s="26" t="s">
        <v>199</v>
      </c>
    </row>
    <row r="47" spans="1:16" ht="13.8" thickBot="1" x14ac:dyDescent="0.3">
      <c r="A47" s="25" t="s">
        <v>200</v>
      </c>
      <c r="B47" s="26" t="s">
        <v>201</v>
      </c>
      <c r="C47" s="26" t="s">
        <v>202</v>
      </c>
      <c r="D47" s="26" t="s">
        <v>203</v>
      </c>
      <c r="E47" s="26" t="s">
        <v>204</v>
      </c>
      <c r="F47" s="26" t="s">
        <v>202</v>
      </c>
      <c r="G47" s="26" t="s">
        <v>205</v>
      </c>
    </row>
    <row r="48" spans="1:16" ht="13.8" thickBot="1" x14ac:dyDescent="0.3">
      <c r="A48" s="25" t="s">
        <v>206</v>
      </c>
      <c r="B48" s="26" t="s">
        <v>207</v>
      </c>
      <c r="C48" s="26" t="s">
        <v>208</v>
      </c>
      <c r="D48" s="26" t="s">
        <v>209</v>
      </c>
      <c r="E48" s="26" t="s">
        <v>210</v>
      </c>
      <c r="F48" s="26" t="s">
        <v>208</v>
      </c>
      <c r="G48" s="26" t="s">
        <v>211</v>
      </c>
    </row>
    <row r="49" spans="1:7" ht="13.8" thickBot="1" x14ac:dyDescent="0.3">
      <c r="A49" s="25" t="s">
        <v>212</v>
      </c>
      <c r="B49" s="26" t="s">
        <v>213</v>
      </c>
      <c r="C49" s="26" t="s">
        <v>214</v>
      </c>
      <c r="D49" s="26" t="s">
        <v>215</v>
      </c>
      <c r="E49" s="26" t="s">
        <v>216</v>
      </c>
      <c r="F49" s="26" t="s">
        <v>214</v>
      </c>
      <c r="G49" s="26" t="s">
        <v>217</v>
      </c>
    </row>
    <row r="50" spans="1:7" ht="13.8" thickBot="1" x14ac:dyDescent="0.3">
      <c r="A50" s="25" t="s">
        <v>218</v>
      </c>
      <c r="B50" s="26" t="s">
        <v>219</v>
      </c>
      <c r="C50" s="26" t="s">
        <v>220</v>
      </c>
      <c r="D50" s="26" t="s">
        <v>221</v>
      </c>
      <c r="E50" s="26" t="s">
        <v>222</v>
      </c>
      <c r="F50" s="26" t="s">
        <v>220</v>
      </c>
      <c r="G50" s="26" t="s">
        <v>223</v>
      </c>
    </row>
    <row r="51" spans="1:7" ht="13.8" thickBot="1" x14ac:dyDescent="0.3">
      <c r="A51" s="25" t="s">
        <v>224</v>
      </c>
      <c r="B51" s="26" t="s">
        <v>225</v>
      </c>
      <c r="C51" s="26" t="s">
        <v>226</v>
      </c>
      <c r="D51" s="26" t="s">
        <v>227</v>
      </c>
      <c r="E51" s="26" t="s">
        <v>228</v>
      </c>
      <c r="F51" s="26" t="s">
        <v>226</v>
      </c>
      <c r="G51" s="26" t="s">
        <v>229</v>
      </c>
    </row>
    <row r="52" spans="1:7" ht="13.8" thickBot="1" x14ac:dyDescent="0.3">
      <c r="A52" s="25" t="s">
        <v>230</v>
      </c>
      <c r="B52" s="26" t="s">
        <v>231</v>
      </c>
      <c r="C52" s="26" t="s">
        <v>232</v>
      </c>
      <c r="D52" s="26" t="s">
        <v>233</v>
      </c>
      <c r="E52" s="26" t="s">
        <v>234</v>
      </c>
      <c r="F52" s="26" t="s">
        <v>232</v>
      </c>
      <c r="G52" s="26" t="s">
        <v>235</v>
      </c>
    </row>
    <row r="53" spans="1:7" ht="13.8" thickBot="1" x14ac:dyDescent="0.3">
      <c r="A53" s="25" t="s">
        <v>236</v>
      </c>
      <c r="B53" s="26" t="s">
        <v>237</v>
      </c>
      <c r="C53" s="26" t="s">
        <v>238</v>
      </c>
      <c r="D53" s="26" t="s">
        <v>239</v>
      </c>
      <c r="E53" s="26" t="s">
        <v>240</v>
      </c>
      <c r="F53" s="26" t="s">
        <v>238</v>
      </c>
      <c r="G53" s="26" t="s">
        <v>241</v>
      </c>
    </row>
    <row r="54" spans="1:7" ht="13.8" thickBot="1" x14ac:dyDescent="0.3">
      <c r="A54" s="25" t="s">
        <v>242</v>
      </c>
      <c r="B54" s="26" t="s">
        <v>243</v>
      </c>
      <c r="C54" s="26" t="s">
        <v>244</v>
      </c>
      <c r="D54" s="26" t="s">
        <v>245</v>
      </c>
      <c r="E54" s="26" t="s">
        <v>246</v>
      </c>
      <c r="F54" s="26" t="s">
        <v>244</v>
      </c>
      <c r="G54" s="26" t="s">
        <v>247</v>
      </c>
    </row>
    <row r="55" spans="1:7" ht="13.8" thickBot="1" x14ac:dyDescent="0.3">
      <c r="A55" s="25" t="s">
        <v>248</v>
      </c>
      <c r="B55" s="26" t="s">
        <v>249</v>
      </c>
      <c r="C55" s="26" t="s">
        <v>250</v>
      </c>
      <c r="D55" s="26" t="s">
        <v>251</v>
      </c>
      <c r="E55" s="26" t="s">
        <v>252</v>
      </c>
      <c r="F55" s="26" t="s">
        <v>250</v>
      </c>
      <c r="G55" s="26" t="s">
        <v>253</v>
      </c>
    </row>
    <row r="56" spans="1:7" ht="13.8" thickBot="1" x14ac:dyDescent="0.3">
      <c r="A56" s="25" t="s">
        <v>254</v>
      </c>
      <c r="B56" s="26" t="s">
        <v>255</v>
      </c>
      <c r="C56" s="26" t="s">
        <v>256</v>
      </c>
      <c r="D56" s="26" t="s">
        <v>257</v>
      </c>
      <c r="E56" s="26" t="s">
        <v>258</v>
      </c>
      <c r="F56" s="26" t="s">
        <v>256</v>
      </c>
      <c r="G56" s="26" t="s">
        <v>259</v>
      </c>
    </row>
    <row r="57" spans="1:7" ht="13.8" thickBot="1" x14ac:dyDescent="0.3">
      <c r="A57" s="25" t="s">
        <v>260</v>
      </c>
      <c r="B57" s="26" t="s">
        <v>261</v>
      </c>
      <c r="C57" s="26" t="s">
        <v>262</v>
      </c>
      <c r="D57" s="26" t="s">
        <v>263</v>
      </c>
      <c r="E57" s="26" t="s">
        <v>264</v>
      </c>
      <c r="F57" s="26" t="s">
        <v>262</v>
      </c>
      <c r="G57" s="26" t="s">
        <v>265</v>
      </c>
    </row>
    <row r="58" spans="1:7" ht="13.8" thickBot="1" x14ac:dyDescent="0.3">
      <c r="A58" s="25" t="s">
        <v>266</v>
      </c>
      <c r="B58" s="26" t="s">
        <v>267</v>
      </c>
      <c r="C58" s="26" t="s">
        <v>268</v>
      </c>
      <c r="D58" s="26" t="s">
        <v>269</v>
      </c>
      <c r="E58" s="26" t="s">
        <v>270</v>
      </c>
      <c r="F58" s="26" t="s">
        <v>268</v>
      </c>
      <c r="G58" s="26" t="s">
        <v>271</v>
      </c>
    </row>
    <row r="59" spans="1:7" ht="13.8" thickBot="1" x14ac:dyDescent="0.3">
      <c r="A59" s="25" t="s">
        <v>272</v>
      </c>
      <c r="B59" s="26" t="s">
        <v>273</v>
      </c>
      <c r="C59" s="26" t="s">
        <v>274</v>
      </c>
      <c r="D59" s="26" t="s">
        <v>275</v>
      </c>
      <c r="E59" s="26" t="s">
        <v>276</v>
      </c>
      <c r="F59" s="26" t="s">
        <v>274</v>
      </c>
      <c r="G59" s="26" t="s">
        <v>277</v>
      </c>
    </row>
    <row r="60" spans="1:7" ht="13.8" thickBot="1" x14ac:dyDescent="0.3">
      <c r="A60" s="25" t="s">
        <v>278</v>
      </c>
      <c r="B60" s="26" t="s">
        <v>279</v>
      </c>
      <c r="C60" s="26" t="s">
        <v>280</v>
      </c>
      <c r="D60" s="26" t="s">
        <v>281</v>
      </c>
      <c r="E60" s="26" t="s">
        <v>282</v>
      </c>
      <c r="F60" s="26" t="s">
        <v>280</v>
      </c>
      <c r="G60" s="26" t="s">
        <v>283</v>
      </c>
    </row>
    <row r="61" spans="1:7" ht="13.8" thickBot="1" x14ac:dyDescent="0.3">
      <c r="A61" s="25" t="s">
        <v>284</v>
      </c>
      <c r="B61" s="26" t="s">
        <v>285</v>
      </c>
      <c r="C61" s="26" t="s">
        <v>286</v>
      </c>
      <c r="D61" s="26" t="s">
        <v>287</v>
      </c>
      <c r="E61" s="26" t="s">
        <v>288</v>
      </c>
      <c r="F61" s="26" t="s">
        <v>286</v>
      </c>
      <c r="G61" s="26" t="s">
        <v>289</v>
      </c>
    </row>
    <row r="62" spans="1:7" ht="13.8" thickBot="1" x14ac:dyDescent="0.3">
      <c r="A62" s="25" t="s">
        <v>290</v>
      </c>
      <c r="B62" s="26" t="s">
        <v>291</v>
      </c>
      <c r="C62" s="26" t="s">
        <v>292</v>
      </c>
      <c r="D62" s="26" t="s">
        <v>293</v>
      </c>
      <c r="E62" s="26" t="s">
        <v>294</v>
      </c>
      <c r="F62" s="26" t="s">
        <v>292</v>
      </c>
      <c r="G62" s="26" t="s">
        <v>295</v>
      </c>
    </row>
    <row r="63" spans="1:7" ht="13.8" thickBot="1" x14ac:dyDescent="0.3">
      <c r="A63" s="25" t="s">
        <v>296</v>
      </c>
      <c r="B63" s="26" t="s">
        <v>297</v>
      </c>
      <c r="C63" s="26" t="s">
        <v>298</v>
      </c>
      <c r="D63" s="26" t="s">
        <v>299</v>
      </c>
      <c r="E63" s="26" t="s">
        <v>300</v>
      </c>
      <c r="F63" s="26" t="s">
        <v>298</v>
      </c>
      <c r="G63" s="26" t="s">
        <v>301</v>
      </c>
    </row>
    <row r="64" spans="1:7" ht="13.8" thickBot="1" x14ac:dyDescent="0.3">
      <c r="A64" s="25" t="s">
        <v>302</v>
      </c>
      <c r="B64" s="26" t="s">
        <v>303</v>
      </c>
      <c r="C64" s="26" t="s">
        <v>304</v>
      </c>
      <c r="D64" s="26" t="s">
        <v>305</v>
      </c>
      <c r="E64" s="26" t="s">
        <v>306</v>
      </c>
      <c r="F64" s="26" t="s">
        <v>304</v>
      </c>
      <c r="G64" s="26" t="s">
        <v>307</v>
      </c>
    </row>
    <row r="65" spans="1:7" ht="13.8" thickBot="1" x14ac:dyDescent="0.3">
      <c r="A65" s="25" t="s">
        <v>308</v>
      </c>
      <c r="B65" s="26" t="s">
        <v>309</v>
      </c>
      <c r="C65" s="26" t="s">
        <v>310</v>
      </c>
      <c r="D65" s="26" t="s">
        <v>311</v>
      </c>
      <c r="E65" s="26" t="s">
        <v>312</v>
      </c>
      <c r="F65" s="26" t="s">
        <v>310</v>
      </c>
      <c r="G65" s="26" t="s">
        <v>313</v>
      </c>
    </row>
    <row r="66" spans="1:7" ht="13.8" thickBot="1" x14ac:dyDescent="0.3">
      <c r="A66" s="25" t="s">
        <v>314</v>
      </c>
      <c r="B66" s="26" t="s">
        <v>315</v>
      </c>
      <c r="C66" s="26" t="s">
        <v>316</v>
      </c>
      <c r="D66" s="26" t="s">
        <v>317</v>
      </c>
      <c r="E66" s="26" t="s">
        <v>318</v>
      </c>
      <c r="F66" s="26" t="s">
        <v>316</v>
      </c>
      <c r="G66" s="26" t="s">
        <v>319</v>
      </c>
    </row>
    <row r="67" spans="1:7" ht="13.8" thickBot="1" x14ac:dyDescent="0.3">
      <c r="A67" s="25" t="s">
        <v>320</v>
      </c>
      <c r="B67" s="26" t="s">
        <v>321</v>
      </c>
      <c r="C67" s="26" t="s">
        <v>322</v>
      </c>
      <c r="D67" s="26" t="s">
        <v>323</v>
      </c>
      <c r="E67" s="26" t="s">
        <v>324</v>
      </c>
      <c r="F67" s="26" t="s">
        <v>322</v>
      </c>
      <c r="G67" s="26" t="s">
        <v>325</v>
      </c>
    </row>
    <row r="68" spans="1:7" ht="13.8" thickBot="1" x14ac:dyDescent="0.3">
      <c r="A68" s="25" t="s">
        <v>326</v>
      </c>
      <c r="B68" s="26" t="s">
        <v>327</v>
      </c>
      <c r="C68" s="26" t="s">
        <v>328</v>
      </c>
      <c r="D68" s="26" t="s">
        <v>329</v>
      </c>
      <c r="E68" s="26" t="s">
        <v>330</v>
      </c>
      <c r="F68" s="26" t="s">
        <v>328</v>
      </c>
      <c r="G68" s="26" t="s">
        <v>331</v>
      </c>
    </row>
    <row r="69" spans="1:7" ht="13.8" thickBot="1" x14ac:dyDescent="0.3">
      <c r="A69" s="25" t="s">
        <v>332</v>
      </c>
      <c r="B69" s="26" t="s">
        <v>333</v>
      </c>
      <c r="C69" s="26" t="s">
        <v>334</v>
      </c>
      <c r="D69" s="26" t="s">
        <v>335</v>
      </c>
      <c r="E69" s="26" t="s">
        <v>336</v>
      </c>
      <c r="F69" s="26" t="s">
        <v>334</v>
      </c>
      <c r="G69" s="26" t="s">
        <v>337</v>
      </c>
    </row>
    <row r="70" spans="1:7" ht="13.8" thickBot="1" x14ac:dyDescent="0.3">
      <c r="A70" s="25" t="s">
        <v>338</v>
      </c>
      <c r="B70" s="26" t="s">
        <v>339</v>
      </c>
      <c r="C70" s="26" t="s">
        <v>340</v>
      </c>
      <c r="D70" s="26" t="s">
        <v>341</v>
      </c>
      <c r="E70" s="26" t="s">
        <v>342</v>
      </c>
      <c r="F70" s="26" t="s">
        <v>340</v>
      </c>
      <c r="G70" s="26" t="s">
        <v>343</v>
      </c>
    </row>
    <row r="71" spans="1:7" ht="13.8" thickBot="1" x14ac:dyDescent="0.3">
      <c r="A71" s="25" t="s">
        <v>344</v>
      </c>
      <c r="B71" s="26" t="s">
        <v>345</v>
      </c>
      <c r="C71" s="26" t="s">
        <v>346</v>
      </c>
      <c r="D71" s="26" t="s">
        <v>347</v>
      </c>
      <c r="E71" s="26" t="s">
        <v>348</v>
      </c>
      <c r="F71" s="26" t="s">
        <v>346</v>
      </c>
      <c r="G71" s="26" t="s">
        <v>349</v>
      </c>
    </row>
    <row r="72" spans="1:7" ht="13.8" thickBot="1" x14ac:dyDescent="0.3">
      <c r="A72" s="25" t="s">
        <v>350</v>
      </c>
      <c r="B72" s="26" t="s">
        <v>351</v>
      </c>
      <c r="C72" s="26" t="s">
        <v>352</v>
      </c>
      <c r="D72" s="26" t="s">
        <v>353</v>
      </c>
      <c r="E72" s="26" t="s">
        <v>354</v>
      </c>
      <c r="F72" s="26" t="s">
        <v>352</v>
      </c>
      <c r="G72" s="26" t="s">
        <v>355</v>
      </c>
    </row>
    <row r="73" spans="1:7" ht="13.8" thickBot="1" x14ac:dyDescent="0.3">
      <c r="A73" s="25" t="s">
        <v>356</v>
      </c>
      <c r="B73" s="26" t="s">
        <v>357</v>
      </c>
      <c r="C73" s="26" t="s">
        <v>358</v>
      </c>
      <c r="D73" s="26" t="s">
        <v>359</v>
      </c>
      <c r="E73" s="26" t="s">
        <v>360</v>
      </c>
      <c r="F73" s="26" t="s">
        <v>358</v>
      </c>
      <c r="G73" s="26" t="s">
        <v>361</v>
      </c>
    </row>
    <row r="74" spans="1:7" ht="13.8" thickBot="1" x14ac:dyDescent="0.3">
      <c r="A74" s="25" t="s">
        <v>362</v>
      </c>
      <c r="B74" s="26" t="s">
        <v>363</v>
      </c>
      <c r="C74" s="26" t="s">
        <v>364</v>
      </c>
      <c r="D74" s="26" t="s">
        <v>365</v>
      </c>
      <c r="E74" s="26" t="s">
        <v>366</v>
      </c>
      <c r="F74" s="26" t="s">
        <v>364</v>
      </c>
      <c r="G74" s="26" t="s">
        <v>367</v>
      </c>
    </row>
    <row r="75" spans="1:7" ht="13.8" thickBot="1" x14ac:dyDescent="0.3">
      <c r="A75" s="25" t="s">
        <v>368</v>
      </c>
      <c r="B75" s="26" t="s">
        <v>369</v>
      </c>
      <c r="C75" s="26" t="s">
        <v>370</v>
      </c>
      <c r="D75" s="26" t="s">
        <v>371</v>
      </c>
      <c r="E75" s="26" t="s">
        <v>370</v>
      </c>
      <c r="F75" s="26" t="s">
        <v>370</v>
      </c>
      <c r="G75" s="26" t="s">
        <v>370</v>
      </c>
    </row>
    <row r="76" spans="1:7" ht="18.600000000000001" thickBot="1" x14ac:dyDescent="0.3">
      <c r="A76" s="21"/>
    </row>
    <row r="77" spans="1:7" ht="13.8" thickBot="1" x14ac:dyDescent="0.3">
      <c r="A77" s="25" t="s">
        <v>372</v>
      </c>
      <c r="B77" s="25" t="s">
        <v>135</v>
      </c>
      <c r="C77" s="25" t="s">
        <v>136</v>
      </c>
      <c r="D77" s="25" t="s">
        <v>137</v>
      </c>
      <c r="E77" s="25" t="s">
        <v>138</v>
      </c>
      <c r="F77" s="25" t="s">
        <v>139</v>
      </c>
      <c r="G77" s="25" t="s">
        <v>140</v>
      </c>
    </row>
    <row r="78" spans="1:7" ht="13.8" thickBot="1" x14ac:dyDescent="0.3">
      <c r="A78" s="25" t="s">
        <v>176</v>
      </c>
      <c r="B78" s="26">
        <v>4999966.9000000004</v>
      </c>
      <c r="C78" s="26">
        <v>32</v>
      </c>
      <c r="D78" s="26">
        <v>4999926.9000000004</v>
      </c>
      <c r="E78" s="26">
        <v>87</v>
      </c>
      <c r="F78" s="26">
        <v>32</v>
      </c>
      <c r="G78" s="26">
        <v>103.5</v>
      </c>
    </row>
    <row r="79" spans="1:7" ht="13.8" thickBot="1" x14ac:dyDescent="0.3">
      <c r="A79" s="25" t="s">
        <v>182</v>
      </c>
      <c r="B79" s="26">
        <v>4999951.4000000004</v>
      </c>
      <c r="C79" s="26">
        <v>31</v>
      </c>
      <c r="D79" s="26">
        <v>4999926.4000000004</v>
      </c>
      <c r="E79" s="26">
        <v>80</v>
      </c>
      <c r="F79" s="26">
        <v>31</v>
      </c>
      <c r="G79" s="26">
        <v>99.5</v>
      </c>
    </row>
    <row r="80" spans="1:7" ht="13.8" thickBot="1" x14ac:dyDescent="0.3">
      <c r="A80" s="25" t="s">
        <v>188</v>
      </c>
      <c r="B80" s="26">
        <v>4999950.9000000004</v>
      </c>
      <c r="C80" s="26">
        <v>30</v>
      </c>
      <c r="D80" s="26">
        <v>4999925.9000000004</v>
      </c>
      <c r="E80" s="26">
        <v>75.5</v>
      </c>
      <c r="F80" s="26">
        <v>30</v>
      </c>
      <c r="G80" s="26">
        <v>79.5</v>
      </c>
    </row>
    <row r="81" spans="1:7" ht="13.8" thickBot="1" x14ac:dyDescent="0.3">
      <c r="A81" s="25" t="s">
        <v>194</v>
      </c>
      <c r="B81" s="26">
        <v>4999950.4000000004</v>
      </c>
      <c r="C81" s="26">
        <v>29</v>
      </c>
      <c r="D81" s="26">
        <v>4999920.4000000004</v>
      </c>
      <c r="E81" s="26">
        <v>74.5</v>
      </c>
      <c r="F81" s="26">
        <v>29</v>
      </c>
      <c r="G81" s="26">
        <v>78.5</v>
      </c>
    </row>
    <row r="82" spans="1:7" ht="13.8" thickBot="1" x14ac:dyDescent="0.3">
      <c r="A82" s="25" t="s">
        <v>200</v>
      </c>
      <c r="B82" s="26">
        <v>4999949.9000000004</v>
      </c>
      <c r="C82" s="26">
        <v>28</v>
      </c>
      <c r="D82" s="26">
        <v>4999919.9000000004</v>
      </c>
      <c r="E82" s="26">
        <v>73.5</v>
      </c>
      <c r="F82" s="26">
        <v>28</v>
      </c>
      <c r="G82" s="26">
        <v>77.5</v>
      </c>
    </row>
    <row r="83" spans="1:7" ht="13.8" thickBot="1" x14ac:dyDescent="0.3">
      <c r="A83" s="25" t="s">
        <v>206</v>
      </c>
      <c r="B83" s="26">
        <v>4999949.4000000004</v>
      </c>
      <c r="C83" s="26">
        <v>27</v>
      </c>
      <c r="D83" s="26">
        <v>4999919.4000000004</v>
      </c>
      <c r="E83" s="26">
        <v>72.5</v>
      </c>
      <c r="F83" s="26">
        <v>27</v>
      </c>
      <c r="G83" s="26">
        <v>76.5</v>
      </c>
    </row>
    <row r="84" spans="1:7" ht="13.8" thickBot="1" x14ac:dyDescent="0.3">
      <c r="A84" s="25" t="s">
        <v>212</v>
      </c>
      <c r="B84" s="26">
        <v>4999948.9000000004</v>
      </c>
      <c r="C84" s="26">
        <v>26</v>
      </c>
      <c r="D84" s="26">
        <v>4999918.9000000004</v>
      </c>
      <c r="E84" s="26">
        <v>71.5</v>
      </c>
      <c r="F84" s="26">
        <v>26</v>
      </c>
      <c r="G84" s="26">
        <v>75.5</v>
      </c>
    </row>
    <row r="85" spans="1:7" ht="13.8" thickBot="1" x14ac:dyDescent="0.3">
      <c r="A85" s="25" t="s">
        <v>218</v>
      </c>
      <c r="B85" s="26">
        <v>4999948.4000000004</v>
      </c>
      <c r="C85" s="26">
        <v>25</v>
      </c>
      <c r="D85" s="26">
        <v>4999918.4000000004</v>
      </c>
      <c r="E85" s="26">
        <v>70.5</v>
      </c>
      <c r="F85" s="26">
        <v>25</v>
      </c>
      <c r="G85" s="26">
        <v>74.5</v>
      </c>
    </row>
    <row r="86" spans="1:7" ht="13.8" thickBot="1" x14ac:dyDescent="0.3">
      <c r="A86" s="25" t="s">
        <v>224</v>
      </c>
      <c r="B86" s="26">
        <v>4999947.9000000004</v>
      </c>
      <c r="C86" s="26">
        <v>24</v>
      </c>
      <c r="D86" s="26">
        <v>4999917.9000000004</v>
      </c>
      <c r="E86" s="26">
        <v>69.5</v>
      </c>
      <c r="F86" s="26">
        <v>24</v>
      </c>
      <c r="G86" s="26">
        <v>73.5</v>
      </c>
    </row>
    <row r="87" spans="1:7" ht="13.8" thickBot="1" x14ac:dyDescent="0.3">
      <c r="A87" s="25" t="s">
        <v>230</v>
      </c>
      <c r="B87" s="26">
        <v>4999942.4000000004</v>
      </c>
      <c r="C87" s="26">
        <v>23</v>
      </c>
      <c r="D87" s="26">
        <v>4999917.4000000004</v>
      </c>
      <c r="E87" s="26">
        <v>66</v>
      </c>
      <c r="F87" s="26">
        <v>23</v>
      </c>
      <c r="G87" s="26">
        <v>72.5</v>
      </c>
    </row>
    <row r="88" spans="1:7" ht="13.8" thickBot="1" x14ac:dyDescent="0.3">
      <c r="A88" s="25" t="s">
        <v>236</v>
      </c>
      <c r="B88" s="26">
        <v>4999941.9000000004</v>
      </c>
      <c r="C88" s="26">
        <v>22</v>
      </c>
      <c r="D88" s="26">
        <v>4999916.9000000004</v>
      </c>
      <c r="E88" s="26">
        <v>65</v>
      </c>
      <c r="F88" s="26">
        <v>22</v>
      </c>
      <c r="G88" s="26">
        <v>71.5</v>
      </c>
    </row>
    <row r="89" spans="1:7" ht="13.8" thickBot="1" x14ac:dyDescent="0.3">
      <c r="A89" s="25" t="s">
        <v>242</v>
      </c>
      <c r="B89" s="26">
        <v>4999941.4000000004</v>
      </c>
      <c r="C89" s="26">
        <v>21</v>
      </c>
      <c r="D89" s="26">
        <v>4999916.4000000004</v>
      </c>
      <c r="E89" s="26">
        <v>64</v>
      </c>
      <c r="F89" s="26">
        <v>21</v>
      </c>
      <c r="G89" s="26">
        <v>70.5</v>
      </c>
    </row>
    <row r="90" spans="1:7" ht="13.8" thickBot="1" x14ac:dyDescent="0.3">
      <c r="A90" s="25" t="s">
        <v>248</v>
      </c>
      <c r="B90" s="26">
        <v>4999940.9000000004</v>
      </c>
      <c r="C90" s="26">
        <v>20</v>
      </c>
      <c r="D90" s="26">
        <v>4999915.9000000004</v>
      </c>
      <c r="E90" s="26">
        <v>63</v>
      </c>
      <c r="F90" s="26">
        <v>20</v>
      </c>
      <c r="G90" s="26">
        <v>69.5</v>
      </c>
    </row>
    <row r="91" spans="1:7" ht="13.8" thickBot="1" x14ac:dyDescent="0.3">
      <c r="A91" s="25" t="s">
        <v>254</v>
      </c>
      <c r="B91" s="26">
        <v>4999940.4000000004</v>
      </c>
      <c r="C91" s="26">
        <v>19</v>
      </c>
      <c r="D91" s="26">
        <v>4999915.4000000004</v>
      </c>
      <c r="E91" s="26">
        <v>62</v>
      </c>
      <c r="F91" s="26">
        <v>19</v>
      </c>
      <c r="G91" s="26">
        <v>68.5</v>
      </c>
    </row>
    <row r="92" spans="1:7" ht="13.8" thickBot="1" x14ac:dyDescent="0.3">
      <c r="A92" s="25" t="s">
        <v>260</v>
      </c>
      <c r="B92" s="26">
        <v>4999939.9000000004</v>
      </c>
      <c r="C92" s="26">
        <v>18</v>
      </c>
      <c r="D92" s="26">
        <v>4999909.9000000004</v>
      </c>
      <c r="E92" s="26">
        <v>61</v>
      </c>
      <c r="F92" s="26">
        <v>18</v>
      </c>
      <c r="G92" s="26">
        <v>67.5</v>
      </c>
    </row>
    <row r="93" spans="1:7" ht="13.8" thickBot="1" x14ac:dyDescent="0.3">
      <c r="A93" s="25" t="s">
        <v>266</v>
      </c>
      <c r="B93" s="26">
        <v>4999939.4000000004</v>
      </c>
      <c r="C93" s="26">
        <v>17</v>
      </c>
      <c r="D93" s="26">
        <v>4999909.4000000004</v>
      </c>
      <c r="E93" s="26">
        <v>59</v>
      </c>
      <c r="F93" s="26">
        <v>17</v>
      </c>
      <c r="G93" s="26">
        <v>66.5</v>
      </c>
    </row>
    <row r="94" spans="1:7" ht="13.8" thickBot="1" x14ac:dyDescent="0.3">
      <c r="A94" s="25" t="s">
        <v>272</v>
      </c>
      <c r="B94" s="26">
        <v>4999938.9000000004</v>
      </c>
      <c r="C94" s="26">
        <v>16</v>
      </c>
      <c r="D94" s="26">
        <v>4999908.9000000004</v>
      </c>
      <c r="E94" s="26">
        <v>58</v>
      </c>
      <c r="F94" s="26">
        <v>16</v>
      </c>
      <c r="G94" s="26">
        <v>64.5</v>
      </c>
    </row>
    <row r="95" spans="1:7" ht="13.8" thickBot="1" x14ac:dyDescent="0.3">
      <c r="A95" s="25" t="s">
        <v>278</v>
      </c>
      <c r="B95" s="26">
        <v>4999938.4000000004</v>
      </c>
      <c r="C95" s="26">
        <v>15</v>
      </c>
      <c r="D95" s="26">
        <v>4999908.4000000004</v>
      </c>
      <c r="E95" s="26">
        <v>57</v>
      </c>
      <c r="F95" s="26">
        <v>15</v>
      </c>
      <c r="G95" s="26">
        <v>63.5</v>
      </c>
    </row>
    <row r="96" spans="1:7" ht="13.8" thickBot="1" x14ac:dyDescent="0.3">
      <c r="A96" s="25" t="s">
        <v>284</v>
      </c>
      <c r="B96" s="26">
        <v>4999932.9000000004</v>
      </c>
      <c r="C96" s="26">
        <v>14</v>
      </c>
      <c r="D96" s="26">
        <v>4999907.9000000004</v>
      </c>
      <c r="E96" s="26">
        <v>56</v>
      </c>
      <c r="F96" s="26">
        <v>14</v>
      </c>
      <c r="G96" s="26">
        <v>62</v>
      </c>
    </row>
    <row r="97" spans="1:11" ht="13.8" thickBot="1" x14ac:dyDescent="0.3">
      <c r="A97" s="25" t="s">
        <v>290</v>
      </c>
      <c r="B97" s="26">
        <v>4999932.4000000004</v>
      </c>
      <c r="C97" s="26">
        <v>13</v>
      </c>
      <c r="D97" s="26">
        <v>4999907.4000000004</v>
      </c>
      <c r="E97" s="26">
        <v>55</v>
      </c>
      <c r="F97" s="26">
        <v>13</v>
      </c>
      <c r="G97" s="26">
        <v>61</v>
      </c>
    </row>
    <row r="98" spans="1:11" ht="13.8" thickBot="1" x14ac:dyDescent="0.3">
      <c r="A98" s="25" t="s">
        <v>296</v>
      </c>
      <c r="B98" s="26">
        <v>4999931.9000000004</v>
      </c>
      <c r="C98" s="26">
        <v>12</v>
      </c>
      <c r="D98" s="26">
        <v>4999906.9000000004</v>
      </c>
      <c r="E98" s="26">
        <v>54</v>
      </c>
      <c r="F98" s="26">
        <v>12</v>
      </c>
      <c r="G98" s="26">
        <v>60</v>
      </c>
    </row>
    <row r="99" spans="1:11" ht="13.8" thickBot="1" x14ac:dyDescent="0.3">
      <c r="A99" s="25" t="s">
        <v>302</v>
      </c>
      <c r="B99" s="26">
        <v>4999931.4000000004</v>
      </c>
      <c r="C99" s="26">
        <v>11</v>
      </c>
      <c r="D99" s="26">
        <v>4999906.4000000004</v>
      </c>
      <c r="E99" s="26">
        <v>53</v>
      </c>
      <c r="F99" s="26">
        <v>11</v>
      </c>
      <c r="G99" s="26">
        <v>59</v>
      </c>
    </row>
    <row r="100" spans="1:11" ht="13.8" thickBot="1" x14ac:dyDescent="0.3">
      <c r="A100" s="25" t="s">
        <v>308</v>
      </c>
      <c r="B100" s="26">
        <v>4999930.9000000004</v>
      </c>
      <c r="C100" s="26">
        <v>10</v>
      </c>
      <c r="D100" s="26">
        <v>4999905.9000000004</v>
      </c>
      <c r="E100" s="26">
        <v>52</v>
      </c>
      <c r="F100" s="26">
        <v>10</v>
      </c>
      <c r="G100" s="26">
        <v>58</v>
      </c>
    </row>
    <row r="101" spans="1:11" ht="13.8" thickBot="1" x14ac:dyDescent="0.3">
      <c r="A101" s="25" t="s">
        <v>314</v>
      </c>
      <c r="B101" s="26">
        <v>4999930.4000000004</v>
      </c>
      <c r="C101" s="26">
        <v>9</v>
      </c>
      <c r="D101" s="26">
        <v>4999900.4000000004</v>
      </c>
      <c r="E101" s="26">
        <v>51</v>
      </c>
      <c r="F101" s="26">
        <v>9</v>
      </c>
      <c r="G101" s="26">
        <v>57</v>
      </c>
    </row>
    <row r="102" spans="1:11" ht="13.8" thickBot="1" x14ac:dyDescent="0.3">
      <c r="A102" s="25" t="s">
        <v>320</v>
      </c>
      <c r="B102" s="26">
        <v>4999929.9000000004</v>
      </c>
      <c r="C102" s="26">
        <v>8</v>
      </c>
      <c r="D102" s="26">
        <v>4999899.9000000004</v>
      </c>
      <c r="E102" s="26">
        <v>50</v>
      </c>
      <c r="F102" s="26">
        <v>8</v>
      </c>
      <c r="G102" s="26">
        <v>56</v>
      </c>
    </row>
    <row r="103" spans="1:11" ht="13.8" thickBot="1" x14ac:dyDescent="0.3">
      <c r="A103" s="25" t="s">
        <v>326</v>
      </c>
      <c r="B103" s="26">
        <v>4999929.4000000004</v>
      </c>
      <c r="C103" s="26">
        <v>7</v>
      </c>
      <c r="D103" s="26">
        <v>4999899.4000000004</v>
      </c>
      <c r="E103" s="26">
        <v>49</v>
      </c>
      <c r="F103" s="26">
        <v>7</v>
      </c>
      <c r="G103" s="26">
        <v>44.5</v>
      </c>
    </row>
    <row r="104" spans="1:11" ht="13.8" thickBot="1" x14ac:dyDescent="0.3">
      <c r="A104" s="25" t="s">
        <v>332</v>
      </c>
      <c r="B104" s="26">
        <v>4999928.9000000004</v>
      </c>
      <c r="C104" s="26">
        <v>6</v>
      </c>
      <c r="D104" s="26">
        <v>4999898.9000000004</v>
      </c>
      <c r="E104" s="26">
        <v>48</v>
      </c>
      <c r="F104" s="26">
        <v>6</v>
      </c>
      <c r="G104" s="26">
        <v>43.5</v>
      </c>
    </row>
    <row r="105" spans="1:11" ht="13.8" thickBot="1" x14ac:dyDescent="0.3">
      <c r="A105" s="25" t="s">
        <v>338</v>
      </c>
      <c r="B105" s="26">
        <v>4999928.4000000004</v>
      </c>
      <c r="C105" s="26">
        <v>5</v>
      </c>
      <c r="D105" s="26">
        <v>4999898.4000000004</v>
      </c>
      <c r="E105" s="26">
        <v>47</v>
      </c>
      <c r="F105" s="26">
        <v>5</v>
      </c>
      <c r="G105" s="26">
        <v>42.5</v>
      </c>
    </row>
    <row r="106" spans="1:11" ht="13.8" thickBot="1" x14ac:dyDescent="0.3">
      <c r="A106" s="25" t="s">
        <v>344</v>
      </c>
      <c r="B106" s="26">
        <v>4999927.9000000004</v>
      </c>
      <c r="C106" s="26">
        <v>4</v>
      </c>
      <c r="D106" s="26">
        <v>4999897.9000000004</v>
      </c>
      <c r="E106" s="26">
        <v>46</v>
      </c>
      <c r="F106" s="26">
        <v>4</v>
      </c>
      <c r="G106" s="26">
        <v>41.5</v>
      </c>
    </row>
    <row r="107" spans="1:11" ht="13.8" thickBot="1" x14ac:dyDescent="0.3">
      <c r="A107" s="25" t="s">
        <v>350</v>
      </c>
      <c r="B107" s="26">
        <v>4999922.4000000004</v>
      </c>
      <c r="C107" s="26">
        <v>3</v>
      </c>
      <c r="D107" s="26">
        <v>4999897.4000000004</v>
      </c>
      <c r="E107" s="26">
        <v>45</v>
      </c>
      <c r="F107" s="26">
        <v>3</v>
      </c>
      <c r="G107" s="26">
        <v>40.5</v>
      </c>
    </row>
    <row r="108" spans="1:11" ht="13.8" thickBot="1" x14ac:dyDescent="0.3">
      <c r="A108" s="25" t="s">
        <v>356</v>
      </c>
      <c r="B108" s="26">
        <v>4999921.9000000004</v>
      </c>
      <c r="C108" s="26">
        <v>2</v>
      </c>
      <c r="D108" s="26">
        <v>4999896.9000000004</v>
      </c>
      <c r="E108" s="26">
        <v>44</v>
      </c>
      <c r="F108" s="26">
        <v>2</v>
      </c>
      <c r="G108" s="26">
        <v>39.5</v>
      </c>
    </row>
    <row r="109" spans="1:11" ht="13.8" thickBot="1" x14ac:dyDescent="0.3">
      <c r="A109" s="25" t="s">
        <v>362</v>
      </c>
      <c r="B109" s="26">
        <v>4999921.4000000004</v>
      </c>
      <c r="C109" s="26">
        <v>1</v>
      </c>
      <c r="D109" s="26">
        <v>4999896.4000000004</v>
      </c>
      <c r="E109" s="26">
        <v>43</v>
      </c>
      <c r="F109" s="26">
        <v>1</v>
      </c>
      <c r="G109" s="26">
        <v>26</v>
      </c>
    </row>
    <row r="110" spans="1:11" ht="13.8" thickBot="1" x14ac:dyDescent="0.3">
      <c r="A110" s="25" t="s">
        <v>368</v>
      </c>
      <c r="B110" s="26">
        <v>4999920.9000000004</v>
      </c>
      <c r="C110" s="26">
        <v>0</v>
      </c>
      <c r="D110" s="26">
        <v>4999895.9000000004</v>
      </c>
      <c r="E110" s="26">
        <v>0</v>
      </c>
      <c r="F110" s="26">
        <v>0</v>
      </c>
      <c r="G110" s="26">
        <v>0</v>
      </c>
    </row>
    <row r="111" spans="1:11" ht="18.600000000000001" thickBot="1" x14ac:dyDescent="0.3">
      <c r="A111" s="21"/>
    </row>
    <row r="112" spans="1:11" ht="13.8" thickBot="1" x14ac:dyDescent="0.3">
      <c r="A112" s="25" t="s">
        <v>373</v>
      </c>
      <c r="B112" s="25" t="s">
        <v>135</v>
      </c>
      <c r="C112" s="25" t="s">
        <v>136</v>
      </c>
      <c r="D112" s="25" t="s">
        <v>137</v>
      </c>
      <c r="E112" s="25" t="s">
        <v>138</v>
      </c>
      <c r="F112" s="25" t="s">
        <v>139</v>
      </c>
      <c r="G112" s="25" t="s">
        <v>140</v>
      </c>
      <c r="H112" s="25" t="s">
        <v>374</v>
      </c>
      <c r="I112" s="25" t="s">
        <v>375</v>
      </c>
      <c r="J112" s="25" t="s">
        <v>376</v>
      </c>
      <c r="K112" s="25" t="s">
        <v>377</v>
      </c>
    </row>
    <row r="113" spans="1:11" ht="13.8" thickBot="1" x14ac:dyDescent="0.3">
      <c r="A113" s="25" t="s">
        <v>142</v>
      </c>
      <c r="B113" s="26">
        <v>4999940.9000000004</v>
      </c>
      <c r="C113" s="26">
        <v>21</v>
      </c>
      <c r="D113" s="26">
        <v>4999909.9000000004</v>
      </c>
      <c r="E113" s="26">
        <v>51</v>
      </c>
      <c r="F113" s="26">
        <v>21</v>
      </c>
      <c r="G113" s="26">
        <v>26</v>
      </c>
      <c r="H113" s="26">
        <v>9999969.8000000007</v>
      </c>
      <c r="I113" s="26">
        <v>10000000</v>
      </c>
      <c r="J113" s="26">
        <v>30.2</v>
      </c>
      <c r="K113" s="26">
        <v>0</v>
      </c>
    </row>
    <row r="114" spans="1:11" ht="13.8" thickBot="1" x14ac:dyDescent="0.3">
      <c r="A114" s="25" t="s">
        <v>143</v>
      </c>
      <c r="B114" s="26">
        <v>4999940.4000000004</v>
      </c>
      <c r="C114" s="26">
        <v>19</v>
      </c>
      <c r="D114" s="26">
        <v>4999917.4000000004</v>
      </c>
      <c r="E114" s="26">
        <v>55</v>
      </c>
      <c r="F114" s="26">
        <v>19</v>
      </c>
      <c r="G114" s="26">
        <v>42.5</v>
      </c>
      <c r="H114" s="26">
        <v>9999993.3000000007</v>
      </c>
      <c r="I114" s="26">
        <v>10000000</v>
      </c>
      <c r="J114" s="26">
        <v>6.7</v>
      </c>
      <c r="K114" s="26">
        <v>0</v>
      </c>
    </row>
    <row r="115" spans="1:11" ht="13.8" thickBot="1" x14ac:dyDescent="0.3">
      <c r="A115" s="25" t="s">
        <v>144</v>
      </c>
      <c r="B115" s="26">
        <v>4999930.9000000004</v>
      </c>
      <c r="C115" s="26">
        <v>9</v>
      </c>
      <c r="D115" s="26">
        <v>4999905.9000000004</v>
      </c>
      <c r="E115" s="26">
        <v>57</v>
      </c>
      <c r="F115" s="26">
        <v>10</v>
      </c>
      <c r="G115" s="26">
        <v>68.5</v>
      </c>
      <c r="H115" s="26">
        <v>9999981.3000000007</v>
      </c>
      <c r="I115" s="26">
        <v>10000000</v>
      </c>
      <c r="J115" s="26">
        <v>18.7</v>
      </c>
      <c r="K115" s="26">
        <v>0</v>
      </c>
    </row>
    <row r="116" spans="1:11" ht="13.8" thickBot="1" x14ac:dyDescent="0.3">
      <c r="A116" s="25" t="s">
        <v>145</v>
      </c>
      <c r="B116" s="26">
        <v>4999921.4000000004</v>
      </c>
      <c r="C116" s="26">
        <v>1</v>
      </c>
      <c r="D116" s="26">
        <v>4999896.4000000004</v>
      </c>
      <c r="E116" s="26">
        <v>61</v>
      </c>
      <c r="F116" s="26">
        <v>1</v>
      </c>
      <c r="G116" s="26">
        <v>66.5</v>
      </c>
      <c r="H116" s="26">
        <v>9999947.3000000007</v>
      </c>
      <c r="I116" s="26">
        <v>10000000</v>
      </c>
      <c r="J116" s="26">
        <v>52.7</v>
      </c>
      <c r="K116" s="26">
        <v>0</v>
      </c>
    </row>
    <row r="117" spans="1:11" ht="13.8" thickBot="1" x14ac:dyDescent="0.3">
      <c r="A117" s="25" t="s">
        <v>146</v>
      </c>
      <c r="B117" s="26">
        <v>4999922.4000000004</v>
      </c>
      <c r="C117" s="26">
        <v>3</v>
      </c>
      <c r="D117" s="26">
        <v>4999896.9000000004</v>
      </c>
      <c r="E117" s="26">
        <v>52</v>
      </c>
      <c r="F117" s="26">
        <v>3</v>
      </c>
      <c r="G117" s="26">
        <v>69.5</v>
      </c>
      <c r="H117" s="26">
        <v>9999946.8000000007</v>
      </c>
      <c r="I117" s="26">
        <v>10000000</v>
      </c>
      <c r="J117" s="26">
        <v>53.2</v>
      </c>
      <c r="K117" s="26">
        <v>0</v>
      </c>
    </row>
    <row r="118" spans="1:11" ht="13.8" thickBot="1" x14ac:dyDescent="0.3">
      <c r="A118" s="25" t="s">
        <v>147</v>
      </c>
      <c r="B118" s="26">
        <v>4999931.4000000004</v>
      </c>
      <c r="C118" s="26">
        <v>11</v>
      </c>
      <c r="D118" s="26">
        <v>4999906.4000000004</v>
      </c>
      <c r="E118" s="26">
        <v>58</v>
      </c>
      <c r="F118" s="26">
        <v>11</v>
      </c>
      <c r="G118" s="26">
        <v>57</v>
      </c>
      <c r="H118" s="26">
        <v>9999974.8000000007</v>
      </c>
      <c r="I118" s="26">
        <v>10000000</v>
      </c>
      <c r="J118" s="26">
        <v>25.2</v>
      </c>
      <c r="K118" s="26">
        <v>0</v>
      </c>
    </row>
    <row r="119" spans="1:11" ht="13.8" thickBot="1" x14ac:dyDescent="0.3">
      <c r="A119" s="25" t="s">
        <v>148</v>
      </c>
      <c r="B119" s="26">
        <v>4999930.4000000004</v>
      </c>
      <c r="C119" s="26">
        <v>10</v>
      </c>
      <c r="D119" s="26">
        <v>4999900.4000000004</v>
      </c>
      <c r="E119" s="26">
        <v>46</v>
      </c>
      <c r="F119" s="26">
        <v>9</v>
      </c>
      <c r="G119" s="26">
        <v>73.5</v>
      </c>
      <c r="H119" s="26">
        <v>9999969.3000000007</v>
      </c>
      <c r="I119" s="26">
        <v>10000000</v>
      </c>
      <c r="J119" s="26">
        <v>30.7</v>
      </c>
      <c r="K119" s="26">
        <v>0</v>
      </c>
    </row>
    <row r="120" spans="1:11" ht="13.8" thickBot="1" x14ac:dyDescent="0.3">
      <c r="A120" s="25" t="s">
        <v>149</v>
      </c>
      <c r="B120" s="26">
        <v>4999938.9000000004</v>
      </c>
      <c r="C120" s="26">
        <v>17</v>
      </c>
      <c r="D120" s="26">
        <v>4999906.9000000004</v>
      </c>
      <c r="E120" s="26">
        <v>43</v>
      </c>
      <c r="F120" s="26">
        <v>17</v>
      </c>
      <c r="G120" s="26">
        <v>39.5</v>
      </c>
      <c r="H120" s="26">
        <v>9999962.3000000007</v>
      </c>
      <c r="I120" s="26">
        <v>10000000</v>
      </c>
      <c r="J120" s="26">
        <v>37.700000000000003</v>
      </c>
      <c r="K120" s="26">
        <v>0</v>
      </c>
    </row>
    <row r="121" spans="1:11" ht="13.8" thickBot="1" x14ac:dyDescent="0.3">
      <c r="A121" s="25" t="s">
        <v>150</v>
      </c>
      <c r="B121" s="26">
        <v>4999949.4000000004</v>
      </c>
      <c r="C121" s="26">
        <v>24</v>
      </c>
      <c r="D121" s="26">
        <v>4999918.9000000004</v>
      </c>
      <c r="E121" s="26">
        <v>70.5</v>
      </c>
      <c r="F121" s="26">
        <v>27</v>
      </c>
      <c r="G121" s="26">
        <v>75.5</v>
      </c>
      <c r="H121" s="26">
        <v>10000065.300000001</v>
      </c>
      <c r="I121" s="26">
        <v>10000000</v>
      </c>
      <c r="J121" s="26">
        <v>-65.3</v>
      </c>
      <c r="K121" s="26">
        <v>0</v>
      </c>
    </row>
    <row r="122" spans="1:11" ht="13.8" thickBot="1" x14ac:dyDescent="0.3">
      <c r="A122" s="25" t="s">
        <v>151</v>
      </c>
      <c r="B122" s="26">
        <v>4999947.9000000004</v>
      </c>
      <c r="C122" s="26">
        <v>22</v>
      </c>
      <c r="D122" s="26">
        <v>4999917.9000000004</v>
      </c>
      <c r="E122" s="26">
        <v>62</v>
      </c>
      <c r="F122" s="26">
        <v>24</v>
      </c>
      <c r="G122" s="26">
        <v>77.5</v>
      </c>
      <c r="H122" s="26">
        <v>10000051.300000001</v>
      </c>
      <c r="I122" s="26">
        <v>10000000</v>
      </c>
      <c r="J122" s="26">
        <v>-51.3</v>
      </c>
      <c r="K122" s="26">
        <v>0</v>
      </c>
    </row>
    <row r="123" spans="1:11" ht="13.8" thickBot="1" x14ac:dyDescent="0.3">
      <c r="A123" s="25" t="s">
        <v>152</v>
      </c>
      <c r="B123" s="26">
        <v>4999929.9000000004</v>
      </c>
      <c r="C123" s="26">
        <v>8</v>
      </c>
      <c r="D123" s="26">
        <v>4999899.4000000004</v>
      </c>
      <c r="E123" s="26">
        <v>48</v>
      </c>
      <c r="F123" s="26">
        <v>7</v>
      </c>
      <c r="G123" s="26">
        <v>56</v>
      </c>
      <c r="H123" s="26">
        <v>9999948.3000000007</v>
      </c>
      <c r="I123" s="26">
        <v>10000000</v>
      </c>
      <c r="J123" s="26">
        <v>51.7</v>
      </c>
      <c r="K123" s="26">
        <v>0</v>
      </c>
    </row>
    <row r="124" spans="1:11" ht="13.8" thickBot="1" x14ac:dyDescent="0.3">
      <c r="A124" s="25" t="s">
        <v>153</v>
      </c>
      <c r="B124" s="26">
        <v>4999928.9000000004</v>
      </c>
      <c r="C124" s="26">
        <v>5</v>
      </c>
      <c r="D124" s="26">
        <v>4999898.9000000004</v>
      </c>
      <c r="E124" s="26">
        <v>65</v>
      </c>
      <c r="F124" s="26">
        <v>6</v>
      </c>
      <c r="G124" s="26">
        <v>64.5</v>
      </c>
      <c r="H124" s="26">
        <v>9999968.3000000007</v>
      </c>
      <c r="I124" s="26">
        <v>10000000</v>
      </c>
      <c r="J124" s="26">
        <v>31.7</v>
      </c>
      <c r="K124" s="26">
        <v>0</v>
      </c>
    </row>
    <row r="125" spans="1:11" ht="13.8" thickBot="1" x14ac:dyDescent="0.3">
      <c r="A125" s="25" t="s">
        <v>154</v>
      </c>
      <c r="B125" s="26">
        <v>4999932.9000000004</v>
      </c>
      <c r="C125" s="26">
        <v>13</v>
      </c>
      <c r="D125" s="26">
        <v>4999908.4000000004</v>
      </c>
      <c r="E125" s="26">
        <v>53</v>
      </c>
      <c r="F125" s="26">
        <v>13</v>
      </c>
      <c r="G125" s="26">
        <v>74.5</v>
      </c>
      <c r="H125" s="26">
        <v>9999994.8000000007</v>
      </c>
      <c r="I125" s="26">
        <v>10000000</v>
      </c>
      <c r="J125" s="26">
        <v>5.2</v>
      </c>
      <c r="K125" s="26">
        <v>0</v>
      </c>
    </row>
    <row r="126" spans="1:11" ht="13.8" thickBot="1" x14ac:dyDescent="0.3">
      <c r="A126" s="25" t="s">
        <v>155</v>
      </c>
      <c r="B126" s="26">
        <v>4999951.4000000004</v>
      </c>
      <c r="C126" s="26">
        <v>31</v>
      </c>
      <c r="D126" s="26">
        <v>4999926.4000000004</v>
      </c>
      <c r="E126" s="26">
        <v>75.5</v>
      </c>
      <c r="F126" s="26">
        <v>31</v>
      </c>
      <c r="G126" s="26">
        <v>58</v>
      </c>
      <c r="H126" s="26">
        <v>10000073.300000001</v>
      </c>
      <c r="I126" s="26">
        <v>10000000</v>
      </c>
      <c r="J126" s="26">
        <v>-73.3</v>
      </c>
      <c r="K126" s="26">
        <v>0</v>
      </c>
    </row>
    <row r="127" spans="1:11" ht="13.8" thickBot="1" x14ac:dyDescent="0.3">
      <c r="A127" s="25" t="s">
        <v>156</v>
      </c>
      <c r="B127" s="26">
        <v>4999939.4000000004</v>
      </c>
      <c r="C127" s="26">
        <v>16</v>
      </c>
      <c r="D127" s="26">
        <v>4999909.4000000004</v>
      </c>
      <c r="E127" s="26">
        <v>56</v>
      </c>
      <c r="F127" s="26">
        <v>16</v>
      </c>
      <c r="G127" s="26">
        <v>76.5</v>
      </c>
      <c r="H127" s="26">
        <v>10000013.300000001</v>
      </c>
      <c r="I127" s="26">
        <v>10000000</v>
      </c>
      <c r="J127" s="26">
        <v>-13.3</v>
      </c>
      <c r="K127" s="26">
        <v>0</v>
      </c>
    </row>
    <row r="128" spans="1:11" ht="13.8" thickBot="1" x14ac:dyDescent="0.3">
      <c r="A128" s="25" t="s">
        <v>157</v>
      </c>
      <c r="B128" s="26">
        <v>4999939.9000000004</v>
      </c>
      <c r="C128" s="26">
        <v>18</v>
      </c>
      <c r="D128" s="26">
        <v>4999915.4000000004</v>
      </c>
      <c r="E128" s="26">
        <v>72.5</v>
      </c>
      <c r="F128" s="26">
        <v>18</v>
      </c>
      <c r="G128" s="26">
        <v>61</v>
      </c>
      <c r="H128" s="26">
        <v>10000024.800000001</v>
      </c>
      <c r="I128" s="26">
        <v>10000000</v>
      </c>
      <c r="J128" s="26">
        <v>-24.8</v>
      </c>
      <c r="K128" s="26">
        <v>0</v>
      </c>
    </row>
    <row r="129" spans="1:11" ht="13.8" thickBot="1" x14ac:dyDescent="0.3">
      <c r="A129" s="25" t="s">
        <v>158</v>
      </c>
      <c r="B129" s="26">
        <v>4999941.4000000004</v>
      </c>
      <c r="C129" s="26">
        <v>23</v>
      </c>
      <c r="D129" s="26">
        <v>4999916.4000000004</v>
      </c>
      <c r="E129" s="26">
        <v>50</v>
      </c>
      <c r="F129" s="26">
        <v>20</v>
      </c>
      <c r="G129" s="26">
        <v>40.5</v>
      </c>
      <c r="H129" s="26">
        <v>9999991.3000000007</v>
      </c>
      <c r="I129" s="26">
        <v>10000000</v>
      </c>
      <c r="J129" s="26">
        <v>8.6999999999999993</v>
      </c>
      <c r="K129" s="26">
        <v>0</v>
      </c>
    </row>
    <row r="130" spans="1:11" ht="13.8" thickBot="1" x14ac:dyDescent="0.3">
      <c r="A130" s="25" t="s">
        <v>159</v>
      </c>
      <c r="B130" s="26">
        <v>4999942.4000000004</v>
      </c>
      <c r="C130" s="26">
        <v>28</v>
      </c>
      <c r="D130" s="26">
        <v>4999915.9000000004</v>
      </c>
      <c r="E130" s="26">
        <v>0</v>
      </c>
      <c r="F130" s="26">
        <v>22</v>
      </c>
      <c r="G130" s="26">
        <v>103.5</v>
      </c>
      <c r="H130" s="26">
        <v>10000011.800000001</v>
      </c>
      <c r="I130" s="26">
        <v>10000000</v>
      </c>
      <c r="J130" s="26">
        <v>-11.8</v>
      </c>
      <c r="K130" s="26">
        <v>0</v>
      </c>
    </row>
    <row r="131" spans="1:11" ht="13.8" thickBot="1" x14ac:dyDescent="0.3">
      <c r="A131" s="25" t="s">
        <v>160</v>
      </c>
      <c r="B131" s="26">
        <v>4999928.4000000004</v>
      </c>
      <c r="C131" s="26">
        <v>7</v>
      </c>
      <c r="D131" s="26">
        <v>4999898.4000000004</v>
      </c>
      <c r="E131" s="26">
        <v>44</v>
      </c>
      <c r="F131" s="26">
        <v>5</v>
      </c>
      <c r="G131" s="26">
        <v>71.5</v>
      </c>
      <c r="H131" s="26">
        <v>9999954.3000000007</v>
      </c>
      <c r="I131" s="26">
        <v>10000000</v>
      </c>
      <c r="J131" s="26">
        <v>45.7</v>
      </c>
      <c r="K131" s="26">
        <v>0</v>
      </c>
    </row>
    <row r="132" spans="1:11" ht="13.8" thickBot="1" x14ac:dyDescent="0.3">
      <c r="A132" s="25" t="s">
        <v>161</v>
      </c>
      <c r="B132" s="26">
        <v>4999927.9000000004</v>
      </c>
      <c r="C132" s="26">
        <v>4</v>
      </c>
      <c r="D132" s="26">
        <v>4999897.9000000004</v>
      </c>
      <c r="E132" s="26">
        <v>47</v>
      </c>
      <c r="F132" s="26">
        <v>4</v>
      </c>
      <c r="G132" s="26">
        <v>70.5</v>
      </c>
      <c r="H132" s="26">
        <v>9999951.3000000007</v>
      </c>
      <c r="I132" s="26">
        <v>10000000</v>
      </c>
      <c r="J132" s="26">
        <v>48.7</v>
      </c>
      <c r="K132" s="26">
        <v>0</v>
      </c>
    </row>
    <row r="133" spans="1:11" ht="13.8" thickBot="1" x14ac:dyDescent="0.3">
      <c r="A133" s="25" t="s">
        <v>162</v>
      </c>
      <c r="B133" s="26">
        <v>4999966.9000000004</v>
      </c>
      <c r="C133" s="26">
        <v>32</v>
      </c>
      <c r="D133" s="26">
        <v>4999926.9000000004</v>
      </c>
      <c r="E133" s="26">
        <v>54</v>
      </c>
      <c r="F133" s="26">
        <v>32</v>
      </c>
      <c r="G133" s="26">
        <v>0</v>
      </c>
      <c r="H133" s="26">
        <v>10000011.800000001</v>
      </c>
      <c r="I133" s="26">
        <v>10000000</v>
      </c>
      <c r="J133" s="26">
        <v>-11.8</v>
      </c>
      <c r="K133" s="26">
        <v>0</v>
      </c>
    </row>
    <row r="134" spans="1:11" ht="13.8" thickBot="1" x14ac:dyDescent="0.3">
      <c r="A134" s="25" t="s">
        <v>163</v>
      </c>
      <c r="B134" s="26">
        <v>4999921.9000000004</v>
      </c>
      <c r="C134" s="26">
        <v>2</v>
      </c>
      <c r="D134" s="26">
        <v>4999897.4000000004</v>
      </c>
      <c r="E134" s="26">
        <v>64</v>
      </c>
      <c r="F134" s="26">
        <v>2</v>
      </c>
      <c r="G134" s="26">
        <v>67.5</v>
      </c>
      <c r="H134" s="26">
        <v>9999954.8000000007</v>
      </c>
      <c r="I134" s="26">
        <v>10000000</v>
      </c>
      <c r="J134" s="26">
        <v>45.2</v>
      </c>
      <c r="K134" s="26">
        <v>0</v>
      </c>
    </row>
    <row r="135" spans="1:11" ht="13.8" thickBot="1" x14ac:dyDescent="0.3">
      <c r="A135" s="25" t="s">
        <v>164</v>
      </c>
      <c r="B135" s="26">
        <v>4999948.9000000004</v>
      </c>
      <c r="C135" s="26">
        <v>26</v>
      </c>
      <c r="D135" s="26">
        <v>4999919.4000000004</v>
      </c>
      <c r="E135" s="26">
        <v>59</v>
      </c>
      <c r="F135" s="26">
        <v>26</v>
      </c>
      <c r="G135" s="26">
        <v>41.5</v>
      </c>
      <c r="H135" s="26">
        <v>10000020.800000001</v>
      </c>
      <c r="I135" s="26">
        <v>10000000</v>
      </c>
      <c r="J135" s="26">
        <v>-20.8</v>
      </c>
      <c r="K135" s="26">
        <v>0</v>
      </c>
    </row>
    <row r="136" spans="1:11" ht="13.8" thickBot="1" x14ac:dyDescent="0.3">
      <c r="A136" s="25" t="s">
        <v>165</v>
      </c>
      <c r="B136" s="26">
        <v>4999929.4000000004</v>
      </c>
      <c r="C136" s="26">
        <v>6</v>
      </c>
      <c r="D136" s="26">
        <v>4999899.9000000004</v>
      </c>
      <c r="E136" s="26">
        <v>69.5</v>
      </c>
      <c r="F136" s="26">
        <v>8</v>
      </c>
      <c r="G136" s="26">
        <v>60</v>
      </c>
      <c r="H136" s="26">
        <v>9999972.8000000007</v>
      </c>
      <c r="I136" s="26">
        <v>10000000</v>
      </c>
      <c r="J136" s="26">
        <v>27.2</v>
      </c>
      <c r="K136" s="26">
        <v>0</v>
      </c>
    </row>
    <row r="137" spans="1:11" ht="13.8" thickBot="1" x14ac:dyDescent="0.3">
      <c r="A137" s="25" t="s">
        <v>166</v>
      </c>
      <c r="B137" s="26">
        <v>4999932.4000000004</v>
      </c>
      <c r="C137" s="26">
        <v>15</v>
      </c>
      <c r="D137" s="26">
        <v>4999907.4000000004</v>
      </c>
      <c r="E137" s="26">
        <v>49</v>
      </c>
      <c r="F137" s="26">
        <v>12</v>
      </c>
      <c r="G137" s="26">
        <v>44.5</v>
      </c>
      <c r="H137" s="26">
        <v>9999960.3000000007</v>
      </c>
      <c r="I137" s="26">
        <v>10000000</v>
      </c>
      <c r="J137" s="26">
        <v>39.700000000000003</v>
      </c>
      <c r="K137" s="26">
        <v>0</v>
      </c>
    </row>
    <row r="138" spans="1:11" ht="13.8" thickBot="1" x14ac:dyDescent="0.3">
      <c r="A138" s="25" t="s">
        <v>167</v>
      </c>
      <c r="B138" s="26">
        <v>4999931.9000000004</v>
      </c>
      <c r="C138" s="26">
        <v>12</v>
      </c>
      <c r="D138" s="26">
        <v>4999907.9000000004</v>
      </c>
      <c r="E138" s="26">
        <v>73.5</v>
      </c>
      <c r="F138" s="26">
        <v>14</v>
      </c>
      <c r="G138" s="26">
        <v>62</v>
      </c>
      <c r="H138" s="26">
        <v>10000001.300000001</v>
      </c>
      <c r="I138" s="26">
        <v>10000000</v>
      </c>
      <c r="J138" s="26">
        <v>-1.3</v>
      </c>
      <c r="K138" s="26">
        <v>0</v>
      </c>
    </row>
    <row r="139" spans="1:11" ht="13.8" thickBot="1" x14ac:dyDescent="0.3">
      <c r="A139" s="25" t="s">
        <v>168</v>
      </c>
      <c r="B139" s="26">
        <v>4999938.4000000004</v>
      </c>
      <c r="C139" s="26">
        <v>14</v>
      </c>
      <c r="D139" s="26">
        <v>4999908.9000000004</v>
      </c>
      <c r="E139" s="26">
        <v>74.5</v>
      </c>
      <c r="F139" s="26">
        <v>15</v>
      </c>
      <c r="G139" s="26">
        <v>59</v>
      </c>
      <c r="H139" s="26">
        <v>10000009.800000001</v>
      </c>
      <c r="I139" s="26">
        <v>10000000</v>
      </c>
      <c r="J139" s="26">
        <v>-9.8000000000000007</v>
      </c>
      <c r="K139" s="26">
        <v>0</v>
      </c>
    </row>
    <row r="140" spans="1:11" ht="13.8" thickBot="1" x14ac:dyDescent="0.3">
      <c r="A140" s="25" t="s">
        <v>169</v>
      </c>
      <c r="B140" s="26">
        <v>4999948.4000000004</v>
      </c>
      <c r="C140" s="26">
        <v>25</v>
      </c>
      <c r="D140" s="26">
        <v>4999916.9000000004</v>
      </c>
      <c r="E140" s="26">
        <v>45</v>
      </c>
      <c r="F140" s="26">
        <v>25</v>
      </c>
      <c r="G140" s="26">
        <v>99.5</v>
      </c>
      <c r="H140" s="26">
        <v>10000059.800000001</v>
      </c>
      <c r="I140" s="26">
        <v>10000000</v>
      </c>
      <c r="J140" s="26">
        <v>-59.8</v>
      </c>
      <c r="K140" s="26">
        <v>0</v>
      </c>
    </row>
    <row r="141" spans="1:11" ht="13.8" thickBot="1" x14ac:dyDescent="0.3">
      <c r="A141" s="25" t="s">
        <v>170</v>
      </c>
      <c r="B141" s="26">
        <v>4999950.9000000004</v>
      </c>
      <c r="C141" s="26">
        <v>30</v>
      </c>
      <c r="D141" s="26">
        <v>4999925.9000000004</v>
      </c>
      <c r="E141" s="26">
        <v>80</v>
      </c>
      <c r="F141" s="26">
        <v>30</v>
      </c>
      <c r="G141" s="26">
        <v>43.5</v>
      </c>
      <c r="H141" s="26">
        <v>10000060.300000001</v>
      </c>
      <c r="I141" s="26">
        <v>10000000</v>
      </c>
      <c r="J141" s="26">
        <v>-60.3</v>
      </c>
      <c r="K141" s="26">
        <v>0</v>
      </c>
    </row>
    <row r="142" spans="1:11" ht="13.8" thickBot="1" x14ac:dyDescent="0.3">
      <c r="A142" s="25" t="s">
        <v>171</v>
      </c>
      <c r="B142" s="26">
        <v>4999920.9000000004</v>
      </c>
      <c r="C142" s="26">
        <v>0</v>
      </c>
      <c r="D142" s="26">
        <v>4999895.9000000004</v>
      </c>
      <c r="E142" s="26">
        <v>71.5</v>
      </c>
      <c r="F142" s="26">
        <v>0</v>
      </c>
      <c r="G142" s="26">
        <v>63.5</v>
      </c>
      <c r="H142" s="26">
        <v>9999951.8000000007</v>
      </c>
      <c r="I142" s="26">
        <v>10000000</v>
      </c>
      <c r="J142" s="26">
        <v>48.2</v>
      </c>
      <c r="K142" s="26">
        <v>0</v>
      </c>
    </row>
    <row r="143" spans="1:11" ht="13.8" thickBot="1" x14ac:dyDescent="0.3">
      <c r="A143" s="25" t="s">
        <v>172</v>
      </c>
      <c r="B143" s="26">
        <v>4999949.9000000004</v>
      </c>
      <c r="C143" s="26">
        <v>27</v>
      </c>
      <c r="D143" s="26">
        <v>4999919.9000000004</v>
      </c>
      <c r="E143" s="26">
        <v>63</v>
      </c>
      <c r="F143" s="26">
        <v>28</v>
      </c>
      <c r="G143" s="26">
        <v>78.5</v>
      </c>
      <c r="H143" s="26">
        <v>10000066.300000001</v>
      </c>
      <c r="I143" s="26">
        <v>10000000</v>
      </c>
      <c r="J143" s="26">
        <v>-66.3</v>
      </c>
      <c r="K143" s="26">
        <v>0</v>
      </c>
    </row>
    <row r="144" spans="1:11" ht="13.8" thickBot="1" x14ac:dyDescent="0.3">
      <c r="A144" s="25" t="s">
        <v>173</v>
      </c>
      <c r="B144" s="26">
        <v>4999950.4000000004</v>
      </c>
      <c r="C144" s="26">
        <v>29</v>
      </c>
      <c r="D144" s="26">
        <v>4999920.4000000004</v>
      </c>
      <c r="E144" s="26">
        <v>66</v>
      </c>
      <c r="F144" s="26">
        <v>29</v>
      </c>
      <c r="G144" s="26">
        <v>79.5</v>
      </c>
      <c r="H144" s="26">
        <v>10000074.300000001</v>
      </c>
      <c r="I144" s="26">
        <v>10000000</v>
      </c>
      <c r="J144" s="26">
        <v>-74.3</v>
      </c>
      <c r="K144" s="26">
        <v>0</v>
      </c>
    </row>
    <row r="145" spans="1:11" ht="13.8" thickBot="1" x14ac:dyDescent="0.3">
      <c r="A145" s="25" t="s">
        <v>174</v>
      </c>
      <c r="B145" s="26">
        <v>4999941.9000000004</v>
      </c>
      <c r="C145" s="26">
        <v>20</v>
      </c>
      <c r="D145" s="26">
        <v>4999918.4000000004</v>
      </c>
      <c r="E145" s="26">
        <v>87</v>
      </c>
      <c r="F145" s="26">
        <v>23</v>
      </c>
      <c r="G145" s="26">
        <v>72.5</v>
      </c>
      <c r="H145" s="26">
        <v>10000062.800000001</v>
      </c>
      <c r="I145" s="26">
        <v>10000000</v>
      </c>
      <c r="J145" s="26">
        <v>-62.8</v>
      </c>
      <c r="K145" s="26">
        <v>0</v>
      </c>
    </row>
    <row r="146" spans="1:11" ht="13.8" thickBot="1" x14ac:dyDescent="0.3"/>
    <row r="147" spans="1:11" ht="13.8" thickBot="1" x14ac:dyDescent="0.3">
      <c r="A147" s="27" t="s">
        <v>378</v>
      </c>
      <c r="B147" s="28">
        <v>10000148.300000001</v>
      </c>
    </row>
    <row r="148" spans="1:11" ht="13.8" thickBot="1" x14ac:dyDescent="0.3">
      <c r="A148" s="27" t="s">
        <v>379</v>
      </c>
      <c r="B148" s="28">
        <v>9999816.8000000007</v>
      </c>
    </row>
    <row r="149" spans="1:11" ht="13.8" thickBot="1" x14ac:dyDescent="0.3">
      <c r="A149" s="27" t="s">
        <v>380</v>
      </c>
      <c r="B149" s="28">
        <v>329999999.89999998</v>
      </c>
    </row>
    <row r="150" spans="1:11" ht="13.8" thickBot="1" x14ac:dyDescent="0.3">
      <c r="A150" s="27" t="s">
        <v>381</v>
      </c>
      <c r="B150" s="28">
        <v>330000000</v>
      </c>
    </row>
    <row r="151" spans="1:11" ht="13.8" thickBot="1" x14ac:dyDescent="0.3">
      <c r="A151" s="27" t="s">
        <v>382</v>
      </c>
      <c r="B151" s="28">
        <v>-0.1</v>
      </c>
    </row>
    <row r="152" spans="1:11" ht="13.8" thickBot="1" x14ac:dyDescent="0.3">
      <c r="A152" s="27" t="s">
        <v>383</v>
      </c>
      <c r="B152" s="28"/>
    </row>
    <row r="153" spans="1:11" ht="13.8" thickBot="1" x14ac:dyDescent="0.3">
      <c r="A153" s="27" t="s">
        <v>384</v>
      </c>
      <c r="B153" s="28"/>
    </row>
    <row r="154" spans="1:11" ht="13.8" thickBot="1" x14ac:dyDescent="0.3">
      <c r="A154" s="27" t="s">
        <v>385</v>
      </c>
      <c r="B154" s="28">
        <v>0</v>
      </c>
    </row>
    <row r="156" spans="1:11" x14ac:dyDescent="0.25">
      <c r="A156" s="29" t="s">
        <v>386</v>
      </c>
    </row>
    <row r="158" spans="1:11" x14ac:dyDescent="0.25">
      <c r="A158" s="30" t="s">
        <v>387</v>
      </c>
    </row>
    <row r="159" spans="1:11" x14ac:dyDescent="0.25">
      <c r="A159" s="30" t="s">
        <v>388</v>
      </c>
    </row>
    <row r="163" spans="1:12" ht="18" x14ac:dyDescent="0.25">
      <c r="A163" s="21"/>
    </row>
    <row r="164" spans="1:12" x14ac:dyDescent="0.25">
      <c r="A164" s="22"/>
    </row>
    <row r="167" spans="1:12" ht="18" x14ac:dyDescent="0.25">
      <c r="A167" s="23" t="s">
        <v>127</v>
      </c>
      <c r="B167" s="24">
        <v>1043649</v>
      </c>
      <c r="C167" s="23" t="s">
        <v>128</v>
      </c>
      <c r="D167" s="24">
        <v>33</v>
      </c>
      <c r="E167" s="23" t="s">
        <v>129</v>
      </c>
      <c r="F167" s="24">
        <v>6</v>
      </c>
      <c r="G167" s="23" t="s">
        <v>130</v>
      </c>
      <c r="H167" s="24">
        <v>33</v>
      </c>
      <c r="I167" s="23" t="s">
        <v>131</v>
      </c>
      <c r="J167" s="24">
        <v>0</v>
      </c>
      <c r="K167" s="23" t="s">
        <v>132</v>
      </c>
      <c r="L167" s="24" t="s">
        <v>393</v>
      </c>
    </row>
    <row r="168" spans="1:12" ht="18.600000000000001" thickBot="1" x14ac:dyDescent="0.3">
      <c r="A168" s="21"/>
    </row>
    <row r="169" spans="1:12" ht="13.8" thickBot="1" x14ac:dyDescent="0.3">
      <c r="A169" s="25" t="s">
        <v>134</v>
      </c>
      <c r="B169" s="25" t="s">
        <v>135</v>
      </c>
      <c r="C169" s="25" t="s">
        <v>136</v>
      </c>
      <c r="D169" s="25" t="s">
        <v>137</v>
      </c>
      <c r="E169" s="25" t="s">
        <v>138</v>
      </c>
      <c r="F169" s="25" t="s">
        <v>139</v>
      </c>
      <c r="G169" s="25" t="s">
        <v>140</v>
      </c>
      <c r="H169" s="25" t="s">
        <v>141</v>
      </c>
    </row>
    <row r="170" spans="1:12" ht="13.8" thickBot="1" x14ac:dyDescent="0.3">
      <c r="A170" s="25" t="s">
        <v>142</v>
      </c>
      <c r="B170" s="26">
        <v>21</v>
      </c>
      <c r="C170" s="26">
        <v>22</v>
      </c>
      <c r="D170" s="26">
        <v>19</v>
      </c>
      <c r="E170" s="26">
        <v>10</v>
      </c>
      <c r="F170" s="26">
        <v>22</v>
      </c>
      <c r="G170" s="26">
        <v>2</v>
      </c>
      <c r="H170" s="26">
        <v>10000000</v>
      </c>
    </row>
    <row r="171" spans="1:12" ht="13.8" thickBot="1" x14ac:dyDescent="0.3">
      <c r="A171" s="25" t="s">
        <v>143</v>
      </c>
      <c r="B171" s="26">
        <v>20</v>
      </c>
      <c r="C171" s="26">
        <v>20</v>
      </c>
      <c r="D171" s="26">
        <v>24</v>
      </c>
      <c r="E171" s="26">
        <v>14</v>
      </c>
      <c r="F171" s="26">
        <v>20</v>
      </c>
      <c r="G171" s="26">
        <v>6</v>
      </c>
      <c r="H171" s="26">
        <v>10000000</v>
      </c>
    </row>
    <row r="172" spans="1:12" ht="13.8" thickBot="1" x14ac:dyDescent="0.3">
      <c r="A172" s="25" t="s">
        <v>144</v>
      </c>
      <c r="B172" s="26">
        <v>11</v>
      </c>
      <c r="C172" s="26">
        <v>10</v>
      </c>
      <c r="D172" s="26">
        <v>11</v>
      </c>
      <c r="E172" s="26">
        <v>16</v>
      </c>
      <c r="F172" s="26">
        <v>11</v>
      </c>
      <c r="G172" s="26">
        <v>20</v>
      </c>
      <c r="H172" s="26">
        <v>10000000</v>
      </c>
    </row>
    <row r="173" spans="1:12" ht="13.8" thickBot="1" x14ac:dyDescent="0.3">
      <c r="A173" s="25" t="s">
        <v>145</v>
      </c>
      <c r="B173" s="26">
        <v>2</v>
      </c>
      <c r="C173" s="26">
        <v>2</v>
      </c>
      <c r="D173" s="26">
        <v>2</v>
      </c>
      <c r="E173" s="26">
        <v>19</v>
      </c>
      <c r="F173" s="26">
        <v>2</v>
      </c>
      <c r="G173" s="26">
        <v>18</v>
      </c>
      <c r="H173" s="26">
        <v>10000000</v>
      </c>
    </row>
    <row r="174" spans="1:12" ht="13.8" thickBot="1" x14ac:dyDescent="0.3">
      <c r="A174" s="25" t="s">
        <v>146</v>
      </c>
      <c r="B174" s="26">
        <v>4</v>
      </c>
      <c r="C174" s="26">
        <v>4</v>
      </c>
      <c r="D174" s="26">
        <v>3</v>
      </c>
      <c r="E174" s="26">
        <v>11</v>
      </c>
      <c r="F174" s="26">
        <v>4</v>
      </c>
      <c r="G174" s="26">
        <v>21</v>
      </c>
      <c r="H174" s="26">
        <v>10000000</v>
      </c>
    </row>
    <row r="175" spans="1:12" ht="13.8" thickBot="1" x14ac:dyDescent="0.3">
      <c r="A175" s="25" t="s">
        <v>147</v>
      </c>
      <c r="B175" s="26">
        <v>12</v>
      </c>
      <c r="C175" s="26">
        <v>12</v>
      </c>
      <c r="D175" s="26">
        <v>12</v>
      </c>
      <c r="E175" s="26">
        <v>17</v>
      </c>
      <c r="F175" s="26">
        <v>12</v>
      </c>
      <c r="G175" s="26">
        <v>10</v>
      </c>
      <c r="H175" s="26">
        <v>10000000</v>
      </c>
    </row>
    <row r="176" spans="1:12" ht="13.8" thickBot="1" x14ac:dyDescent="0.3">
      <c r="A176" s="25" t="s">
        <v>148</v>
      </c>
      <c r="B176" s="26">
        <v>10</v>
      </c>
      <c r="C176" s="26">
        <v>11</v>
      </c>
      <c r="D176" s="26">
        <v>10</v>
      </c>
      <c r="E176" s="26">
        <v>5</v>
      </c>
      <c r="F176" s="26">
        <v>10</v>
      </c>
      <c r="G176" s="26">
        <v>25</v>
      </c>
      <c r="H176" s="26">
        <v>10000000</v>
      </c>
    </row>
    <row r="177" spans="1:8" ht="13.8" thickBot="1" x14ac:dyDescent="0.3">
      <c r="A177" s="25" t="s">
        <v>149</v>
      </c>
      <c r="B177" s="26">
        <v>17</v>
      </c>
      <c r="C177" s="26">
        <v>18</v>
      </c>
      <c r="D177" s="26">
        <v>13</v>
      </c>
      <c r="E177" s="26">
        <v>2</v>
      </c>
      <c r="F177" s="26">
        <v>18</v>
      </c>
      <c r="G177" s="26">
        <v>3</v>
      </c>
      <c r="H177" s="26">
        <v>10000000</v>
      </c>
    </row>
    <row r="178" spans="1:8" ht="13.8" thickBot="1" x14ac:dyDescent="0.3">
      <c r="A178" s="25" t="s">
        <v>150</v>
      </c>
      <c r="B178" s="26">
        <v>28</v>
      </c>
      <c r="C178" s="26">
        <v>25</v>
      </c>
      <c r="D178" s="26">
        <v>27</v>
      </c>
      <c r="E178" s="26">
        <v>26</v>
      </c>
      <c r="F178" s="26">
        <v>28</v>
      </c>
      <c r="G178" s="26">
        <v>27</v>
      </c>
      <c r="H178" s="26">
        <v>10000000</v>
      </c>
    </row>
    <row r="179" spans="1:8" ht="13.8" thickBot="1" x14ac:dyDescent="0.3">
      <c r="A179" s="25" t="s">
        <v>151</v>
      </c>
      <c r="B179" s="26">
        <v>25</v>
      </c>
      <c r="C179" s="26">
        <v>23</v>
      </c>
      <c r="D179" s="26">
        <v>25</v>
      </c>
      <c r="E179" s="26">
        <v>20</v>
      </c>
      <c r="F179" s="26">
        <v>25</v>
      </c>
      <c r="G179" s="26">
        <v>29</v>
      </c>
      <c r="H179" s="26">
        <v>10000000</v>
      </c>
    </row>
    <row r="180" spans="1:8" ht="13.8" thickBot="1" x14ac:dyDescent="0.3">
      <c r="A180" s="25" t="s">
        <v>152</v>
      </c>
      <c r="B180" s="26">
        <v>9</v>
      </c>
      <c r="C180" s="26">
        <v>9</v>
      </c>
      <c r="D180" s="26">
        <v>8</v>
      </c>
      <c r="E180" s="26">
        <v>7</v>
      </c>
      <c r="F180" s="26">
        <v>8</v>
      </c>
      <c r="G180" s="26">
        <v>9</v>
      </c>
      <c r="H180" s="26">
        <v>10000000</v>
      </c>
    </row>
    <row r="181" spans="1:8" ht="13.8" thickBot="1" x14ac:dyDescent="0.3">
      <c r="A181" s="25" t="s">
        <v>153</v>
      </c>
      <c r="B181" s="26">
        <v>7</v>
      </c>
      <c r="C181" s="26">
        <v>6</v>
      </c>
      <c r="D181" s="26">
        <v>7</v>
      </c>
      <c r="E181" s="26">
        <v>23</v>
      </c>
      <c r="F181" s="26">
        <v>7</v>
      </c>
      <c r="G181" s="26">
        <v>17</v>
      </c>
      <c r="H181" s="26">
        <v>10000000</v>
      </c>
    </row>
    <row r="182" spans="1:8" ht="13.8" thickBot="1" x14ac:dyDescent="0.3">
      <c r="A182" s="25" t="s">
        <v>154</v>
      </c>
      <c r="B182" s="26">
        <v>15</v>
      </c>
      <c r="C182" s="26">
        <v>14</v>
      </c>
      <c r="D182" s="26">
        <v>16</v>
      </c>
      <c r="E182" s="26">
        <v>12</v>
      </c>
      <c r="F182" s="26">
        <v>14</v>
      </c>
      <c r="G182" s="26">
        <v>26</v>
      </c>
      <c r="H182" s="26">
        <v>10000000</v>
      </c>
    </row>
    <row r="183" spans="1:8" ht="13.8" thickBot="1" x14ac:dyDescent="0.3">
      <c r="A183" s="25" t="s">
        <v>155</v>
      </c>
      <c r="B183" s="26">
        <v>32</v>
      </c>
      <c r="C183" s="26">
        <v>32</v>
      </c>
      <c r="D183" s="26">
        <v>32</v>
      </c>
      <c r="E183" s="26">
        <v>31</v>
      </c>
      <c r="F183" s="26">
        <v>32</v>
      </c>
      <c r="G183" s="26">
        <v>11</v>
      </c>
      <c r="H183" s="26">
        <v>10000000</v>
      </c>
    </row>
    <row r="184" spans="1:8" ht="13.8" thickBot="1" x14ac:dyDescent="0.3">
      <c r="A184" s="25" t="s">
        <v>156</v>
      </c>
      <c r="B184" s="26">
        <v>18</v>
      </c>
      <c r="C184" s="26">
        <v>17</v>
      </c>
      <c r="D184" s="26">
        <v>18</v>
      </c>
      <c r="E184" s="26">
        <v>15</v>
      </c>
      <c r="F184" s="26">
        <v>17</v>
      </c>
      <c r="G184" s="26">
        <v>28</v>
      </c>
      <c r="H184" s="26">
        <v>10000000</v>
      </c>
    </row>
    <row r="185" spans="1:8" ht="13.8" thickBot="1" x14ac:dyDescent="0.3">
      <c r="A185" s="25" t="s">
        <v>157</v>
      </c>
      <c r="B185" s="26">
        <v>19</v>
      </c>
      <c r="C185" s="26">
        <v>19</v>
      </c>
      <c r="D185" s="26">
        <v>20</v>
      </c>
      <c r="E185" s="26">
        <v>28</v>
      </c>
      <c r="F185" s="26">
        <v>19</v>
      </c>
      <c r="G185" s="26">
        <v>14</v>
      </c>
      <c r="H185" s="26">
        <v>10000000</v>
      </c>
    </row>
    <row r="186" spans="1:8" ht="13.8" thickBot="1" x14ac:dyDescent="0.3">
      <c r="A186" s="25" t="s">
        <v>158</v>
      </c>
      <c r="B186" s="26">
        <v>22</v>
      </c>
      <c r="C186" s="26">
        <v>24</v>
      </c>
      <c r="D186" s="26">
        <v>22</v>
      </c>
      <c r="E186" s="26">
        <v>9</v>
      </c>
      <c r="F186" s="26">
        <v>21</v>
      </c>
      <c r="G186" s="26">
        <v>4</v>
      </c>
      <c r="H186" s="26">
        <v>10000000</v>
      </c>
    </row>
    <row r="187" spans="1:8" ht="13.8" thickBot="1" x14ac:dyDescent="0.3">
      <c r="A187" s="25" t="s">
        <v>159</v>
      </c>
      <c r="B187" s="26">
        <v>24</v>
      </c>
      <c r="C187" s="26">
        <v>29</v>
      </c>
      <c r="D187" s="26">
        <v>21</v>
      </c>
      <c r="E187" s="26">
        <v>1</v>
      </c>
      <c r="F187" s="26">
        <v>23</v>
      </c>
      <c r="G187" s="26">
        <v>33</v>
      </c>
      <c r="H187" s="26">
        <v>10000000</v>
      </c>
    </row>
    <row r="188" spans="1:8" ht="13.8" thickBot="1" x14ac:dyDescent="0.3">
      <c r="A188" s="25" t="s">
        <v>160</v>
      </c>
      <c r="B188" s="26">
        <v>6</v>
      </c>
      <c r="C188" s="26">
        <v>8</v>
      </c>
      <c r="D188" s="26">
        <v>6</v>
      </c>
      <c r="E188" s="26">
        <v>3</v>
      </c>
      <c r="F188" s="26">
        <v>6</v>
      </c>
      <c r="G188" s="26">
        <v>23</v>
      </c>
      <c r="H188" s="26">
        <v>10000000</v>
      </c>
    </row>
    <row r="189" spans="1:8" ht="13.8" thickBot="1" x14ac:dyDescent="0.3">
      <c r="A189" s="25" t="s">
        <v>161</v>
      </c>
      <c r="B189" s="26">
        <v>5</v>
      </c>
      <c r="C189" s="26">
        <v>5</v>
      </c>
      <c r="D189" s="26">
        <v>5</v>
      </c>
      <c r="E189" s="26">
        <v>6</v>
      </c>
      <c r="F189" s="26">
        <v>5</v>
      </c>
      <c r="G189" s="26">
        <v>22</v>
      </c>
      <c r="H189" s="26">
        <v>10000000</v>
      </c>
    </row>
    <row r="190" spans="1:8" ht="13.8" thickBot="1" x14ac:dyDescent="0.3">
      <c r="A190" s="25" t="s">
        <v>162</v>
      </c>
      <c r="B190" s="26">
        <v>33</v>
      </c>
      <c r="C190" s="26">
        <v>33</v>
      </c>
      <c r="D190" s="26">
        <v>33</v>
      </c>
      <c r="E190" s="26">
        <v>13</v>
      </c>
      <c r="F190" s="26">
        <v>33</v>
      </c>
      <c r="G190" s="26">
        <v>1</v>
      </c>
      <c r="H190" s="26">
        <v>10000000</v>
      </c>
    </row>
    <row r="191" spans="1:8" ht="13.8" thickBot="1" x14ac:dyDescent="0.3">
      <c r="A191" s="25" t="s">
        <v>163</v>
      </c>
      <c r="B191" s="26">
        <v>3</v>
      </c>
      <c r="C191" s="26">
        <v>3</v>
      </c>
      <c r="D191" s="26">
        <v>4</v>
      </c>
      <c r="E191" s="26">
        <v>22</v>
      </c>
      <c r="F191" s="26">
        <v>3</v>
      </c>
      <c r="G191" s="26">
        <v>19</v>
      </c>
      <c r="H191" s="26">
        <v>10000000</v>
      </c>
    </row>
    <row r="192" spans="1:8" ht="13.8" thickBot="1" x14ac:dyDescent="0.3">
      <c r="A192" s="25" t="s">
        <v>164</v>
      </c>
      <c r="B192" s="26">
        <v>27</v>
      </c>
      <c r="C192" s="26">
        <v>27</v>
      </c>
      <c r="D192" s="26">
        <v>28</v>
      </c>
      <c r="E192" s="26">
        <v>18</v>
      </c>
      <c r="F192" s="26">
        <v>27</v>
      </c>
      <c r="G192" s="26">
        <v>5</v>
      </c>
      <c r="H192" s="26">
        <v>10000000</v>
      </c>
    </row>
    <row r="193" spans="1:8" ht="13.8" thickBot="1" x14ac:dyDescent="0.3">
      <c r="A193" s="25" t="s">
        <v>165</v>
      </c>
      <c r="B193" s="26">
        <v>8</v>
      </c>
      <c r="C193" s="26">
        <v>7</v>
      </c>
      <c r="D193" s="26">
        <v>9</v>
      </c>
      <c r="E193" s="26">
        <v>25</v>
      </c>
      <c r="F193" s="26">
        <v>9</v>
      </c>
      <c r="G193" s="26">
        <v>13</v>
      </c>
      <c r="H193" s="26">
        <v>10000000</v>
      </c>
    </row>
    <row r="194" spans="1:8" ht="13.8" thickBot="1" x14ac:dyDescent="0.3">
      <c r="A194" s="25" t="s">
        <v>166</v>
      </c>
      <c r="B194" s="26">
        <v>14</v>
      </c>
      <c r="C194" s="26">
        <v>16</v>
      </c>
      <c r="D194" s="26">
        <v>14</v>
      </c>
      <c r="E194" s="26">
        <v>8</v>
      </c>
      <c r="F194" s="26">
        <v>13</v>
      </c>
      <c r="G194" s="26">
        <v>8</v>
      </c>
      <c r="H194" s="26">
        <v>10000000</v>
      </c>
    </row>
    <row r="195" spans="1:8" ht="13.8" thickBot="1" x14ac:dyDescent="0.3">
      <c r="A195" s="25" t="s">
        <v>167</v>
      </c>
      <c r="B195" s="26">
        <v>13</v>
      </c>
      <c r="C195" s="26">
        <v>13</v>
      </c>
      <c r="D195" s="26">
        <v>15</v>
      </c>
      <c r="E195" s="26">
        <v>29</v>
      </c>
      <c r="F195" s="26">
        <v>15</v>
      </c>
      <c r="G195" s="26">
        <v>15</v>
      </c>
      <c r="H195" s="26">
        <v>10000000</v>
      </c>
    </row>
    <row r="196" spans="1:8" ht="13.8" thickBot="1" x14ac:dyDescent="0.3">
      <c r="A196" s="25" t="s">
        <v>168</v>
      </c>
      <c r="B196" s="26">
        <v>16</v>
      </c>
      <c r="C196" s="26">
        <v>15</v>
      </c>
      <c r="D196" s="26">
        <v>17</v>
      </c>
      <c r="E196" s="26">
        <v>30</v>
      </c>
      <c r="F196" s="26">
        <v>16</v>
      </c>
      <c r="G196" s="26">
        <v>12</v>
      </c>
      <c r="H196" s="26">
        <v>10000000</v>
      </c>
    </row>
    <row r="197" spans="1:8" ht="13.8" thickBot="1" x14ac:dyDescent="0.3">
      <c r="A197" s="25" t="s">
        <v>169</v>
      </c>
      <c r="B197" s="26">
        <v>26</v>
      </c>
      <c r="C197" s="26">
        <v>26</v>
      </c>
      <c r="D197" s="26">
        <v>23</v>
      </c>
      <c r="E197" s="26">
        <v>4</v>
      </c>
      <c r="F197" s="26">
        <v>26</v>
      </c>
      <c r="G197" s="26">
        <v>32</v>
      </c>
      <c r="H197" s="26">
        <v>10000000</v>
      </c>
    </row>
    <row r="198" spans="1:8" ht="13.8" thickBot="1" x14ac:dyDescent="0.3">
      <c r="A198" s="25" t="s">
        <v>170</v>
      </c>
      <c r="B198" s="26">
        <v>31</v>
      </c>
      <c r="C198" s="26">
        <v>31</v>
      </c>
      <c r="D198" s="26">
        <v>31</v>
      </c>
      <c r="E198" s="26">
        <v>32</v>
      </c>
      <c r="F198" s="26">
        <v>31</v>
      </c>
      <c r="G198" s="26">
        <v>7</v>
      </c>
      <c r="H198" s="26">
        <v>10000000</v>
      </c>
    </row>
    <row r="199" spans="1:8" ht="13.8" thickBot="1" x14ac:dyDescent="0.3">
      <c r="A199" s="25" t="s">
        <v>171</v>
      </c>
      <c r="B199" s="26">
        <v>1</v>
      </c>
      <c r="C199" s="26">
        <v>1</v>
      </c>
      <c r="D199" s="26">
        <v>1</v>
      </c>
      <c r="E199" s="26">
        <v>27</v>
      </c>
      <c r="F199" s="26">
        <v>1</v>
      </c>
      <c r="G199" s="26">
        <v>16</v>
      </c>
      <c r="H199" s="26">
        <v>10000000</v>
      </c>
    </row>
    <row r="200" spans="1:8" ht="13.8" thickBot="1" x14ac:dyDescent="0.3">
      <c r="A200" s="25" t="s">
        <v>172</v>
      </c>
      <c r="B200" s="26">
        <v>29</v>
      </c>
      <c r="C200" s="26">
        <v>28</v>
      </c>
      <c r="D200" s="26">
        <v>29</v>
      </c>
      <c r="E200" s="26">
        <v>21</v>
      </c>
      <c r="F200" s="26">
        <v>29</v>
      </c>
      <c r="G200" s="26">
        <v>30</v>
      </c>
      <c r="H200" s="26">
        <v>10000000</v>
      </c>
    </row>
    <row r="201" spans="1:8" ht="13.8" thickBot="1" x14ac:dyDescent="0.3">
      <c r="A201" s="25" t="s">
        <v>173</v>
      </c>
      <c r="B201" s="26">
        <v>30</v>
      </c>
      <c r="C201" s="26">
        <v>30</v>
      </c>
      <c r="D201" s="26">
        <v>30</v>
      </c>
      <c r="E201" s="26">
        <v>24</v>
      </c>
      <c r="F201" s="26">
        <v>30</v>
      </c>
      <c r="G201" s="26">
        <v>31</v>
      </c>
      <c r="H201" s="26">
        <v>10000000</v>
      </c>
    </row>
    <row r="202" spans="1:8" ht="13.8" thickBot="1" x14ac:dyDescent="0.3">
      <c r="A202" s="25" t="s">
        <v>174</v>
      </c>
      <c r="B202" s="26">
        <v>23</v>
      </c>
      <c r="C202" s="26">
        <v>21</v>
      </c>
      <c r="D202" s="26">
        <v>26</v>
      </c>
      <c r="E202" s="26">
        <v>33</v>
      </c>
      <c r="F202" s="26">
        <v>24</v>
      </c>
      <c r="G202" s="26">
        <v>24</v>
      </c>
      <c r="H202" s="26">
        <v>10000000</v>
      </c>
    </row>
    <row r="203" spans="1:8" ht="18.600000000000001" thickBot="1" x14ac:dyDescent="0.3">
      <c r="A203" s="21"/>
    </row>
    <row r="204" spans="1:8" ht="13.8" thickBot="1" x14ac:dyDescent="0.3">
      <c r="A204" s="25" t="s">
        <v>175</v>
      </c>
      <c r="B204" s="25" t="s">
        <v>135</v>
      </c>
      <c r="C204" s="25" t="s">
        <v>136</v>
      </c>
      <c r="D204" s="25" t="s">
        <v>137</v>
      </c>
      <c r="E204" s="25" t="s">
        <v>138</v>
      </c>
      <c r="F204" s="25" t="s">
        <v>139</v>
      </c>
      <c r="G204" s="25" t="s">
        <v>140</v>
      </c>
    </row>
    <row r="205" spans="1:8" ht="20.399999999999999" thickBot="1" x14ac:dyDescent="0.3">
      <c r="A205" s="25" t="s">
        <v>176</v>
      </c>
      <c r="B205" s="26" t="s">
        <v>394</v>
      </c>
      <c r="C205" s="26" t="s">
        <v>178</v>
      </c>
      <c r="D205" s="26" t="s">
        <v>178</v>
      </c>
      <c r="E205" s="26" t="s">
        <v>395</v>
      </c>
      <c r="F205" s="26" t="s">
        <v>178</v>
      </c>
      <c r="G205" s="26" t="s">
        <v>396</v>
      </c>
    </row>
    <row r="206" spans="1:8" ht="20.399999999999999" thickBot="1" x14ac:dyDescent="0.3">
      <c r="A206" s="25" t="s">
        <v>182</v>
      </c>
      <c r="B206" s="26" t="s">
        <v>394</v>
      </c>
      <c r="C206" s="26" t="s">
        <v>184</v>
      </c>
      <c r="D206" s="26" t="s">
        <v>184</v>
      </c>
      <c r="E206" s="26" t="s">
        <v>397</v>
      </c>
      <c r="F206" s="26" t="s">
        <v>184</v>
      </c>
      <c r="G206" s="26" t="s">
        <v>398</v>
      </c>
    </row>
    <row r="207" spans="1:8" ht="20.399999999999999" thickBot="1" x14ac:dyDescent="0.3">
      <c r="A207" s="25" t="s">
        <v>188</v>
      </c>
      <c r="B207" s="26" t="s">
        <v>394</v>
      </c>
      <c r="C207" s="26" t="s">
        <v>190</v>
      </c>
      <c r="D207" s="26" t="s">
        <v>190</v>
      </c>
      <c r="E207" s="26" t="s">
        <v>399</v>
      </c>
      <c r="F207" s="26" t="s">
        <v>190</v>
      </c>
      <c r="G207" s="26" t="s">
        <v>400</v>
      </c>
    </row>
    <row r="208" spans="1:8" ht="20.399999999999999" thickBot="1" x14ac:dyDescent="0.3">
      <c r="A208" s="25" t="s">
        <v>194</v>
      </c>
      <c r="B208" s="26" t="s">
        <v>394</v>
      </c>
      <c r="C208" s="26" t="s">
        <v>196</v>
      </c>
      <c r="D208" s="26" t="s">
        <v>196</v>
      </c>
      <c r="E208" s="26" t="s">
        <v>401</v>
      </c>
      <c r="F208" s="26" t="s">
        <v>196</v>
      </c>
      <c r="G208" s="26" t="s">
        <v>402</v>
      </c>
    </row>
    <row r="209" spans="1:7" ht="20.399999999999999" thickBot="1" x14ac:dyDescent="0.3">
      <c r="A209" s="25" t="s">
        <v>200</v>
      </c>
      <c r="B209" s="26" t="s">
        <v>394</v>
      </c>
      <c r="C209" s="26" t="s">
        <v>202</v>
      </c>
      <c r="D209" s="26" t="s">
        <v>202</v>
      </c>
      <c r="E209" s="26" t="s">
        <v>403</v>
      </c>
      <c r="F209" s="26" t="s">
        <v>202</v>
      </c>
      <c r="G209" s="26" t="s">
        <v>404</v>
      </c>
    </row>
    <row r="210" spans="1:7" ht="20.399999999999999" thickBot="1" x14ac:dyDescent="0.3">
      <c r="A210" s="25" t="s">
        <v>206</v>
      </c>
      <c r="B210" s="26" t="s">
        <v>405</v>
      </c>
      <c r="C210" s="26" t="s">
        <v>208</v>
      </c>
      <c r="D210" s="26" t="s">
        <v>208</v>
      </c>
      <c r="E210" s="26" t="s">
        <v>406</v>
      </c>
      <c r="F210" s="26" t="s">
        <v>208</v>
      </c>
      <c r="G210" s="26" t="s">
        <v>407</v>
      </c>
    </row>
    <row r="211" spans="1:7" ht="20.399999999999999" thickBot="1" x14ac:dyDescent="0.3">
      <c r="A211" s="25" t="s">
        <v>212</v>
      </c>
      <c r="B211" s="26" t="s">
        <v>405</v>
      </c>
      <c r="C211" s="26" t="s">
        <v>214</v>
      </c>
      <c r="D211" s="26" t="s">
        <v>214</v>
      </c>
      <c r="E211" s="26" t="s">
        <v>408</v>
      </c>
      <c r="F211" s="26" t="s">
        <v>214</v>
      </c>
      <c r="G211" s="26" t="s">
        <v>409</v>
      </c>
    </row>
    <row r="212" spans="1:7" ht="20.399999999999999" thickBot="1" x14ac:dyDescent="0.3">
      <c r="A212" s="25" t="s">
        <v>218</v>
      </c>
      <c r="B212" s="26" t="s">
        <v>410</v>
      </c>
      <c r="C212" s="26" t="s">
        <v>220</v>
      </c>
      <c r="D212" s="26" t="s">
        <v>220</v>
      </c>
      <c r="E212" s="26" t="s">
        <v>411</v>
      </c>
      <c r="F212" s="26" t="s">
        <v>220</v>
      </c>
      <c r="G212" s="26" t="s">
        <v>412</v>
      </c>
    </row>
    <row r="213" spans="1:7" ht="20.399999999999999" thickBot="1" x14ac:dyDescent="0.3">
      <c r="A213" s="25" t="s">
        <v>224</v>
      </c>
      <c r="B213" s="26" t="s">
        <v>410</v>
      </c>
      <c r="C213" s="26" t="s">
        <v>226</v>
      </c>
      <c r="D213" s="26" t="s">
        <v>226</v>
      </c>
      <c r="E213" s="26" t="s">
        <v>413</v>
      </c>
      <c r="F213" s="26" t="s">
        <v>226</v>
      </c>
      <c r="G213" s="26" t="s">
        <v>414</v>
      </c>
    </row>
    <row r="214" spans="1:7" ht="20.399999999999999" thickBot="1" x14ac:dyDescent="0.3">
      <c r="A214" s="25" t="s">
        <v>230</v>
      </c>
      <c r="B214" s="26" t="s">
        <v>410</v>
      </c>
      <c r="C214" s="26" t="s">
        <v>232</v>
      </c>
      <c r="D214" s="26" t="s">
        <v>232</v>
      </c>
      <c r="E214" s="26" t="s">
        <v>415</v>
      </c>
      <c r="F214" s="26" t="s">
        <v>232</v>
      </c>
      <c r="G214" s="26" t="s">
        <v>416</v>
      </c>
    </row>
    <row r="215" spans="1:7" ht="20.399999999999999" thickBot="1" x14ac:dyDescent="0.3">
      <c r="A215" s="25" t="s">
        <v>236</v>
      </c>
      <c r="B215" s="26" t="s">
        <v>410</v>
      </c>
      <c r="C215" s="26" t="s">
        <v>238</v>
      </c>
      <c r="D215" s="26" t="s">
        <v>238</v>
      </c>
      <c r="E215" s="26" t="s">
        <v>417</v>
      </c>
      <c r="F215" s="26" t="s">
        <v>238</v>
      </c>
      <c r="G215" s="26" t="s">
        <v>418</v>
      </c>
    </row>
    <row r="216" spans="1:7" ht="20.399999999999999" thickBot="1" x14ac:dyDescent="0.3">
      <c r="A216" s="25" t="s">
        <v>242</v>
      </c>
      <c r="B216" s="26" t="s">
        <v>410</v>
      </c>
      <c r="C216" s="26" t="s">
        <v>244</v>
      </c>
      <c r="D216" s="26" t="s">
        <v>244</v>
      </c>
      <c r="E216" s="26" t="s">
        <v>419</v>
      </c>
      <c r="F216" s="26" t="s">
        <v>244</v>
      </c>
      <c r="G216" s="26" t="s">
        <v>420</v>
      </c>
    </row>
    <row r="217" spans="1:7" ht="20.399999999999999" thickBot="1" x14ac:dyDescent="0.3">
      <c r="A217" s="25" t="s">
        <v>248</v>
      </c>
      <c r="B217" s="26" t="s">
        <v>410</v>
      </c>
      <c r="C217" s="26" t="s">
        <v>250</v>
      </c>
      <c r="D217" s="26" t="s">
        <v>250</v>
      </c>
      <c r="E217" s="26" t="s">
        <v>421</v>
      </c>
      <c r="F217" s="26" t="s">
        <v>250</v>
      </c>
      <c r="G217" s="26" t="s">
        <v>422</v>
      </c>
    </row>
    <row r="218" spans="1:7" ht="20.399999999999999" thickBot="1" x14ac:dyDescent="0.3">
      <c r="A218" s="25" t="s">
        <v>254</v>
      </c>
      <c r="B218" s="26" t="s">
        <v>410</v>
      </c>
      <c r="C218" s="26" t="s">
        <v>256</v>
      </c>
      <c r="D218" s="26" t="s">
        <v>256</v>
      </c>
      <c r="E218" s="26" t="s">
        <v>423</v>
      </c>
      <c r="F218" s="26" t="s">
        <v>256</v>
      </c>
      <c r="G218" s="26" t="s">
        <v>424</v>
      </c>
    </row>
    <row r="219" spans="1:7" ht="20.399999999999999" thickBot="1" x14ac:dyDescent="0.3">
      <c r="A219" s="25" t="s">
        <v>260</v>
      </c>
      <c r="B219" s="26" t="s">
        <v>425</v>
      </c>
      <c r="C219" s="26" t="s">
        <v>262</v>
      </c>
      <c r="D219" s="26" t="s">
        <v>262</v>
      </c>
      <c r="E219" s="26" t="s">
        <v>426</v>
      </c>
      <c r="F219" s="26" t="s">
        <v>262</v>
      </c>
      <c r="G219" s="26" t="s">
        <v>427</v>
      </c>
    </row>
    <row r="220" spans="1:7" ht="20.399999999999999" thickBot="1" x14ac:dyDescent="0.3">
      <c r="A220" s="25" t="s">
        <v>266</v>
      </c>
      <c r="B220" s="26" t="s">
        <v>425</v>
      </c>
      <c r="C220" s="26" t="s">
        <v>268</v>
      </c>
      <c r="D220" s="26" t="s">
        <v>268</v>
      </c>
      <c r="E220" s="26" t="s">
        <v>428</v>
      </c>
      <c r="F220" s="26" t="s">
        <v>268</v>
      </c>
      <c r="G220" s="26" t="s">
        <v>429</v>
      </c>
    </row>
    <row r="221" spans="1:7" ht="20.399999999999999" thickBot="1" x14ac:dyDescent="0.3">
      <c r="A221" s="25" t="s">
        <v>272</v>
      </c>
      <c r="B221" s="26" t="s">
        <v>430</v>
      </c>
      <c r="C221" s="26" t="s">
        <v>274</v>
      </c>
      <c r="D221" s="26" t="s">
        <v>274</v>
      </c>
      <c r="E221" s="26" t="s">
        <v>431</v>
      </c>
      <c r="F221" s="26" t="s">
        <v>274</v>
      </c>
      <c r="G221" s="26" t="s">
        <v>432</v>
      </c>
    </row>
    <row r="222" spans="1:7" ht="20.399999999999999" thickBot="1" x14ac:dyDescent="0.3">
      <c r="A222" s="25" t="s">
        <v>278</v>
      </c>
      <c r="B222" s="26" t="s">
        <v>430</v>
      </c>
      <c r="C222" s="26" t="s">
        <v>280</v>
      </c>
      <c r="D222" s="26" t="s">
        <v>280</v>
      </c>
      <c r="E222" s="26" t="s">
        <v>433</v>
      </c>
      <c r="F222" s="26" t="s">
        <v>280</v>
      </c>
      <c r="G222" s="26" t="s">
        <v>434</v>
      </c>
    </row>
    <row r="223" spans="1:7" ht="20.399999999999999" thickBot="1" x14ac:dyDescent="0.3">
      <c r="A223" s="25" t="s">
        <v>284</v>
      </c>
      <c r="B223" s="26" t="s">
        <v>430</v>
      </c>
      <c r="C223" s="26" t="s">
        <v>286</v>
      </c>
      <c r="D223" s="26" t="s">
        <v>286</v>
      </c>
      <c r="E223" s="26" t="s">
        <v>435</v>
      </c>
      <c r="F223" s="26" t="s">
        <v>286</v>
      </c>
      <c r="G223" s="26" t="s">
        <v>436</v>
      </c>
    </row>
    <row r="224" spans="1:7" ht="20.399999999999999" thickBot="1" x14ac:dyDescent="0.3">
      <c r="A224" s="25" t="s">
        <v>290</v>
      </c>
      <c r="B224" s="26" t="s">
        <v>430</v>
      </c>
      <c r="C224" s="26" t="s">
        <v>292</v>
      </c>
      <c r="D224" s="26" t="s">
        <v>292</v>
      </c>
      <c r="E224" s="26" t="s">
        <v>437</v>
      </c>
      <c r="F224" s="26" t="s">
        <v>292</v>
      </c>
      <c r="G224" s="26" t="s">
        <v>438</v>
      </c>
    </row>
    <row r="225" spans="1:7" ht="20.399999999999999" thickBot="1" x14ac:dyDescent="0.3">
      <c r="A225" s="25" t="s">
        <v>296</v>
      </c>
      <c r="B225" s="26" t="s">
        <v>430</v>
      </c>
      <c r="C225" s="26" t="s">
        <v>298</v>
      </c>
      <c r="D225" s="26" t="s">
        <v>298</v>
      </c>
      <c r="E225" s="26" t="s">
        <v>439</v>
      </c>
      <c r="F225" s="26" t="s">
        <v>298</v>
      </c>
      <c r="G225" s="26" t="s">
        <v>440</v>
      </c>
    </row>
    <row r="226" spans="1:7" ht="20.399999999999999" thickBot="1" x14ac:dyDescent="0.3">
      <c r="A226" s="25" t="s">
        <v>302</v>
      </c>
      <c r="B226" s="26" t="s">
        <v>430</v>
      </c>
      <c r="C226" s="26" t="s">
        <v>304</v>
      </c>
      <c r="D226" s="26" t="s">
        <v>304</v>
      </c>
      <c r="E226" s="26" t="s">
        <v>441</v>
      </c>
      <c r="F226" s="26" t="s">
        <v>304</v>
      </c>
      <c r="G226" s="26" t="s">
        <v>442</v>
      </c>
    </row>
    <row r="227" spans="1:7" ht="20.399999999999999" thickBot="1" x14ac:dyDescent="0.3">
      <c r="A227" s="25" t="s">
        <v>308</v>
      </c>
      <c r="B227" s="26" t="s">
        <v>430</v>
      </c>
      <c r="C227" s="26" t="s">
        <v>310</v>
      </c>
      <c r="D227" s="26" t="s">
        <v>310</v>
      </c>
      <c r="E227" s="26" t="s">
        <v>443</v>
      </c>
      <c r="F227" s="26" t="s">
        <v>310</v>
      </c>
      <c r="G227" s="26" t="s">
        <v>444</v>
      </c>
    </row>
    <row r="228" spans="1:7" ht="20.399999999999999" thickBot="1" x14ac:dyDescent="0.3">
      <c r="A228" s="25" t="s">
        <v>314</v>
      </c>
      <c r="B228" s="26" t="s">
        <v>430</v>
      </c>
      <c r="C228" s="26" t="s">
        <v>316</v>
      </c>
      <c r="D228" s="26" t="s">
        <v>316</v>
      </c>
      <c r="E228" s="26" t="s">
        <v>445</v>
      </c>
      <c r="F228" s="26" t="s">
        <v>316</v>
      </c>
      <c r="G228" s="26" t="s">
        <v>446</v>
      </c>
    </row>
    <row r="229" spans="1:7" ht="20.399999999999999" thickBot="1" x14ac:dyDescent="0.3">
      <c r="A229" s="25" t="s">
        <v>320</v>
      </c>
      <c r="B229" s="26" t="s">
        <v>430</v>
      </c>
      <c r="C229" s="26" t="s">
        <v>322</v>
      </c>
      <c r="D229" s="26" t="s">
        <v>322</v>
      </c>
      <c r="E229" s="26" t="s">
        <v>447</v>
      </c>
      <c r="F229" s="26" t="s">
        <v>322</v>
      </c>
      <c r="G229" s="26" t="s">
        <v>448</v>
      </c>
    </row>
    <row r="230" spans="1:7" ht="20.399999999999999" thickBot="1" x14ac:dyDescent="0.3">
      <c r="A230" s="25" t="s">
        <v>326</v>
      </c>
      <c r="B230" s="26" t="s">
        <v>449</v>
      </c>
      <c r="C230" s="26" t="s">
        <v>328</v>
      </c>
      <c r="D230" s="26" t="s">
        <v>328</v>
      </c>
      <c r="E230" s="26" t="s">
        <v>450</v>
      </c>
      <c r="F230" s="26" t="s">
        <v>328</v>
      </c>
      <c r="G230" s="26" t="s">
        <v>451</v>
      </c>
    </row>
    <row r="231" spans="1:7" ht="20.399999999999999" thickBot="1" x14ac:dyDescent="0.3">
      <c r="A231" s="25" t="s">
        <v>332</v>
      </c>
      <c r="B231" s="26" t="s">
        <v>449</v>
      </c>
      <c r="C231" s="26" t="s">
        <v>334</v>
      </c>
      <c r="D231" s="26" t="s">
        <v>334</v>
      </c>
      <c r="E231" s="26" t="s">
        <v>452</v>
      </c>
      <c r="F231" s="26" t="s">
        <v>334</v>
      </c>
      <c r="G231" s="26" t="s">
        <v>453</v>
      </c>
    </row>
    <row r="232" spans="1:7" ht="20.399999999999999" thickBot="1" x14ac:dyDescent="0.3">
      <c r="A232" s="25" t="s">
        <v>338</v>
      </c>
      <c r="B232" s="26" t="s">
        <v>454</v>
      </c>
      <c r="C232" s="26" t="s">
        <v>340</v>
      </c>
      <c r="D232" s="26" t="s">
        <v>340</v>
      </c>
      <c r="E232" s="26" t="s">
        <v>455</v>
      </c>
      <c r="F232" s="26" t="s">
        <v>340</v>
      </c>
      <c r="G232" s="26" t="s">
        <v>456</v>
      </c>
    </row>
    <row r="233" spans="1:7" ht="20.399999999999999" thickBot="1" x14ac:dyDescent="0.3">
      <c r="A233" s="25" t="s">
        <v>344</v>
      </c>
      <c r="B233" s="26" t="s">
        <v>454</v>
      </c>
      <c r="C233" s="26" t="s">
        <v>346</v>
      </c>
      <c r="D233" s="26" t="s">
        <v>346</v>
      </c>
      <c r="E233" s="26" t="s">
        <v>457</v>
      </c>
      <c r="F233" s="26" t="s">
        <v>346</v>
      </c>
      <c r="G233" s="26" t="s">
        <v>458</v>
      </c>
    </row>
    <row r="234" spans="1:7" ht="20.399999999999999" thickBot="1" x14ac:dyDescent="0.3">
      <c r="A234" s="25" t="s">
        <v>350</v>
      </c>
      <c r="B234" s="26" t="s">
        <v>454</v>
      </c>
      <c r="C234" s="26" t="s">
        <v>352</v>
      </c>
      <c r="D234" s="26" t="s">
        <v>352</v>
      </c>
      <c r="E234" s="26" t="s">
        <v>459</v>
      </c>
      <c r="F234" s="26" t="s">
        <v>352</v>
      </c>
      <c r="G234" s="26" t="s">
        <v>460</v>
      </c>
    </row>
    <row r="235" spans="1:7" ht="20.399999999999999" thickBot="1" x14ac:dyDescent="0.3">
      <c r="A235" s="25" t="s">
        <v>356</v>
      </c>
      <c r="B235" s="26" t="s">
        <v>454</v>
      </c>
      <c r="C235" s="26" t="s">
        <v>358</v>
      </c>
      <c r="D235" s="26" t="s">
        <v>358</v>
      </c>
      <c r="E235" s="26" t="s">
        <v>461</v>
      </c>
      <c r="F235" s="26" t="s">
        <v>358</v>
      </c>
      <c r="G235" s="26" t="s">
        <v>462</v>
      </c>
    </row>
    <row r="236" spans="1:7" ht="20.399999999999999" thickBot="1" x14ac:dyDescent="0.3">
      <c r="A236" s="25" t="s">
        <v>362</v>
      </c>
      <c r="B236" s="26" t="s">
        <v>454</v>
      </c>
      <c r="C236" s="26" t="s">
        <v>364</v>
      </c>
      <c r="D236" s="26" t="s">
        <v>364</v>
      </c>
      <c r="E236" s="26" t="s">
        <v>463</v>
      </c>
      <c r="F236" s="26" t="s">
        <v>364</v>
      </c>
      <c r="G236" s="26" t="s">
        <v>464</v>
      </c>
    </row>
    <row r="237" spans="1:7" ht="13.8" thickBot="1" x14ac:dyDescent="0.3">
      <c r="A237" s="25" t="s">
        <v>368</v>
      </c>
      <c r="B237" s="26" t="s">
        <v>465</v>
      </c>
      <c r="C237" s="26" t="s">
        <v>370</v>
      </c>
      <c r="D237" s="26" t="s">
        <v>370</v>
      </c>
      <c r="E237" s="26" t="s">
        <v>370</v>
      </c>
      <c r="F237" s="26" t="s">
        <v>370</v>
      </c>
      <c r="G237" s="26" t="s">
        <v>370</v>
      </c>
    </row>
    <row r="238" spans="1:7" ht="18.600000000000001" thickBot="1" x14ac:dyDescent="0.3">
      <c r="A238" s="21"/>
    </row>
    <row r="239" spans="1:7" ht="13.8" thickBot="1" x14ac:dyDescent="0.3">
      <c r="A239" s="25" t="s">
        <v>372</v>
      </c>
      <c r="B239" s="25" t="s">
        <v>135</v>
      </c>
      <c r="C239" s="25" t="s">
        <v>136</v>
      </c>
      <c r="D239" s="25" t="s">
        <v>137</v>
      </c>
      <c r="E239" s="25" t="s">
        <v>138</v>
      </c>
      <c r="F239" s="25" t="s">
        <v>139</v>
      </c>
      <c r="G239" s="25" t="s">
        <v>140</v>
      </c>
    </row>
    <row r="240" spans="1:7" ht="13.8" thickBot="1" x14ac:dyDescent="0.3">
      <c r="A240" s="25" t="s">
        <v>176</v>
      </c>
      <c r="B240" s="26">
        <v>9999897.8000000007</v>
      </c>
      <c r="C240" s="26">
        <v>32</v>
      </c>
      <c r="D240" s="26">
        <v>32</v>
      </c>
      <c r="E240" s="26">
        <v>87</v>
      </c>
      <c r="F240" s="26">
        <v>32</v>
      </c>
      <c r="G240" s="26">
        <v>5000039.4000000004</v>
      </c>
    </row>
    <row r="241" spans="1:7" ht="13.8" thickBot="1" x14ac:dyDescent="0.3">
      <c r="A241" s="25" t="s">
        <v>182</v>
      </c>
      <c r="B241" s="26">
        <v>9999897.8000000007</v>
      </c>
      <c r="C241" s="26">
        <v>31</v>
      </c>
      <c r="D241" s="26">
        <v>31</v>
      </c>
      <c r="E241" s="26">
        <v>44</v>
      </c>
      <c r="F241" s="26">
        <v>31</v>
      </c>
      <c r="G241" s="26">
        <v>77.5</v>
      </c>
    </row>
    <row r="242" spans="1:7" ht="13.8" thickBot="1" x14ac:dyDescent="0.3">
      <c r="A242" s="25" t="s">
        <v>188</v>
      </c>
      <c r="B242" s="26">
        <v>9999897.8000000007</v>
      </c>
      <c r="C242" s="26">
        <v>30</v>
      </c>
      <c r="D242" s="26">
        <v>30</v>
      </c>
      <c r="E242" s="26">
        <v>43</v>
      </c>
      <c r="F242" s="26">
        <v>30</v>
      </c>
      <c r="G242" s="26">
        <v>64</v>
      </c>
    </row>
    <row r="243" spans="1:7" ht="13.8" thickBot="1" x14ac:dyDescent="0.3">
      <c r="A243" s="25" t="s">
        <v>194</v>
      </c>
      <c r="B243" s="26">
        <v>9999897.8000000007</v>
      </c>
      <c r="C243" s="26">
        <v>29</v>
      </c>
      <c r="D243" s="26">
        <v>29</v>
      </c>
      <c r="E243" s="26">
        <v>42</v>
      </c>
      <c r="F243" s="26">
        <v>29</v>
      </c>
      <c r="G243" s="26">
        <v>63</v>
      </c>
    </row>
    <row r="244" spans="1:7" ht="13.8" thickBot="1" x14ac:dyDescent="0.3">
      <c r="A244" s="25" t="s">
        <v>200</v>
      </c>
      <c r="B244" s="26">
        <v>9999897.8000000007</v>
      </c>
      <c r="C244" s="26">
        <v>28</v>
      </c>
      <c r="D244" s="26">
        <v>28</v>
      </c>
      <c r="E244" s="26">
        <v>41</v>
      </c>
      <c r="F244" s="26">
        <v>28</v>
      </c>
      <c r="G244" s="26">
        <v>62</v>
      </c>
    </row>
    <row r="245" spans="1:7" ht="13.8" thickBot="1" x14ac:dyDescent="0.3">
      <c r="A245" s="25" t="s">
        <v>206</v>
      </c>
      <c r="B245" s="26">
        <v>9999892.8000000007</v>
      </c>
      <c r="C245" s="26">
        <v>27</v>
      </c>
      <c r="D245" s="26">
        <v>27</v>
      </c>
      <c r="E245" s="26">
        <v>40</v>
      </c>
      <c r="F245" s="26">
        <v>27</v>
      </c>
      <c r="G245" s="26">
        <v>61</v>
      </c>
    </row>
    <row r="246" spans="1:7" ht="13.8" thickBot="1" x14ac:dyDescent="0.3">
      <c r="A246" s="25" t="s">
        <v>212</v>
      </c>
      <c r="B246" s="26">
        <v>9999892.8000000007</v>
      </c>
      <c r="C246" s="26">
        <v>26</v>
      </c>
      <c r="D246" s="26">
        <v>26</v>
      </c>
      <c r="E246" s="26">
        <v>39</v>
      </c>
      <c r="F246" s="26">
        <v>26</v>
      </c>
      <c r="G246" s="26">
        <v>60</v>
      </c>
    </row>
    <row r="247" spans="1:7" ht="13.8" thickBot="1" x14ac:dyDescent="0.3">
      <c r="A247" s="25" t="s">
        <v>218</v>
      </c>
      <c r="B247" s="26">
        <v>9999887.8000000007</v>
      </c>
      <c r="C247" s="26">
        <v>25</v>
      </c>
      <c r="D247" s="26">
        <v>25</v>
      </c>
      <c r="E247" s="26">
        <v>38</v>
      </c>
      <c r="F247" s="26">
        <v>25</v>
      </c>
      <c r="G247" s="26">
        <v>59</v>
      </c>
    </row>
    <row r="248" spans="1:7" ht="13.8" thickBot="1" x14ac:dyDescent="0.3">
      <c r="A248" s="25" t="s">
        <v>224</v>
      </c>
      <c r="B248" s="26">
        <v>9999887.8000000007</v>
      </c>
      <c r="C248" s="26">
        <v>24</v>
      </c>
      <c r="D248" s="26">
        <v>24</v>
      </c>
      <c r="E248" s="26">
        <v>37</v>
      </c>
      <c r="F248" s="26">
        <v>24</v>
      </c>
      <c r="G248" s="26">
        <v>47.5</v>
      </c>
    </row>
    <row r="249" spans="1:7" ht="13.8" thickBot="1" x14ac:dyDescent="0.3">
      <c r="A249" s="25" t="s">
        <v>230</v>
      </c>
      <c r="B249" s="26">
        <v>9999887.8000000007</v>
      </c>
      <c r="C249" s="26">
        <v>23</v>
      </c>
      <c r="D249" s="26">
        <v>23</v>
      </c>
      <c r="E249" s="26">
        <v>36</v>
      </c>
      <c r="F249" s="26">
        <v>23</v>
      </c>
      <c r="G249" s="26">
        <v>46.5</v>
      </c>
    </row>
    <row r="250" spans="1:7" ht="13.8" thickBot="1" x14ac:dyDescent="0.3">
      <c r="A250" s="25" t="s">
        <v>236</v>
      </c>
      <c r="B250" s="26">
        <v>9999887.8000000007</v>
      </c>
      <c r="C250" s="26">
        <v>22</v>
      </c>
      <c r="D250" s="26">
        <v>22</v>
      </c>
      <c r="E250" s="26">
        <v>35</v>
      </c>
      <c r="F250" s="26">
        <v>22</v>
      </c>
      <c r="G250" s="26">
        <v>45.5</v>
      </c>
    </row>
    <row r="251" spans="1:7" ht="13.8" thickBot="1" x14ac:dyDescent="0.3">
      <c r="A251" s="25" t="s">
        <v>242</v>
      </c>
      <c r="B251" s="26">
        <v>9999887.8000000007</v>
      </c>
      <c r="C251" s="26">
        <v>21</v>
      </c>
      <c r="D251" s="26">
        <v>21</v>
      </c>
      <c r="E251" s="26">
        <v>34</v>
      </c>
      <c r="F251" s="26">
        <v>21</v>
      </c>
      <c r="G251" s="26">
        <v>44.5</v>
      </c>
    </row>
    <row r="252" spans="1:7" ht="13.8" thickBot="1" x14ac:dyDescent="0.3">
      <c r="A252" s="25" t="s">
        <v>248</v>
      </c>
      <c r="B252" s="26">
        <v>9999887.8000000007</v>
      </c>
      <c r="C252" s="26">
        <v>20</v>
      </c>
      <c r="D252" s="26">
        <v>20</v>
      </c>
      <c r="E252" s="26">
        <v>33</v>
      </c>
      <c r="F252" s="26">
        <v>20</v>
      </c>
      <c r="G252" s="26">
        <v>43.5</v>
      </c>
    </row>
    <row r="253" spans="1:7" ht="13.8" thickBot="1" x14ac:dyDescent="0.3">
      <c r="A253" s="25" t="s">
        <v>254</v>
      </c>
      <c r="B253" s="26">
        <v>9999887.8000000007</v>
      </c>
      <c r="C253" s="26">
        <v>19</v>
      </c>
      <c r="D253" s="26">
        <v>19</v>
      </c>
      <c r="E253" s="26">
        <v>32</v>
      </c>
      <c r="F253" s="26">
        <v>19</v>
      </c>
      <c r="G253" s="26">
        <v>42.5</v>
      </c>
    </row>
    <row r="254" spans="1:7" ht="13.8" thickBot="1" x14ac:dyDescent="0.3">
      <c r="A254" s="25" t="s">
        <v>260</v>
      </c>
      <c r="B254" s="26">
        <v>9999882.8000000007</v>
      </c>
      <c r="C254" s="26">
        <v>18</v>
      </c>
      <c r="D254" s="26">
        <v>18</v>
      </c>
      <c r="E254" s="26">
        <v>31</v>
      </c>
      <c r="F254" s="26">
        <v>18</v>
      </c>
      <c r="G254" s="26">
        <v>41.5</v>
      </c>
    </row>
    <row r="255" spans="1:7" ht="13.8" thickBot="1" x14ac:dyDescent="0.3">
      <c r="A255" s="25" t="s">
        <v>266</v>
      </c>
      <c r="B255" s="26">
        <v>9999882.8000000007</v>
      </c>
      <c r="C255" s="26">
        <v>17</v>
      </c>
      <c r="D255" s="26">
        <v>17</v>
      </c>
      <c r="E255" s="26">
        <v>30</v>
      </c>
      <c r="F255" s="26">
        <v>17</v>
      </c>
      <c r="G255" s="26">
        <v>40</v>
      </c>
    </row>
    <row r="256" spans="1:7" ht="13.8" thickBot="1" x14ac:dyDescent="0.3">
      <c r="A256" s="25" t="s">
        <v>272</v>
      </c>
      <c r="B256" s="26">
        <v>9999877.8000000007</v>
      </c>
      <c r="C256" s="26">
        <v>16</v>
      </c>
      <c r="D256" s="26">
        <v>16</v>
      </c>
      <c r="E256" s="26">
        <v>29</v>
      </c>
      <c r="F256" s="26">
        <v>16</v>
      </c>
      <c r="G256" s="26">
        <v>39</v>
      </c>
    </row>
    <row r="257" spans="1:7" ht="13.8" thickBot="1" x14ac:dyDescent="0.3">
      <c r="A257" s="25" t="s">
        <v>278</v>
      </c>
      <c r="B257" s="26">
        <v>9999877.8000000007</v>
      </c>
      <c r="C257" s="26">
        <v>15</v>
      </c>
      <c r="D257" s="26">
        <v>15</v>
      </c>
      <c r="E257" s="26">
        <v>28</v>
      </c>
      <c r="F257" s="26">
        <v>15</v>
      </c>
      <c r="G257" s="26">
        <v>37</v>
      </c>
    </row>
    <row r="258" spans="1:7" ht="13.8" thickBot="1" x14ac:dyDescent="0.3">
      <c r="A258" s="25" t="s">
        <v>284</v>
      </c>
      <c r="B258" s="26">
        <v>9999877.8000000007</v>
      </c>
      <c r="C258" s="26">
        <v>14</v>
      </c>
      <c r="D258" s="26">
        <v>14</v>
      </c>
      <c r="E258" s="26">
        <v>26</v>
      </c>
      <c r="F258" s="26">
        <v>14</v>
      </c>
      <c r="G258" s="26">
        <v>36</v>
      </c>
    </row>
    <row r="259" spans="1:7" ht="13.8" thickBot="1" x14ac:dyDescent="0.3">
      <c r="A259" s="25" t="s">
        <v>290</v>
      </c>
      <c r="B259" s="26">
        <v>9999877.8000000007</v>
      </c>
      <c r="C259" s="26">
        <v>13</v>
      </c>
      <c r="D259" s="26">
        <v>13</v>
      </c>
      <c r="E259" s="26">
        <v>25</v>
      </c>
      <c r="F259" s="26">
        <v>13</v>
      </c>
      <c r="G259" s="26">
        <v>35</v>
      </c>
    </row>
    <row r="260" spans="1:7" ht="13.8" thickBot="1" x14ac:dyDescent="0.3">
      <c r="A260" s="25" t="s">
        <v>296</v>
      </c>
      <c r="B260" s="26">
        <v>9999877.8000000007</v>
      </c>
      <c r="C260" s="26">
        <v>12</v>
      </c>
      <c r="D260" s="26">
        <v>12</v>
      </c>
      <c r="E260" s="26">
        <v>24</v>
      </c>
      <c r="F260" s="26">
        <v>12</v>
      </c>
      <c r="G260" s="26">
        <v>34</v>
      </c>
    </row>
    <row r="261" spans="1:7" ht="13.8" thickBot="1" x14ac:dyDescent="0.3">
      <c r="A261" s="25" t="s">
        <v>302</v>
      </c>
      <c r="B261" s="26">
        <v>9999877.8000000007</v>
      </c>
      <c r="C261" s="26">
        <v>11</v>
      </c>
      <c r="D261" s="26">
        <v>11</v>
      </c>
      <c r="E261" s="26">
        <v>23</v>
      </c>
      <c r="F261" s="26">
        <v>11</v>
      </c>
      <c r="G261" s="26">
        <v>33</v>
      </c>
    </row>
    <row r="262" spans="1:7" ht="13.8" thickBot="1" x14ac:dyDescent="0.3">
      <c r="A262" s="25" t="s">
        <v>308</v>
      </c>
      <c r="B262" s="26">
        <v>9999877.8000000007</v>
      </c>
      <c r="C262" s="26">
        <v>10</v>
      </c>
      <c r="D262" s="26">
        <v>10</v>
      </c>
      <c r="E262" s="26">
        <v>22</v>
      </c>
      <c r="F262" s="26">
        <v>10</v>
      </c>
      <c r="G262" s="26">
        <v>32</v>
      </c>
    </row>
    <row r="263" spans="1:7" ht="13.8" thickBot="1" x14ac:dyDescent="0.3">
      <c r="A263" s="25" t="s">
        <v>314</v>
      </c>
      <c r="B263" s="26">
        <v>9999877.8000000007</v>
      </c>
      <c r="C263" s="26">
        <v>9</v>
      </c>
      <c r="D263" s="26">
        <v>9</v>
      </c>
      <c r="E263" s="26">
        <v>21</v>
      </c>
      <c r="F263" s="26">
        <v>9</v>
      </c>
      <c r="G263" s="26">
        <v>31</v>
      </c>
    </row>
    <row r="264" spans="1:7" ht="13.8" thickBot="1" x14ac:dyDescent="0.3">
      <c r="A264" s="25" t="s">
        <v>320</v>
      </c>
      <c r="B264" s="26">
        <v>9999877.8000000007</v>
      </c>
      <c r="C264" s="26">
        <v>8</v>
      </c>
      <c r="D264" s="26">
        <v>8</v>
      </c>
      <c r="E264" s="26">
        <v>17.5</v>
      </c>
      <c r="F264" s="26">
        <v>8</v>
      </c>
      <c r="G264" s="26">
        <v>30</v>
      </c>
    </row>
    <row r="265" spans="1:7" ht="13.8" thickBot="1" x14ac:dyDescent="0.3">
      <c r="A265" s="25" t="s">
        <v>326</v>
      </c>
      <c r="B265" s="26">
        <v>9999872.8000000007</v>
      </c>
      <c r="C265" s="26">
        <v>7</v>
      </c>
      <c r="D265" s="26">
        <v>7</v>
      </c>
      <c r="E265" s="26">
        <v>16.5</v>
      </c>
      <c r="F265" s="26">
        <v>7</v>
      </c>
      <c r="G265" s="26">
        <v>29</v>
      </c>
    </row>
    <row r="266" spans="1:7" ht="13.8" thickBot="1" x14ac:dyDescent="0.3">
      <c r="A266" s="25" t="s">
        <v>332</v>
      </c>
      <c r="B266" s="26">
        <v>9999872.8000000007</v>
      </c>
      <c r="C266" s="26">
        <v>6</v>
      </c>
      <c r="D266" s="26">
        <v>6</v>
      </c>
      <c r="E266" s="26">
        <v>15.5</v>
      </c>
      <c r="F266" s="26">
        <v>6</v>
      </c>
      <c r="G266" s="26">
        <v>28</v>
      </c>
    </row>
    <row r="267" spans="1:7" ht="13.8" thickBot="1" x14ac:dyDescent="0.3">
      <c r="A267" s="25" t="s">
        <v>338</v>
      </c>
      <c r="B267" s="26">
        <v>9999867.8000000007</v>
      </c>
      <c r="C267" s="26">
        <v>5</v>
      </c>
      <c r="D267" s="26">
        <v>5</v>
      </c>
      <c r="E267" s="26">
        <v>14.5</v>
      </c>
      <c r="F267" s="26">
        <v>5</v>
      </c>
      <c r="G267" s="26">
        <v>27</v>
      </c>
    </row>
    <row r="268" spans="1:7" ht="13.8" thickBot="1" x14ac:dyDescent="0.3">
      <c r="A268" s="25" t="s">
        <v>344</v>
      </c>
      <c r="B268" s="26">
        <v>9999867.8000000007</v>
      </c>
      <c r="C268" s="26">
        <v>4</v>
      </c>
      <c r="D268" s="26">
        <v>4</v>
      </c>
      <c r="E268" s="26">
        <v>13.5</v>
      </c>
      <c r="F268" s="26">
        <v>4</v>
      </c>
      <c r="G268" s="26">
        <v>26</v>
      </c>
    </row>
    <row r="269" spans="1:7" ht="13.8" thickBot="1" x14ac:dyDescent="0.3">
      <c r="A269" s="25" t="s">
        <v>350</v>
      </c>
      <c r="B269" s="26">
        <v>9999867.8000000007</v>
      </c>
      <c r="C269" s="26">
        <v>3</v>
      </c>
      <c r="D269" s="26">
        <v>3</v>
      </c>
      <c r="E269" s="26">
        <v>12.5</v>
      </c>
      <c r="F269" s="26">
        <v>3</v>
      </c>
      <c r="G269" s="26">
        <v>25</v>
      </c>
    </row>
    <row r="270" spans="1:7" ht="13.8" thickBot="1" x14ac:dyDescent="0.3">
      <c r="A270" s="25" t="s">
        <v>356</v>
      </c>
      <c r="B270" s="26">
        <v>9999867.8000000007</v>
      </c>
      <c r="C270" s="26">
        <v>2</v>
      </c>
      <c r="D270" s="26">
        <v>2</v>
      </c>
      <c r="E270" s="26">
        <v>11.5</v>
      </c>
      <c r="F270" s="26">
        <v>2</v>
      </c>
      <c r="G270" s="26">
        <v>24</v>
      </c>
    </row>
    <row r="271" spans="1:7" ht="13.8" thickBot="1" x14ac:dyDescent="0.3">
      <c r="A271" s="25" t="s">
        <v>362</v>
      </c>
      <c r="B271" s="26">
        <v>9999867.8000000007</v>
      </c>
      <c r="C271" s="26">
        <v>1</v>
      </c>
      <c r="D271" s="26">
        <v>1</v>
      </c>
      <c r="E271" s="26">
        <v>7</v>
      </c>
      <c r="F271" s="26">
        <v>1</v>
      </c>
      <c r="G271" s="26">
        <v>4</v>
      </c>
    </row>
    <row r="272" spans="1:7" ht="13.8" thickBot="1" x14ac:dyDescent="0.3">
      <c r="A272" s="25" t="s">
        <v>368</v>
      </c>
      <c r="B272" s="26">
        <v>4999918.9000000004</v>
      </c>
      <c r="C272" s="26">
        <v>0</v>
      </c>
      <c r="D272" s="26">
        <v>0</v>
      </c>
      <c r="E272" s="26">
        <v>0</v>
      </c>
      <c r="F272" s="26">
        <v>0</v>
      </c>
      <c r="G272" s="26">
        <v>0</v>
      </c>
    </row>
    <row r="273" spans="1:11" ht="18.600000000000001" thickBot="1" x14ac:dyDescent="0.3">
      <c r="A273" s="21"/>
    </row>
    <row r="274" spans="1:11" ht="13.8" thickBot="1" x14ac:dyDescent="0.3">
      <c r="A274" s="25" t="s">
        <v>373</v>
      </c>
      <c r="B274" s="25" t="s">
        <v>135</v>
      </c>
      <c r="C274" s="25" t="s">
        <v>136</v>
      </c>
      <c r="D274" s="25" t="s">
        <v>137</v>
      </c>
      <c r="E274" s="25" t="s">
        <v>138</v>
      </c>
      <c r="F274" s="25" t="s">
        <v>139</v>
      </c>
      <c r="G274" s="25" t="s">
        <v>140</v>
      </c>
      <c r="H274" s="25" t="s">
        <v>374</v>
      </c>
      <c r="I274" s="25" t="s">
        <v>375</v>
      </c>
      <c r="J274" s="25" t="s">
        <v>376</v>
      </c>
      <c r="K274" s="25" t="s">
        <v>377</v>
      </c>
    </row>
    <row r="275" spans="1:11" ht="13.8" thickBot="1" x14ac:dyDescent="0.3">
      <c r="A275" s="25" t="s">
        <v>142</v>
      </c>
      <c r="B275" s="26">
        <v>9999877.8000000007</v>
      </c>
      <c r="C275" s="26">
        <v>11</v>
      </c>
      <c r="D275" s="26">
        <v>14</v>
      </c>
      <c r="E275" s="26">
        <v>36</v>
      </c>
      <c r="F275" s="26">
        <v>11</v>
      </c>
      <c r="G275" s="26">
        <v>77.5</v>
      </c>
      <c r="H275" s="26">
        <v>10000027.300000001</v>
      </c>
      <c r="I275" s="26">
        <v>10000000</v>
      </c>
      <c r="J275" s="26">
        <v>-27.3</v>
      </c>
      <c r="K275" s="26">
        <v>0</v>
      </c>
    </row>
    <row r="276" spans="1:11" ht="13.8" thickBot="1" x14ac:dyDescent="0.3">
      <c r="A276" s="25" t="s">
        <v>143</v>
      </c>
      <c r="B276" s="26">
        <v>9999877.8000000007</v>
      </c>
      <c r="C276" s="26">
        <v>13</v>
      </c>
      <c r="D276" s="26">
        <v>9</v>
      </c>
      <c r="E276" s="26">
        <v>32</v>
      </c>
      <c r="F276" s="26">
        <v>13</v>
      </c>
      <c r="G276" s="26">
        <v>61</v>
      </c>
      <c r="H276" s="26">
        <v>10000005.800000001</v>
      </c>
      <c r="I276" s="26">
        <v>10000000</v>
      </c>
      <c r="J276" s="26">
        <v>-5.8</v>
      </c>
      <c r="K276" s="26">
        <v>0</v>
      </c>
    </row>
    <row r="277" spans="1:11" ht="13.8" thickBot="1" x14ac:dyDescent="0.3">
      <c r="A277" s="25" t="s">
        <v>144</v>
      </c>
      <c r="B277" s="26">
        <v>9999887.8000000007</v>
      </c>
      <c r="C277" s="26">
        <v>23</v>
      </c>
      <c r="D277" s="26">
        <v>22</v>
      </c>
      <c r="E277" s="26">
        <v>30</v>
      </c>
      <c r="F277" s="26">
        <v>22</v>
      </c>
      <c r="G277" s="26">
        <v>35</v>
      </c>
      <c r="H277" s="26">
        <v>10000019.800000001</v>
      </c>
      <c r="I277" s="26">
        <v>10000000</v>
      </c>
      <c r="J277" s="26">
        <v>-19.8</v>
      </c>
      <c r="K277" s="26">
        <v>0</v>
      </c>
    </row>
    <row r="278" spans="1:11" ht="13.8" thickBot="1" x14ac:dyDescent="0.3">
      <c r="A278" s="25" t="s">
        <v>145</v>
      </c>
      <c r="B278" s="26">
        <v>9999897.8000000007</v>
      </c>
      <c r="C278" s="26">
        <v>31</v>
      </c>
      <c r="D278" s="26">
        <v>31</v>
      </c>
      <c r="E278" s="26">
        <v>26</v>
      </c>
      <c r="F278" s="26">
        <v>31</v>
      </c>
      <c r="G278" s="26">
        <v>37</v>
      </c>
      <c r="H278" s="26">
        <v>10000053.800000001</v>
      </c>
      <c r="I278" s="26">
        <v>10000000</v>
      </c>
      <c r="J278" s="26">
        <v>-53.8</v>
      </c>
      <c r="K278" s="26">
        <v>0</v>
      </c>
    </row>
    <row r="279" spans="1:11" ht="13.8" thickBot="1" x14ac:dyDescent="0.3">
      <c r="A279" s="25" t="s">
        <v>146</v>
      </c>
      <c r="B279" s="26">
        <v>9999897.8000000007</v>
      </c>
      <c r="C279" s="26">
        <v>29</v>
      </c>
      <c r="D279" s="26">
        <v>30</v>
      </c>
      <c r="E279" s="26">
        <v>35</v>
      </c>
      <c r="F279" s="26">
        <v>29</v>
      </c>
      <c r="G279" s="26">
        <v>34</v>
      </c>
      <c r="H279" s="26">
        <v>10000054.800000001</v>
      </c>
      <c r="I279" s="26">
        <v>10000000</v>
      </c>
      <c r="J279" s="26">
        <v>-54.8</v>
      </c>
      <c r="K279" s="26">
        <v>0</v>
      </c>
    </row>
    <row r="280" spans="1:11" ht="13.8" thickBot="1" x14ac:dyDescent="0.3">
      <c r="A280" s="25" t="s">
        <v>147</v>
      </c>
      <c r="B280" s="26">
        <v>9999887.8000000007</v>
      </c>
      <c r="C280" s="26">
        <v>21</v>
      </c>
      <c r="D280" s="26">
        <v>21</v>
      </c>
      <c r="E280" s="26">
        <v>29</v>
      </c>
      <c r="F280" s="26">
        <v>21</v>
      </c>
      <c r="G280" s="26">
        <v>46.5</v>
      </c>
      <c r="H280" s="26">
        <v>10000026.300000001</v>
      </c>
      <c r="I280" s="26">
        <v>10000000</v>
      </c>
      <c r="J280" s="26">
        <v>-26.3</v>
      </c>
      <c r="K280" s="26">
        <v>0</v>
      </c>
    </row>
    <row r="281" spans="1:11" ht="13.8" thickBot="1" x14ac:dyDescent="0.3">
      <c r="A281" s="25" t="s">
        <v>148</v>
      </c>
      <c r="B281" s="26">
        <v>9999887.8000000007</v>
      </c>
      <c r="C281" s="26">
        <v>22</v>
      </c>
      <c r="D281" s="26">
        <v>23</v>
      </c>
      <c r="E281" s="26">
        <v>41</v>
      </c>
      <c r="F281" s="26">
        <v>23</v>
      </c>
      <c r="G281" s="26">
        <v>30</v>
      </c>
      <c r="H281" s="26">
        <v>10000026.800000001</v>
      </c>
      <c r="I281" s="26">
        <v>10000000</v>
      </c>
      <c r="J281" s="26">
        <v>-26.8</v>
      </c>
      <c r="K281" s="26">
        <v>0</v>
      </c>
    </row>
    <row r="282" spans="1:11" ht="13.8" thickBot="1" x14ac:dyDescent="0.3">
      <c r="A282" s="25" t="s">
        <v>149</v>
      </c>
      <c r="B282" s="26">
        <v>9999877.8000000007</v>
      </c>
      <c r="C282" s="26">
        <v>15</v>
      </c>
      <c r="D282" s="26">
        <v>20</v>
      </c>
      <c r="E282" s="26">
        <v>44</v>
      </c>
      <c r="F282" s="26">
        <v>15</v>
      </c>
      <c r="G282" s="26">
        <v>64</v>
      </c>
      <c r="H282" s="26">
        <v>10000035.800000001</v>
      </c>
      <c r="I282" s="26">
        <v>10000000</v>
      </c>
      <c r="J282" s="26">
        <v>-35.799999999999997</v>
      </c>
      <c r="K282" s="26">
        <v>0</v>
      </c>
    </row>
    <row r="283" spans="1:11" ht="13.8" thickBot="1" x14ac:dyDescent="0.3">
      <c r="A283" s="25" t="s">
        <v>150</v>
      </c>
      <c r="B283" s="26">
        <v>9999867.8000000007</v>
      </c>
      <c r="C283" s="26">
        <v>8</v>
      </c>
      <c r="D283" s="26">
        <v>6</v>
      </c>
      <c r="E283" s="26">
        <v>16.5</v>
      </c>
      <c r="F283" s="26">
        <v>5</v>
      </c>
      <c r="G283" s="26">
        <v>28</v>
      </c>
      <c r="H283" s="26">
        <v>9999931.3000000007</v>
      </c>
      <c r="I283" s="26">
        <v>10000000</v>
      </c>
      <c r="J283" s="26">
        <v>68.7</v>
      </c>
      <c r="K283" s="26">
        <v>0</v>
      </c>
    </row>
    <row r="284" spans="1:11" ht="13.8" thickBot="1" x14ac:dyDescent="0.3">
      <c r="A284" s="25" t="s">
        <v>151</v>
      </c>
      <c r="B284" s="26">
        <v>9999877.8000000007</v>
      </c>
      <c r="C284" s="26">
        <v>10</v>
      </c>
      <c r="D284" s="26">
        <v>8</v>
      </c>
      <c r="E284" s="26">
        <v>25</v>
      </c>
      <c r="F284" s="26">
        <v>8</v>
      </c>
      <c r="G284" s="26">
        <v>26</v>
      </c>
      <c r="H284" s="26">
        <v>9999954.8000000007</v>
      </c>
      <c r="I284" s="26">
        <v>10000000</v>
      </c>
      <c r="J284" s="26">
        <v>45.2</v>
      </c>
      <c r="K284" s="26">
        <v>0</v>
      </c>
    </row>
    <row r="285" spans="1:11" ht="13.8" thickBot="1" x14ac:dyDescent="0.3">
      <c r="A285" s="25" t="s">
        <v>152</v>
      </c>
      <c r="B285" s="26">
        <v>9999887.8000000007</v>
      </c>
      <c r="C285" s="26">
        <v>24</v>
      </c>
      <c r="D285" s="26">
        <v>25</v>
      </c>
      <c r="E285" s="26">
        <v>39</v>
      </c>
      <c r="F285" s="26">
        <v>25</v>
      </c>
      <c r="G285" s="26">
        <v>47.5</v>
      </c>
      <c r="H285" s="26">
        <v>10000048.300000001</v>
      </c>
      <c r="I285" s="26">
        <v>10000000</v>
      </c>
      <c r="J285" s="26">
        <v>-48.3</v>
      </c>
      <c r="K285" s="26">
        <v>0</v>
      </c>
    </row>
    <row r="286" spans="1:11" ht="13.8" thickBot="1" x14ac:dyDescent="0.3">
      <c r="A286" s="25" t="s">
        <v>153</v>
      </c>
      <c r="B286" s="26">
        <v>9999892.8000000007</v>
      </c>
      <c r="C286" s="26">
        <v>27</v>
      </c>
      <c r="D286" s="26">
        <v>26</v>
      </c>
      <c r="E286" s="26">
        <v>22</v>
      </c>
      <c r="F286" s="26">
        <v>26</v>
      </c>
      <c r="G286" s="26">
        <v>39</v>
      </c>
      <c r="H286" s="26">
        <v>10000032.800000001</v>
      </c>
      <c r="I286" s="26">
        <v>10000000</v>
      </c>
      <c r="J286" s="26">
        <v>-32.799999999999997</v>
      </c>
      <c r="K286" s="26">
        <v>0</v>
      </c>
    </row>
    <row r="287" spans="1:11" ht="13.8" thickBot="1" x14ac:dyDescent="0.3">
      <c r="A287" s="25" t="s">
        <v>154</v>
      </c>
      <c r="B287" s="26">
        <v>9999882.8000000007</v>
      </c>
      <c r="C287" s="26">
        <v>19</v>
      </c>
      <c r="D287" s="26">
        <v>17</v>
      </c>
      <c r="E287" s="26">
        <v>34</v>
      </c>
      <c r="F287" s="26">
        <v>19</v>
      </c>
      <c r="G287" s="26">
        <v>29</v>
      </c>
      <c r="H287" s="26">
        <v>10000000.800000001</v>
      </c>
      <c r="I287" s="26">
        <v>10000000</v>
      </c>
      <c r="J287" s="26">
        <v>-0.8</v>
      </c>
      <c r="K287" s="26">
        <v>0</v>
      </c>
    </row>
    <row r="288" spans="1:11" ht="13.8" thickBot="1" x14ac:dyDescent="0.3">
      <c r="A288" s="25" t="s">
        <v>155</v>
      </c>
      <c r="B288" s="26">
        <v>9999867.8000000007</v>
      </c>
      <c r="C288" s="26">
        <v>1</v>
      </c>
      <c r="D288" s="26">
        <v>1</v>
      </c>
      <c r="E288" s="26">
        <v>11.5</v>
      </c>
      <c r="F288" s="26">
        <v>1</v>
      </c>
      <c r="G288" s="26">
        <v>45.5</v>
      </c>
      <c r="H288" s="26">
        <v>9999927.8000000007</v>
      </c>
      <c r="I288" s="26">
        <v>10000000</v>
      </c>
      <c r="J288" s="26">
        <v>72.2</v>
      </c>
      <c r="K288" s="26">
        <v>0</v>
      </c>
    </row>
    <row r="289" spans="1:11" ht="13.8" thickBot="1" x14ac:dyDescent="0.3">
      <c r="A289" s="25" t="s">
        <v>156</v>
      </c>
      <c r="B289" s="26">
        <v>9999877.8000000007</v>
      </c>
      <c r="C289" s="26">
        <v>16</v>
      </c>
      <c r="D289" s="26">
        <v>15</v>
      </c>
      <c r="E289" s="26">
        <v>31</v>
      </c>
      <c r="F289" s="26">
        <v>16</v>
      </c>
      <c r="G289" s="26">
        <v>27</v>
      </c>
      <c r="H289" s="26">
        <v>9999982.8000000007</v>
      </c>
      <c r="I289" s="26">
        <v>10000000</v>
      </c>
      <c r="J289" s="26">
        <v>17.2</v>
      </c>
      <c r="K289" s="26">
        <v>0</v>
      </c>
    </row>
    <row r="290" spans="1:11" ht="13.8" thickBot="1" x14ac:dyDescent="0.3">
      <c r="A290" s="25" t="s">
        <v>157</v>
      </c>
      <c r="B290" s="26">
        <v>9999877.8000000007</v>
      </c>
      <c r="C290" s="26">
        <v>14</v>
      </c>
      <c r="D290" s="26">
        <v>13</v>
      </c>
      <c r="E290" s="26">
        <v>14.5</v>
      </c>
      <c r="F290" s="26">
        <v>14</v>
      </c>
      <c r="G290" s="26">
        <v>42.5</v>
      </c>
      <c r="H290" s="26">
        <v>9999975.8000000007</v>
      </c>
      <c r="I290" s="26">
        <v>10000000</v>
      </c>
      <c r="J290" s="26">
        <v>24.2</v>
      </c>
      <c r="K290" s="26">
        <v>0</v>
      </c>
    </row>
    <row r="291" spans="1:11" ht="13.8" thickBot="1" x14ac:dyDescent="0.3">
      <c r="A291" s="25" t="s">
        <v>158</v>
      </c>
      <c r="B291" s="26">
        <v>9999877.8000000007</v>
      </c>
      <c r="C291" s="26">
        <v>9</v>
      </c>
      <c r="D291" s="26">
        <v>11</v>
      </c>
      <c r="E291" s="26">
        <v>37</v>
      </c>
      <c r="F291" s="26">
        <v>12</v>
      </c>
      <c r="G291" s="26">
        <v>63</v>
      </c>
      <c r="H291" s="26">
        <v>10000009.800000001</v>
      </c>
      <c r="I291" s="26">
        <v>10000000</v>
      </c>
      <c r="J291" s="26">
        <v>-9.8000000000000007</v>
      </c>
      <c r="K291" s="26">
        <v>0</v>
      </c>
    </row>
    <row r="292" spans="1:11" ht="13.8" thickBot="1" x14ac:dyDescent="0.3">
      <c r="A292" s="25" t="s">
        <v>159</v>
      </c>
      <c r="B292" s="26">
        <v>9999877.8000000007</v>
      </c>
      <c r="C292" s="26">
        <v>4</v>
      </c>
      <c r="D292" s="26">
        <v>12</v>
      </c>
      <c r="E292" s="26">
        <v>87</v>
      </c>
      <c r="F292" s="26">
        <v>10</v>
      </c>
      <c r="G292" s="26">
        <v>0</v>
      </c>
      <c r="H292" s="26">
        <v>9999990.8000000007</v>
      </c>
      <c r="I292" s="26">
        <v>10000000</v>
      </c>
      <c r="J292" s="26">
        <v>9.1999999999999993</v>
      </c>
      <c r="K292" s="26">
        <v>0</v>
      </c>
    </row>
    <row r="293" spans="1:11" ht="13.8" thickBot="1" x14ac:dyDescent="0.3">
      <c r="A293" s="25" t="s">
        <v>160</v>
      </c>
      <c r="B293" s="26">
        <v>9999892.8000000007</v>
      </c>
      <c r="C293" s="26">
        <v>25</v>
      </c>
      <c r="D293" s="26">
        <v>27</v>
      </c>
      <c r="E293" s="26">
        <v>43</v>
      </c>
      <c r="F293" s="26">
        <v>27</v>
      </c>
      <c r="G293" s="26">
        <v>32</v>
      </c>
      <c r="H293" s="26">
        <v>10000046.800000001</v>
      </c>
      <c r="I293" s="26">
        <v>10000000</v>
      </c>
      <c r="J293" s="26">
        <v>-46.8</v>
      </c>
      <c r="K293" s="26">
        <v>0</v>
      </c>
    </row>
    <row r="294" spans="1:11" ht="13.8" thickBot="1" x14ac:dyDescent="0.3">
      <c r="A294" s="25" t="s">
        <v>161</v>
      </c>
      <c r="B294" s="26">
        <v>9999897.8000000007</v>
      </c>
      <c r="C294" s="26">
        <v>28</v>
      </c>
      <c r="D294" s="26">
        <v>28</v>
      </c>
      <c r="E294" s="26">
        <v>40</v>
      </c>
      <c r="F294" s="26">
        <v>28</v>
      </c>
      <c r="G294" s="26">
        <v>33</v>
      </c>
      <c r="H294" s="26">
        <v>10000054.800000001</v>
      </c>
      <c r="I294" s="26">
        <v>10000000</v>
      </c>
      <c r="J294" s="26">
        <v>-54.8</v>
      </c>
      <c r="K294" s="26">
        <v>0</v>
      </c>
    </row>
    <row r="295" spans="1:11" ht="13.8" thickBot="1" x14ac:dyDescent="0.3">
      <c r="A295" s="25" t="s">
        <v>162</v>
      </c>
      <c r="B295" s="26">
        <v>4999918.9000000004</v>
      </c>
      <c r="C295" s="26">
        <v>0</v>
      </c>
      <c r="D295" s="26">
        <v>0</v>
      </c>
      <c r="E295" s="26">
        <v>33</v>
      </c>
      <c r="F295" s="26">
        <v>0</v>
      </c>
      <c r="G295" s="26">
        <v>5000039.4000000004</v>
      </c>
      <c r="H295" s="26">
        <v>9999991.3000000007</v>
      </c>
      <c r="I295" s="26">
        <v>10000000</v>
      </c>
      <c r="J295" s="26">
        <v>8.6999999999999993</v>
      </c>
      <c r="K295" s="26">
        <v>0</v>
      </c>
    </row>
    <row r="296" spans="1:11" ht="13.8" thickBot="1" x14ac:dyDescent="0.3">
      <c r="A296" s="25" t="s">
        <v>163</v>
      </c>
      <c r="B296" s="26">
        <v>9999897.8000000007</v>
      </c>
      <c r="C296" s="26">
        <v>30</v>
      </c>
      <c r="D296" s="26">
        <v>29</v>
      </c>
      <c r="E296" s="26">
        <v>23</v>
      </c>
      <c r="F296" s="26">
        <v>30</v>
      </c>
      <c r="G296" s="26">
        <v>36</v>
      </c>
      <c r="H296" s="26">
        <v>10000045.800000001</v>
      </c>
      <c r="I296" s="26">
        <v>10000000</v>
      </c>
      <c r="J296" s="26">
        <v>-45.8</v>
      </c>
      <c r="K296" s="26">
        <v>0</v>
      </c>
    </row>
    <row r="297" spans="1:11" ht="13.8" thickBot="1" x14ac:dyDescent="0.3">
      <c r="A297" s="25" t="s">
        <v>164</v>
      </c>
      <c r="B297" s="26">
        <v>9999872.8000000007</v>
      </c>
      <c r="C297" s="26">
        <v>6</v>
      </c>
      <c r="D297" s="26">
        <v>5</v>
      </c>
      <c r="E297" s="26">
        <v>28</v>
      </c>
      <c r="F297" s="26">
        <v>6</v>
      </c>
      <c r="G297" s="26">
        <v>62</v>
      </c>
      <c r="H297" s="26">
        <v>9999979.8000000007</v>
      </c>
      <c r="I297" s="26">
        <v>10000000</v>
      </c>
      <c r="J297" s="26">
        <v>20.2</v>
      </c>
      <c r="K297" s="26">
        <v>0</v>
      </c>
    </row>
    <row r="298" spans="1:11" ht="13.8" thickBot="1" x14ac:dyDescent="0.3">
      <c r="A298" s="25" t="s">
        <v>165</v>
      </c>
      <c r="B298" s="26">
        <v>9999887.8000000007</v>
      </c>
      <c r="C298" s="26">
        <v>26</v>
      </c>
      <c r="D298" s="26">
        <v>24</v>
      </c>
      <c r="E298" s="26">
        <v>17.5</v>
      </c>
      <c r="F298" s="26">
        <v>24</v>
      </c>
      <c r="G298" s="26">
        <v>43.5</v>
      </c>
      <c r="H298" s="26">
        <v>10000022.800000001</v>
      </c>
      <c r="I298" s="26">
        <v>10000000</v>
      </c>
      <c r="J298" s="26">
        <v>-22.8</v>
      </c>
      <c r="K298" s="26">
        <v>0</v>
      </c>
    </row>
    <row r="299" spans="1:11" ht="13.8" thickBot="1" x14ac:dyDescent="0.3">
      <c r="A299" s="25" t="s">
        <v>166</v>
      </c>
      <c r="B299" s="26">
        <v>9999887.8000000007</v>
      </c>
      <c r="C299" s="26">
        <v>17</v>
      </c>
      <c r="D299" s="26">
        <v>19</v>
      </c>
      <c r="E299" s="26">
        <v>38</v>
      </c>
      <c r="F299" s="26">
        <v>20</v>
      </c>
      <c r="G299" s="26">
        <v>59</v>
      </c>
      <c r="H299" s="26">
        <v>10000040.800000001</v>
      </c>
      <c r="I299" s="26">
        <v>10000000</v>
      </c>
      <c r="J299" s="26">
        <v>-40.799999999999997</v>
      </c>
      <c r="K299" s="26">
        <v>0</v>
      </c>
    </row>
    <row r="300" spans="1:11" ht="13.8" thickBot="1" x14ac:dyDescent="0.3">
      <c r="A300" s="25" t="s">
        <v>167</v>
      </c>
      <c r="B300" s="26">
        <v>9999887.8000000007</v>
      </c>
      <c r="C300" s="26">
        <v>20</v>
      </c>
      <c r="D300" s="26">
        <v>18</v>
      </c>
      <c r="E300" s="26">
        <v>13.5</v>
      </c>
      <c r="F300" s="26">
        <v>18</v>
      </c>
      <c r="G300" s="26">
        <v>41.5</v>
      </c>
      <c r="H300" s="26">
        <v>9999998.8000000007</v>
      </c>
      <c r="I300" s="26">
        <v>10000000</v>
      </c>
      <c r="J300" s="26">
        <v>1.2</v>
      </c>
      <c r="K300" s="26">
        <v>0</v>
      </c>
    </row>
    <row r="301" spans="1:11" ht="13.8" thickBot="1" x14ac:dyDescent="0.3">
      <c r="A301" s="25" t="s">
        <v>168</v>
      </c>
      <c r="B301" s="26">
        <v>9999882.8000000007</v>
      </c>
      <c r="C301" s="26">
        <v>18</v>
      </c>
      <c r="D301" s="26">
        <v>16</v>
      </c>
      <c r="E301" s="26">
        <v>12.5</v>
      </c>
      <c r="F301" s="26">
        <v>17</v>
      </c>
      <c r="G301" s="26">
        <v>44.5</v>
      </c>
      <c r="H301" s="26">
        <v>9999990.8000000007</v>
      </c>
      <c r="I301" s="26">
        <v>10000000</v>
      </c>
      <c r="J301" s="26">
        <v>9.1999999999999993</v>
      </c>
      <c r="K301" s="26">
        <v>0</v>
      </c>
    </row>
    <row r="302" spans="1:11" ht="13.8" thickBot="1" x14ac:dyDescent="0.3">
      <c r="A302" s="25" t="s">
        <v>169</v>
      </c>
      <c r="B302" s="26">
        <v>9999872.8000000007</v>
      </c>
      <c r="C302" s="26">
        <v>7</v>
      </c>
      <c r="D302" s="26">
        <v>10</v>
      </c>
      <c r="E302" s="26">
        <v>42</v>
      </c>
      <c r="F302" s="26">
        <v>7</v>
      </c>
      <c r="G302" s="26">
        <v>4</v>
      </c>
      <c r="H302" s="26">
        <v>9999942.8000000007</v>
      </c>
      <c r="I302" s="26">
        <v>10000000</v>
      </c>
      <c r="J302" s="26">
        <v>57.2</v>
      </c>
      <c r="K302" s="26">
        <v>0</v>
      </c>
    </row>
    <row r="303" spans="1:11" ht="13.8" thickBot="1" x14ac:dyDescent="0.3">
      <c r="A303" s="25" t="s">
        <v>170</v>
      </c>
      <c r="B303" s="26">
        <v>9999867.8000000007</v>
      </c>
      <c r="C303" s="26">
        <v>2</v>
      </c>
      <c r="D303" s="26">
        <v>2</v>
      </c>
      <c r="E303" s="26">
        <v>7</v>
      </c>
      <c r="F303" s="26">
        <v>2</v>
      </c>
      <c r="G303" s="26">
        <v>60</v>
      </c>
      <c r="H303" s="26">
        <v>9999940.8000000007</v>
      </c>
      <c r="I303" s="26">
        <v>10000000</v>
      </c>
      <c r="J303" s="26">
        <v>59.2</v>
      </c>
      <c r="K303" s="26">
        <v>0</v>
      </c>
    </row>
    <row r="304" spans="1:11" ht="13.8" thickBot="1" x14ac:dyDescent="0.3">
      <c r="A304" s="25" t="s">
        <v>171</v>
      </c>
      <c r="B304" s="26">
        <v>9999897.8000000007</v>
      </c>
      <c r="C304" s="26">
        <v>32</v>
      </c>
      <c r="D304" s="26">
        <v>32</v>
      </c>
      <c r="E304" s="26">
        <v>15.5</v>
      </c>
      <c r="F304" s="26">
        <v>32</v>
      </c>
      <c r="G304" s="26">
        <v>40</v>
      </c>
      <c r="H304" s="26">
        <v>10000049.300000001</v>
      </c>
      <c r="I304" s="26">
        <v>10000000</v>
      </c>
      <c r="J304" s="26">
        <v>-49.3</v>
      </c>
      <c r="K304" s="26">
        <v>0</v>
      </c>
    </row>
    <row r="305" spans="1:11" ht="13.8" thickBot="1" x14ac:dyDescent="0.3">
      <c r="A305" s="25" t="s">
        <v>172</v>
      </c>
      <c r="B305" s="26">
        <v>9999867.8000000007</v>
      </c>
      <c r="C305" s="26">
        <v>5</v>
      </c>
      <c r="D305" s="26">
        <v>4</v>
      </c>
      <c r="E305" s="26">
        <v>24</v>
      </c>
      <c r="F305" s="26">
        <v>4</v>
      </c>
      <c r="G305" s="26">
        <v>25</v>
      </c>
      <c r="H305" s="26">
        <v>9999929.8000000007</v>
      </c>
      <c r="I305" s="26">
        <v>10000000</v>
      </c>
      <c r="J305" s="26">
        <v>70.2</v>
      </c>
      <c r="K305" s="26">
        <v>0</v>
      </c>
    </row>
    <row r="306" spans="1:11" ht="13.8" thickBot="1" x14ac:dyDescent="0.3">
      <c r="A306" s="25" t="s">
        <v>173</v>
      </c>
      <c r="B306" s="26">
        <v>9999867.8000000007</v>
      </c>
      <c r="C306" s="26">
        <v>3</v>
      </c>
      <c r="D306" s="26">
        <v>3</v>
      </c>
      <c r="E306" s="26">
        <v>21</v>
      </c>
      <c r="F306" s="26">
        <v>3</v>
      </c>
      <c r="G306" s="26">
        <v>24</v>
      </c>
      <c r="H306" s="26">
        <v>9999921.8000000007</v>
      </c>
      <c r="I306" s="26">
        <v>10000000</v>
      </c>
      <c r="J306" s="26">
        <v>78.2</v>
      </c>
      <c r="K306" s="26">
        <v>0</v>
      </c>
    </row>
    <row r="307" spans="1:11" ht="13.8" thickBot="1" x14ac:dyDescent="0.3">
      <c r="A307" s="25" t="s">
        <v>174</v>
      </c>
      <c r="B307" s="26">
        <v>9999877.8000000007</v>
      </c>
      <c r="C307" s="26">
        <v>12</v>
      </c>
      <c r="D307" s="26">
        <v>7</v>
      </c>
      <c r="E307" s="26">
        <v>0</v>
      </c>
      <c r="F307" s="26">
        <v>9</v>
      </c>
      <c r="G307" s="26">
        <v>31</v>
      </c>
      <c r="H307" s="26">
        <v>9999936.8000000007</v>
      </c>
      <c r="I307" s="26">
        <v>10000000</v>
      </c>
      <c r="J307" s="26">
        <v>63.2</v>
      </c>
      <c r="K307" s="26">
        <v>0</v>
      </c>
    </row>
    <row r="308" spans="1:11" ht="13.8" thickBot="1" x14ac:dyDescent="0.3"/>
    <row r="309" spans="1:11" ht="13.8" thickBot="1" x14ac:dyDescent="0.3">
      <c r="A309" s="27" t="s">
        <v>378</v>
      </c>
      <c r="B309" s="28">
        <v>15000120.199999999</v>
      </c>
    </row>
    <row r="310" spans="1:11" ht="13.8" thickBot="1" x14ac:dyDescent="0.3">
      <c r="A310" s="27" t="s">
        <v>379</v>
      </c>
      <c r="B310" s="28">
        <v>4999918.9000000004</v>
      </c>
    </row>
    <row r="311" spans="1:11" ht="13.8" thickBot="1" x14ac:dyDescent="0.3">
      <c r="A311" s="27" t="s">
        <v>380</v>
      </c>
      <c r="B311" s="28">
        <v>329999998.39999998</v>
      </c>
    </row>
    <row r="312" spans="1:11" ht="13.8" thickBot="1" x14ac:dyDescent="0.3">
      <c r="A312" s="27" t="s">
        <v>381</v>
      </c>
      <c r="B312" s="28">
        <v>330000000</v>
      </c>
    </row>
    <row r="313" spans="1:11" ht="13.8" thickBot="1" x14ac:dyDescent="0.3">
      <c r="A313" s="27" t="s">
        <v>382</v>
      </c>
      <c r="B313" s="28">
        <v>-1.6</v>
      </c>
    </row>
    <row r="314" spans="1:11" ht="13.8" thickBot="1" x14ac:dyDescent="0.3">
      <c r="A314" s="27" t="s">
        <v>383</v>
      </c>
      <c r="B314" s="28"/>
    </row>
    <row r="315" spans="1:11" ht="13.8" thickBot="1" x14ac:dyDescent="0.3">
      <c r="A315" s="27" t="s">
        <v>384</v>
      </c>
      <c r="B315" s="28"/>
    </row>
    <row r="316" spans="1:11" ht="13.8" thickBot="1" x14ac:dyDescent="0.3">
      <c r="A316" s="27" t="s">
        <v>385</v>
      </c>
      <c r="B316" s="28">
        <v>0</v>
      </c>
    </row>
    <row r="318" spans="1:11" x14ac:dyDescent="0.25">
      <c r="A318" s="29" t="s">
        <v>386</v>
      </c>
    </row>
    <row r="320" spans="1:11" x14ac:dyDescent="0.25">
      <c r="A320" s="30" t="s">
        <v>387</v>
      </c>
    </row>
    <row r="321" spans="1:1" x14ac:dyDescent="0.25">
      <c r="A321" s="30" t="s">
        <v>466</v>
      </c>
    </row>
  </sheetData>
  <hyperlinks>
    <hyperlink ref="A156" r:id="rId1" display="https://miau.my-x.hu/myx-free/coco/test/903491120221013204511.html" xr:uid="{00000000-0004-0000-0500-000000000000}"/>
    <hyperlink ref="A318" r:id="rId2" display="https://miau.my-x.hu/myx-free/coco/test/104364920221013204858.html" xr:uid="{00000000-0004-0000-0500-000001000000}"/>
  </hyperlinks>
  <pageMargins left="0.7" right="0.7" top="0.75" bottom="0.75" header="0.3" footer="0.3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0779B-E293-4FF1-9BF0-83AA3035FF38}">
  <dimension ref="A1:B24"/>
  <sheetViews>
    <sheetView tabSelected="1" workbookViewId="0"/>
  </sheetViews>
  <sheetFormatPr defaultRowHeight="13.2" x14ac:dyDescent="0.25"/>
  <cols>
    <col min="1" max="1" width="15.77734375" customWidth="1"/>
    <col min="2" max="2" width="96.6640625" bestFit="1" customWidth="1"/>
  </cols>
  <sheetData>
    <row r="1" spans="1:2" x14ac:dyDescent="0.25">
      <c r="A1" s="14" t="s">
        <v>578</v>
      </c>
      <c r="B1" t="s">
        <v>577</v>
      </c>
    </row>
    <row r="2" spans="1:2" x14ac:dyDescent="0.25">
      <c r="A2" s="14" t="s">
        <v>579</v>
      </c>
      <c r="B2" t="s">
        <v>623</v>
      </c>
    </row>
    <row r="3" spans="1:2" x14ac:dyDescent="0.25">
      <c r="A3" s="14" t="s">
        <v>580</v>
      </c>
      <c r="B3" t="s">
        <v>583</v>
      </c>
    </row>
    <row r="4" spans="1:2" x14ac:dyDescent="0.25">
      <c r="A4" s="14" t="s">
        <v>581</v>
      </c>
      <c r="B4" t="s">
        <v>584</v>
      </c>
    </row>
    <row r="5" spans="1:2" x14ac:dyDescent="0.25">
      <c r="A5" s="14" t="s">
        <v>582</v>
      </c>
      <c r="B5" s="29" t="s">
        <v>585</v>
      </c>
    </row>
    <row r="7" spans="1:2" x14ac:dyDescent="0.25">
      <c r="B7" t="s">
        <v>586</v>
      </c>
    </row>
    <row r="8" spans="1:2" x14ac:dyDescent="0.25">
      <c r="B8" t="s">
        <v>587</v>
      </c>
    </row>
    <row r="9" spans="1:2" x14ac:dyDescent="0.25">
      <c r="B9" t="s">
        <v>588</v>
      </c>
    </row>
    <row r="10" spans="1:2" x14ac:dyDescent="0.25">
      <c r="B10" t="s">
        <v>587</v>
      </c>
    </row>
    <row r="11" spans="1:2" x14ac:dyDescent="0.25">
      <c r="B11" t="s">
        <v>589</v>
      </c>
    </row>
    <row r="12" spans="1:2" x14ac:dyDescent="0.25">
      <c r="B12" t="s">
        <v>590</v>
      </c>
    </row>
    <row r="14" spans="1:2" x14ac:dyDescent="0.25">
      <c r="A14" t="s">
        <v>591</v>
      </c>
      <c r="B14" t="s">
        <v>592</v>
      </c>
    </row>
    <row r="15" spans="1:2" x14ac:dyDescent="0.25">
      <c r="A15" t="s">
        <v>593</v>
      </c>
      <c r="B15" t="s">
        <v>594</v>
      </c>
    </row>
    <row r="16" spans="1:2" x14ac:dyDescent="0.25">
      <c r="A16" t="s">
        <v>595</v>
      </c>
      <c r="B16" t="s">
        <v>596</v>
      </c>
    </row>
    <row r="17" spans="1:2" x14ac:dyDescent="0.25">
      <c r="A17" t="s">
        <v>597</v>
      </c>
      <c r="B17" t="s">
        <v>598</v>
      </c>
    </row>
    <row r="18" spans="1:2" x14ac:dyDescent="0.25">
      <c r="A18" t="s">
        <v>599</v>
      </c>
      <c r="B18" t="s">
        <v>600</v>
      </c>
    </row>
    <row r="19" spans="1:2" x14ac:dyDescent="0.25">
      <c r="A19" t="s">
        <v>601</v>
      </c>
      <c r="B19" t="s">
        <v>600</v>
      </c>
    </row>
    <row r="20" spans="1:2" x14ac:dyDescent="0.25">
      <c r="A20" t="s">
        <v>602</v>
      </c>
      <c r="B20" t="s">
        <v>603</v>
      </c>
    </row>
    <row r="21" spans="1:2" x14ac:dyDescent="0.25">
      <c r="A21" t="s">
        <v>604</v>
      </c>
      <c r="B21" t="s">
        <v>600</v>
      </c>
    </row>
    <row r="22" spans="1:2" x14ac:dyDescent="0.25">
      <c r="A22" t="s">
        <v>605</v>
      </c>
      <c r="B22" t="s">
        <v>618</v>
      </c>
    </row>
    <row r="23" spans="1:2" x14ac:dyDescent="0.25">
      <c r="A23" t="s">
        <v>619</v>
      </c>
      <c r="B23" t="s">
        <v>620</v>
      </c>
    </row>
    <row r="24" spans="1:2" x14ac:dyDescent="0.25">
      <c r="A24" t="s">
        <v>621</v>
      </c>
      <c r="B24" t="s">
        <v>622</v>
      </c>
    </row>
  </sheetData>
  <hyperlinks>
    <hyperlink ref="B5" r:id="rId1" xr:uid="{765D8676-4744-4ABA-979A-C8704B25207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Y89"/>
  <sheetViews>
    <sheetView showGridLines="0" topLeftCell="A2" zoomScale="68" workbookViewId="0">
      <selection activeCell="A2" sqref="A2"/>
    </sheetView>
  </sheetViews>
  <sheetFormatPr defaultColWidth="6.33203125" defaultRowHeight="13.2" x14ac:dyDescent="0.25"/>
  <cols>
    <col min="5" max="5" width="4.88671875" customWidth="1"/>
    <col min="7" max="7" width="7" bestFit="1" customWidth="1"/>
    <col min="9" max="9" width="7" bestFit="1" customWidth="1"/>
    <col min="11" max="11" width="7" bestFit="1" customWidth="1"/>
    <col min="13" max="13" width="7" bestFit="1" customWidth="1"/>
    <col min="15" max="15" width="7" bestFit="1" customWidth="1"/>
    <col min="17" max="17" width="7" bestFit="1" customWidth="1"/>
    <col min="19" max="19" width="7" bestFit="1" customWidth="1"/>
    <col min="21" max="21" width="7" bestFit="1" customWidth="1"/>
    <col min="23" max="23" width="7" bestFit="1" customWidth="1"/>
    <col min="25" max="25" width="7" bestFit="1" customWidth="1"/>
    <col min="26" max="26" width="6.44140625" bestFit="1" customWidth="1"/>
    <col min="29" max="29" width="9" bestFit="1" customWidth="1"/>
    <col min="31" max="31" width="9" bestFit="1" customWidth="1"/>
    <col min="33" max="33" width="10" bestFit="1" customWidth="1"/>
  </cols>
  <sheetData>
    <row r="1" spans="1:51" hidden="1" x14ac:dyDescent="0.25">
      <c r="A1" s="1" t="e">
        <f ca="1">DotStatQuery(B1)</f>
        <v>#NAME?</v>
      </c>
      <c r="B1" s="1" t="s">
        <v>0</v>
      </c>
    </row>
    <row r="2" spans="1:51" ht="69" x14ac:dyDescent="0.25">
      <c r="A2" s="2" t="s">
        <v>1</v>
      </c>
    </row>
    <row r="3" spans="1:51" x14ac:dyDescent="0.25">
      <c r="A3" s="47" t="s">
        <v>2</v>
      </c>
      <c r="B3" s="48"/>
      <c r="C3" s="49"/>
      <c r="D3" s="50" t="s">
        <v>3</v>
      </c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2"/>
    </row>
    <row r="4" spans="1:51" x14ac:dyDescent="0.25">
      <c r="A4" s="47" t="s">
        <v>4</v>
      </c>
      <c r="B4" s="48"/>
      <c r="C4" s="49"/>
      <c r="D4" s="53" t="s">
        <v>5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5"/>
    </row>
    <row r="5" spans="1:51" x14ac:dyDescent="0.25">
      <c r="A5" s="56" t="s">
        <v>6</v>
      </c>
      <c r="B5" s="57"/>
      <c r="C5" s="58"/>
      <c r="D5" s="45" t="s">
        <v>7</v>
      </c>
      <c r="E5" s="46"/>
      <c r="F5" s="45" t="s">
        <v>8</v>
      </c>
      <c r="G5" s="46"/>
      <c r="H5" s="45" t="s">
        <v>9</v>
      </c>
      <c r="I5" s="46"/>
      <c r="J5" s="45" t="s">
        <v>10</v>
      </c>
      <c r="K5" s="46"/>
      <c r="L5" s="45" t="s">
        <v>11</v>
      </c>
      <c r="M5" s="46"/>
      <c r="N5" s="45" t="s">
        <v>12</v>
      </c>
      <c r="O5" s="46"/>
      <c r="P5" s="45" t="s">
        <v>13</v>
      </c>
      <c r="Q5" s="46"/>
      <c r="R5" s="45" t="s">
        <v>14</v>
      </c>
      <c r="S5" s="46"/>
      <c r="T5" s="45" t="s">
        <v>15</v>
      </c>
      <c r="U5" s="46"/>
      <c r="V5" s="45" t="s">
        <v>16</v>
      </c>
      <c r="W5" s="46"/>
      <c r="X5" s="45" t="s">
        <v>17</v>
      </c>
      <c r="Y5" s="46"/>
      <c r="Z5" t="s">
        <v>93</v>
      </c>
      <c r="AB5" t="str">
        <f>D5</f>
        <v>2010</v>
      </c>
      <c r="AC5">
        <f t="shared" ref="AC5:AX5" si="0">E5</f>
        <v>0</v>
      </c>
      <c r="AD5" t="str">
        <f t="shared" si="0"/>
        <v>2011</v>
      </c>
      <c r="AE5">
        <f t="shared" si="0"/>
        <v>0</v>
      </c>
      <c r="AF5" t="str">
        <f t="shared" si="0"/>
        <v>2012</v>
      </c>
      <c r="AG5">
        <f t="shared" si="0"/>
        <v>0</v>
      </c>
      <c r="AH5" t="str">
        <f t="shared" si="0"/>
        <v>2013</v>
      </c>
      <c r="AI5">
        <f t="shared" si="0"/>
        <v>0</v>
      </c>
      <c r="AJ5" t="str">
        <f t="shared" si="0"/>
        <v>2014</v>
      </c>
      <c r="AK5">
        <f t="shared" si="0"/>
        <v>0</v>
      </c>
      <c r="AL5" t="str">
        <f t="shared" si="0"/>
        <v>2015</v>
      </c>
      <c r="AM5">
        <f t="shared" si="0"/>
        <v>0</v>
      </c>
      <c r="AN5" t="str">
        <f t="shared" si="0"/>
        <v>2016</v>
      </c>
      <c r="AO5">
        <f t="shared" si="0"/>
        <v>0</v>
      </c>
      <c r="AP5" t="str">
        <f t="shared" si="0"/>
        <v>2017</v>
      </c>
      <c r="AQ5">
        <f t="shared" si="0"/>
        <v>0</v>
      </c>
      <c r="AR5" t="str">
        <f t="shared" si="0"/>
        <v>2018</v>
      </c>
      <c r="AS5">
        <f t="shared" si="0"/>
        <v>0</v>
      </c>
      <c r="AT5" t="str">
        <f t="shared" si="0"/>
        <v>2019</v>
      </c>
      <c r="AU5">
        <f t="shared" si="0"/>
        <v>0</v>
      </c>
      <c r="AV5" t="str">
        <f t="shared" si="0"/>
        <v>2020</v>
      </c>
      <c r="AW5">
        <f t="shared" si="0"/>
        <v>0</v>
      </c>
      <c r="AX5" t="str">
        <f t="shared" si="0"/>
        <v>darab</v>
      </c>
    </row>
    <row r="6" spans="1:51" ht="13.8" hidden="1" x14ac:dyDescent="0.3">
      <c r="A6" s="61" t="s">
        <v>18</v>
      </c>
      <c r="B6" s="62"/>
      <c r="C6" s="3" t="s">
        <v>19</v>
      </c>
      <c r="D6" s="59" t="s">
        <v>19</v>
      </c>
      <c r="E6" s="60"/>
      <c r="F6" s="59" t="s">
        <v>19</v>
      </c>
      <c r="G6" s="60"/>
      <c r="H6" s="59" t="s">
        <v>19</v>
      </c>
      <c r="I6" s="60"/>
      <c r="J6" s="59" t="s">
        <v>19</v>
      </c>
      <c r="K6" s="60"/>
      <c r="L6" s="59" t="s">
        <v>19</v>
      </c>
      <c r="M6" s="60"/>
      <c r="N6" s="59" t="s">
        <v>19</v>
      </c>
      <c r="O6" s="60"/>
      <c r="P6" s="59" t="s">
        <v>19</v>
      </c>
      <c r="Q6" s="60"/>
      <c r="R6" s="59" t="s">
        <v>19</v>
      </c>
      <c r="S6" s="60"/>
      <c r="T6" s="59" t="s">
        <v>19</v>
      </c>
      <c r="U6" s="60"/>
      <c r="V6" s="59" t="s">
        <v>19</v>
      </c>
      <c r="W6" s="60"/>
      <c r="X6" s="59" t="s">
        <v>19</v>
      </c>
      <c r="Y6" s="60"/>
      <c r="Z6">
        <v>0</v>
      </c>
    </row>
    <row r="7" spans="1:51" ht="15" x14ac:dyDescent="0.3">
      <c r="A7" s="63" t="s">
        <v>20</v>
      </c>
      <c r="B7" s="64"/>
      <c r="C7" s="3" t="s">
        <v>19</v>
      </c>
      <c r="D7" s="5" t="s">
        <v>19</v>
      </c>
      <c r="E7" s="6">
        <v>70793.078999999998</v>
      </c>
      <c r="F7" s="5" t="s">
        <v>19</v>
      </c>
      <c r="G7" s="6">
        <v>84540.660999999993</v>
      </c>
      <c r="H7" s="5" t="s">
        <v>19</v>
      </c>
      <c r="I7" s="6">
        <v>85880.357000000004</v>
      </c>
      <c r="J7" s="5" t="s">
        <v>19</v>
      </c>
      <c r="K7" s="6">
        <v>87591.017000000007</v>
      </c>
      <c r="L7" s="5" t="s">
        <v>19</v>
      </c>
      <c r="M7" s="6">
        <v>97010.914000000004</v>
      </c>
      <c r="N7" s="5" t="s">
        <v>19</v>
      </c>
      <c r="O7" s="6">
        <v>78796.206999999995</v>
      </c>
      <c r="P7" s="5" t="s">
        <v>19</v>
      </c>
      <c r="Q7" s="6">
        <v>74145.081999999995</v>
      </c>
      <c r="R7" s="5" t="s">
        <v>19</v>
      </c>
      <c r="S7" s="6">
        <v>72339.081000000006</v>
      </c>
      <c r="T7" s="5" t="s">
        <v>19</v>
      </c>
      <c r="U7" s="6">
        <v>69991.494000000006</v>
      </c>
      <c r="V7" s="5" t="s">
        <v>19</v>
      </c>
      <c r="W7" s="6">
        <v>61276.794999999998</v>
      </c>
      <c r="X7" s="5" t="s">
        <v>19</v>
      </c>
      <c r="Y7" s="6">
        <v>57397.027999999998</v>
      </c>
      <c r="Z7">
        <f>COUNT(D7:Y7)</f>
        <v>11</v>
      </c>
      <c r="AB7" t="str">
        <f>D7</f>
        <v/>
      </c>
      <c r="AC7">
        <f t="shared" ref="AC7" si="1">E7</f>
        <v>70793.078999999998</v>
      </c>
      <c r="AD7" t="str">
        <f t="shared" ref="AD7" si="2">F7</f>
        <v/>
      </c>
      <c r="AE7">
        <f t="shared" ref="AE7" si="3">G7</f>
        <v>84540.660999999993</v>
      </c>
      <c r="AF7" t="str">
        <f t="shared" ref="AF7" si="4">H7</f>
        <v/>
      </c>
      <c r="AG7">
        <f t="shared" ref="AG7" si="5">I7</f>
        <v>85880.357000000004</v>
      </c>
      <c r="AH7" t="str">
        <f t="shared" ref="AH7" si="6">J7</f>
        <v/>
      </c>
      <c r="AI7">
        <f t="shared" ref="AI7" si="7">K7</f>
        <v>87591.017000000007</v>
      </c>
      <c r="AJ7" t="str">
        <f t="shared" ref="AJ7" si="8">L7</f>
        <v/>
      </c>
      <c r="AK7">
        <f t="shared" ref="AK7" si="9">M7</f>
        <v>97010.914000000004</v>
      </c>
      <c r="AL7" t="str">
        <f t="shared" ref="AL7" si="10">N7</f>
        <v/>
      </c>
      <c r="AM7">
        <f t="shared" ref="AM7" si="11">O7</f>
        <v>78796.206999999995</v>
      </c>
      <c r="AN7" t="str">
        <f t="shared" ref="AN7" si="12">P7</f>
        <v/>
      </c>
      <c r="AO7">
        <f t="shared" ref="AO7" si="13">Q7</f>
        <v>74145.081999999995</v>
      </c>
      <c r="AP7" t="str">
        <f t="shared" ref="AP7" si="14">R7</f>
        <v/>
      </c>
      <c r="AQ7">
        <f t="shared" ref="AQ7" si="15">S7</f>
        <v>72339.081000000006</v>
      </c>
      <c r="AR7" t="str">
        <f t="shared" ref="AR7" si="16">T7</f>
        <v/>
      </c>
      <c r="AS7">
        <f t="shared" ref="AS7" si="17">U7</f>
        <v>69991.494000000006</v>
      </c>
      <c r="AT7" t="str">
        <f t="shared" ref="AT7" si="18">V7</f>
        <v/>
      </c>
      <c r="AU7">
        <f t="shared" ref="AU7" si="19">W7</f>
        <v>61276.794999999998</v>
      </c>
      <c r="AV7" t="str">
        <f t="shared" ref="AV7" si="20">X7</f>
        <v/>
      </c>
      <c r="AW7">
        <f t="shared" ref="AW7" si="21">Y7</f>
        <v>57397.027999999998</v>
      </c>
      <c r="AX7">
        <f t="shared" ref="AX7" si="22">Z7</f>
        <v>11</v>
      </c>
      <c r="AY7" t="str">
        <f>A7</f>
        <v>Australia</v>
      </c>
    </row>
    <row r="8" spans="1:51" ht="15" hidden="1" x14ac:dyDescent="0.3">
      <c r="A8" s="63" t="s">
        <v>21</v>
      </c>
      <c r="B8" s="64"/>
      <c r="C8" s="3" t="s">
        <v>19</v>
      </c>
      <c r="D8" s="7" t="s">
        <v>19</v>
      </c>
      <c r="E8" s="8" t="s">
        <v>22</v>
      </c>
      <c r="F8" s="7" t="s">
        <v>19</v>
      </c>
      <c r="G8" s="8" t="s">
        <v>22</v>
      </c>
      <c r="H8" s="7" t="s">
        <v>19</v>
      </c>
      <c r="I8" s="8" t="s">
        <v>22</v>
      </c>
      <c r="J8" s="7" t="s">
        <v>19</v>
      </c>
      <c r="K8" s="8">
        <v>25083.82</v>
      </c>
      <c r="L8" s="7" t="s">
        <v>19</v>
      </c>
      <c r="M8" s="8">
        <v>25102.142</v>
      </c>
      <c r="N8" s="7" t="s">
        <v>19</v>
      </c>
      <c r="O8" s="8">
        <v>21090.819</v>
      </c>
      <c r="P8" s="7" t="s">
        <v>19</v>
      </c>
      <c r="Q8" s="8">
        <v>20647.127</v>
      </c>
      <c r="R8" s="7" t="s">
        <v>19</v>
      </c>
      <c r="S8" s="8">
        <v>20485.105</v>
      </c>
      <c r="T8" s="7" t="s">
        <v>19</v>
      </c>
      <c r="U8" s="8">
        <v>21880.127</v>
      </c>
      <c r="V8" s="7" t="s">
        <v>19</v>
      </c>
      <c r="W8" s="8">
        <v>21089.909</v>
      </c>
      <c r="X8" s="7" t="s">
        <v>19</v>
      </c>
      <c r="Y8" s="8" t="s">
        <v>22</v>
      </c>
      <c r="Z8">
        <f t="shared" ref="Z8:Z71" si="23">COUNT(D8:Y8)</f>
        <v>7</v>
      </c>
    </row>
    <row r="9" spans="1:51" ht="15" x14ac:dyDescent="0.3">
      <c r="A9" s="63" t="s">
        <v>23</v>
      </c>
      <c r="B9" s="64"/>
      <c r="C9" s="3" t="s">
        <v>19</v>
      </c>
      <c r="D9" s="5" t="s">
        <v>19</v>
      </c>
      <c r="E9" s="6">
        <v>39208.661</v>
      </c>
      <c r="F9" s="5" t="s">
        <v>19</v>
      </c>
      <c r="G9" s="6">
        <v>40871.686999999998</v>
      </c>
      <c r="H9" s="5" t="s">
        <v>19</v>
      </c>
      <c r="I9" s="6">
        <v>41935.642</v>
      </c>
      <c r="J9" s="5" t="s">
        <v>19</v>
      </c>
      <c r="K9" s="6">
        <v>37520.947</v>
      </c>
      <c r="L9" s="5" t="s">
        <v>19</v>
      </c>
      <c r="M9" s="6">
        <v>38344.58</v>
      </c>
      <c r="N9" s="5" t="s">
        <v>19</v>
      </c>
      <c r="O9" s="6">
        <v>30746.375</v>
      </c>
      <c r="P9" s="5" t="s">
        <v>19</v>
      </c>
      <c r="Q9" s="6">
        <v>30431.826000000001</v>
      </c>
      <c r="R9" s="5" t="s">
        <v>19</v>
      </c>
      <c r="S9" s="6">
        <v>30839.059000000001</v>
      </c>
      <c r="T9" s="5" t="s">
        <v>19</v>
      </c>
      <c r="U9" s="6">
        <v>33702.862999999998</v>
      </c>
      <c r="V9" s="5" t="s">
        <v>19</v>
      </c>
      <c r="W9" s="6">
        <v>35151.521999999997</v>
      </c>
      <c r="X9" s="5" t="s">
        <v>19</v>
      </c>
      <c r="Y9" s="6">
        <v>34417.203000000001</v>
      </c>
      <c r="Z9">
        <f t="shared" si="23"/>
        <v>11</v>
      </c>
      <c r="AB9" t="str">
        <f>D9</f>
        <v/>
      </c>
      <c r="AC9">
        <f t="shared" ref="AC9" si="24">E9</f>
        <v>39208.661</v>
      </c>
      <c r="AD9" t="str">
        <f t="shared" ref="AD9" si="25">F9</f>
        <v/>
      </c>
      <c r="AE9">
        <f t="shared" ref="AE9" si="26">G9</f>
        <v>40871.686999999998</v>
      </c>
      <c r="AF9" t="str">
        <f t="shared" ref="AF9" si="27">H9</f>
        <v/>
      </c>
      <c r="AG9">
        <f t="shared" ref="AG9" si="28">I9</f>
        <v>41935.642</v>
      </c>
      <c r="AH9" t="str">
        <f t="shared" ref="AH9" si="29">J9</f>
        <v/>
      </c>
      <c r="AI9">
        <f t="shared" ref="AI9" si="30">K9</f>
        <v>37520.947</v>
      </c>
      <c r="AJ9" t="str">
        <f t="shared" ref="AJ9" si="31">L9</f>
        <v/>
      </c>
      <c r="AK9">
        <f t="shared" ref="AK9" si="32">M9</f>
        <v>38344.58</v>
      </c>
      <c r="AL9" t="str">
        <f t="shared" ref="AL9" si="33">N9</f>
        <v/>
      </c>
      <c r="AM9">
        <f t="shared" ref="AM9" si="34">O9</f>
        <v>30746.375</v>
      </c>
      <c r="AN9" t="str">
        <f t="shared" ref="AN9" si="35">P9</f>
        <v/>
      </c>
      <c r="AO9">
        <f t="shared" ref="AO9" si="36">Q9</f>
        <v>30431.826000000001</v>
      </c>
      <c r="AP9" t="str">
        <f t="shared" ref="AP9" si="37">R9</f>
        <v/>
      </c>
      <c r="AQ9">
        <f t="shared" ref="AQ9" si="38">S9</f>
        <v>30839.059000000001</v>
      </c>
      <c r="AR9" t="str">
        <f t="shared" ref="AR9" si="39">T9</f>
        <v/>
      </c>
      <c r="AS9">
        <f t="shared" ref="AS9" si="40">U9</f>
        <v>33702.862999999998</v>
      </c>
      <c r="AT9" t="str">
        <f t="shared" ref="AT9" si="41">V9</f>
        <v/>
      </c>
      <c r="AU9">
        <f t="shared" ref="AU9" si="42">W9</f>
        <v>35151.521999999997</v>
      </c>
      <c r="AV9" t="str">
        <f t="shared" ref="AV9" si="43">X9</f>
        <v/>
      </c>
      <c r="AW9">
        <f t="shared" ref="AW9" si="44">Y9</f>
        <v>34417.203000000001</v>
      </c>
      <c r="AX9">
        <f t="shared" ref="AX9" si="45">Z9</f>
        <v>11</v>
      </c>
      <c r="AY9" t="str">
        <f>A9</f>
        <v>Belgium</v>
      </c>
    </row>
    <row r="10" spans="1:51" ht="15" hidden="1" x14ac:dyDescent="0.3">
      <c r="A10" s="63" t="s">
        <v>24</v>
      </c>
      <c r="B10" s="64"/>
      <c r="C10" s="3" t="s">
        <v>19</v>
      </c>
      <c r="D10" s="7" t="s">
        <v>19</v>
      </c>
      <c r="E10" s="8">
        <v>85756.225999999995</v>
      </c>
      <c r="F10" s="7" t="s">
        <v>19</v>
      </c>
      <c r="G10" s="8">
        <v>94024.164000000004</v>
      </c>
      <c r="H10" s="7" t="s">
        <v>19</v>
      </c>
      <c r="I10" s="8">
        <v>97019.83</v>
      </c>
      <c r="J10" s="7" t="s">
        <v>19</v>
      </c>
      <c r="K10" s="8">
        <v>98512.425000000003</v>
      </c>
      <c r="L10" s="7" t="s">
        <v>19</v>
      </c>
      <c r="M10" s="8">
        <v>93189.442999999999</v>
      </c>
      <c r="N10" s="7" t="s">
        <v>19</v>
      </c>
      <c r="O10" s="8">
        <v>83611.853000000003</v>
      </c>
      <c r="P10" s="7" t="s">
        <v>19</v>
      </c>
      <c r="Q10" s="8">
        <v>81909.398000000001</v>
      </c>
      <c r="R10" s="7" t="s">
        <v>19</v>
      </c>
      <c r="S10" s="8">
        <v>87408.111000000004</v>
      </c>
      <c r="T10" s="7" t="s">
        <v>19</v>
      </c>
      <c r="U10" s="8">
        <v>87012.313999999998</v>
      </c>
      <c r="V10" s="7" t="s">
        <v>19</v>
      </c>
      <c r="W10" s="8" t="s">
        <v>22</v>
      </c>
      <c r="X10" s="7" t="s">
        <v>19</v>
      </c>
      <c r="Y10" s="8" t="s">
        <v>22</v>
      </c>
      <c r="Z10">
        <f t="shared" si="23"/>
        <v>9</v>
      </c>
    </row>
    <row r="11" spans="1:51" ht="15" x14ac:dyDescent="0.3">
      <c r="A11" s="65" t="s">
        <v>25</v>
      </c>
      <c r="B11" s="66"/>
      <c r="C11" s="3" t="s">
        <v>19</v>
      </c>
      <c r="D11" s="5" t="s">
        <v>19</v>
      </c>
      <c r="E11" s="6">
        <v>8309.0650000000005</v>
      </c>
      <c r="F11" s="5" t="s">
        <v>19</v>
      </c>
      <c r="G11" s="6">
        <v>9699.2260000000006</v>
      </c>
      <c r="H11" s="5" t="s">
        <v>19</v>
      </c>
      <c r="I11" s="6">
        <v>11298.144</v>
      </c>
      <c r="J11" s="5" t="s">
        <v>19</v>
      </c>
      <c r="K11" s="6">
        <v>11775.772999999999</v>
      </c>
      <c r="L11" s="5" t="s">
        <v>19</v>
      </c>
      <c r="M11" s="6">
        <v>10975.785</v>
      </c>
      <c r="N11" s="5" t="s">
        <v>19</v>
      </c>
      <c r="O11" s="6">
        <v>11413.343999999999</v>
      </c>
      <c r="P11" s="5" t="s">
        <v>19</v>
      </c>
      <c r="Q11" s="6">
        <v>12401.026</v>
      </c>
      <c r="R11" s="5" t="s">
        <v>19</v>
      </c>
      <c r="S11" s="6">
        <v>12860.489</v>
      </c>
      <c r="T11" s="5" t="s">
        <v>19</v>
      </c>
      <c r="U11" s="6">
        <v>14005.659</v>
      </c>
      <c r="V11" s="5" t="s">
        <v>19</v>
      </c>
      <c r="W11" s="6">
        <v>12892.664000000001</v>
      </c>
      <c r="X11" s="5" t="s">
        <v>19</v>
      </c>
      <c r="Y11" s="6">
        <v>9988.8909999999996</v>
      </c>
      <c r="Z11">
        <f t="shared" si="23"/>
        <v>11</v>
      </c>
      <c r="AB11" t="str">
        <f t="shared" ref="AB11:AB14" si="46">D11</f>
        <v/>
      </c>
      <c r="AC11">
        <f t="shared" ref="AC11:AC14" si="47">E11</f>
        <v>8309.0650000000005</v>
      </c>
      <c r="AD11" t="str">
        <f t="shared" ref="AD11:AD14" si="48">F11</f>
        <v/>
      </c>
      <c r="AE11">
        <f t="shared" ref="AE11:AE14" si="49">G11</f>
        <v>9699.2260000000006</v>
      </c>
      <c r="AF11" t="str">
        <f t="shared" ref="AF11:AF14" si="50">H11</f>
        <v/>
      </c>
      <c r="AG11">
        <f t="shared" ref="AG11:AG14" si="51">I11</f>
        <v>11298.144</v>
      </c>
      <c r="AH11" t="str">
        <f t="shared" ref="AH11:AH14" si="52">J11</f>
        <v/>
      </c>
      <c r="AI11">
        <f t="shared" ref="AI11:AI14" si="53">K11</f>
        <v>11775.772999999999</v>
      </c>
      <c r="AJ11" t="str">
        <f t="shared" ref="AJ11:AJ14" si="54">L11</f>
        <v/>
      </c>
      <c r="AK11">
        <f t="shared" ref="AK11:AK14" si="55">M11</f>
        <v>10975.785</v>
      </c>
      <c r="AL11" t="str">
        <f t="shared" ref="AL11:AL14" si="56">N11</f>
        <v/>
      </c>
      <c r="AM11">
        <f t="shared" ref="AM11:AM14" si="57">O11</f>
        <v>11413.343999999999</v>
      </c>
      <c r="AN11" t="str">
        <f t="shared" ref="AN11:AN14" si="58">P11</f>
        <v/>
      </c>
      <c r="AO11">
        <f t="shared" ref="AO11:AO14" si="59">Q11</f>
        <v>12401.026</v>
      </c>
      <c r="AP11" t="str">
        <f t="shared" ref="AP11:AP14" si="60">R11</f>
        <v/>
      </c>
      <c r="AQ11">
        <f t="shared" ref="AQ11:AQ14" si="61">S11</f>
        <v>12860.489</v>
      </c>
      <c r="AR11" t="str">
        <f t="shared" ref="AR11:AR14" si="62">T11</f>
        <v/>
      </c>
      <c r="AS11">
        <f t="shared" ref="AS11:AS14" si="63">U11</f>
        <v>14005.659</v>
      </c>
      <c r="AT11" t="str">
        <f t="shared" ref="AT11:AT14" si="64">V11</f>
        <v/>
      </c>
      <c r="AU11">
        <f t="shared" ref="AU11:AU14" si="65">W11</f>
        <v>12892.664000000001</v>
      </c>
      <c r="AV11" t="str">
        <f t="shared" ref="AV11:AV14" si="66">X11</f>
        <v/>
      </c>
      <c r="AW11">
        <f t="shared" ref="AW11:AW14" si="67">Y11</f>
        <v>9988.8909999999996</v>
      </c>
      <c r="AX11">
        <f t="shared" ref="AX11:AX14" si="68">Z11</f>
        <v>11</v>
      </c>
      <c r="AY11" t="str">
        <f t="shared" ref="AY11:AY14" si="69">A11</f>
        <v>Chile</v>
      </c>
    </row>
    <row r="12" spans="1:51" ht="15" x14ac:dyDescent="0.3">
      <c r="A12" s="63" t="s">
        <v>26</v>
      </c>
      <c r="B12" s="64"/>
      <c r="C12" s="3" t="s">
        <v>19</v>
      </c>
      <c r="D12" s="7" t="s">
        <v>19</v>
      </c>
      <c r="E12" s="8">
        <v>6492.49</v>
      </c>
      <c r="F12" s="7" t="s">
        <v>19</v>
      </c>
      <c r="G12" s="8">
        <v>7601.64</v>
      </c>
      <c r="H12" s="7" t="s">
        <v>19</v>
      </c>
      <c r="I12" s="8">
        <v>9144.35</v>
      </c>
      <c r="J12" s="7" t="s">
        <v>19</v>
      </c>
      <c r="K12" s="8">
        <v>10207.279</v>
      </c>
      <c r="L12" s="7" t="s">
        <v>19</v>
      </c>
      <c r="M12" s="8">
        <v>9689.8119999999999</v>
      </c>
      <c r="N12" s="7" t="s">
        <v>19</v>
      </c>
      <c r="O12" s="8">
        <v>8003.0680000000002</v>
      </c>
      <c r="P12" s="7" t="s">
        <v>19</v>
      </c>
      <c r="Q12" s="8">
        <v>8049.8850000000002</v>
      </c>
      <c r="R12" s="7" t="s">
        <v>19</v>
      </c>
      <c r="S12" s="8">
        <v>8977.9040000000005</v>
      </c>
      <c r="T12" s="7" t="s">
        <v>19</v>
      </c>
      <c r="U12" s="8">
        <v>9408.8449999999993</v>
      </c>
      <c r="V12" s="7" t="s">
        <v>19</v>
      </c>
      <c r="W12" s="8">
        <v>9391.5910000000003</v>
      </c>
      <c r="X12" s="7" t="s">
        <v>19</v>
      </c>
      <c r="Y12" s="8">
        <v>8417.0869999999995</v>
      </c>
      <c r="Z12">
        <f t="shared" si="23"/>
        <v>11</v>
      </c>
      <c r="AB12" t="str">
        <f t="shared" si="46"/>
        <v/>
      </c>
      <c r="AC12">
        <f t="shared" si="47"/>
        <v>6492.49</v>
      </c>
      <c r="AD12" t="str">
        <f t="shared" si="48"/>
        <v/>
      </c>
      <c r="AE12">
        <f t="shared" si="49"/>
        <v>7601.64</v>
      </c>
      <c r="AF12" t="str">
        <f t="shared" si="50"/>
        <v/>
      </c>
      <c r="AG12">
        <f t="shared" si="51"/>
        <v>9144.35</v>
      </c>
      <c r="AH12" t="str">
        <f t="shared" si="52"/>
        <v/>
      </c>
      <c r="AI12">
        <f t="shared" si="53"/>
        <v>10207.279</v>
      </c>
      <c r="AJ12" t="str">
        <f t="shared" si="54"/>
        <v/>
      </c>
      <c r="AK12">
        <f t="shared" si="55"/>
        <v>9689.8119999999999</v>
      </c>
      <c r="AL12" t="str">
        <f t="shared" si="56"/>
        <v/>
      </c>
      <c r="AM12">
        <f t="shared" si="57"/>
        <v>8003.0680000000002</v>
      </c>
      <c r="AN12" t="str">
        <f t="shared" si="58"/>
        <v/>
      </c>
      <c r="AO12">
        <f t="shared" si="59"/>
        <v>8049.8850000000002</v>
      </c>
      <c r="AP12" t="str">
        <f t="shared" si="60"/>
        <v/>
      </c>
      <c r="AQ12">
        <f t="shared" si="61"/>
        <v>8977.9040000000005</v>
      </c>
      <c r="AR12" t="str">
        <f t="shared" si="62"/>
        <v/>
      </c>
      <c r="AS12">
        <f t="shared" si="63"/>
        <v>9408.8449999999993</v>
      </c>
      <c r="AT12" t="str">
        <f t="shared" si="64"/>
        <v/>
      </c>
      <c r="AU12">
        <f t="shared" si="65"/>
        <v>9391.5910000000003</v>
      </c>
      <c r="AV12" t="str">
        <f t="shared" si="66"/>
        <v/>
      </c>
      <c r="AW12">
        <f t="shared" si="67"/>
        <v>8417.0869999999995</v>
      </c>
      <c r="AX12">
        <f t="shared" si="68"/>
        <v>11</v>
      </c>
      <c r="AY12" t="str">
        <f t="shared" si="69"/>
        <v>Colombia</v>
      </c>
    </row>
    <row r="13" spans="1:51" ht="15" x14ac:dyDescent="0.3">
      <c r="A13" s="63" t="s">
        <v>27</v>
      </c>
      <c r="B13" s="64"/>
      <c r="C13" s="3" t="s">
        <v>19</v>
      </c>
      <c r="D13" s="5" t="s">
        <v>19</v>
      </c>
      <c r="E13" s="6">
        <v>718.39</v>
      </c>
      <c r="F13" s="5" t="s">
        <v>19</v>
      </c>
      <c r="G13" s="6">
        <v>793.39300000000003</v>
      </c>
      <c r="H13" s="5" t="s">
        <v>19</v>
      </c>
      <c r="I13" s="6">
        <v>926.93299999999999</v>
      </c>
      <c r="J13" s="5" t="s">
        <v>19</v>
      </c>
      <c r="K13" s="6">
        <v>1035.9459999999999</v>
      </c>
      <c r="L13" s="5" t="s">
        <v>19</v>
      </c>
      <c r="M13" s="6">
        <v>1156.5530000000001</v>
      </c>
      <c r="N13" s="5" t="s">
        <v>19</v>
      </c>
      <c r="O13" s="6">
        <v>1049.3820000000001</v>
      </c>
      <c r="P13" s="5" t="s">
        <v>19</v>
      </c>
      <c r="Q13" s="6">
        <v>1210.5340000000001</v>
      </c>
      <c r="R13" s="5" t="s">
        <v>19</v>
      </c>
      <c r="S13" s="6">
        <v>1319.249</v>
      </c>
      <c r="T13" s="5" t="s">
        <v>19</v>
      </c>
      <c r="U13" s="6">
        <v>1333.28</v>
      </c>
      <c r="V13" s="5" t="s">
        <v>19</v>
      </c>
      <c r="W13" s="6">
        <v>1418.329</v>
      </c>
      <c r="X13" s="5" t="s">
        <v>19</v>
      </c>
      <c r="Y13" s="6">
        <v>1439.337</v>
      </c>
      <c r="Z13">
        <f t="shared" si="23"/>
        <v>11</v>
      </c>
      <c r="AB13" t="str">
        <f t="shared" si="46"/>
        <v/>
      </c>
      <c r="AC13">
        <f t="shared" si="47"/>
        <v>718.39</v>
      </c>
      <c r="AD13" t="str">
        <f t="shared" si="48"/>
        <v/>
      </c>
      <c r="AE13">
        <f t="shared" si="49"/>
        <v>793.39300000000003</v>
      </c>
      <c r="AF13" t="str">
        <f t="shared" si="50"/>
        <v/>
      </c>
      <c r="AG13">
        <f t="shared" si="51"/>
        <v>926.93299999999999</v>
      </c>
      <c r="AH13" t="str">
        <f t="shared" si="52"/>
        <v/>
      </c>
      <c r="AI13">
        <f t="shared" si="53"/>
        <v>1035.9459999999999</v>
      </c>
      <c r="AJ13" t="str">
        <f t="shared" si="54"/>
        <v/>
      </c>
      <c r="AK13">
        <f t="shared" si="55"/>
        <v>1156.5530000000001</v>
      </c>
      <c r="AL13" t="str">
        <f t="shared" si="56"/>
        <v/>
      </c>
      <c r="AM13">
        <f t="shared" si="57"/>
        <v>1049.3820000000001</v>
      </c>
      <c r="AN13" t="str">
        <f t="shared" si="58"/>
        <v/>
      </c>
      <c r="AO13">
        <f t="shared" si="59"/>
        <v>1210.5340000000001</v>
      </c>
      <c r="AP13" t="str">
        <f t="shared" si="60"/>
        <v/>
      </c>
      <c r="AQ13">
        <f t="shared" si="61"/>
        <v>1319.249</v>
      </c>
      <c r="AR13" t="str">
        <f t="shared" si="62"/>
        <v/>
      </c>
      <c r="AS13">
        <f t="shared" si="63"/>
        <v>1333.28</v>
      </c>
      <c r="AT13" t="str">
        <f t="shared" si="64"/>
        <v/>
      </c>
      <c r="AU13">
        <f t="shared" si="65"/>
        <v>1418.329</v>
      </c>
      <c r="AV13" t="str">
        <f t="shared" si="66"/>
        <v/>
      </c>
      <c r="AW13">
        <f t="shared" si="67"/>
        <v>1439.337</v>
      </c>
      <c r="AX13">
        <f t="shared" si="68"/>
        <v>11</v>
      </c>
      <c r="AY13" t="str">
        <f t="shared" si="69"/>
        <v>Costa Rica</v>
      </c>
    </row>
    <row r="14" spans="1:51" ht="15" x14ac:dyDescent="0.3">
      <c r="A14" s="63" t="s">
        <v>28</v>
      </c>
      <c r="B14" s="64"/>
      <c r="C14" s="3" t="s">
        <v>19</v>
      </c>
      <c r="D14" s="7" t="s">
        <v>19</v>
      </c>
      <c r="E14" s="8">
        <v>8167.31</v>
      </c>
      <c r="F14" s="7" t="s">
        <v>19</v>
      </c>
      <c r="G14" s="8">
        <v>8764.2990000000009</v>
      </c>
      <c r="H14" s="7" t="s">
        <v>19</v>
      </c>
      <c r="I14" s="8">
        <v>7845.6120000000001</v>
      </c>
      <c r="J14" s="7" t="s">
        <v>19</v>
      </c>
      <c r="K14" s="8">
        <v>7997.817</v>
      </c>
      <c r="L14" s="7" t="s">
        <v>19</v>
      </c>
      <c r="M14" s="8">
        <v>7607.7929999999997</v>
      </c>
      <c r="N14" s="7" t="s">
        <v>19</v>
      </c>
      <c r="O14" s="8">
        <v>6172.9269999999997</v>
      </c>
      <c r="P14" s="7" t="s">
        <v>19</v>
      </c>
      <c r="Q14" s="8">
        <v>6001.7939999999999</v>
      </c>
      <c r="R14" s="7" t="s">
        <v>19</v>
      </c>
      <c r="S14" s="8">
        <v>6401.58</v>
      </c>
      <c r="T14" s="7" t="s">
        <v>19</v>
      </c>
      <c r="U14" s="8">
        <v>7052.0770000000002</v>
      </c>
      <c r="V14" s="7" t="s">
        <v>19</v>
      </c>
      <c r="W14" s="8">
        <v>7214.2619999999997</v>
      </c>
      <c r="X14" s="7" t="s">
        <v>19</v>
      </c>
      <c r="Y14" s="8">
        <v>7215.3609999999999</v>
      </c>
      <c r="Z14">
        <f t="shared" si="23"/>
        <v>11</v>
      </c>
      <c r="AB14" t="str">
        <f t="shared" si="46"/>
        <v/>
      </c>
      <c r="AC14">
        <f t="shared" si="47"/>
        <v>8167.31</v>
      </c>
      <c r="AD14" t="str">
        <f t="shared" si="48"/>
        <v/>
      </c>
      <c r="AE14">
        <f t="shared" si="49"/>
        <v>8764.2990000000009</v>
      </c>
      <c r="AF14" t="str">
        <f t="shared" si="50"/>
        <v/>
      </c>
      <c r="AG14">
        <f t="shared" si="51"/>
        <v>7845.6120000000001</v>
      </c>
      <c r="AH14" t="str">
        <f t="shared" si="52"/>
        <v/>
      </c>
      <c r="AI14">
        <f t="shared" si="53"/>
        <v>7997.817</v>
      </c>
      <c r="AJ14" t="str">
        <f t="shared" si="54"/>
        <v/>
      </c>
      <c r="AK14">
        <f t="shared" si="55"/>
        <v>7607.7929999999997</v>
      </c>
      <c r="AL14" t="str">
        <f t="shared" si="56"/>
        <v/>
      </c>
      <c r="AM14">
        <f t="shared" si="57"/>
        <v>6172.9269999999997</v>
      </c>
      <c r="AN14" t="str">
        <f t="shared" si="58"/>
        <v/>
      </c>
      <c r="AO14">
        <f t="shared" si="59"/>
        <v>6001.7939999999999</v>
      </c>
      <c r="AP14" t="str">
        <f t="shared" si="60"/>
        <v/>
      </c>
      <c r="AQ14">
        <f t="shared" si="61"/>
        <v>6401.58</v>
      </c>
      <c r="AR14" t="str">
        <f t="shared" si="62"/>
        <v/>
      </c>
      <c r="AS14">
        <f t="shared" si="63"/>
        <v>7052.0770000000002</v>
      </c>
      <c r="AT14" t="str">
        <f t="shared" si="64"/>
        <v/>
      </c>
      <c r="AU14">
        <f t="shared" si="65"/>
        <v>7214.2619999999997</v>
      </c>
      <c r="AV14" t="str">
        <f t="shared" si="66"/>
        <v/>
      </c>
      <c r="AW14">
        <f t="shared" si="67"/>
        <v>7215.3609999999999</v>
      </c>
      <c r="AX14">
        <f t="shared" si="68"/>
        <v>11</v>
      </c>
      <c r="AY14" t="str">
        <f t="shared" si="69"/>
        <v>Czech Republic</v>
      </c>
    </row>
    <row r="15" spans="1:51" ht="15" hidden="1" x14ac:dyDescent="0.3">
      <c r="A15" s="63" t="s">
        <v>29</v>
      </c>
      <c r="B15" s="64"/>
      <c r="C15" s="3" t="s">
        <v>19</v>
      </c>
      <c r="D15" s="5" t="s">
        <v>19</v>
      </c>
      <c r="E15" s="6" t="s">
        <v>22</v>
      </c>
      <c r="F15" s="5" t="s">
        <v>19</v>
      </c>
      <c r="G15" s="6">
        <v>33844.252999999997</v>
      </c>
      <c r="H15" s="5" t="s">
        <v>19</v>
      </c>
      <c r="I15" s="6">
        <v>32744.639999999999</v>
      </c>
      <c r="J15" s="5" t="s">
        <v>19</v>
      </c>
      <c r="K15" s="6" t="s">
        <v>22</v>
      </c>
      <c r="L15" s="5" t="s">
        <v>19</v>
      </c>
      <c r="M15" s="6">
        <v>37098.247000000003</v>
      </c>
      <c r="N15" s="5" t="s">
        <v>19</v>
      </c>
      <c r="O15" s="6">
        <v>31997.440999999999</v>
      </c>
      <c r="P15" s="5" t="s">
        <v>19</v>
      </c>
      <c r="Q15" s="6">
        <v>33498.133999999998</v>
      </c>
      <c r="R15" s="5" t="s">
        <v>19</v>
      </c>
      <c r="S15" s="6">
        <v>37549.296000000002</v>
      </c>
      <c r="T15" s="5" t="s">
        <v>19</v>
      </c>
      <c r="U15" s="6">
        <v>40976.186999999998</v>
      </c>
      <c r="V15" s="5" t="s">
        <v>19</v>
      </c>
      <c r="W15" s="6">
        <v>38589.108999999997</v>
      </c>
      <c r="X15" s="5" t="s">
        <v>19</v>
      </c>
      <c r="Y15" s="6">
        <v>40998.74</v>
      </c>
      <c r="Z15">
        <f t="shared" si="23"/>
        <v>9</v>
      </c>
    </row>
    <row r="16" spans="1:51" ht="15" x14ac:dyDescent="0.3">
      <c r="A16" s="63" t="s">
        <v>30</v>
      </c>
      <c r="B16" s="64"/>
      <c r="C16" s="3" t="s">
        <v>19</v>
      </c>
      <c r="D16" s="7" t="s">
        <v>19</v>
      </c>
      <c r="E16" s="8">
        <v>565.72400000000005</v>
      </c>
      <c r="F16" s="7" t="s">
        <v>19</v>
      </c>
      <c r="G16" s="8">
        <v>560.73500000000001</v>
      </c>
      <c r="H16" s="7" t="s">
        <v>19</v>
      </c>
      <c r="I16" s="8">
        <v>617.09699999999998</v>
      </c>
      <c r="J16" s="7" t="s">
        <v>19</v>
      </c>
      <c r="K16" s="8">
        <v>774.26599999999996</v>
      </c>
      <c r="L16" s="7" t="s">
        <v>19</v>
      </c>
      <c r="M16" s="8">
        <v>838.70899999999995</v>
      </c>
      <c r="N16" s="7" t="s">
        <v>19</v>
      </c>
      <c r="O16" s="8">
        <v>764.18799999999999</v>
      </c>
      <c r="P16" s="7" t="s">
        <v>19</v>
      </c>
      <c r="Q16" s="8">
        <v>815.19</v>
      </c>
      <c r="R16" s="7" t="s">
        <v>19</v>
      </c>
      <c r="S16" s="8">
        <v>924.07899999999995</v>
      </c>
      <c r="T16" s="7" t="s">
        <v>19</v>
      </c>
      <c r="U16" s="8">
        <v>1092.383</v>
      </c>
      <c r="V16" s="7" t="s">
        <v>19</v>
      </c>
      <c r="W16" s="8">
        <v>1101.5630000000001</v>
      </c>
      <c r="X16" s="7" t="s">
        <v>19</v>
      </c>
      <c r="Y16" s="8">
        <v>1070.2380000000001</v>
      </c>
      <c r="Z16">
        <f t="shared" si="23"/>
        <v>11</v>
      </c>
      <c r="AB16" t="str">
        <f t="shared" ref="AB16:AB31" si="70">D16</f>
        <v/>
      </c>
      <c r="AC16">
        <f t="shared" ref="AC16:AC31" si="71">E16</f>
        <v>565.72400000000005</v>
      </c>
      <c r="AD16" t="str">
        <f t="shared" ref="AD16:AD31" si="72">F16</f>
        <v/>
      </c>
      <c r="AE16">
        <f t="shared" ref="AE16:AE31" si="73">G16</f>
        <v>560.73500000000001</v>
      </c>
      <c r="AF16" t="str">
        <f t="shared" ref="AF16:AF31" si="74">H16</f>
        <v/>
      </c>
      <c r="AG16">
        <f t="shared" ref="AG16:AG31" si="75">I16</f>
        <v>617.09699999999998</v>
      </c>
      <c r="AH16" t="str">
        <f t="shared" ref="AH16:AH31" si="76">J16</f>
        <v/>
      </c>
      <c r="AI16">
        <f t="shared" ref="AI16:AI31" si="77">K16</f>
        <v>774.26599999999996</v>
      </c>
      <c r="AJ16" t="str">
        <f t="shared" ref="AJ16:AJ31" si="78">L16</f>
        <v/>
      </c>
      <c r="AK16">
        <f t="shared" ref="AK16:AK31" si="79">M16</f>
        <v>838.70899999999995</v>
      </c>
      <c r="AL16" t="str">
        <f t="shared" ref="AL16:AL31" si="80">N16</f>
        <v/>
      </c>
      <c r="AM16">
        <f t="shared" ref="AM16:AM31" si="81">O16</f>
        <v>764.18799999999999</v>
      </c>
      <c r="AN16" t="str">
        <f t="shared" ref="AN16:AN31" si="82">P16</f>
        <v/>
      </c>
      <c r="AO16">
        <f t="shared" ref="AO16:AO31" si="83">Q16</f>
        <v>815.19</v>
      </c>
      <c r="AP16" t="str">
        <f t="shared" ref="AP16:AP31" si="84">R16</f>
        <v/>
      </c>
      <c r="AQ16">
        <f t="shared" ref="AQ16:AQ31" si="85">S16</f>
        <v>924.07899999999995</v>
      </c>
      <c r="AR16" t="str">
        <f t="shared" ref="AR16:AR31" si="86">T16</f>
        <v/>
      </c>
      <c r="AS16">
        <f t="shared" ref="AS16:AS31" si="87">U16</f>
        <v>1092.383</v>
      </c>
      <c r="AT16" t="str">
        <f t="shared" ref="AT16:AT31" si="88">V16</f>
        <v/>
      </c>
      <c r="AU16">
        <f t="shared" ref="AU16:AU31" si="89">W16</f>
        <v>1101.5630000000001</v>
      </c>
      <c r="AV16" t="str">
        <f t="shared" ref="AV16:AV31" si="90">X16</f>
        <v/>
      </c>
      <c r="AW16">
        <f t="shared" ref="AW16:AW31" si="91">Y16</f>
        <v>1070.2380000000001</v>
      </c>
      <c r="AX16">
        <f t="shared" ref="AX16:AX31" si="92">Z16</f>
        <v>11</v>
      </c>
      <c r="AY16" t="str">
        <f t="shared" ref="AY16:AY31" si="93">A16</f>
        <v>Estonia</v>
      </c>
    </row>
    <row r="17" spans="1:51" ht="15" x14ac:dyDescent="0.3">
      <c r="A17" s="63" t="s">
        <v>31</v>
      </c>
      <c r="B17" s="64"/>
      <c r="C17" s="3" t="s">
        <v>19</v>
      </c>
      <c r="D17" s="5" t="s">
        <v>19</v>
      </c>
      <c r="E17" s="6">
        <v>11626.429</v>
      </c>
      <c r="F17" s="5" t="s">
        <v>19</v>
      </c>
      <c r="G17" s="6">
        <v>10132.502</v>
      </c>
      <c r="H17" s="5" t="s">
        <v>19</v>
      </c>
      <c r="I17" s="6">
        <v>9352.4009999999998</v>
      </c>
      <c r="J17" s="5" t="s">
        <v>19</v>
      </c>
      <c r="K17" s="6">
        <v>13060.713</v>
      </c>
      <c r="L17" s="5" t="s">
        <v>19</v>
      </c>
      <c r="M17" s="6">
        <v>14124.62</v>
      </c>
      <c r="N17" s="5" t="s">
        <v>19</v>
      </c>
      <c r="O17" s="6">
        <v>11917.278</v>
      </c>
      <c r="P17" s="5" t="s">
        <v>19</v>
      </c>
      <c r="Q17" s="6">
        <v>10011.939</v>
      </c>
      <c r="R17" s="5" t="s">
        <v>19</v>
      </c>
      <c r="S17" s="6">
        <v>10083.534</v>
      </c>
      <c r="T17" s="5" t="s">
        <v>19</v>
      </c>
      <c r="U17" s="6">
        <v>5156.0469999999996</v>
      </c>
      <c r="V17" s="5" t="s">
        <v>19</v>
      </c>
      <c r="W17" s="6">
        <v>6743.7139999999999</v>
      </c>
      <c r="X17" s="5" t="s">
        <v>19</v>
      </c>
      <c r="Y17" s="6">
        <v>4611.0460000000003</v>
      </c>
      <c r="Z17">
        <f t="shared" si="23"/>
        <v>11</v>
      </c>
      <c r="AB17" t="str">
        <f t="shared" si="70"/>
        <v/>
      </c>
      <c r="AC17">
        <f t="shared" si="71"/>
        <v>11626.429</v>
      </c>
      <c r="AD17" t="str">
        <f t="shared" si="72"/>
        <v/>
      </c>
      <c r="AE17">
        <f t="shared" si="73"/>
        <v>10132.502</v>
      </c>
      <c r="AF17" t="str">
        <f t="shared" si="74"/>
        <v/>
      </c>
      <c r="AG17">
        <f t="shared" si="75"/>
        <v>9352.4009999999998</v>
      </c>
      <c r="AH17" t="str">
        <f t="shared" si="76"/>
        <v/>
      </c>
      <c r="AI17">
        <f t="shared" si="77"/>
        <v>13060.713</v>
      </c>
      <c r="AJ17" t="str">
        <f t="shared" si="78"/>
        <v/>
      </c>
      <c r="AK17">
        <f t="shared" si="79"/>
        <v>14124.62</v>
      </c>
      <c r="AL17" t="str">
        <f t="shared" si="80"/>
        <v/>
      </c>
      <c r="AM17">
        <f t="shared" si="81"/>
        <v>11917.278</v>
      </c>
      <c r="AN17" t="str">
        <f t="shared" si="82"/>
        <v/>
      </c>
      <c r="AO17">
        <f t="shared" si="83"/>
        <v>10011.939</v>
      </c>
      <c r="AP17" t="str">
        <f t="shared" si="84"/>
        <v/>
      </c>
      <c r="AQ17">
        <f t="shared" si="85"/>
        <v>10083.534</v>
      </c>
      <c r="AR17" t="str">
        <f t="shared" si="86"/>
        <v/>
      </c>
      <c r="AS17">
        <f t="shared" si="87"/>
        <v>5156.0469999999996</v>
      </c>
      <c r="AT17" t="str">
        <f t="shared" si="88"/>
        <v/>
      </c>
      <c r="AU17">
        <f t="shared" si="89"/>
        <v>6743.7139999999999</v>
      </c>
      <c r="AV17" t="str">
        <f t="shared" si="90"/>
        <v/>
      </c>
      <c r="AW17">
        <f t="shared" si="91"/>
        <v>4611.0460000000003</v>
      </c>
      <c r="AX17">
        <f t="shared" si="92"/>
        <v>11</v>
      </c>
      <c r="AY17" t="str">
        <f t="shared" si="93"/>
        <v>Finland</v>
      </c>
    </row>
    <row r="18" spans="1:51" ht="15" x14ac:dyDescent="0.3">
      <c r="A18" s="63" t="s">
        <v>32</v>
      </c>
      <c r="B18" s="64"/>
      <c r="C18" s="3" t="s">
        <v>19</v>
      </c>
      <c r="D18" s="7" t="s">
        <v>19</v>
      </c>
      <c r="E18" s="8">
        <v>297324.337</v>
      </c>
      <c r="F18" s="7" t="s">
        <v>19</v>
      </c>
      <c r="G18" s="8">
        <v>289081.93900000001</v>
      </c>
      <c r="H18" s="7" t="s">
        <v>19</v>
      </c>
      <c r="I18" s="8">
        <v>258641.01800000001</v>
      </c>
      <c r="J18" s="7" t="s">
        <v>19</v>
      </c>
      <c r="K18" s="8">
        <v>275749.59100000001</v>
      </c>
      <c r="L18" s="7" t="s">
        <v>19</v>
      </c>
      <c r="M18" s="8">
        <v>294032.87099999998</v>
      </c>
      <c r="N18" s="7" t="s">
        <v>19</v>
      </c>
      <c r="O18" s="8">
        <v>250873.22899999999</v>
      </c>
      <c r="P18" s="7" t="s">
        <v>19</v>
      </c>
      <c r="Q18" s="8">
        <v>314250.56099999999</v>
      </c>
      <c r="R18" s="7" t="s">
        <v>19</v>
      </c>
      <c r="S18" s="8">
        <v>314318.902</v>
      </c>
      <c r="T18" s="7" t="s">
        <v>19</v>
      </c>
      <c r="U18" s="8">
        <v>338708.13400000002</v>
      </c>
      <c r="V18" s="7" t="s">
        <v>19</v>
      </c>
      <c r="W18" s="8">
        <v>332471.45799999998</v>
      </c>
      <c r="X18" s="7" t="s">
        <v>19</v>
      </c>
      <c r="Y18" s="8">
        <v>302728.94</v>
      </c>
      <c r="Z18">
        <f t="shared" si="23"/>
        <v>11</v>
      </c>
      <c r="AB18" t="str">
        <f t="shared" si="70"/>
        <v/>
      </c>
      <c r="AC18">
        <f t="shared" si="71"/>
        <v>297324.337</v>
      </c>
      <c r="AD18" t="str">
        <f t="shared" si="72"/>
        <v/>
      </c>
      <c r="AE18">
        <f t="shared" si="73"/>
        <v>289081.93900000001</v>
      </c>
      <c r="AF18" t="str">
        <f t="shared" si="74"/>
        <v/>
      </c>
      <c r="AG18">
        <f t="shared" si="75"/>
        <v>258641.01800000001</v>
      </c>
      <c r="AH18" t="str">
        <f t="shared" si="76"/>
        <v/>
      </c>
      <c r="AI18">
        <f t="shared" si="77"/>
        <v>275749.59100000001</v>
      </c>
      <c r="AJ18" t="str">
        <f t="shared" si="78"/>
        <v/>
      </c>
      <c r="AK18">
        <f t="shared" si="79"/>
        <v>294032.87099999998</v>
      </c>
      <c r="AL18" t="str">
        <f t="shared" si="80"/>
        <v/>
      </c>
      <c r="AM18">
        <f t="shared" si="81"/>
        <v>250873.22899999999</v>
      </c>
      <c r="AN18" t="str">
        <f t="shared" si="82"/>
        <v/>
      </c>
      <c r="AO18">
        <f t="shared" si="83"/>
        <v>314250.56099999999</v>
      </c>
      <c r="AP18" t="str">
        <f t="shared" si="84"/>
        <v/>
      </c>
      <c r="AQ18">
        <f t="shared" si="85"/>
        <v>314318.902</v>
      </c>
      <c r="AR18" t="str">
        <f t="shared" si="86"/>
        <v/>
      </c>
      <c r="AS18">
        <f t="shared" si="87"/>
        <v>338708.13400000002</v>
      </c>
      <c r="AT18" t="str">
        <f t="shared" si="88"/>
        <v/>
      </c>
      <c r="AU18">
        <f t="shared" si="89"/>
        <v>332471.45799999998</v>
      </c>
      <c r="AV18" t="str">
        <f t="shared" si="90"/>
        <v/>
      </c>
      <c r="AW18">
        <f t="shared" si="91"/>
        <v>302728.94</v>
      </c>
      <c r="AX18">
        <f t="shared" si="92"/>
        <v>11</v>
      </c>
      <c r="AY18" t="str">
        <f t="shared" si="93"/>
        <v>France</v>
      </c>
    </row>
    <row r="19" spans="1:51" ht="15" x14ac:dyDescent="0.3">
      <c r="A19" s="63" t="s">
        <v>33</v>
      </c>
      <c r="B19" s="64"/>
      <c r="C19" s="3" t="s">
        <v>19</v>
      </c>
      <c r="D19" s="5" t="s">
        <v>19</v>
      </c>
      <c r="E19" s="6">
        <v>241051.965</v>
      </c>
      <c r="F19" s="5" t="s">
        <v>19</v>
      </c>
      <c r="G19" s="6">
        <v>255708.473</v>
      </c>
      <c r="H19" s="5" t="s">
        <v>19</v>
      </c>
      <c r="I19" s="6">
        <v>302739.36900000001</v>
      </c>
      <c r="J19" s="5" t="s">
        <v>19</v>
      </c>
      <c r="K19" s="6">
        <v>333712.60499999998</v>
      </c>
      <c r="L19" s="5" t="s">
        <v>19</v>
      </c>
      <c r="M19" s="6">
        <v>338763.85600000003</v>
      </c>
      <c r="N19" s="5" t="s">
        <v>19</v>
      </c>
      <c r="O19" s="6">
        <v>293086.47499999998</v>
      </c>
      <c r="P19" s="5" t="s">
        <v>19</v>
      </c>
      <c r="Q19" s="6">
        <v>294660.46399999998</v>
      </c>
      <c r="R19" s="5" t="s">
        <v>19</v>
      </c>
      <c r="S19" s="6">
        <v>311207.93699999998</v>
      </c>
      <c r="T19" s="5" t="s">
        <v>19</v>
      </c>
      <c r="U19" s="6">
        <v>335668.95899999997</v>
      </c>
      <c r="V19" s="5" t="s">
        <v>19</v>
      </c>
      <c r="W19" s="6">
        <v>344268.11099999998</v>
      </c>
      <c r="X19" s="5" t="s">
        <v>19</v>
      </c>
      <c r="Y19" s="6">
        <v>365896.65299999999</v>
      </c>
      <c r="Z19">
        <f t="shared" si="23"/>
        <v>11</v>
      </c>
      <c r="AB19" t="str">
        <f t="shared" si="70"/>
        <v/>
      </c>
      <c r="AC19">
        <f t="shared" si="71"/>
        <v>241051.965</v>
      </c>
      <c r="AD19" t="str">
        <f t="shared" si="72"/>
        <v/>
      </c>
      <c r="AE19">
        <f t="shared" si="73"/>
        <v>255708.473</v>
      </c>
      <c r="AF19" t="str">
        <f t="shared" si="74"/>
        <v/>
      </c>
      <c r="AG19">
        <f t="shared" si="75"/>
        <v>302739.36900000001</v>
      </c>
      <c r="AH19" t="str">
        <f t="shared" si="76"/>
        <v/>
      </c>
      <c r="AI19">
        <f t="shared" si="77"/>
        <v>333712.60499999998</v>
      </c>
      <c r="AJ19" t="str">
        <f t="shared" si="78"/>
        <v/>
      </c>
      <c r="AK19">
        <f t="shared" si="79"/>
        <v>338763.85600000003</v>
      </c>
      <c r="AL19" t="str">
        <f t="shared" si="80"/>
        <v/>
      </c>
      <c r="AM19">
        <f t="shared" si="81"/>
        <v>293086.47499999998</v>
      </c>
      <c r="AN19" t="str">
        <f t="shared" si="82"/>
        <v/>
      </c>
      <c r="AO19">
        <f t="shared" si="83"/>
        <v>294660.46399999998</v>
      </c>
      <c r="AP19" t="str">
        <f t="shared" si="84"/>
        <v/>
      </c>
      <c r="AQ19">
        <f t="shared" si="85"/>
        <v>311207.93699999998</v>
      </c>
      <c r="AR19" t="str">
        <f t="shared" si="86"/>
        <v/>
      </c>
      <c r="AS19">
        <f t="shared" si="87"/>
        <v>335668.95899999997</v>
      </c>
      <c r="AT19" t="str">
        <f t="shared" si="88"/>
        <v/>
      </c>
      <c r="AU19">
        <f t="shared" si="89"/>
        <v>344268.11099999998</v>
      </c>
      <c r="AV19" t="str">
        <f t="shared" si="90"/>
        <v/>
      </c>
      <c r="AW19">
        <f t="shared" si="91"/>
        <v>365896.65299999999</v>
      </c>
      <c r="AX19">
        <f t="shared" si="92"/>
        <v>11</v>
      </c>
      <c r="AY19" t="str">
        <f t="shared" si="93"/>
        <v>Germany</v>
      </c>
    </row>
    <row r="20" spans="1:51" ht="15" x14ac:dyDescent="0.3">
      <c r="A20" s="63" t="s">
        <v>34</v>
      </c>
      <c r="B20" s="64"/>
      <c r="C20" s="3" t="s">
        <v>19</v>
      </c>
      <c r="D20" s="7" t="s">
        <v>19</v>
      </c>
      <c r="E20" s="8">
        <v>6954.3779999999997</v>
      </c>
      <c r="F20" s="7" t="s">
        <v>19</v>
      </c>
      <c r="G20" s="8">
        <v>6893.2759999999998</v>
      </c>
      <c r="H20" s="7" t="s">
        <v>19</v>
      </c>
      <c r="I20" s="8">
        <v>5780.6719999999996</v>
      </c>
      <c r="J20" s="7" t="s">
        <v>19</v>
      </c>
      <c r="K20" s="8">
        <v>5406.7129999999997</v>
      </c>
      <c r="L20" s="7" t="s">
        <v>19</v>
      </c>
      <c r="M20" s="8">
        <v>5055.7780000000002</v>
      </c>
      <c r="N20" s="7" t="s">
        <v>19</v>
      </c>
      <c r="O20" s="8">
        <v>3964.4180000000001</v>
      </c>
      <c r="P20" s="7" t="s">
        <v>19</v>
      </c>
      <c r="Q20" s="8">
        <v>3908.444</v>
      </c>
      <c r="R20" s="7" t="s">
        <v>19</v>
      </c>
      <c r="S20" s="8">
        <v>4212.9030000000002</v>
      </c>
      <c r="T20" s="7" t="s">
        <v>19</v>
      </c>
      <c r="U20" s="8">
        <v>4484.8530000000001</v>
      </c>
      <c r="V20" s="7" t="s">
        <v>19</v>
      </c>
      <c r="W20" s="8">
        <v>4537.7389999999996</v>
      </c>
      <c r="X20" s="7" t="s">
        <v>19</v>
      </c>
      <c r="Y20" s="8">
        <v>4689.7129999999997</v>
      </c>
      <c r="Z20">
        <f t="shared" si="23"/>
        <v>11</v>
      </c>
      <c r="AB20" t="str">
        <f t="shared" si="70"/>
        <v/>
      </c>
      <c r="AC20">
        <f t="shared" si="71"/>
        <v>6954.3779999999997</v>
      </c>
      <c r="AD20" t="str">
        <f t="shared" si="72"/>
        <v/>
      </c>
      <c r="AE20">
        <f t="shared" si="73"/>
        <v>6893.2759999999998</v>
      </c>
      <c r="AF20" t="str">
        <f t="shared" si="74"/>
        <v/>
      </c>
      <c r="AG20">
        <f t="shared" si="75"/>
        <v>5780.6719999999996</v>
      </c>
      <c r="AH20" t="str">
        <f t="shared" si="76"/>
        <v/>
      </c>
      <c r="AI20">
        <f t="shared" si="77"/>
        <v>5406.7129999999997</v>
      </c>
      <c r="AJ20" t="str">
        <f t="shared" si="78"/>
        <v/>
      </c>
      <c r="AK20">
        <f t="shared" si="79"/>
        <v>5055.7780000000002</v>
      </c>
      <c r="AL20" t="str">
        <f t="shared" si="80"/>
        <v/>
      </c>
      <c r="AM20">
        <f t="shared" si="81"/>
        <v>3964.4180000000001</v>
      </c>
      <c r="AN20" t="str">
        <f t="shared" si="82"/>
        <v/>
      </c>
      <c r="AO20">
        <f t="shared" si="83"/>
        <v>3908.444</v>
      </c>
      <c r="AP20" t="str">
        <f t="shared" si="84"/>
        <v/>
      </c>
      <c r="AQ20">
        <f t="shared" si="85"/>
        <v>4212.9030000000002</v>
      </c>
      <c r="AR20" t="str">
        <f t="shared" si="86"/>
        <v/>
      </c>
      <c r="AS20">
        <f t="shared" si="87"/>
        <v>4484.8530000000001</v>
      </c>
      <c r="AT20" t="str">
        <f t="shared" si="88"/>
        <v/>
      </c>
      <c r="AU20">
        <f t="shared" si="89"/>
        <v>4537.7389999999996</v>
      </c>
      <c r="AV20" t="str">
        <f t="shared" si="90"/>
        <v/>
      </c>
      <c r="AW20">
        <f t="shared" si="91"/>
        <v>4689.7129999999997</v>
      </c>
      <c r="AX20">
        <f t="shared" si="92"/>
        <v>11</v>
      </c>
      <c r="AY20" t="str">
        <f t="shared" si="93"/>
        <v>Greece</v>
      </c>
    </row>
    <row r="21" spans="1:51" ht="15" x14ac:dyDescent="0.3">
      <c r="A21" s="63" t="s">
        <v>35</v>
      </c>
      <c r="B21" s="64"/>
      <c r="C21" s="3" t="s">
        <v>19</v>
      </c>
      <c r="D21" s="5" t="s">
        <v>19</v>
      </c>
      <c r="E21" s="6">
        <v>4052.92</v>
      </c>
      <c r="F21" s="5" t="s">
        <v>19</v>
      </c>
      <c r="G21" s="6">
        <v>4053.808</v>
      </c>
      <c r="H21" s="5" t="s">
        <v>19</v>
      </c>
      <c r="I21" s="6">
        <v>3377.3229999999999</v>
      </c>
      <c r="J21" s="5" t="s">
        <v>19</v>
      </c>
      <c r="K21" s="6">
        <v>3581.7080000000001</v>
      </c>
      <c r="L21" s="5" t="s">
        <v>19</v>
      </c>
      <c r="M21" s="6">
        <v>3584.0830000000001</v>
      </c>
      <c r="N21" s="5" t="s">
        <v>19</v>
      </c>
      <c r="O21" s="6">
        <v>2990.8029999999999</v>
      </c>
      <c r="P21" s="5" t="s">
        <v>19</v>
      </c>
      <c r="Q21" s="6">
        <v>3146.386</v>
      </c>
      <c r="R21" s="5" t="s">
        <v>19</v>
      </c>
      <c r="S21" s="6">
        <v>3483.5619999999999</v>
      </c>
      <c r="T21" s="5" t="s">
        <v>19</v>
      </c>
      <c r="U21" s="6">
        <v>3766.598</v>
      </c>
      <c r="V21" s="5" t="s">
        <v>19</v>
      </c>
      <c r="W21" s="6">
        <v>3954.873</v>
      </c>
      <c r="X21" s="5" t="s">
        <v>19</v>
      </c>
      <c r="Y21" s="6">
        <v>3909.643</v>
      </c>
      <c r="Z21">
        <f t="shared" si="23"/>
        <v>11</v>
      </c>
      <c r="AB21" t="str">
        <f t="shared" si="70"/>
        <v/>
      </c>
      <c r="AC21">
        <f t="shared" si="71"/>
        <v>4052.92</v>
      </c>
      <c r="AD21" t="str">
        <f t="shared" si="72"/>
        <v/>
      </c>
      <c r="AE21">
        <f t="shared" si="73"/>
        <v>4053.808</v>
      </c>
      <c r="AF21" t="str">
        <f t="shared" si="74"/>
        <v/>
      </c>
      <c r="AG21">
        <f t="shared" si="75"/>
        <v>3377.3229999999999</v>
      </c>
      <c r="AH21" t="str">
        <f t="shared" si="76"/>
        <v/>
      </c>
      <c r="AI21">
        <f t="shared" si="77"/>
        <v>3581.7080000000001</v>
      </c>
      <c r="AJ21" t="str">
        <f t="shared" si="78"/>
        <v/>
      </c>
      <c r="AK21">
        <f t="shared" si="79"/>
        <v>3584.0830000000001</v>
      </c>
      <c r="AL21" t="str">
        <f t="shared" si="80"/>
        <v/>
      </c>
      <c r="AM21">
        <f t="shared" si="81"/>
        <v>2990.8029999999999</v>
      </c>
      <c r="AN21" t="str">
        <f t="shared" si="82"/>
        <v/>
      </c>
      <c r="AO21">
        <f t="shared" si="83"/>
        <v>3146.386</v>
      </c>
      <c r="AP21" t="str">
        <f t="shared" si="84"/>
        <v/>
      </c>
      <c r="AQ21">
        <f t="shared" si="85"/>
        <v>3483.5619999999999</v>
      </c>
      <c r="AR21" t="str">
        <f t="shared" si="86"/>
        <v/>
      </c>
      <c r="AS21">
        <f t="shared" si="87"/>
        <v>3766.598</v>
      </c>
      <c r="AT21" t="str">
        <f t="shared" si="88"/>
        <v/>
      </c>
      <c r="AU21">
        <f t="shared" si="89"/>
        <v>3954.873</v>
      </c>
      <c r="AV21" t="str">
        <f t="shared" si="90"/>
        <v/>
      </c>
      <c r="AW21">
        <f t="shared" si="91"/>
        <v>3909.643</v>
      </c>
      <c r="AX21">
        <f t="shared" si="92"/>
        <v>11</v>
      </c>
      <c r="AY21" t="str">
        <f t="shared" si="93"/>
        <v>Hungary</v>
      </c>
    </row>
    <row r="22" spans="1:51" ht="15" x14ac:dyDescent="0.3">
      <c r="A22" s="63" t="s">
        <v>36</v>
      </c>
      <c r="B22" s="64"/>
      <c r="C22" s="3" t="s">
        <v>19</v>
      </c>
      <c r="D22" s="7" t="s">
        <v>19</v>
      </c>
      <c r="E22" s="8">
        <v>381.50599999999997</v>
      </c>
      <c r="F22" s="7" t="s">
        <v>19</v>
      </c>
      <c r="G22" s="8">
        <v>414.97</v>
      </c>
      <c r="H22" s="7" t="s">
        <v>19</v>
      </c>
      <c r="I22" s="8">
        <v>403.65</v>
      </c>
      <c r="J22" s="7" t="s">
        <v>19</v>
      </c>
      <c r="K22" s="8">
        <v>418.57900000000001</v>
      </c>
      <c r="L22" s="7" t="s">
        <v>19</v>
      </c>
      <c r="M22" s="8">
        <v>444.03399999999999</v>
      </c>
      <c r="N22" s="7" t="s">
        <v>19</v>
      </c>
      <c r="O22" s="8">
        <v>419.54899999999998</v>
      </c>
      <c r="P22" s="7" t="s">
        <v>19</v>
      </c>
      <c r="Q22" s="8">
        <v>486.517</v>
      </c>
      <c r="R22" s="7" t="s">
        <v>19</v>
      </c>
      <c r="S22" s="8">
        <v>610.95600000000002</v>
      </c>
      <c r="T22" s="7" t="s">
        <v>19</v>
      </c>
      <c r="U22" s="8">
        <v>651.53599999999994</v>
      </c>
      <c r="V22" s="7" t="s">
        <v>19</v>
      </c>
      <c r="W22" s="8">
        <v>611.53200000000004</v>
      </c>
      <c r="X22" s="7" t="s">
        <v>19</v>
      </c>
      <c r="Y22" s="8">
        <v>544.72500000000002</v>
      </c>
      <c r="Z22">
        <f t="shared" si="23"/>
        <v>11</v>
      </c>
      <c r="AB22" t="str">
        <f t="shared" si="70"/>
        <v/>
      </c>
      <c r="AC22">
        <f t="shared" si="71"/>
        <v>381.50599999999997</v>
      </c>
      <c r="AD22" t="str">
        <f t="shared" si="72"/>
        <v/>
      </c>
      <c r="AE22">
        <f t="shared" si="73"/>
        <v>414.97</v>
      </c>
      <c r="AF22" t="str">
        <f t="shared" si="74"/>
        <v/>
      </c>
      <c r="AG22">
        <f t="shared" si="75"/>
        <v>403.65</v>
      </c>
      <c r="AH22" t="str">
        <f t="shared" si="76"/>
        <v/>
      </c>
      <c r="AI22">
        <f t="shared" si="77"/>
        <v>418.57900000000001</v>
      </c>
      <c r="AJ22" t="str">
        <f t="shared" si="78"/>
        <v/>
      </c>
      <c r="AK22">
        <f t="shared" si="79"/>
        <v>444.03399999999999</v>
      </c>
      <c r="AL22" t="str">
        <f t="shared" si="80"/>
        <v/>
      </c>
      <c r="AM22">
        <f t="shared" si="81"/>
        <v>419.54899999999998</v>
      </c>
      <c r="AN22" t="str">
        <f t="shared" si="82"/>
        <v/>
      </c>
      <c r="AO22">
        <f t="shared" si="83"/>
        <v>486.517</v>
      </c>
      <c r="AP22" t="str">
        <f t="shared" si="84"/>
        <v/>
      </c>
      <c r="AQ22">
        <f t="shared" si="85"/>
        <v>610.95600000000002</v>
      </c>
      <c r="AR22" t="str">
        <f t="shared" si="86"/>
        <v/>
      </c>
      <c r="AS22">
        <f t="shared" si="87"/>
        <v>651.53599999999994</v>
      </c>
      <c r="AT22" t="str">
        <f t="shared" si="88"/>
        <v/>
      </c>
      <c r="AU22">
        <f t="shared" si="89"/>
        <v>611.53200000000004</v>
      </c>
      <c r="AV22" t="str">
        <f t="shared" si="90"/>
        <v/>
      </c>
      <c r="AW22">
        <f t="shared" si="91"/>
        <v>544.72500000000002</v>
      </c>
      <c r="AX22">
        <f t="shared" si="92"/>
        <v>11</v>
      </c>
      <c r="AY22" t="str">
        <f t="shared" si="93"/>
        <v>Iceland</v>
      </c>
    </row>
    <row r="23" spans="1:51" ht="15" x14ac:dyDescent="0.3">
      <c r="A23" s="63" t="s">
        <v>37</v>
      </c>
      <c r="B23" s="64"/>
      <c r="C23" s="3" t="s">
        <v>19</v>
      </c>
      <c r="D23" s="5" t="s">
        <v>19</v>
      </c>
      <c r="E23" s="6">
        <v>45312.995999999999</v>
      </c>
      <c r="F23" s="5" t="s">
        <v>19</v>
      </c>
      <c r="G23" s="6">
        <v>44591.478999999999</v>
      </c>
      <c r="H23" s="5" t="s">
        <v>19</v>
      </c>
      <c r="I23" s="6">
        <v>45586.190999999999</v>
      </c>
      <c r="J23" s="5" t="s">
        <v>19</v>
      </c>
      <c r="K23" s="6">
        <v>45314.059000000001</v>
      </c>
      <c r="L23" s="5" t="s">
        <v>19</v>
      </c>
      <c r="M23" s="6">
        <v>52556.82</v>
      </c>
      <c r="N23" s="5" t="s">
        <v>19</v>
      </c>
      <c r="O23" s="6">
        <v>48801.923999999999</v>
      </c>
      <c r="P23" s="5" t="s">
        <v>19</v>
      </c>
      <c r="Q23" s="6">
        <v>54181.8</v>
      </c>
      <c r="R23" s="5" t="s">
        <v>19</v>
      </c>
      <c r="S23" s="6">
        <v>49821.199000000001</v>
      </c>
      <c r="T23" s="5" t="s">
        <v>19</v>
      </c>
      <c r="U23" s="6">
        <v>48128.62</v>
      </c>
      <c r="V23" s="5" t="s">
        <v>19</v>
      </c>
      <c r="W23" s="6">
        <v>49889.381999999998</v>
      </c>
      <c r="X23" s="5" t="s">
        <v>19</v>
      </c>
      <c r="Y23" s="6">
        <v>45004.811000000002</v>
      </c>
      <c r="Z23">
        <f t="shared" si="23"/>
        <v>11</v>
      </c>
      <c r="AB23" t="str">
        <f t="shared" si="70"/>
        <v/>
      </c>
      <c r="AC23">
        <f t="shared" si="71"/>
        <v>45312.995999999999</v>
      </c>
      <c r="AD23" t="str">
        <f t="shared" si="72"/>
        <v/>
      </c>
      <c r="AE23">
        <f t="shared" si="73"/>
        <v>44591.478999999999</v>
      </c>
      <c r="AF23" t="str">
        <f t="shared" si="74"/>
        <v/>
      </c>
      <c r="AG23">
        <f t="shared" si="75"/>
        <v>45586.190999999999</v>
      </c>
      <c r="AH23" t="str">
        <f t="shared" si="76"/>
        <v/>
      </c>
      <c r="AI23">
        <f t="shared" si="77"/>
        <v>45314.059000000001</v>
      </c>
      <c r="AJ23" t="str">
        <f t="shared" si="78"/>
        <v/>
      </c>
      <c r="AK23">
        <f t="shared" si="79"/>
        <v>52556.82</v>
      </c>
      <c r="AL23" t="str">
        <f t="shared" si="80"/>
        <v/>
      </c>
      <c r="AM23">
        <f t="shared" si="81"/>
        <v>48801.923999999999</v>
      </c>
      <c r="AN23" t="str">
        <f t="shared" si="82"/>
        <v/>
      </c>
      <c r="AO23">
        <f t="shared" si="83"/>
        <v>54181.8</v>
      </c>
      <c r="AP23" t="str">
        <f t="shared" si="84"/>
        <v/>
      </c>
      <c r="AQ23">
        <f t="shared" si="85"/>
        <v>49821.199000000001</v>
      </c>
      <c r="AR23" t="str">
        <f t="shared" si="86"/>
        <v/>
      </c>
      <c r="AS23">
        <f t="shared" si="87"/>
        <v>48128.62</v>
      </c>
      <c r="AT23" t="str">
        <f t="shared" si="88"/>
        <v/>
      </c>
      <c r="AU23">
        <f t="shared" si="89"/>
        <v>49889.381999999998</v>
      </c>
      <c r="AV23" t="str">
        <f t="shared" si="90"/>
        <v/>
      </c>
      <c r="AW23">
        <f t="shared" si="91"/>
        <v>45004.811000000002</v>
      </c>
      <c r="AX23">
        <f t="shared" si="92"/>
        <v>11</v>
      </c>
      <c r="AY23" t="str">
        <f t="shared" si="93"/>
        <v>Ireland</v>
      </c>
    </row>
    <row r="24" spans="1:51" ht="15" x14ac:dyDescent="0.3">
      <c r="A24" s="63" t="s">
        <v>38</v>
      </c>
      <c r="B24" s="64"/>
      <c r="C24" s="3" t="s">
        <v>19</v>
      </c>
      <c r="D24" s="7" t="s">
        <v>19</v>
      </c>
      <c r="E24" s="8">
        <v>11233.888999999999</v>
      </c>
      <c r="F24" s="7" t="s">
        <v>19</v>
      </c>
      <c r="G24" s="8">
        <v>12665.040999999999</v>
      </c>
      <c r="H24" s="7" t="s">
        <v>19</v>
      </c>
      <c r="I24" s="8">
        <v>12470.563</v>
      </c>
      <c r="J24" s="7" t="s">
        <v>19</v>
      </c>
      <c r="K24" s="8">
        <v>13941.326999999999</v>
      </c>
      <c r="L24" s="7" t="s">
        <v>19</v>
      </c>
      <c r="M24" s="8">
        <v>14365.998</v>
      </c>
      <c r="N24" s="7" t="s">
        <v>19</v>
      </c>
      <c r="O24" s="8">
        <v>14116.608</v>
      </c>
      <c r="P24" s="7" t="s">
        <v>19</v>
      </c>
      <c r="Q24" s="8">
        <v>15141.85</v>
      </c>
      <c r="R24" s="7" t="s">
        <v>19</v>
      </c>
      <c r="S24" s="8">
        <v>17427.282999999999</v>
      </c>
      <c r="T24" s="7" t="s">
        <v>19</v>
      </c>
      <c r="U24" s="8">
        <v>18559.710999999999</v>
      </c>
      <c r="V24" s="7" t="s">
        <v>19</v>
      </c>
      <c r="W24" s="8">
        <v>19323.906999999999</v>
      </c>
      <c r="X24" s="7" t="s">
        <v>19</v>
      </c>
      <c r="Y24" s="8">
        <v>19512.867999999999</v>
      </c>
      <c r="Z24">
        <f t="shared" si="23"/>
        <v>11</v>
      </c>
      <c r="AB24" t="str">
        <f t="shared" si="70"/>
        <v/>
      </c>
      <c r="AC24">
        <f t="shared" si="71"/>
        <v>11233.888999999999</v>
      </c>
      <c r="AD24" t="str">
        <f t="shared" si="72"/>
        <v/>
      </c>
      <c r="AE24">
        <f t="shared" si="73"/>
        <v>12665.040999999999</v>
      </c>
      <c r="AF24" t="str">
        <f t="shared" si="74"/>
        <v/>
      </c>
      <c r="AG24">
        <f t="shared" si="75"/>
        <v>12470.563</v>
      </c>
      <c r="AH24" t="str">
        <f t="shared" si="76"/>
        <v/>
      </c>
      <c r="AI24">
        <f t="shared" si="77"/>
        <v>13941.326999999999</v>
      </c>
      <c r="AJ24" t="str">
        <f t="shared" si="78"/>
        <v/>
      </c>
      <c r="AK24">
        <f t="shared" si="79"/>
        <v>14365.998</v>
      </c>
      <c r="AL24" t="str">
        <f t="shared" si="80"/>
        <v/>
      </c>
      <c r="AM24">
        <f t="shared" si="81"/>
        <v>14116.608</v>
      </c>
      <c r="AN24" t="str">
        <f t="shared" si="82"/>
        <v/>
      </c>
      <c r="AO24">
        <f t="shared" si="83"/>
        <v>15141.85</v>
      </c>
      <c r="AP24" t="str">
        <f t="shared" si="84"/>
        <v/>
      </c>
      <c r="AQ24">
        <f t="shared" si="85"/>
        <v>17427.282999999999</v>
      </c>
      <c r="AR24" t="str">
        <f t="shared" si="86"/>
        <v/>
      </c>
      <c r="AS24">
        <f t="shared" si="87"/>
        <v>18559.710999999999</v>
      </c>
      <c r="AT24" t="str">
        <f t="shared" si="88"/>
        <v/>
      </c>
      <c r="AU24">
        <f t="shared" si="89"/>
        <v>19323.906999999999</v>
      </c>
      <c r="AV24" t="str">
        <f t="shared" si="90"/>
        <v/>
      </c>
      <c r="AW24">
        <f t="shared" si="91"/>
        <v>19512.867999999999</v>
      </c>
      <c r="AX24">
        <f t="shared" si="92"/>
        <v>11</v>
      </c>
      <c r="AY24" t="str">
        <f t="shared" si="93"/>
        <v>Israel</v>
      </c>
    </row>
    <row r="25" spans="1:51" ht="15" x14ac:dyDescent="0.3">
      <c r="A25" s="63" t="s">
        <v>39</v>
      </c>
      <c r="B25" s="64"/>
      <c r="C25" s="3" t="s">
        <v>19</v>
      </c>
      <c r="D25" s="5" t="s">
        <v>19</v>
      </c>
      <c r="E25" s="6">
        <v>169910.45</v>
      </c>
      <c r="F25" s="5" t="s">
        <v>19</v>
      </c>
      <c r="G25" s="6">
        <v>156981.595</v>
      </c>
      <c r="H25" s="5" t="s">
        <v>19</v>
      </c>
      <c r="I25" s="6">
        <v>138232.14799999999</v>
      </c>
      <c r="J25" s="5" t="s">
        <v>19</v>
      </c>
      <c r="K25" s="6">
        <v>161160.603</v>
      </c>
      <c r="L25" s="5" t="s">
        <v>19</v>
      </c>
      <c r="M25" s="6">
        <v>193455.43400000001</v>
      </c>
      <c r="N25" s="5" t="s">
        <v>19</v>
      </c>
      <c r="O25" s="6">
        <v>165854.014</v>
      </c>
      <c r="P25" s="5" t="s">
        <v>19</v>
      </c>
      <c r="Q25" s="6">
        <v>151423.405</v>
      </c>
      <c r="R25" s="5" t="s">
        <v>19</v>
      </c>
      <c r="S25" s="6">
        <v>150731.74400000001</v>
      </c>
      <c r="T25" s="5" t="s">
        <v>19</v>
      </c>
      <c r="U25" s="6">
        <v>163780.53400000001</v>
      </c>
      <c r="V25" s="5" t="s">
        <v>19</v>
      </c>
      <c r="W25" s="6">
        <v>158241.03599999999</v>
      </c>
      <c r="X25" s="5" t="s">
        <v>19</v>
      </c>
      <c r="Y25" s="6">
        <v>155751.723</v>
      </c>
      <c r="Z25">
        <f t="shared" si="23"/>
        <v>11</v>
      </c>
      <c r="AB25" t="str">
        <f t="shared" si="70"/>
        <v/>
      </c>
      <c r="AC25">
        <f t="shared" si="71"/>
        <v>169910.45</v>
      </c>
      <c r="AD25" t="str">
        <f t="shared" si="72"/>
        <v/>
      </c>
      <c r="AE25">
        <f t="shared" si="73"/>
        <v>156981.595</v>
      </c>
      <c r="AF25" t="str">
        <f t="shared" si="74"/>
        <v/>
      </c>
      <c r="AG25">
        <f t="shared" si="75"/>
        <v>138232.14799999999</v>
      </c>
      <c r="AH25" t="str">
        <f t="shared" si="76"/>
        <v/>
      </c>
      <c r="AI25">
        <f t="shared" si="77"/>
        <v>161160.603</v>
      </c>
      <c r="AJ25" t="str">
        <f t="shared" si="78"/>
        <v/>
      </c>
      <c r="AK25">
        <f t="shared" si="79"/>
        <v>193455.43400000001</v>
      </c>
      <c r="AL25" t="str">
        <f t="shared" si="80"/>
        <v/>
      </c>
      <c r="AM25">
        <f t="shared" si="81"/>
        <v>165854.014</v>
      </c>
      <c r="AN25" t="str">
        <f t="shared" si="82"/>
        <v/>
      </c>
      <c r="AO25">
        <f t="shared" si="83"/>
        <v>151423.405</v>
      </c>
      <c r="AP25" t="str">
        <f t="shared" si="84"/>
        <v/>
      </c>
      <c r="AQ25">
        <f t="shared" si="85"/>
        <v>150731.74400000001</v>
      </c>
      <c r="AR25" t="str">
        <f t="shared" si="86"/>
        <v/>
      </c>
      <c r="AS25">
        <f t="shared" si="87"/>
        <v>163780.53400000001</v>
      </c>
      <c r="AT25" t="str">
        <f t="shared" si="88"/>
        <v/>
      </c>
      <c r="AU25">
        <f t="shared" si="89"/>
        <v>158241.03599999999</v>
      </c>
      <c r="AV25" t="str">
        <f t="shared" si="90"/>
        <v/>
      </c>
      <c r="AW25">
        <f t="shared" si="91"/>
        <v>155751.723</v>
      </c>
      <c r="AX25">
        <f t="shared" si="92"/>
        <v>11</v>
      </c>
      <c r="AY25" t="str">
        <f t="shared" si="93"/>
        <v>Italy</v>
      </c>
    </row>
    <row r="26" spans="1:51" ht="15" x14ac:dyDescent="0.3">
      <c r="A26" s="63" t="s">
        <v>40</v>
      </c>
      <c r="B26" s="64"/>
      <c r="C26" s="3" t="s">
        <v>19</v>
      </c>
      <c r="D26" s="7" t="s">
        <v>19</v>
      </c>
      <c r="E26" s="8">
        <v>518774.78700000001</v>
      </c>
      <c r="F26" s="7" t="s">
        <v>19</v>
      </c>
      <c r="G26" s="8">
        <v>590342.125</v>
      </c>
      <c r="H26" s="7" t="s">
        <v>19</v>
      </c>
      <c r="I26" s="8">
        <v>475139.04100000003</v>
      </c>
      <c r="J26" s="7" t="s">
        <v>19</v>
      </c>
      <c r="K26" s="8">
        <v>349904.70199999999</v>
      </c>
      <c r="L26" s="7" t="s">
        <v>19</v>
      </c>
      <c r="M26" s="8">
        <v>347080.29300000001</v>
      </c>
      <c r="N26" s="7" t="s">
        <v>19</v>
      </c>
      <c r="O26" s="8">
        <v>313822.255</v>
      </c>
      <c r="P26" s="7" t="s">
        <v>19</v>
      </c>
      <c r="Q26" s="8">
        <v>434737.11499999999</v>
      </c>
      <c r="R26" s="7" t="s">
        <v>19</v>
      </c>
      <c r="S26" s="8">
        <v>390095.63900000002</v>
      </c>
      <c r="T26" s="7" t="s">
        <v>19</v>
      </c>
      <c r="U26" s="8">
        <v>402773.288</v>
      </c>
      <c r="V26" s="7" t="s">
        <v>19</v>
      </c>
      <c r="W26" s="8">
        <v>399088.24099999998</v>
      </c>
      <c r="X26" s="7" t="s">
        <v>19</v>
      </c>
      <c r="Y26" s="8">
        <v>385034.93300000002</v>
      </c>
      <c r="Z26">
        <f t="shared" si="23"/>
        <v>11</v>
      </c>
      <c r="AB26" t="str">
        <f t="shared" si="70"/>
        <v/>
      </c>
      <c r="AC26">
        <f t="shared" si="71"/>
        <v>518774.78700000001</v>
      </c>
      <c r="AD26" t="str">
        <f t="shared" si="72"/>
        <v/>
      </c>
      <c r="AE26">
        <f t="shared" si="73"/>
        <v>590342.125</v>
      </c>
      <c r="AF26" t="str">
        <f t="shared" si="74"/>
        <v/>
      </c>
      <c r="AG26">
        <f t="shared" si="75"/>
        <v>475139.04100000003</v>
      </c>
      <c r="AH26" t="str">
        <f t="shared" si="76"/>
        <v/>
      </c>
      <c r="AI26">
        <f t="shared" si="77"/>
        <v>349904.70199999999</v>
      </c>
      <c r="AJ26" t="str">
        <f t="shared" si="78"/>
        <v/>
      </c>
      <c r="AK26">
        <f t="shared" si="79"/>
        <v>347080.29300000001</v>
      </c>
      <c r="AL26" t="str">
        <f t="shared" si="80"/>
        <v/>
      </c>
      <c r="AM26">
        <f t="shared" si="81"/>
        <v>313822.255</v>
      </c>
      <c r="AN26" t="str">
        <f t="shared" si="82"/>
        <v/>
      </c>
      <c r="AO26">
        <f t="shared" si="83"/>
        <v>434737.11499999999</v>
      </c>
      <c r="AP26" t="str">
        <f t="shared" si="84"/>
        <v/>
      </c>
      <c r="AQ26">
        <f t="shared" si="85"/>
        <v>390095.63900000002</v>
      </c>
      <c r="AR26" t="str">
        <f t="shared" si="86"/>
        <v/>
      </c>
      <c r="AS26">
        <f t="shared" si="87"/>
        <v>402773.288</v>
      </c>
      <c r="AT26" t="str">
        <f t="shared" si="88"/>
        <v/>
      </c>
      <c r="AU26">
        <f t="shared" si="89"/>
        <v>399088.24099999998</v>
      </c>
      <c r="AV26" t="str">
        <f t="shared" si="90"/>
        <v/>
      </c>
      <c r="AW26">
        <f t="shared" si="91"/>
        <v>385034.93300000002</v>
      </c>
      <c r="AX26">
        <f t="shared" si="92"/>
        <v>11</v>
      </c>
      <c r="AY26" t="str">
        <f t="shared" si="93"/>
        <v>Japan</v>
      </c>
    </row>
    <row r="27" spans="1:51" ht="15" x14ac:dyDescent="0.3">
      <c r="A27" s="63" t="s">
        <v>41</v>
      </c>
      <c r="B27" s="64"/>
      <c r="C27" s="3" t="s">
        <v>19</v>
      </c>
      <c r="D27" s="5" t="s">
        <v>19</v>
      </c>
      <c r="E27" s="6">
        <v>120761.742</v>
      </c>
      <c r="F27" s="5" t="s">
        <v>19</v>
      </c>
      <c r="G27" s="6">
        <v>137835.696</v>
      </c>
      <c r="H27" s="5" t="s">
        <v>19</v>
      </c>
      <c r="I27" s="6">
        <v>163016.05100000001</v>
      </c>
      <c r="J27" s="5" t="s">
        <v>19</v>
      </c>
      <c r="K27" s="6">
        <v>169166.23699999999</v>
      </c>
      <c r="L27" s="5" t="s">
        <v>19</v>
      </c>
      <c r="M27" s="6">
        <v>187089.54399999999</v>
      </c>
      <c r="N27" s="5" t="s">
        <v>19</v>
      </c>
      <c r="O27" s="6">
        <v>183675.24400000001</v>
      </c>
      <c r="P27" s="5" t="s">
        <v>19</v>
      </c>
      <c r="Q27" s="6">
        <v>185592.82699999999</v>
      </c>
      <c r="R27" s="5" t="s">
        <v>19</v>
      </c>
      <c r="S27" s="6">
        <v>189490.88200000001</v>
      </c>
      <c r="T27" s="5" t="s">
        <v>19</v>
      </c>
      <c r="U27" s="6">
        <v>192868.63</v>
      </c>
      <c r="V27" s="5" t="s">
        <v>19</v>
      </c>
      <c r="W27" s="12" t="s">
        <v>22</v>
      </c>
      <c r="X27" s="5" t="s">
        <v>19</v>
      </c>
      <c r="Y27" s="6">
        <v>198779.57699999999</v>
      </c>
      <c r="Z27">
        <f t="shared" si="23"/>
        <v>10</v>
      </c>
      <c r="AB27" t="str">
        <f t="shared" si="70"/>
        <v/>
      </c>
      <c r="AC27">
        <f t="shared" si="71"/>
        <v>120761.742</v>
      </c>
      <c r="AD27" t="str">
        <f t="shared" si="72"/>
        <v/>
      </c>
      <c r="AE27">
        <f t="shared" si="73"/>
        <v>137835.696</v>
      </c>
      <c r="AF27" t="str">
        <f t="shared" si="74"/>
        <v/>
      </c>
      <c r="AG27">
        <f t="shared" si="75"/>
        <v>163016.05100000001</v>
      </c>
      <c r="AH27" t="str">
        <f t="shared" si="76"/>
        <v/>
      </c>
      <c r="AI27">
        <f t="shared" si="77"/>
        <v>169166.23699999999</v>
      </c>
      <c r="AJ27" t="str">
        <f t="shared" si="78"/>
        <v/>
      </c>
      <c r="AK27">
        <f t="shared" si="79"/>
        <v>187089.54399999999</v>
      </c>
      <c r="AL27" t="str">
        <f t="shared" si="80"/>
        <v/>
      </c>
      <c r="AM27">
        <f t="shared" si="81"/>
        <v>183675.24400000001</v>
      </c>
      <c r="AN27" t="str">
        <f t="shared" si="82"/>
        <v/>
      </c>
      <c r="AO27">
        <f t="shared" si="83"/>
        <v>185592.82699999999</v>
      </c>
      <c r="AP27" t="str">
        <f t="shared" si="84"/>
        <v/>
      </c>
      <c r="AQ27">
        <f t="shared" si="85"/>
        <v>189490.88200000001</v>
      </c>
      <c r="AR27" t="str">
        <f t="shared" si="86"/>
        <v/>
      </c>
      <c r="AS27">
        <f t="shared" si="87"/>
        <v>192868.63</v>
      </c>
      <c r="AT27" t="str">
        <f t="shared" si="88"/>
        <v/>
      </c>
      <c r="AU27" t="str">
        <f t="shared" si="89"/>
        <v>..</v>
      </c>
      <c r="AV27" t="str">
        <f t="shared" si="90"/>
        <v/>
      </c>
      <c r="AW27">
        <f t="shared" si="91"/>
        <v>198779.57699999999</v>
      </c>
      <c r="AX27">
        <f t="shared" si="92"/>
        <v>10</v>
      </c>
      <c r="AY27" t="str">
        <f t="shared" si="93"/>
        <v>Korea</v>
      </c>
    </row>
    <row r="28" spans="1:51" ht="15" x14ac:dyDescent="0.3">
      <c r="A28" s="63" t="s">
        <v>42</v>
      </c>
      <c r="B28" s="64"/>
      <c r="C28" s="3" t="s">
        <v>19</v>
      </c>
      <c r="D28" s="7" t="s">
        <v>19</v>
      </c>
      <c r="E28" s="8">
        <v>434.25900000000001</v>
      </c>
      <c r="F28" s="7" t="s">
        <v>19</v>
      </c>
      <c r="G28" s="8">
        <v>555.47299999999996</v>
      </c>
      <c r="H28" s="7" t="s">
        <v>19</v>
      </c>
      <c r="I28" s="8">
        <v>574.33600000000001</v>
      </c>
      <c r="J28" s="7" t="s">
        <v>19</v>
      </c>
      <c r="K28" s="8">
        <v>625.50300000000004</v>
      </c>
      <c r="L28" s="7" t="s">
        <v>19</v>
      </c>
      <c r="M28" s="8">
        <v>687.38</v>
      </c>
      <c r="N28" s="7" t="s">
        <v>19</v>
      </c>
      <c r="O28" s="8">
        <v>589.28399999999999</v>
      </c>
      <c r="P28" s="7" t="s">
        <v>19</v>
      </c>
      <c r="Q28" s="8">
        <v>589.41499999999996</v>
      </c>
      <c r="R28" s="7" t="s">
        <v>19</v>
      </c>
      <c r="S28" s="8">
        <v>729.67200000000003</v>
      </c>
      <c r="T28" s="7" t="s">
        <v>19</v>
      </c>
      <c r="U28" s="8">
        <v>892.61699999999996</v>
      </c>
      <c r="V28" s="7" t="s">
        <v>19</v>
      </c>
      <c r="W28" s="8">
        <v>959.62199999999996</v>
      </c>
      <c r="X28" s="7" t="s">
        <v>19</v>
      </c>
      <c r="Y28" s="8">
        <v>911.303</v>
      </c>
      <c r="Z28">
        <f t="shared" si="23"/>
        <v>11</v>
      </c>
      <c r="AB28" t="str">
        <f t="shared" si="70"/>
        <v/>
      </c>
      <c r="AC28">
        <f t="shared" si="71"/>
        <v>434.25900000000001</v>
      </c>
      <c r="AD28" t="str">
        <f t="shared" si="72"/>
        <v/>
      </c>
      <c r="AE28">
        <f t="shared" si="73"/>
        <v>555.47299999999996</v>
      </c>
      <c r="AF28" t="str">
        <f t="shared" si="74"/>
        <v/>
      </c>
      <c r="AG28">
        <f t="shared" si="75"/>
        <v>574.33600000000001</v>
      </c>
      <c r="AH28" t="str">
        <f t="shared" si="76"/>
        <v/>
      </c>
      <c r="AI28">
        <f t="shared" si="77"/>
        <v>625.50300000000004</v>
      </c>
      <c r="AJ28" t="str">
        <f t="shared" si="78"/>
        <v/>
      </c>
      <c r="AK28">
        <f t="shared" si="79"/>
        <v>687.38</v>
      </c>
      <c r="AL28" t="str">
        <f t="shared" si="80"/>
        <v/>
      </c>
      <c r="AM28">
        <f t="shared" si="81"/>
        <v>589.28399999999999</v>
      </c>
      <c r="AN28" t="str">
        <f t="shared" si="82"/>
        <v/>
      </c>
      <c r="AO28">
        <f t="shared" si="83"/>
        <v>589.41499999999996</v>
      </c>
      <c r="AP28" t="str">
        <f t="shared" si="84"/>
        <v/>
      </c>
      <c r="AQ28">
        <f t="shared" si="85"/>
        <v>729.67200000000003</v>
      </c>
      <c r="AR28" t="str">
        <f t="shared" si="86"/>
        <v/>
      </c>
      <c r="AS28">
        <f t="shared" si="87"/>
        <v>892.61699999999996</v>
      </c>
      <c r="AT28" t="str">
        <f t="shared" si="88"/>
        <v/>
      </c>
      <c r="AU28">
        <f t="shared" si="89"/>
        <v>959.62199999999996</v>
      </c>
      <c r="AV28" t="str">
        <f t="shared" si="90"/>
        <v/>
      </c>
      <c r="AW28">
        <f t="shared" si="91"/>
        <v>911.303</v>
      </c>
      <c r="AX28">
        <f t="shared" si="92"/>
        <v>11</v>
      </c>
      <c r="AY28" t="str">
        <f t="shared" si="93"/>
        <v>Latvia</v>
      </c>
    </row>
    <row r="29" spans="1:51" ht="15" x14ac:dyDescent="0.3">
      <c r="A29" s="63" t="s">
        <v>43</v>
      </c>
      <c r="B29" s="64"/>
      <c r="C29" s="3" t="s">
        <v>19</v>
      </c>
      <c r="D29" s="5" t="s">
        <v>19</v>
      </c>
      <c r="E29" s="6">
        <v>596.26800000000003</v>
      </c>
      <c r="F29" s="5" t="s">
        <v>19</v>
      </c>
      <c r="G29" s="6">
        <v>685.67700000000002</v>
      </c>
      <c r="H29" s="5" t="s">
        <v>19</v>
      </c>
      <c r="I29" s="6">
        <v>665.08399999999995</v>
      </c>
      <c r="J29" s="5" t="s">
        <v>19</v>
      </c>
      <c r="K29" s="6">
        <v>753.26900000000001</v>
      </c>
      <c r="L29" s="5" t="s">
        <v>19</v>
      </c>
      <c r="M29" s="6">
        <v>798.24300000000005</v>
      </c>
      <c r="N29" s="5" t="s">
        <v>19</v>
      </c>
      <c r="O29" s="6">
        <v>715.74699999999996</v>
      </c>
      <c r="P29" s="5" t="s">
        <v>19</v>
      </c>
      <c r="Q29" s="6">
        <v>785.94500000000005</v>
      </c>
      <c r="R29" s="5" t="s">
        <v>19</v>
      </c>
      <c r="S29" s="6">
        <v>895.41899999999998</v>
      </c>
      <c r="T29" s="5" t="s">
        <v>19</v>
      </c>
      <c r="U29" s="6">
        <v>1037.0429999999999</v>
      </c>
      <c r="V29" s="5" t="s">
        <v>19</v>
      </c>
      <c r="W29" s="6">
        <v>1058.866</v>
      </c>
      <c r="X29" s="5" t="s">
        <v>19</v>
      </c>
      <c r="Y29" s="6">
        <v>1090.6489999999999</v>
      </c>
      <c r="Z29">
        <f t="shared" si="23"/>
        <v>11</v>
      </c>
      <c r="AB29" t="str">
        <f t="shared" si="70"/>
        <v/>
      </c>
      <c r="AC29">
        <f t="shared" si="71"/>
        <v>596.26800000000003</v>
      </c>
      <c r="AD29" t="str">
        <f t="shared" si="72"/>
        <v/>
      </c>
      <c r="AE29">
        <f t="shared" si="73"/>
        <v>685.67700000000002</v>
      </c>
      <c r="AF29" t="str">
        <f t="shared" si="74"/>
        <v/>
      </c>
      <c r="AG29">
        <f t="shared" si="75"/>
        <v>665.08399999999995</v>
      </c>
      <c r="AH29" t="str">
        <f t="shared" si="76"/>
        <v/>
      </c>
      <c r="AI29">
        <f t="shared" si="77"/>
        <v>753.26900000000001</v>
      </c>
      <c r="AJ29" t="str">
        <f t="shared" si="78"/>
        <v/>
      </c>
      <c r="AK29">
        <f t="shared" si="79"/>
        <v>798.24300000000005</v>
      </c>
      <c r="AL29" t="str">
        <f t="shared" si="80"/>
        <v/>
      </c>
      <c r="AM29">
        <f t="shared" si="81"/>
        <v>715.74699999999996</v>
      </c>
      <c r="AN29" t="str">
        <f t="shared" si="82"/>
        <v/>
      </c>
      <c r="AO29">
        <f t="shared" si="83"/>
        <v>785.94500000000005</v>
      </c>
      <c r="AP29" t="str">
        <f t="shared" si="84"/>
        <v/>
      </c>
      <c r="AQ29">
        <f t="shared" si="85"/>
        <v>895.41899999999998</v>
      </c>
      <c r="AR29" t="str">
        <f t="shared" si="86"/>
        <v/>
      </c>
      <c r="AS29">
        <f t="shared" si="87"/>
        <v>1037.0429999999999</v>
      </c>
      <c r="AT29" t="str">
        <f t="shared" si="88"/>
        <v/>
      </c>
      <c r="AU29">
        <f t="shared" si="89"/>
        <v>1058.866</v>
      </c>
      <c r="AV29" t="str">
        <f t="shared" si="90"/>
        <v/>
      </c>
      <c r="AW29">
        <f t="shared" si="91"/>
        <v>1090.6489999999999</v>
      </c>
      <c r="AX29">
        <f t="shared" si="92"/>
        <v>11</v>
      </c>
      <c r="AY29" t="str">
        <f t="shared" si="93"/>
        <v>Lithuania</v>
      </c>
    </row>
    <row r="30" spans="1:51" ht="15" x14ac:dyDescent="0.3">
      <c r="A30" s="63" t="s">
        <v>44</v>
      </c>
      <c r="B30" s="64"/>
      <c r="C30" s="3" t="s">
        <v>19</v>
      </c>
      <c r="D30" s="7" t="s">
        <v>19</v>
      </c>
      <c r="E30" s="8">
        <v>27464.47</v>
      </c>
      <c r="F30" s="7" t="s">
        <v>19</v>
      </c>
      <c r="G30" s="8">
        <v>19176.113000000001</v>
      </c>
      <c r="H30" s="7" t="s">
        <v>19</v>
      </c>
      <c r="I30" s="8">
        <v>25168.050999999999</v>
      </c>
      <c r="J30" s="7" t="s">
        <v>19</v>
      </c>
      <c r="K30" s="8">
        <v>24704.607</v>
      </c>
      <c r="L30" s="7" t="s">
        <v>19</v>
      </c>
      <c r="M30" s="8">
        <v>28945.348999999998</v>
      </c>
      <c r="N30" s="7" t="s">
        <v>19</v>
      </c>
      <c r="O30" s="8">
        <v>21278.272000000001</v>
      </c>
      <c r="P30" s="7" t="s">
        <v>19</v>
      </c>
      <c r="Q30" s="8">
        <v>20288.77</v>
      </c>
      <c r="R30" s="7" t="s">
        <v>19</v>
      </c>
      <c r="S30" s="8">
        <v>24313.958999999999</v>
      </c>
      <c r="T30" s="7" t="s">
        <v>19</v>
      </c>
      <c r="U30" s="8">
        <v>24539.042000000001</v>
      </c>
      <c r="V30" s="7" t="s">
        <v>19</v>
      </c>
      <c r="W30" s="8">
        <v>28129.741000000002</v>
      </c>
      <c r="X30" s="7" t="s">
        <v>19</v>
      </c>
      <c r="Y30" s="8">
        <v>24174.147000000001</v>
      </c>
      <c r="Z30">
        <f t="shared" si="23"/>
        <v>11</v>
      </c>
      <c r="AB30" t="str">
        <f t="shared" si="70"/>
        <v/>
      </c>
      <c r="AC30">
        <f t="shared" si="71"/>
        <v>27464.47</v>
      </c>
      <c r="AD30" t="str">
        <f t="shared" si="72"/>
        <v/>
      </c>
      <c r="AE30">
        <f t="shared" si="73"/>
        <v>19176.113000000001</v>
      </c>
      <c r="AF30" t="str">
        <f t="shared" si="74"/>
        <v/>
      </c>
      <c r="AG30">
        <f t="shared" si="75"/>
        <v>25168.050999999999</v>
      </c>
      <c r="AH30" t="str">
        <f t="shared" si="76"/>
        <v/>
      </c>
      <c r="AI30">
        <f t="shared" si="77"/>
        <v>24704.607</v>
      </c>
      <c r="AJ30" t="str">
        <f t="shared" si="78"/>
        <v/>
      </c>
      <c r="AK30">
        <f t="shared" si="79"/>
        <v>28945.348999999998</v>
      </c>
      <c r="AL30" t="str">
        <f t="shared" si="80"/>
        <v/>
      </c>
      <c r="AM30">
        <f t="shared" si="81"/>
        <v>21278.272000000001</v>
      </c>
      <c r="AN30" t="str">
        <f t="shared" si="82"/>
        <v/>
      </c>
      <c r="AO30">
        <f t="shared" si="83"/>
        <v>20288.77</v>
      </c>
      <c r="AP30" t="str">
        <f t="shared" si="84"/>
        <v/>
      </c>
      <c r="AQ30">
        <f t="shared" si="85"/>
        <v>24313.958999999999</v>
      </c>
      <c r="AR30" t="str">
        <f t="shared" si="86"/>
        <v/>
      </c>
      <c r="AS30">
        <f t="shared" si="87"/>
        <v>24539.042000000001</v>
      </c>
      <c r="AT30" t="str">
        <f t="shared" si="88"/>
        <v/>
      </c>
      <c r="AU30">
        <f t="shared" si="89"/>
        <v>28129.741000000002</v>
      </c>
      <c r="AV30" t="str">
        <f t="shared" si="90"/>
        <v/>
      </c>
      <c r="AW30">
        <f t="shared" si="91"/>
        <v>24174.147000000001</v>
      </c>
      <c r="AX30">
        <f t="shared" si="92"/>
        <v>11</v>
      </c>
      <c r="AY30" t="str">
        <f t="shared" si="93"/>
        <v>Luxembourg</v>
      </c>
    </row>
    <row r="31" spans="1:51" ht="15" x14ac:dyDescent="0.3">
      <c r="A31" s="63" t="s">
        <v>45</v>
      </c>
      <c r="B31" s="64"/>
      <c r="C31" s="3" t="s">
        <v>19</v>
      </c>
      <c r="D31" s="5" t="s">
        <v>19</v>
      </c>
      <c r="E31" s="6">
        <v>19548.075000000001</v>
      </c>
      <c r="F31" s="5" t="s">
        <v>19</v>
      </c>
      <c r="G31" s="6">
        <v>22682.505000000001</v>
      </c>
      <c r="H31" s="5" t="s">
        <v>19</v>
      </c>
      <c r="I31" s="6">
        <v>23596.026000000002</v>
      </c>
      <c r="J31" s="5" t="s">
        <v>19</v>
      </c>
      <c r="K31" s="6">
        <v>27184.19</v>
      </c>
      <c r="L31" s="5" t="s">
        <v>19</v>
      </c>
      <c r="M31" s="6">
        <v>27348.639999999999</v>
      </c>
      <c r="N31" s="5" t="s">
        <v>19</v>
      </c>
      <c r="O31" s="6">
        <v>24929.08</v>
      </c>
      <c r="P31" s="5" t="s">
        <v>19</v>
      </c>
      <c r="Q31" s="6">
        <v>24150.146000000001</v>
      </c>
      <c r="R31" s="5" t="s">
        <v>19</v>
      </c>
      <c r="S31" s="6">
        <v>26568.839</v>
      </c>
      <c r="T31" s="5" t="s">
        <v>19</v>
      </c>
      <c r="U31" s="6">
        <v>28249.960999999999</v>
      </c>
      <c r="V31" s="5" t="s">
        <v>19</v>
      </c>
      <c r="W31" s="6">
        <v>31345.716</v>
      </c>
      <c r="X31" s="5" t="s">
        <v>19</v>
      </c>
      <c r="Y31" s="6">
        <v>28301.124</v>
      </c>
      <c r="Z31">
        <f t="shared" si="23"/>
        <v>11</v>
      </c>
      <c r="AB31" t="str">
        <f t="shared" si="70"/>
        <v/>
      </c>
      <c r="AC31">
        <f t="shared" si="71"/>
        <v>19548.075000000001</v>
      </c>
      <c r="AD31" t="str">
        <f t="shared" si="72"/>
        <v/>
      </c>
      <c r="AE31">
        <f t="shared" si="73"/>
        <v>22682.505000000001</v>
      </c>
      <c r="AF31" t="str">
        <f t="shared" si="74"/>
        <v/>
      </c>
      <c r="AG31">
        <f t="shared" si="75"/>
        <v>23596.026000000002</v>
      </c>
      <c r="AH31" t="str">
        <f t="shared" si="76"/>
        <v/>
      </c>
      <c r="AI31">
        <f t="shared" si="77"/>
        <v>27184.19</v>
      </c>
      <c r="AJ31" t="str">
        <f t="shared" si="78"/>
        <v/>
      </c>
      <c r="AK31">
        <f t="shared" si="79"/>
        <v>27348.639999999999</v>
      </c>
      <c r="AL31" t="str">
        <f t="shared" si="80"/>
        <v/>
      </c>
      <c r="AM31">
        <f t="shared" si="81"/>
        <v>24929.08</v>
      </c>
      <c r="AN31" t="str">
        <f t="shared" si="82"/>
        <v/>
      </c>
      <c r="AO31">
        <f t="shared" si="83"/>
        <v>24150.146000000001</v>
      </c>
      <c r="AP31" t="str">
        <f t="shared" si="84"/>
        <v/>
      </c>
      <c r="AQ31">
        <f t="shared" si="85"/>
        <v>26568.839</v>
      </c>
      <c r="AR31" t="str">
        <f t="shared" si="86"/>
        <v/>
      </c>
      <c r="AS31">
        <f t="shared" si="87"/>
        <v>28249.960999999999</v>
      </c>
      <c r="AT31" t="str">
        <f t="shared" si="88"/>
        <v/>
      </c>
      <c r="AU31">
        <f t="shared" si="89"/>
        <v>31345.716</v>
      </c>
      <c r="AV31" t="str">
        <f t="shared" si="90"/>
        <v/>
      </c>
      <c r="AW31">
        <f t="shared" si="91"/>
        <v>28301.124</v>
      </c>
      <c r="AX31">
        <f t="shared" si="92"/>
        <v>11</v>
      </c>
      <c r="AY31" t="str">
        <f t="shared" si="93"/>
        <v>Mexico</v>
      </c>
    </row>
    <row r="32" spans="1:51" ht="15" hidden="1" x14ac:dyDescent="0.3">
      <c r="A32" s="63" t="s">
        <v>46</v>
      </c>
      <c r="B32" s="64"/>
      <c r="C32" s="3" t="s">
        <v>19</v>
      </c>
      <c r="D32" s="7" t="s">
        <v>19</v>
      </c>
      <c r="E32" s="8">
        <v>52450.31</v>
      </c>
      <c r="F32" s="7" t="s">
        <v>19</v>
      </c>
      <c r="G32" s="8">
        <v>58654.21</v>
      </c>
      <c r="H32" s="7" t="s">
        <v>19</v>
      </c>
      <c r="I32" s="8">
        <v>51266.921999999999</v>
      </c>
      <c r="J32" s="7" t="s">
        <v>19</v>
      </c>
      <c r="K32" s="8">
        <v>51141.841</v>
      </c>
      <c r="L32" s="7" t="s">
        <v>19</v>
      </c>
      <c r="M32" s="8">
        <v>48603.201000000001</v>
      </c>
      <c r="N32" s="7" t="s">
        <v>19</v>
      </c>
      <c r="O32" s="8">
        <v>37399.461000000003</v>
      </c>
      <c r="P32" s="7" t="s">
        <v>19</v>
      </c>
      <c r="Q32" s="8">
        <v>77358.138000000006</v>
      </c>
      <c r="R32" s="7" t="s">
        <v>19</v>
      </c>
      <c r="S32" s="8">
        <v>80464.930999999997</v>
      </c>
      <c r="T32" s="7" t="s">
        <v>19</v>
      </c>
      <c r="U32" s="8">
        <v>86997.376000000004</v>
      </c>
      <c r="V32" s="7" t="s">
        <v>19</v>
      </c>
      <c r="W32" s="8" t="s">
        <v>22</v>
      </c>
      <c r="X32" s="7" t="s">
        <v>19</v>
      </c>
      <c r="Y32" s="8" t="s">
        <v>22</v>
      </c>
      <c r="Z32">
        <f t="shared" si="23"/>
        <v>9</v>
      </c>
    </row>
    <row r="33" spans="1:51" ht="15" hidden="1" x14ac:dyDescent="0.3">
      <c r="A33" s="63" t="s">
        <v>47</v>
      </c>
      <c r="B33" s="64"/>
      <c r="C33" s="3" t="s">
        <v>19</v>
      </c>
      <c r="D33" s="5" t="s">
        <v>19</v>
      </c>
      <c r="E33" s="6">
        <v>3372.3560000000002</v>
      </c>
      <c r="F33" s="5" t="s">
        <v>19</v>
      </c>
      <c r="G33" s="6" t="s">
        <v>22</v>
      </c>
      <c r="H33" s="5" t="s">
        <v>19</v>
      </c>
      <c r="I33" s="6">
        <v>4589.7070000000003</v>
      </c>
      <c r="J33" s="5" t="s">
        <v>19</v>
      </c>
      <c r="K33" s="6">
        <v>5138.5590000000002</v>
      </c>
      <c r="L33" s="5" t="s">
        <v>19</v>
      </c>
      <c r="M33" s="6">
        <v>5359.0690000000004</v>
      </c>
      <c r="N33" s="5" t="s">
        <v>19</v>
      </c>
      <c r="O33" s="6">
        <v>4656.9849999999997</v>
      </c>
      <c r="P33" s="5" t="s">
        <v>19</v>
      </c>
      <c r="Q33" s="6">
        <v>4753.1369999999997</v>
      </c>
      <c r="R33" s="5" t="s">
        <v>19</v>
      </c>
      <c r="S33" s="6">
        <v>5144.2070000000003</v>
      </c>
      <c r="T33" s="5" t="s">
        <v>19</v>
      </c>
      <c r="U33" s="6" t="s">
        <v>22</v>
      </c>
      <c r="V33" s="5" t="s">
        <v>19</v>
      </c>
      <c r="W33" s="6">
        <v>7258.4009999999998</v>
      </c>
      <c r="X33" s="5" t="s">
        <v>19</v>
      </c>
      <c r="Y33" s="6" t="s">
        <v>22</v>
      </c>
      <c r="Z33">
        <f t="shared" si="23"/>
        <v>8</v>
      </c>
    </row>
    <row r="34" spans="1:51" ht="15" x14ac:dyDescent="0.3">
      <c r="A34" s="63" t="s">
        <v>48</v>
      </c>
      <c r="B34" s="64"/>
      <c r="C34" s="3" t="s">
        <v>19</v>
      </c>
      <c r="D34" s="7" t="s">
        <v>19</v>
      </c>
      <c r="E34" s="8">
        <v>20570.080999999998</v>
      </c>
      <c r="F34" s="7" t="s">
        <v>19</v>
      </c>
      <c r="G34" s="8">
        <v>23793.994999999999</v>
      </c>
      <c r="H34" s="7" t="s">
        <v>19</v>
      </c>
      <c r="I34" s="8">
        <v>25748.173999999999</v>
      </c>
      <c r="J34" s="7" t="s">
        <v>19</v>
      </c>
      <c r="K34" s="8">
        <v>25535.504000000001</v>
      </c>
      <c r="L34" s="7" t="s">
        <v>19</v>
      </c>
      <c r="M34" s="8">
        <v>26461.356</v>
      </c>
      <c r="N34" s="7" t="s">
        <v>19</v>
      </c>
      <c r="O34" s="8">
        <v>20647.109</v>
      </c>
      <c r="P34" s="7" t="s">
        <v>19</v>
      </c>
      <c r="Q34" s="8">
        <v>20209.811000000002</v>
      </c>
      <c r="R34" s="7" t="s">
        <v>19</v>
      </c>
      <c r="S34" s="8">
        <v>20406.633000000002</v>
      </c>
      <c r="T34" s="7" t="s">
        <v>19</v>
      </c>
      <c r="U34" s="8">
        <v>21993.467000000001</v>
      </c>
      <c r="V34" s="7" t="s">
        <v>19</v>
      </c>
      <c r="W34" s="8">
        <v>22064.275000000001</v>
      </c>
      <c r="X34" s="7" t="s">
        <v>19</v>
      </c>
      <c r="Y34" s="8">
        <v>21330.573</v>
      </c>
      <c r="Z34">
        <f t="shared" si="23"/>
        <v>11</v>
      </c>
      <c r="AB34" t="str">
        <f t="shared" ref="AB34:AB36" si="94">D34</f>
        <v/>
      </c>
      <c r="AC34">
        <f t="shared" ref="AC34:AC36" si="95">E34</f>
        <v>20570.080999999998</v>
      </c>
      <c r="AD34" t="str">
        <f t="shared" ref="AD34:AD36" si="96">F34</f>
        <v/>
      </c>
      <c r="AE34">
        <f t="shared" ref="AE34:AE36" si="97">G34</f>
        <v>23793.994999999999</v>
      </c>
      <c r="AF34" t="str">
        <f t="shared" ref="AF34:AF36" si="98">H34</f>
        <v/>
      </c>
      <c r="AG34">
        <f t="shared" ref="AG34:AG36" si="99">I34</f>
        <v>25748.173999999999</v>
      </c>
      <c r="AH34" t="str">
        <f t="shared" ref="AH34:AH36" si="100">J34</f>
        <v/>
      </c>
      <c r="AI34">
        <f t="shared" ref="AI34:AI36" si="101">K34</f>
        <v>25535.504000000001</v>
      </c>
      <c r="AJ34" t="str">
        <f t="shared" ref="AJ34:AJ36" si="102">L34</f>
        <v/>
      </c>
      <c r="AK34">
        <f t="shared" ref="AK34:AK36" si="103">M34</f>
        <v>26461.356</v>
      </c>
      <c r="AL34" t="str">
        <f t="shared" ref="AL34:AL36" si="104">N34</f>
        <v/>
      </c>
      <c r="AM34">
        <f t="shared" ref="AM34:AM36" si="105">O34</f>
        <v>20647.109</v>
      </c>
      <c r="AN34" t="str">
        <f t="shared" ref="AN34:AN36" si="106">P34</f>
        <v/>
      </c>
      <c r="AO34">
        <f t="shared" ref="AO34:AO36" si="107">Q34</f>
        <v>20209.811000000002</v>
      </c>
      <c r="AP34" t="str">
        <f t="shared" ref="AP34:AP36" si="108">R34</f>
        <v/>
      </c>
      <c r="AQ34">
        <f t="shared" ref="AQ34:AQ36" si="109">S34</f>
        <v>20406.633000000002</v>
      </c>
      <c r="AR34" t="str">
        <f t="shared" ref="AR34:AR36" si="110">T34</f>
        <v/>
      </c>
      <c r="AS34">
        <f t="shared" ref="AS34:AS36" si="111">U34</f>
        <v>21993.467000000001</v>
      </c>
      <c r="AT34" t="str">
        <f t="shared" ref="AT34:AT36" si="112">V34</f>
        <v/>
      </c>
      <c r="AU34">
        <f t="shared" ref="AU34:AU36" si="113">W34</f>
        <v>22064.275000000001</v>
      </c>
      <c r="AV34" t="str">
        <f t="shared" ref="AV34:AV36" si="114">X34</f>
        <v/>
      </c>
      <c r="AW34">
        <f t="shared" ref="AW34:AW36" si="115">Y34</f>
        <v>21330.573</v>
      </c>
      <c r="AX34">
        <f t="shared" ref="AX34:AX36" si="116">Z34</f>
        <v>11</v>
      </c>
      <c r="AY34" t="str">
        <f t="shared" ref="AY34:AY36" si="117">A34</f>
        <v>Norway</v>
      </c>
    </row>
    <row r="35" spans="1:51" ht="15" x14ac:dyDescent="0.3">
      <c r="A35" s="63" t="s">
        <v>49</v>
      </c>
      <c r="B35" s="64"/>
      <c r="C35" s="3" t="s">
        <v>19</v>
      </c>
      <c r="D35" s="5" t="s">
        <v>19</v>
      </c>
      <c r="E35" s="6">
        <v>17963.081999999999</v>
      </c>
      <c r="F35" s="5" t="s">
        <v>19</v>
      </c>
      <c r="G35" s="6">
        <v>19289.060000000001</v>
      </c>
      <c r="H35" s="5" t="s">
        <v>19</v>
      </c>
      <c r="I35" s="6">
        <v>19231.136999999999</v>
      </c>
      <c r="J35" s="5" t="s">
        <v>19</v>
      </c>
      <c r="K35" s="6">
        <v>18307.440999999999</v>
      </c>
      <c r="L35" s="5" t="s">
        <v>19</v>
      </c>
      <c r="M35" s="6">
        <v>17412.028999999999</v>
      </c>
      <c r="N35" s="5" t="s">
        <v>19</v>
      </c>
      <c r="O35" s="6">
        <v>14538.691999999999</v>
      </c>
      <c r="P35" s="5" t="s">
        <v>19</v>
      </c>
      <c r="Q35" s="6">
        <v>14213.102000000001</v>
      </c>
      <c r="R35" s="5" t="s">
        <v>19</v>
      </c>
      <c r="S35" s="6">
        <v>16494.64</v>
      </c>
      <c r="T35" s="5" t="s">
        <v>19</v>
      </c>
      <c r="U35" s="6">
        <v>17211.002</v>
      </c>
      <c r="V35" s="5" t="s">
        <v>19</v>
      </c>
      <c r="W35" s="6">
        <v>16627.118999999999</v>
      </c>
      <c r="X35" s="5" t="s">
        <v>19</v>
      </c>
      <c r="Y35" s="6">
        <v>16265.629000000001</v>
      </c>
      <c r="Z35">
        <f t="shared" si="23"/>
        <v>11</v>
      </c>
      <c r="AB35" t="str">
        <f t="shared" si="94"/>
        <v/>
      </c>
      <c r="AC35">
        <f t="shared" si="95"/>
        <v>17963.081999999999</v>
      </c>
      <c r="AD35" t="str">
        <f t="shared" si="96"/>
        <v/>
      </c>
      <c r="AE35">
        <f t="shared" si="97"/>
        <v>19289.060000000001</v>
      </c>
      <c r="AF35" t="str">
        <f t="shared" si="98"/>
        <v/>
      </c>
      <c r="AG35">
        <f t="shared" si="99"/>
        <v>19231.136999999999</v>
      </c>
      <c r="AH35" t="str">
        <f t="shared" si="100"/>
        <v/>
      </c>
      <c r="AI35">
        <f t="shared" si="101"/>
        <v>18307.440999999999</v>
      </c>
      <c r="AJ35" t="str">
        <f t="shared" si="102"/>
        <v/>
      </c>
      <c r="AK35">
        <f t="shared" si="103"/>
        <v>17412.028999999999</v>
      </c>
      <c r="AL35" t="str">
        <f t="shared" si="104"/>
        <v/>
      </c>
      <c r="AM35">
        <f t="shared" si="105"/>
        <v>14538.691999999999</v>
      </c>
      <c r="AN35" t="str">
        <f t="shared" si="106"/>
        <v/>
      </c>
      <c r="AO35">
        <f t="shared" si="107"/>
        <v>14213.102000000001</v>
      </c>
      <c r="AP35" t="str">
        <f t="shared" si="108"/>
        <v/>
      </c>
      <c r="AQ35">
        <f t="shared" si="109"/>
        <v>16494.64</v>
      </c>
      <c r="AR35" t="str">
        <f t="shared" si="110"/>
        <v/>
      </c>
      <c r="AS35">
        <f t="shared" si="111"/>
        <v>17211.002</v>
      </c>
      <c r="AT35" t="str">
        <f t="shared" si="112"/>
        <v/>
      </c>
      <c r="AU35">
        <f t="shared" si="113"/>
        <v>16627.118999999999</v>
      </c>
      <c r="AV35" t="str">
        <f t="shared" si="114"/>
        <v/>
      </c>
      <c r="AW35">
        <f t="shared" si="115"/>
        <v>16265.629000000001</v>
      </c>
      <c r="AX35">
        <f t="shared" si="116"/>
        <v>11</v>
      </c>
      <c r="AY35" t="str">
        <f t="shared" si="117"/>
        <v>Poland</v>
      </c>
    </row>
    <row r="36" spans="1:51" ht="15" x14ac:dyDescent="0.3">
      <c r="A36" s="63" t="s">
        <v>50</v>
      </c>
      <c r="B36" s="64"/>
      <c r="C36" s="3" t="s">
        <v>19</v>
      </c>
      <c r="D36" s="7" t="s">
        <v>19</v>
      </c>
      <c r="E36" s="8">
        <v>21066.31</v>
      </c>
      <c r="F36" s="7" t="s">
        <v>19</v>
      </c>
      <c r="G36" s="8">
        <v>15642.457</v>
      </c>
      <c r="H36" s="7" t="s">
        <v>19</v>
      </c>
      <c r="I36" s="8">
        <v>13558.766</v>
      </c>
      <c r="J36" s="7" t="s">
        <v>19</v>
      </c>
      <c r="K36" s="8">
        <v>17002.702000000001</v>
      </c>
      <c r="L36" s="7" t="s">
        <v>19</v>
      </c>
      <c r="M36" s="8">
        <v>18667.169999999998</v>
      </c>
      <c r="N36" s="7" t="s">
        <v>19</v>
      </c>
      <c r="O36" s="8">
        <v>13944.776</v>
      </c>
      <c r="P36" s="7" t="s">
        <v>19</v>
      </c>
      <c r="Q36" s="8">
        <v>12079.183000000001</v>
      </c>
      <c r="R36" s="7" t="s">
        <v>19</v>
      </c>
      <c r="S36" s="8">
        <v>12941.027</v>
      </c>
      <c r="T36" s="7" t="s">
        <v>19</v>
      </c>
      <c r="U36" s="8">
        <v>14867.654</v>
      </c>
      <c r="V36" s="7" t="s">
        <v>19</v>
      </c>
      <c r="W36" s="8">
        <v>13337.99</v>
      </c>
      <c r="X36" s="7" t="s">
        <v>19</v>
      </c>
      <c r="Y36" s="8">
        <v>11049.617</v>
      </c>
      <c r="Z36">
        <f t="shared" si="23"/>
        <v>11</v>
      </c>
      <c r="AB36" t="str">
        <f t="shared" si="94"/>
        <v/>
      </c>
      <c r="AC36">
        <f t="shared" si="95"/>
        <v>21066.31</v>
      </c>
      <c r="AD36" t="str">
        <f t="shared" si="96"/>
        <v/>
      </c>
      <c r="AE36">
        <f t="shared" si="97"/>
        <v>15642.457</v>
      </c>
      <c r="AF36" t="str">
        <f t="shared" si="98"/>
        <v/>
      </c>
      <c r="AG36">
        <f t="shared" si="99"/>
        <v>13558.766</v>
      </c>
      <c r="AH36" t="str">
        <f t="shared" si="100"/>
        <v/>
      </c>
      <c r="AI36">
        <f t="shared" si="101"/>
        <v>17002.702000000001</v>
      </c>
      <c r="AJ36" t="str">
        <f t="shared" si="102"/>
        <v/>
      </c>
      <c r="AK36">
        <f t="shared" si="103"/>
        <v>18667.169999999998</v>
      </c>
      <c r="AL36" t="str">
        <f t="shared" si="104"/>
        <v/>
      </c>
      <c r="AM36">
        <f t="shared" si="105"/>
        <v>13944.776</v>
      </c>
      <c r="AN36" t="str">
        <f t="shared" si="106"/>
        <v/>
      </c>
      <c r="AO36">
        <f t="shared" si="107"/>
        <v>12079.183000000001</v>
      </c>
      <c r="AP36" t="str">
        <f t="shared" si="108"/>
        <v/>
      </c>
      <c r="AQ36">
        <f t="shared" si="109"/>
        <v>12941.027</v>
      </c>
      <c r="AR36" t="str">
        <f t="shared" si="110"/>
        <v/>
      </c>
      <c r="AS36">
        <f t="shared" si="111"/>
        <v>14867.654</v>
      </c>
      <c r="AT36" t="str">
        <f t="shared" si="112"/>
        <v/>
      </c>
      <c r="AU36">
        <f t="shared" si="113"/>
        <v>13337.99</v>
      </c>
      <c r="AV36" t="str">
        <f t="shared" si="114"/>
        <v/>
      </c>
      <c r="AW36">
        <f t="shared" si="115"/>
        <v>11049.617</v>
      </c>
      <c r="AX36">
        <f t="shared" si="116"/>
        <v>11</v>
      </c>
      <c r="AY36" t="str">
        <f t="shared" si="117"/>
        <v>Portugal</v>
      </c>
    </row>
    <row r="37" spans="1:51" ht="15" hidden="1" x14ac:dyDescent="0.3">
      <c r="A37" s="63" t="s">
        <v>51</v>
      </c>
      <c r="B37" s="64"/>
      <c r="C37" s="3" t="s">
        <v>19</v>
      </c>
      <c r="D37" s="5" t="s">
        <v>19</v>
      </c>
      <c r="E37" s="6">
        <v>2815.52</v>
      </c>
      <c r="F37" s="5" t="s">
        <v>19</v>
      </c>
      <c r="G37" s="6">
        <v>2998.3989999999999</v>
      </c>
      <c r="H37" s="5" t="s">
        <v>19</v>
      </c>
      <c r="I37" s="6">
        <v>2771.6489999999999</v>
      </c>
      <c r="J37" s="5" t="s">
        <v>19</v>
      </c>
      <c r="K37" s="6">
        <v>2959.1750000000002</v>
      </c>
      <c r="L37" s="5" t="s">
        <v>19</v>
      </c>
      <c r="M37" s="6">
        <v>2986.424</v>
      </c>
      <c r="N37" s="5" t="s">
        <v>19</v>
      </c>
      <c r="O37" s="6">
        <v>2399.9949999999999</v>
      </c>
      <c r="P37" s="5" t="s">
        <v>19</v>
      </c>
      <c r="Q37" s="6" t="s">
        <v>22</v>
      </c>
      <c r="R37" s="5" t="s">
        <v>19</v>
      </c>
      <c r="S37" s="6">
        <v>5047.4639999999999</v>
      </c>
      <c r="T37" s="5" t="s">
        <v>19</v>
      </c>
      <c r="U37" s="6" t="s">
        <v>22</v>
      </c>
      <c r="V37" s="5" t="s">
        <v>19</v>
      </c>
      <c r="W37" s="6">
        <v>2823.0680000000002</v>
      </c>
      <c r="X37" s="5" t="s">
        <v>19</v>
      </c>
      <c r="Y37" s="6">
        <v>2791.3249999999998</v>
      </c>
      <c r="Z37">
        <f t="shared" si="23"/>
        <v>9</v>
      </c>
    </row>
    <row r="38" spans="1:51" ht="15" x14ac:dyDescent="0.3">
      <c r="A38" s="63" t="s">
        <v>52</v>
      </c>
      <c r="B38" s="64"/>
      <c r="C38" s="3" t="s">
        <v>19</v>
      </c>
      <c r="D38" s="7" t="s">
        <v>19</v>
      </c>
      <c r="E38" s="8">
        <v>2887.6239999999998</v>
      </c>
      <c r="F38" s="7" t="s">
        <v>19</v>
      </c>
      <c r="G38" s="8">
        <v>3039.4369999999999</v>
      </c>
      <c r="H38" s="7" t="s">
        <v>19</v>
      </c>
      <c r="I38" s="8">
        <v>2815.8159999999998</v>
      </c>
      <c r="J38" s="7" t="s">
        <v>19</v>
      </c>
      <c r="K38" s="8">
        <v>2807.5529999999999</v>
      </c>
      <c r="L38" s="7" t="s">
        <v>19</v>
      </c>
      <c r="M38" s="8">
        <v>2782.9140000000002</v>
      </c>
      <c r="N38" s="7" t="s">
        <v>19</v>
      </c>
      <c r="O38" s="8">
        <v>2385.5810000000001</v>
      </c>
      <c r="P38" s="7" t="s">
        <v>19</v>
      </c>
      <c r="Q38" s="8">
        <v>2415.6460000000002</v>
      </c>
      <c r="R38" s="7" t="s">
        <v>19</v>
      </c>
      <c r="S38" s="8">
        <v>2596.0410000000002</v>
      </c>
      <c r="T38" s="7" t="s">
        <v>19</v>
      </c>
      <c r="U38" s="8">
        <v>2862.8229999999999</v>
      </c>
      <c r="V38" s="7" t="s">
        <v>19</v>
      </c>
      <c r="W38" s="8">
        <v>2963.1370000000002</v>
      </c>
      <c r="X38" s="7" t="s">
        <v>19</v>
      </c>
      <c r="Y38" s="8">
        <v>3122.8220000000001</v>
      </c>
      <c r="Z38">
        <f t="shared" si="23"/>
        <v>11</v>
      </c>
      <c r="AB38" t="str">
        <f t="shared" ref="AB38:AB45" si="118">D38</f>
        <v/>
      </c>
      <c r="AC38">
        <f t="shared" ref="AC38:AC45" si="119">E38</f>
        <v>2887.6239999999998</v>
      </c>
      <c r="AD38" t="str">
        <f t="shared" ref="AD38:AD45" si="120">F38</f>
        <v/>
      </c>
      <c r="AE38">
        <f t="shared" ref="AE38:AE45" si="121">G38</f>
        <v>3039.4369999999999</v>
      </c>
      <c r="AF38" t="str">
        <f t="shared" ref="AF38:AF45" si="122">H38</f>
        <v/>
      </c>
      <c r="AG38">
        <f t="shared" ref="AG38:AG45" si="123">I38</f>
        <v>2815.8159999999998</v>
      </c>
      <c r="AH38" t="str">
        <f t="shared" ref="AH38:AH45" si="124">J38</f>
        <v/>
      </c>
      <c r="AI38">
        <f t="shared" ref="AI38:AI45" si="125">K38</f>
        <v>2807.5529999999999</v>
      </c>
      <c r="AJ38" t="str">
        <f t="shared" ref="AJ38:AJ45" si="126">L38</f>
        <v/>
      </c>
      <c r="AK38">
        <f t="shared" ref="AK38:AK45" si="127">M38</f>
        <v>2782.9140000000002</v>
      </c>
      <c r="AL38" t="str">
        <f t="shared" ref="AL38:AL45" si="128">N38</f>
        <v/>
      </c>
      <c r="AM38">
        <f t="shared" ref="AM38:AM45" si="129">O38</f>
        <v>2385.5810000000001</v>
      </c>
      <c r="AN38" t="str">
        <f t="shared" ref="AN38:AN45" si="130">P38</f>
        <v/>
      </c>
      <c r="AO38">
        <f t="shared" ref="AO38:AO45" si="131">Q38</f>
        <v>2415.6460000000002</v>
      </c>
      <c r="AP38" t="str">
        <f t="shared" ref="AP38:AP45" si="132">R38</f>
        <v/>
      </c>
      <c r="AQ38">
        <f t="shared" ref="AQ38:AQ45" si="133">S38</f>
        <v>2596.0410000000002</v>
      </c>
      <c r="AR38" t="str">
        <f t="shared" ref="AR38:AR45" si="134">T38</f>
        <v/>
      </c>
      <c r="AS38">
        <f t="shared" ref="AS38:AS45" si="135">U38</f>
        <v>2862.8229999999999</v>
      </c>
      <c r="AT38" t="str">
        <f t="shared" ref="AT38:AT45" si="136">V38</f>
        <v/>
      </c>
      <c r="AU38">
        <f t="shared" ref="AU38:AU45" si="137">W38</f>
        <v>2963.1370000000002</v>
      </c>
      <c r="AV38" t="str">
        <f t="shared" ref="AV38:AV45" si="138">X38</f>
        <v/>
      </c>
      <c r="AW38">
        <f t="shared" ref="AW38:AW45" si="139">Y38</f>
        <v>3122.8220000000001</v>
      </c>
      <c r="AX38">
        <f t="shared" ref="AX38:AX45" si="140">Z38</f>
        <v>11</v>
      </c>
      <c r="AY38" t="str">
        <f t="shared" ref="AY38:AY45" si="141">A38</f>
        <v>Slovenia</v>
      </c>
    </row>
    <row r="39" spans="1:51" ht="15" x14ac:dyDescent="0.3">
      <c r="A39" s="63" t="s">
        <v>53</v>
      </c>
      <c r="B39" s="64"/>
      <c r="C39" s="3" t="s">
        <v>19</v>
      </c>
      <c r="D39" s="5" t="s">
        <v>19</v>
      </c>
      <c r="E39" s="6">
        <v>76387.793999999994</v>
      </c>
      <c r="F39" s="5" t="s">
        <v>19</v>
      </c>
      <c r="G39" s="6">
        <v>86378.2</v>
      </c>
      <c r="H39" s="5" t="s">
        <v>19</v>
      </c>
      <c r="I39" s="6">
        <v>72879.831999999995</v>
      </c>
      <c r="J39" s="5" t="s">
        <v>19</v>
      </c>
      <c r="K39" s="6">
        <v>77176.707999999999</v>
      </c>
      <c r="L39" s="5" t="s">
        <v>19</v>
      </c>
      <c r="M39" s="6">
        <v>76604.293000000005</v>
      </c>
      <c r="N39" s="5" t="s">
        <v>19</v>
      </c>
      <c r="O39" s="6">
        <v>65513.97</v>
      </c>
      <c r="P39" s="5" t="s">
        <v>19</v>
      </c>
      <c r="Q39" s="6">
        <v>73654.743000000002</v>
      </c>
      <c r="R39" s="5" t="s">
        <v>19</v>
      </c>
      <c r="S39" s="6">
        <v>74241.625</v>
      </c>
      <c r="T39" s="5" t="s">
        <v>19</v>
      </c>
      <c r="U39" s="6">
        <v>78578.351999999999</v>
      </c>
      <c r="V39" s="5" t="s">
        <v>19</v>
      </c>
      <c r="W39" s="6">
        <v>74105.817999999999</v>
      </c>
      <c r="X39" s="5" t="s">
        <v>19</v>
      </c>
      <c r="Y39" s="6">
        <v>71530.453999999998</v>
      </c>
      <c r="Z39">
        <f t="shared" si="23"/>
        <v>11</v>
      </c>
      <c r="AB39" t="str">
        <f t="shared" si="118"/>
        <v/>
      </c>
      <c r="AC39">
        <f t="shared" si="119"/>
        <v>76387.793999999994</v>
      </c>
      <c r="AD39" t="str">
        <f t="shared" si="120"/>
        <v/>
      </c>
      <c r="AE39">
        <f t="shared" si="121"/>
        <v>86378.2</v>
      </c>
      <c r="AF39" t="str">
        <f t="shared" si="122"/>
        <v/>
      </c>
      <c r="AG39">
        <f t="shared" si="123"/>
        <v>72879.831999999995</v>
      </c>
      <c r="AH39" t="str">
        <f t="shared" si="124"/>
        <v/>
      </c>
      <c r="AI39">
        <f t="shared" si="125"/>
        <v>77176.707999999999</v>
      </c>
      <c r="AJ39" t="str">
        <f t="shared" si="126"/>
        <v/>
      </c>
      <c r="AK39">
        <f t="shared" si="127"/>
        <v>76604.293000000005</v>
      </c>
      <c r="AL39" t="str">
        <f t="shared" si="128"/>
        <v/>
      </c>
      <c r="AM39">
        <f t="shared" si="129"/>
        <v>65513.97</v>
      </c>
      <c r="AN39" t="str">
        <f t="shared" si="130"/>
        <v/>
      </c>
      <c r="AO39">
        <f t="shared" si="131"/>
        <v>73654.743000000002</v>
      </c>
      <c r="AP39" t="str">
        <f t="shared" si="132"/>
        <v/>
      </c>
      <c r="AQ39">
        <f t="shared" si="133"/>
        <v>74241.625</v>
      </c>
      <c r="AR39" t="str">
        <f t="shared" si="134"/>
        <v/>
      </c>
      <c r="AS39">
        <f t="shared" si="135"/>
        <v>78578.351999999999</v>
      </c>
      <c r="AT39" t="str">
        <f t="shared" si="136"/>
        <v/>
      </c>
      <c r="AU39">
        <f t="shared" si="137"/>
        <v>74105.817999999999</v>
      </c>
      <c r="AV39" t="str">
        <f t="shared" si="138"/>
        <v/>
      </c>
      <c r="AW39">
        <f t="shared" si="139"/>
        <v>71530.453999999998</v>
      </c>
      <c r="AX39">
        <f t="shared" si="140"/>
        <v>11</v>
      </c>
      <c r="AY39" t="str">
        <f t="shared" si="141"/>
        <v>Spain</v>
      </c>
    </row>
    <row r="40" spans="1:51" ht="15" x14ac:dyDescent="0.3">
      <c r="A40" s="63" t="s">
        <v>54</v>
      </c>
      <c r="B40" s="64"/>
      <c r="C40" s="3" t="s">
        <v>19</v>
      </c>
      <c r="D40" s="7" t="s">
        <v>19</v>
      </c>
      <c r="E40" s="8">
        <v>25623.777999999998</v>
      </c>
      <c r="F40" s="7" t="s">
        <v>19</v>
      </c>
      <c r="G40" s="8">
        <v>28062.491000000002</v>
      </c>
      <c r="H40" s="7" t="s">
        <v>19</v>
      </c>
      <c r="I40" s="8">
        <v>24668.871999999999</v>
      </c>
      <c r="J40" s="7" t="s">
        <v>19</v>
      </c>
      <c r="K40" s="8">
        <v>27202.605</v>
      </c>
      <c r="L40" s="7" t="s">
        <v>19</v>
      </c>
      <c r="M40" s="8">
        <v>49890.472999999998</v>
      </c>
      <c r="N40" s="7" t="s">
        <v>19</v>
      </c>
      <c r="O40" s="8">
        <v>40253.635000000002</v>
      </c>
      <c r="P40" s="7" t="s">
        <v>19</v>
      </c>
      <c r="Q40" s="8">
        <v>39107.021999999997</v>
      </c>
      <c r="R40" s="7" t="s">
        <v>19</v>
      </c>
      <c r="S40" s="8">
        <v>44382.288</v>
      </c>
      <c r="T40" s="7" t="s">
        <v>19</v>
      </c>
      <c r="U40" s="8">
        <v>49044.245000000003</v>
      </c>
      <c r="V40" s="7" t="s">
        <v>19</v>
      </c>
      <c r="W40" s="8">
        <v>48704.165000000001</v>
      </c>
      <c r="X40" s="7" t="s">
        <v>19</v>
      </c>
      <c r="Y40" s="12" t="s">
        <v>22</v>
      </c>
      <c r="Z40">
        <f t="shared" si="23"/>
        <v>10</v>
      </c>
      <c r="AB40" t="str">
        <f t="shared" si="118"/>
        <v/>
      </c>
      <c r="AC40">
        <f t="shared" si="119"/>
        <v>25623.777999999998</v>
      </c>
      <c r="AD40" t="str">
        <f t="shared" si="120"/>
        <v/>
      </c>
      <c r="AE40">
        <f t="shared" si="121"/>
        <v>28062.491000000002</v>
      </c>
      <c r="AF40" t="str">
        <f t="shared" si="122"/>
        <v/>
      </c>
      <c r="AG40">
        <f t="shared" si="123"/>
        <v>24668.871999999999</v>
      </c>
      <c r="AH40" t="str">
        <f t="shared" si="124"/>
        <v/>
      </c>
      <c r="AI40">
        <f t="shared" si="125"/>
        <v>27202.605</v>
      </c>
      <c r="AJ40" t="str">
        <f t="shared" si="126"/>
        <v/>
      </c>
      <c r="AK40">
        <f t="shared" si="127"/>
        <v>49890.472999999998</v>
      </c>
      <c r="AL40" t="str">
        <f t="shared" si="128"/>
        <v/>
      </c>
      <c r="AM40">
        <f t="shared" si="129"/>
        <v>40253.635000000002</v>
      </c>
      <c r="AN40" t="str">
        <f t="shared" si="130"/>
        <v/>
      </c>
      <c r="AO40">
        <f t="shared" si="131"/>
        <v>39107.021999999997</v>
      </c>
      <c r="AP40" t="str">
        <f t="shared" si="132"/>
        <v/>
      </c>
      <c r="AQ40">
        <f t="shared" si="133"/>
        <v>44382.288</v>
      </c>
      <c r="AR40" t="str">
        <f t="shared" si="134"/>
        <v/>
      </c>
      <c r="AS40">
        <f t="shared" si="135"/>
        <v>49044.245000000003</v>
      </c>
      <c r="AT40" t="str">
        <f t="shared" si="136"/>
        <v/>
      </c>
      <c r="AU40">
        <f t="shared" si="137"/>
        <v>48704.165000000001</v>
      </c>
      <c r="AV40" t="str">
        <f t="shared" si="138"/>
        <v/>
      </c>
      <c r="AW40" t="str">
        <f t="shared" si="139"/>
        <v>..</v>
      </c>
      <c r="AX40">
        <f t="shared" si="140"/>
        <v>10</v>
      </c>
      <c r="AY40" t="str">
        <f t="shared" si="141"/>
        <v>Sweden</v>
      </c>
    </row>
    <row r="41" spans="1:51" ht="15" x14ac:dyDescent="0.3">
      <c r="A41" s="63" t="s">
        <v>55</v>
      </c>
      <c r="B41" s="64"/>
      <c r="C41" s="3" t="s">
        <v>19</v>
      </c>
      <c r="D41" s="5" t="s">
        <v>19</v>
      </c>
      <c r="E41" s="6">
        <v>61637.406999999999</v>
      </c>
      <c r="F41" s="5" t="s">
        <v>19</v>
      </c>
      <c r="G41" s="6">
        <v>71481.78</v>
      </c>
      <c r="H41" s="5" t="s">
        <v>19</v>
      </c>
      <c r="I41" s="6">
        <v>70213.763999999996</v>
      </c>
      <c r="J41" s="5" t="s">
        <v>19</v>
      </c>
      <c r="K41" s="6">
        <v>74264.245999999999</v>
      </c>
      <c r="L41" s="5" t="s">
        <v>19</v>
      </c>
      <c r="M41" s="6">
        <v>74480.076000000001</v>
      </c>
      <c r="N41" s="5" t="s">
        <v>19</v>
      </c>
      <c r="O41" s="6">
        <v>70366.64</v>
      </c>
      <c r="P41" s="5" t="s">
        <v>19</v>
      </c>
      <c r="Q41" s="6">
        <v>67482.625</v>
      </c>
      <c r="R41" s="5" t="s">
        <v>19</v>
      </c>
      <c r="S41" s="6">
        <v>67772.483999999997</v>
      </c>
      <c r="T41" s="5" t="s">
        <v>19</v>
      </c>
      <c r="U41" s="6">
        <v>69455.546000000002</v>
      </c>
      <c r="V41" s="5" t="s">
        <v>19</v>
      </c>
      <c r="W41" s="6">
        <v>69986.271999999997</v>
      </c>
      <c r="X41" s="5" t="s">
        <v>19</v>
      </c>
      <c r="Y41" s="6">
        <v>69039.846999999994</v>
      </c>
      <c r="Z41">
        <f t="shared" si="23"/>
        <v>11</v>
      </c>
      <c r="AB41" t="str">
        <f t="shared" si="118"/>
        <v/>
      </c>
      <c r="AC41">
        <f t="shared" si="119"/>
        <v>61637.406999999999</v>
      </c>
      <c r="AD41" t="str">
        <f t="shared" si="120"/>
        <v/>
      </c>
      <c r="AE41">
        <f t="shared" si="121"/>
        <v>71481.78</v>
      </c>
      <c r="AF41" t="str">
        <f t="shared" si="122"/>
        <v/>
      </c>
      <c r="AG41">
        <f t="shared" si="123"/>
        <v>70213.763999999996</v>
      </c>
      <c r="AH41" t="str">
        <f t="shared" si="124"/>
        <v/>
      </c>
      <c r="AI41">
        <f t="shared" si="125"/>
        <v>74264.245999999999</v>
      </c>
      <c r="AJ41" t="str">
        <f t="shared" si="126"/>
        <v/>
      </c>
      <c r="AK41">
        <f t="shared" si="127"/>
        <v>74480.076000000001</v>
      </c>
      <c r="AL41" t="str">
        <f t="shared" si="128"/>
        <v/>
      </c>
      <c r="AM41">
        <f t="shared" si="129"/>
        <v>70366.64</v>
      </c>
      <c r="AN41" t="str">
        <f t="shared" si="130"/>
        <v/>
      </c>
      <c r="AO41">
        <f t="shared" si="131"/>
        <v>67482.625</v>
      </c>
      <c r="AP41" t="str">
        <f t="shared" si="132"/>
        <v/>
      </c>
      <c r="AQ41">
        <f t="shared" si="133"/>
        <v>67772.483999999997</v>
      </c>
      <c r="AR41" t="str">
        <f t="shared" si="134"/>
        <v/>
      </c>
      <c r="AS41">
        <f t="shared" si="135"/>
        <v>69455.546000000002</v>
      </c>
      <c r="AT41" t="str">
        <f t="shared" si="136"/>
        <v/>
      </c>
      <c r="AU41">
        <f t="shared" si="137"/>
        <v>69986.271999999997</v>
      </c>
      <c r="AV41" t="str">
        <f t="shared" si="138"/>
        <v/>
      </c>
      <c r="AW41">
        <f t="shared" si="139"/>
        <v>69039.846999999994</v>
      </c>
      <c r="AX41">
        <f t="shared" si="140"/>
        <v>11</v>
      </c>
      <c r="AY41" t="str">
        <f t="shared" si="141"/>
        <v>Switzerland</v>
      </c>
    </row>
    <row r="42" spans="1:51" ht="15" x14ac:dyDescent="0.3">
      <c r="A42" s="63" t="s">
        <v>56</v>
      </c>
      <c r="B42" s="64"/>
      <c r="C42" s="3" t="s">
        <v>19</v>
      </c>
      <c r="D42" s="7" t="s">
        <v>19</v>
      </c>
      <c r="E42" s="8">
        <v>9971.1970000000001</v>
      </c>
      <c r="F42" s="7" t="s">
        <v>19</v>
      </c>
      <c r="G42" s="8">
        <v>10247.192999999999</v>
      </c>
      <c r="H42" s="7" t="s">
        <v>19</v>
      </c>
      <c r="I42" s="8">
        <v>11398.967000000001</v>
      </c>
      <c r="J42" s="7" t="s">
        <v>19</v>
      </c>
      <c r="K42" s="8">
        <v>13211.708000000001</v>
      </c>
      <c r="L42" s="7" t="s">
        <v>19</v>
      </c>
      <c r="M42" s="8">
        <v>12313.62</v>
      </c>
      <c r="N42" s="7" t="s">
        <v>19</v>
      </c>
      <c r="O42" s="8">
        <v>11775.412</v>
      </c>
      <c r="P42" s="7" t="s">
        <v>19</v>
      </c>
      <c r="Q42" s="8">
        <v>13718.387000000001</v>
      </c>
      <c r="R42" s="7" t="s">
        <v>19</v>
      </c>
      <c r="S42" s="8">
        <v>13074.108</v>
      </c>
      <c r="T42" s="7" t="s">
        <v>19</v>
      </c>
      <c r="U42" s="8">
        <v>11332.99</v>
      </c>
      <c r="V42" s="7" t="s">
        <v>19</v>
      </c>
      <c r="W42" s="8">
        <v>12125.870999999999</v>
      </c>
      <c r="X42" s="7" t="s">
        <v>19</v>
      </c>
      <c r="Y42" s="8">
        <v>12214.566999999999</v>
      </c>
      <c r="Z42">
        <f t="shared" si="23"/>
        <v>11</v>
      </c>
      <c r="AB42" t="str">
        <f t="shared" si="118"/>
        <v/>
      </c>
      <c r="AC42">
        <f t="shared" si="119"/>
        <v>9971.1970000000001</v>
      </c>
      <c r="AD42" t="str">
        <f t="shared" si="120"/>
        <v/>
      </c>
      <c r="AE42">
        <f t="shared" si="121"/>
        <v>10247.192999999999</v>
      </c>
      <c r="AF42" t="str">
        <f t="shared" si="122"/>
        <v/>
      </c>
      <c r="AG42">
        <f t="shared" si="123"/>
        <v>11398.967000000001</v>
      </c>
      <c r="AH42" t="str">
        <f t="shared" si="124"/>
        <v/>
      </c>
      <c r="AI42">
        <f t="shared" si="125"/>
        <v>13211.708000000001</v>
      </c>
      <c r="AJ42" t="str">
        <f t="shared" si="126"/>
        <v/>
      </c>
      <c r="AK42">
        <f t="shared" si="127"/>
        <v>12313.62</v>
      </c>
      <c r="AL42" t="str">
        <f t="shared" si="128"/>
        <v/>
      </c>
      <c r="AM42">
        <f t="shared" si="129"/>
        <v>11775.412</v>
      </c>
      <c r="AN42" t="str">
        <f t="shared" si="130"/>
        <v/>
      </c>
      <c r="AO42">
        <f t="shared" si="131"/>
        <v>13718.387000000001</v>
      </c>
      <c r="AP42" t="str">
        <f t="shared" si="132"/>
        <v/>
      </c>
      <c r="AQ42">
        <f t="shared" si="133"/>
        <v>13074.108</v>
      </c>
      <c r="AR42" t="str">
        <f t="shared" si="134"/>
        <v/>
      </c>
      <c r="AS42">
        <f t="shared" si="135"/>
        <v>11332.99</v>
      </c>
      <c r="AT42" t="str">
        <f t="shared" si="136"/>
        <v/>
      </c>
      <c r="AU42">
        <f t="shared" si="137"/>
        <v>12125.870999999999</v>
      </c>
      <c r="AV42" t="str">
        <f t="shared" si="138"/>
        <v/>
      </c>
      <c r="AW42">
        <f t="shared" si="139"/>
        <v>12214.566999999999</v>
      </c>
      <c r="AX42">
        <f t="shared" si="140"/>
        <v>11</v>
      </c>
      <c r="AY42" t="str">
        <f t="shared" si="141"/>
        <v>Türkiye</v>
      </c>
    </row>
    <row r="43" spans="1:51" ht="15" x14ac:dyDescent="0.3">
      <c r="A43" s="63" t="s">
        <v>57</v>
      </c>
      <c r="B43" s="64"/>
      <c r="C43" s="3" t="s">
        <v>19</v>
      </c>
      <c r="D43" s="5" t="s">
        <v>19</v>
      </c>
      <c r="E43" s="10">
        <v>325141.31</v>
      </c>
      <c r="F43" s="5" t="s">
        <v>19</v>
      </c>
      <c r="G43" s="6">
        <v>339364.89799999999</v>
      </c>
      <c r="H43" s="5" t="s">
        <v>19</v>
      </c>
      <c r="I43" s="6">
        <v>368524.78600000002</v>
      </c>
      <c r="J43" s="5" t="s">
        <v>19</v>
      </c>
      <c r="K43" s="6">
        <v>340384.728</v>
      </c>
      <c r="L43" s="5" t="s">
        <v>19</v>
      </c>
      <c r="M43" s="6">
        <v>365688.05300000001</v>
      </c>
      <c r="N43" s="5" t="s">
        <v>19</v>
      </c>
      <c r="O43" s="6">
        <v>336743.04200000002</v>
      </c>
      <c r="P43" s="5" t="s">
        <v>19</v>
      </c>
      <c r="Q43" s="6">
        <v>403794.03700000001</v>
      </c>
      <c r="R43" s="5" t="s">
        <v>19</v>
      </c>
      <c r="S43" s="6">
        <v>394929.40700000001</v>
      </c>
      <c r="T43" s="5" t="s">
        <v>19</v>
      </c>
      <c r="U43" s="6">
        <v>471031.43199999997</v>
      </c>
      <c r="V43" s="5" t="s">
        <v>19</v>
      </c>
      <c r="W43" s="6">
        <v>418558.56800000003</v>
      </c>
      <c r="X43" s="5" t="s">
        <v>19</v>
      </c>
      <c r="Y43" s="6">
        <v>380959.57400000002</v>
      </c>
      <c r="Z43">
        <f t="shared" si="23"/>
        <v>11</v>
      </c>
      <c r="AB43" t="str">
        <f t="shared" si="118"/>
        <v/>
      </c>
      <c r="AC43">
        <f t="shared" si="119"/>
        <v>325141.31</v>
      </c>
      <c r="AD43" t="str">
        <f t="shared" si="120"/>
        <v/>
      </c>
      <c r="AE43">
        <f t="shared" si="121"/>
        <v>339364.89799999999</v>
      </c>
      <c r="AF43" t="str">
        <f t="shared" si="122"/>
        <v/>
      </c>
      <c r="AG43">
        <f t="shared" si="123"/>
        <v>368524.78600000002</v>
      </c>
      <c r="AH43" t="str">
        <f t="shared" si="124"/>
        <v/>
      </c>
      <c r="AI43">
        <f t="shared" si="125"/>
        <v>340384.728</v>
      </c>
      <c r="AJ43" t="str">
        <f t="shared" si="126"/>
        <v/>
      </c>
      <c r="AK43">
        <f t="shared" si="127"/>
        <v>365688.05300000001</v>
      </c>
      <c r="AL43" t="str">
        <f t="shared" si="128"/>
        <v/>
      </c>
      <c r="AM43">
        <f t="shared" si="129"/>
        <v>336743.04200000002</v>
      </c>
      <c r="AN43" t="str">
        <f t="shared" si="130"/>
        <v/>
      </c>
      <c r="AO43">
        <f t="shared" si="131"/>
        <v>403794.03700000001</v>
      </c>
      <c r="AP43" t="str">
        <f t="shared" si="132"/>
        <v/>
      </c>
      <c r="AQ43">
        <f t="shared" si="133"/>
        <v>394929.40700000001</v>
      </c>
      <c r="AR43" t="str">
        <f t="shared" si="134"/>
        <v/>
      </c>
      <c r="AS43">
        <f t="shared" si="135"/>
        <v>471031.43199999997</v>
      </c>
      <c r="AT43" t="str">
        <f t="shared" si="136"/>
        <v/>
      </c>
      <c r="AU43">
        <f t="shared" si="137"/>
        <v>418558.56800000003</v>
      </c>
      <c r="AV43" t="str">
        <f t="shared" si="138"/>
        <v/>
      </c>
      <c r="AW43">
        <f t="shared" si="139"/>
        <v>380959.57400000002</v>
      </c>
      <c r="AX43">
        <f t="shared" si="140"/>
        <v>11</v>
      </c>
      <c r="AY43" t="str">
        <f t="shared" si="141"/>
        <v>United Kingdom</v>
      </c>
    </row>
    <row r="44" spans="1:51" ht="15" x14ac:dyDescent="0.3">
      <c r="A44" s="63" t="s">
        <v>58</v>
      </c>
      <c r="B44" s="64"/>
      <c r="C44" s="3" t="s">
        <v>19</v>
      </c>
      <c r="D44" s="7" t="s">
        <v>19</v>
      </c>
      <c r="E44" s="8">
        <v>2035561.5430000001</v>
      </c>
      <c r="F44" s="7" t="s">
        <v>19</v>
      </c>
      <c r="G44" s="8">
        <v>2154850.9539999999</v>
      </c>
      <c r="H44" s="7" t="s">
        <v>19</v>
      </c>
      <c r="I44" s="8">
        <v>2279817</v>
      </c>
      <c r="J44" s="7" t="s">
        <v>19</v>
      </c>
      <c r="K44" s="8">
        <v>2289921</v>
      </c>
      <c r="L44" s="7" t="s">
        <v>19</v>
      </c>
      <c r="M44" s="8">
        <v>2431323</v>
      </c>
      <c r="N44" s="7" t="s">
        <v>19</v>
      </c>
      <c r="O44" s="8">
        <v>2621083</v>
      </c>
      <c r="P44" s="7" t="s">
        <v>19</v>
      </c>
      <c r="Q44" s="8">
        <v>2703793</v>
      </c>
      <c r="R44" s="7" t="s">
        <v>19</v>
      </c>
      <c r="S44" s="8">
        <v>2836293.22</v>
      </c>
      <c r="T44" s="7" t="s">
        <v>19</v>
      </c>
      <c r="U44" s="8">
        <v>2632283.878</v>
      </c>
      <c r="V44" s="7" t="s">
        <v>19</v>
      </c>
      <c r="W44" s="8">
        <v>2773916</v>
      </c>
      <c r="X44" s="7" t="s">
        <v>19</v>
      </c>
      <c r="Y44" s="8">
        <v>2934828.9</v>
      </c>
      <c r="Z44">
        <f t="shared" si="23"/>
        <v>11</v>
      </c>
      <c r="AB44" t="str">
        <f t="shared" si="118"/>
        <v/>
      </c>
      <c r="AC44">
        <f t="shared" si="119"/>
        <v>2035561.5430000001</v>
      </c>
      <c r="AD44" t="str">
        <f t="shared" si="120"/>
        <v/>
      </c>
      <c r="AE44">
        <f t="shared" si="121"/>
        <v>2154850.9539999999</v>
      </c>
      <c r="AF44" t="str">
        <f t="shared" si="122"/>
        <v/>
      </c>
      <c r="AG44">
        <f t="shared" si="123"/>
        <v>2279817</v>
      </c>
      <c r="AH44" t="str">
        <f t="shared" si="124"/>
        <v/>
      </c>
      <c r="AI44">
        <f t="shared" si="125"/>
        <v>2289921</v>
      </c>
      <c r="AJ44" t="str">
        <f t="shared" si="126"/>
        <v/>
      </c>
      <c r="AK44">
        <f t="shared" si="127"/>
        <v>2431323</v>
      </c>
      <c r="AL44" t="str">
        <f t="shared" si="128"/>
        <v/>
      </c>
      <c r="AM44">
        <f t="shared" si="129"/>
        <v>2621083</v>
      </c>
      <c r="AN44" t="str">
        <f t="shared" si="130"/>
        <v/>
      </c>
      <c r="AO44">
        <f t="shared" si="131"/>
        <v>2703793</v>
      </c>
      <c r="AP44" t="str">
        <f t="shared" si="132"/>
        <v/>
      </c>
      <c r="AQ44">
        <f t="shared" si="133"/>
        <v>2836293.22</v>
      </c>
      <c r="AR44" t="str">
        <f t="shared" si="134"/>
        <v/>
      </c>
      <c r="AS44">
        <f t="shared" si="135"/>
        <v>2632283.878</v>
      </c>
      <c r="AT44" t="str">
        <f t="shared" si="136"/>
        <v/>
      </c>
      <c r="AU44">
        <f t="shared" si="137"/>
        <v>2773916</v>
      </c>
      <c r="AV44" t="str">
        <f t="shared" si="138"/>
        <v/>
      </c>
      <c r="AW44">
        <f t="shared" si="139"/>
        <v>2934828.9</v>
      </c>
      <c r="AX44">
        <f t="shared" si="140"/>
        <v>11</v>
      </c>
      <c r="AY44" t="str">
        <f t="shared" si="141"/>
        <v>United States</v>
      </c>
    </row>
    <row r="45" spans="1:51" ht="15" x14ac:dyDescent="0.3">
      <c r="A45" s="63" t="s">
        <v>59</v>
      </c>
      <c r="B45" s="64"/>
      <c r="C45" s="3" t="s">
        <v>19</v>
      </c>
      <c r="D45" s="5" t="s">
        <v>19</v>
      </c>
      <c r="E45" s="6">
        <v>4350887.727</v>
      </c>
      <c r="F45" s="5" t="s">
        <v>19</v>
      </c>
      <c r="G45" s="6">
        <v>4646303.8049999997</v>
      </c>
      <c r="H45" s="5" t="s">
        <v>19</v>
      </c>
      <c r="I45" s="6">
        <v>4699639.92</v>
      </c>
      <c r="J45" s="5" t="s">
        <v>19</v>
      </c>
      <c r="K45" s="6">
        <v>4876012.858</v>
      </c>
      <c r="L45" s="5" t="s">
        <v>19</v>
      </c>
      <c r="M45" s="6">
        <v>4961918.5970000001</v>
      </c>
      <c r="N45" s="5" t="s">
        <v>19</v>
      </c>
      <c r="O45" s="6">
        <v>4852388.0829999996</v>
      </c>
      <c r="P45" s="5" t="s">
        <v>19</v>
      </c>
      <c r="Q45" s="6">
        <v>5215044.4119999995</v>
      </c>
      <c r="R45" s="5" t="s">
        <v>19</v>
      </c>
      <c r="S45" s="6">
        <v>5346884.4560000002</v>
      </c>
      <c r="T45" s="5" t="s">
        <v>19</v>
      </c>
      <c r="U45" s="6">
        <v>5311379.5690000001</v>
      </c>
      <c r="V45" s="5" t="s">
        <v>19</v>
      </c>
      <c r="W45" s="6">
        <v>5031220.3640000001</v>
      </c>
      <c r="X45" s="5" t="s">
        <v>19</v>
      </c>
      <c r="Y45" s="6">
        <v>5225019.0480000004</v>
      </c>
      <c r="Z45">
        <f t="shared" si="23"/>
        <v>11</v>
      </c>
      <c r="AB45" t="str">
        <f t="shared" si="118"/>
        <v/>
      </c>
      <c r="AC45">
        <f t="shared" si="119"/>
        <v>4350887.727</v>
      </c>
      <c r="AD45" t="str">
        <f t="shared" si="120"/>
        <v/>
      </c>
      <c r="AE45">
        <f t="shared" si="121"/>
        <v>4646303.8049999997</v>
      </c>
      <c r="AF45" t="str">
        <f t="shared" si="122"/>
        <v/>
      </c>
      <c r="AG45">
        <f t="shared" si="123"/>
        <v>4699639.92</v>
      </c>
      <c r="AH45" t="str">
        <f t="shared" si="124"/>
        <v/>
      </c>
      <c r="AI45">
        <f t="shared" si="125"/>
        <v>4876012.858</v>
      </c>
      <c r="AJ45" t="str">
        <f t="shared" si="126"/>
        <v/>
      </c>
      <c r="AK45">
        <f t="shared" si="127"/>
        <v>4961918.5970000001</v>
      </c>
      <c r="AL45" t="str">
        <f t="shared" si="128"/>
        <v/>
      </c>
      <c r="AM45">
        <f t="shared" si="129"/>
        <v>4852388.0829999996</v>
      </c>
      <c r="AN45" t="str">
        <f t="shared" si="130"/>
        <v/>
      </c>
      <c r="AO45">
        <f t="shared" si="131"/>
        <v>5215044.4119999995</v>
      </c>
      <c r="AP45" t="str">
        <f t="shared" si="132"/>
        <v/>
      </c>
      <c r="AQ45">
        <f t="shared" si="133"/>
        <v>5346884.4560000002</v>
      </c>
      <c r="AR45" t="str">
        <f t="shared" si="134"/>
        <v/>
      </c>
      <c r="AS45">
        <f t="shared" si="135"/>
        <v>5311379.5690000001</v>
      </c>
      <c r="AT45" t="str">
        <f t="shared" si="136"/>
        <v/>
      </c>
      <c r="AU45">
        <f t="shared" si="137"/>
        <v>5031220.3640000001</v>
      </c>
      <c r="AV45" t="str">
        <f t="shared" si="138"/>
        <v/>
      </c>
      <c r="AW45">
        <f t="shared" si="139"/>
        <v>5225019.0480000004</v>
      </c>
      <c r="AX45">
        <f t="shared" si="140"/>
        <v>11</v>
      </c>
      <c r="AY45" t="str">
        <f t="shared" si="141"/>
        <v>OECD - Total</v>
      </c>
    </row>
    <row r="46" spans="1:51" ht="15" hidden="1" x14ac:dyDescent="0.3">
      <c r="A46" s="65" t="s">
        <v>60</v>
      </c>
      <c r="B46" s="66"/>
      <c r="C46" s="3" t="s">
        <v>19</v>
      </c>
      <c r="D46" s="7" t="s">
        <v>19</v>
      </c>
      <c r="E46" s="8" t="s">
        <v>22</v>
      </c>
      <c r="F46" s="7" t="s">
        <v>19</v>
      </c>
      <c r="G46" s="8" t="s">
        <v>22</v>
      </c>
      <c r="H46" s="7" t="s">
        <v>19</v>
      </c>
      <c r="I46" s="8" t="s">
        <v>22</v>
      </c>
      <c r="J46" s="7" t="s">
        <v>19</v>
      </c>
      <c r="K46" s="8" t="s">
        <v>22</v>
      </c>
      <c r="L46" s="7" t="s">
        <v>19</v>
      </c>
      <c r="M46" s="8" t="s">
        <v>22</v>
      </c>
      <c r="N46" s="7" t="s">
        <v>19</v>
      </c>
      <c r="O46" s="8" t="s">
        <v>22</v>
      </c>
      <c r="P46" s="7" t="s">
        <v>19</v>
      </c>
      <c r="Q46" s="8" t="s">
        <v>22</v>
      </c>
      <c r="R46" s="7" t="s">
        <v>19</v>
      </c>
      <c r="S46" s="8" t="s">
        <v>22</v>
      </c>
      <c r="T46" s="7" t="s">
        <v>19</v>
      </c>
      <c r="U46" s="8" t="s">
        <v>22</v>
      </c>
      <c r="V46" s="7" t="s">
        <v>19</v>
      </c>
      <c r="W46" s="8" t="s">
        <v>22</v>
      </c>
      <c r="X46" s="7" t="s">
        <v>19</v>
      </c>
      <c r="Y46" s="8" t="s">
        <v>22</v>
      </c>
      <c r="Z46">
        <f t="shared" si="23"/>
        <v>0</v>
      </c>
    </row>
    <row r="47" spans="1:51" ht="20.399999999999999" hidden="1" x14ac:dyDescent="0.3">
      <c r="A47" s="67" t="s">
        <v>60</v>
      </c>
      <c r="B47" s="4" t="s">
        <v>61</v>
      </c>
      <c r="C47" s="3" t="s">
        <v>19</v>
      </c>
      <c r="D47" s="5" t="s">
        <v>19</v>
      </c>
      <c r="E47" s="6" t="s">
        <v>22</v>
      </c>
      <c r="F47" s="5" t="s">
        <v>19</v>
      </c>
      <c r="G47" s="6" t="s">
        <v>22</v>
      </c>
      <c r="H47" s="5" t="s">
        <v>19</v>
      </c>
      <c r="I47" s="6">
        <v>13983.166999999999</v>
      </c>
      <c r="J47" s="5" t="s">
        <v>19</v>
      </c>
      <c r="K47" s="6">
        <v>16642.754000000001</v>
      </c>
      <c r="L47" s="5" t="s">
        <v>19</v>
      </c>
      <c r="M47" s="6">
        <v>18621.507000000001</v>
      </c>
      <c r="N47" s="5" t="s">
        <v>19</v>
      </c>
      <c r="O47" s="6">
        <v>19376.334999999999</v>
      </c>
      <c r="P47" s="5" t="s">
        <v>19</v>
      </c>
      <c r="Q47" s="6">
        <v>19749.149000000001</v>
      </c>
      <c r="R47" s="5" t="s">
        <v>19</v>
      </c>
      <c r="S47" s="6">
        <v>18518.572</v>
      </c>
      <c r="T47" s="5" t="s">
        <v>19</v>
      </c>
      <c r="U47" s="6">
        <v>20137.012999999999</v>
      </c>
      <c r="V47" s="5" t="s">
        <v>19</v>
      </c>
      <c r="W47" s="6">
        <v>12574.492</v>
      </c>
      <c r="X47" s="5" t="s">
        <v>19</v>
      </c>
      <c r="Y47" s="6">
        <v>12386.54</v>
      </c>
      <c r="Z47">
        <f t="shared" si="23"/>
        <v>9</v>
      </c>
    </row>
    <row r="48" spans="1:51" ht="20.399999999999999" hidden="1" x14ac:dyDescent="0.3">
      <c r="A48" s="68"/>
      <c r="B48" s="4" t="s">
        <v>62</v>
      </c>
      <c r="C48" s="3" t="s">
        <v>19</v>
      </c>
      <c r="D48" s="7" t="s">
        <v>19</v>
      </c>
      <c r="E48" s="8" t="s">
        <v>22</v>
      </c>
      <c r="F48" s="7" t="s">
        <v>19</v>
      </c>
      <c r="G48" s="8" t="s">
        <v>22</v>
      </c>
      <c r="H48" s="7" t="s">
        <v>19</v>
      </c>
      <c r="I48" s="8" t="s">
        <v>22</v>
      </c>
      <c r="J48" s="7" t="s">
        <v>19</v>
      </c>
      <c r="K48" s="8" t="s">
        <v>22</v>
      </c>
      <c r="L48" s="7" t="s">
        <v>19</v>
      </c>
      <c r="M48" s="8" t="s">
        <v>22</v>
      </c>
      <c r="N48" s="7" t="s">
        <v>19</v>
      </c>
      <c r="O48" s="8" t="s">
        <v>22</v>
      </c>
      <c r="P48" s="7" t="s">
        <v>19</v>
      </c>
      <c r="Q48" s="8" t="s">
        <v>22</v>
      </c>
      <c r="R48" s="7" t="s">
        <v>19</v>
      </c>
      <c r="S48" s="8" t="s">
        <v>22</v>
      </c>
      <c r="T48" s="7" t="s">
        <v>19</v>
      </c>
      <c r="U48" s="8" t="s">
        <v>22</v>
      </c>
      <c r="V48" s="7" t="s">
        <v>19</v>
      </c>
      <c r="W48" s="8">
        <v>151401.31400000001</v>
      </c>
      <c r="X48" s="7" t="s">
        <v>19</v>
      </c>
      <c r="Y48" s="8">
        <v>276673.15999999997</v>
      </c>
      <c r="Z48">
        <f t="shared" si="23"/>
        <v>2</v>
      </c>
    </row>
    <row r="49" spans="1:51" ht="15" hidden="1" x14ac:dyDescent="0.3">
      <c r="A49" s="68"/>
      <c r="B49" s="4" t="s">
        <v>63</v>
      </c>
      <c r="C49" s="3" t="s">
        <v>19</v>
      </c>
      <c r="D49" s="5" t="s">
        <v>19</v>
      </c>
      <c r="E49" s="6" t="s">
        <v>22</v>
      </c>
      <c r="F49" s="5" t="s">
        <v>19</v>
      </c>
      <c r="G49" s="6" t="s">
        <v>22</v>
      </c>
      <c r="H49" s="5" t="s">
        <v>19</v>
      </c>
      <c r="I49" s="6">
        <v>316.35700000000003</v>
      </c>
      <c r="J49" s="5" t="s">
        <v>19</v>
      </c>
      <c r="K49" s="6" t="s">
        <v>22</v>
      </c>
      <c r="L49" s="5" t="s">
        <v>19</v>
      </c>
      <c r="M49" s="6" t="s">
        <v>22</v>
      </c>
      <c r="N49" s="5" t="s">
        <v>19</v>
      </c>
      <c r="O49" s="6" t="s">
        <v>22</v>
      </c>
      <c r="P49" s="5" t="s">
        <v>19</v>
      </c>
      <c r="Q49" s="6">
        <v>468.452</v>
      </c>
      <c r="R49" s="5" t="s">
        <v>19</v>
      </c>
      <c r="S49" s="6">
        <v>499.08300000000003</v>
      </c>
      <c r="T49" s="5" t="s">
        <v>19</v>
      </c>
      <c r="U49" s="6">
        <v>549.36099999999999</v>
      </c>
      <c r="V49" s="5" t="s">
        <v>19</v>
      </c>
      <c r="W49" s="6">
        <v>610.05899999999997</v>
      </c>
      <c r="X49" s="5" t="s">
        <v>19</v>
      </c>
      <c r="Y49" s="6">
        <v>627.60400000000004</v>
      </c>
      <c r="Z49">
        <f t="shared" si="23"/>
        <v>6</v>
      </c>
    </row>
    <row r="50" spans="1:51" ht="15" hidden="1" x14ac:dyDescent="0.3">
      <c r="A50" s="68"/>
      <c r="B50" s="4" t="s">
        <v>64</v>
      </c>
      <c r="C50" s="3" t="s">
        <v>19</v>
      </c>
      <c r="D50" s="7" t="s">
        <v>19</v>
      </c>
      <c r="E50" s="8" t="s">
        <v>22</v>
      </c>
      <c r="F50" s="7" t="s">
        <v>19</v>
      </c>
      <c r="G50" s="8" t="s">
        <v>22</v>
      </c>
      <c r="H50" s="7" t="s">
        <v>19</v>
      </c>
      <c r="I50" s="8" t="s">
        <v>22</v>
      </c>
      <c r="J50" s="7" t="s">
        <v>19</v>
      </c>
      <c r="K50" s="8" t="s">
        <v>22</v>
      </c>
      <c r="L50" s="7" t="s">
        <v>19</v>
      </c>
      <c r="M50" s="8">
        <v>69867.101999999999</v>
      </c>
      <c r="N50" s="7" t="s">
        <v>19</v>
      </c>
      <c r="O50" s="8">
        <v>55518.89</v>
      </c>
      <c r="P50" s="7" t="s">
        <v>19</v>
      </c>
      <c r="Q50" s="8">
        <v>58914.161</v>
      </c>
      <c r="R50" s="7" t="s">
        <v>19</v>
      </c>
      <c r="S50" s="8">
        <v>66430.751999999993</v>
      </c>
      <c r="T50" s="7" t="s">
        <v>19</v>
      </c>
      <c r="U50" s="8">
        <v>61461.769</v>
      </c>
      <c r="V50" s="7" t="s">
        <v>19</v>
      </c>
      <c r="W50" s="8">
        <v>62989.843999999997</v>
      </c>
      <c r="X50" s="7" t="s">
        <v>19</v>
      </c>
      <c r="Y50" s="8">
        <v>48671.508999999998</v>
      </c>
      <c r="Z50">
        <f t="shared" si="23"/>
        <v>7</v>
      </c>
    </row>
    <row r="51" spans="1:51" ht="20.399999999999999" hidden="1" x14ac:dyDescent="0.3">
      <c r="A51" s="68"/>
      <c r="B51" s="9" t="s">
        <v>65</v>
      </c>
      <c r="C51" s="3" t="s">
        <v>19</v>
      </c>
      <c r="D51" s="5" t="s">
        <v>19</v>
      </c>
      <c r="E51" s="6" t="s">
        <v>22</v>
      </c>
      <c r="F51" s="5" t="s">
        <v>19</v>
      </c>
      <c r="G51" s="6" t="s">
        <v>22</v>
      </c>
      <c r="H51" s="5" t="s">
        <v>19</v>
      </c>
      <c r="I51" s="6" t="s">
        <v>22</v>
      </c>
      <c r="J51" s="5" t="s">
        <v>19</v>
      </c>
      <c r="K51" s="6" t="s">
        <v>22</v>
      </c>
      <c r="L51" s="5" t="s">
        <v>19</v>
      </c>
      <c r="M51" s="6" t="s">
        <v>22</v>
      </c>
      <c r="N51" s="5" t="s">
        <v>19</v>
      </c>
      <c r="O51" s="6" t="s">
        <v>22</v>
      </c>
      <c r="P51" s="5" t="s">
        <v>19</v>
      </c>
      <c r="Q51" s="6" t="s">
        <v>22</v>
      </c>
      <c r="R51" s="5" t="s">
        <v>19</v>
      </c>
      <c r="S51" s="6" t="s">
        <v>22</v>
      </c>
      <c r="T51" s="5" t="s">
        <v>19</v>
      </c>
      <c r="U51" s="6">
        <v>1530.269</v>
      </c>
      <c r="V51" s="5" t="s">
        <v>19</v>
      </c>
      <c r="W51" s="6">
        <v>1666.7850000000001</v>
      </c>
      <c r="X51" s="5" t="s">
        <v>19</v>
      </c>
      <c r="Y51" s="6">
        <v>1678.143</v>
      </c>
      <c r="Z51">
        <f t="shared" si="23"/>
        <v>3</v>
      </c>
    </row>
    <row r="52" spans="1:51" ht="15" hidden="1" x14ac:dyDescent="0.3">
      <c r="A52" s="68"/>
      <c r="B52" s="4" t="s">
        <v>66</v>
      </c>
      <c r="C52" s="3" t="s">
        <v>19</v>
      </c>
      <c r="D52" s="7" t="s">
        <v>19</v>
      </c>
      <c r="E52" s="8" t="s">
        <v>22</v>
      </c>
      <c r="F52" s="7" t="s">
        <v>19</v>
      </c>
      <c r="G52" s="8" t="s">
        <v>22</v>
      </c>
      <c r="H52" s="7" t="s">
        <v>19</v>
      </c>
      <c r="I52" s="8" t="s">
        <v>22</v>
      </c>
      <c r="J52" s="7" t="s">
        <v>19</v>
      </c>
      <c r="K52" s="8" t="s">
        <v>22</v>
      </c>
      <c r="L52" s="7" t="s">
        <v>19</v>
      </c>
      <c r="M52" s="8" t="s">
        <v>22</v>
      </c>
      <c r="N52" s="7" t="s">
        <v>19</v>
      </c>
      <c r="O52" s="8" t="s">
        <v>22</v>
      </c>
      <c r="P52" s="7" t="s">
        <v>19</v>
      </c>
      <c r="Q52" s="8" t="s">
        <v>22</v>
      </c>
      <c r="R52" s="7" t="s">
        <v>19</v>
      </c>
      <c r="S52" s="8" t="s">
        <v>22</v>
      </c>
      <c r="T52" s="7" t="s">
        <v>19</v>
      </c>
      <c r="U52" s="8" t="s">
        <v>22</v>
      </c>
      <c r="V52" s="7" t="s">
        <v>19</v>
      </c>
      <c r="W52" s="8" t="s">
        <v>22</v>
      </c>
      <c r="X52" s="7" t="s">
        <v>19</v>
      </c>
      <c r="Y52" s="8" t="s">
        <v>22</v>
      </c>
      <c r="Z52">
        <f t="shared" si="23"/>
        <v>0</v>
      </c>
    </row>
    <row r="53" spans="1:51" ht="40.799999999999997" hidden="1" x14ac:dyDescent="0.3">
      <c r="A53" s="68"/>
      <c r="B53" s="9" t="s">
        <v>67</v>
      </c>
      <c r="C53" s="3" t="s">
        <v>19</v>
      </c>
      <c r="D53" s="5" t="s">
        <v>19</v>
      </c>
      <c r="E53" s="6" t="s">
        <v>22</v>
      </c>
      <c r="F53" s="5" t="s">
        <v>19</v>
      </c>
      <c r="G53" s="6" t="s">
        <v>22</v>
      </c>
      <c r="H53" s="5" t="s">
        <v>19</v>
      </c>
      <c r="I53" s="6" t="s">
        <v>22</v>
      </c>
      <c r="J53" s="5" t="s">
        <v>19</v>
      </c>
      <c r="K53" s="6" t="s">
        <v>22</v>
      </c>
      <c r="L53" s="5" t="s">
        <v>19</v>
      </c>
      <c r="M53" s="6" t="s">
        <v>22</v>
      </c>
      <c r="N53" s="5" t="s">
        <v>19</v>
      </c>
      <c r="O53" s="6" t="s">
        <v>22</v>
      </c>
      <c r="P53" s="5" t="s">
        <v>19</v>
      </c>
      <c r="Q53" s="6" t="s">
        <v>22</v>
      </c>
      <c r="R53" s="5" t="s">
        <v>19</v>
      </c>
      <c r="S53" s="6" t="s">
        <v>22</v>
      </c>
      <c r="T53" s="5" t="s">
        <v>19</v>
      </c>
      <c r="U53" s="6">
        <v>1222.2909999999999</v>
      </c>
      <c r="V53" s="5" t="s">
        <v>19</v>
      </c>
      <c r="W53" s="6" t="s">
        <v>22</v>
      </c>
      <c r="X53" s="5" t="s">
        <v>19</v>
      </c>
      <c r="Y53" s="6" t="s">
        <v>22</v>
      </c>
      <c r="Z53">
        <f t="shared" si="23"/>
        <v>1</v>
      </c>
    </row>
    <row r="54" spans="1:51" ht="20.399999999999999" hidden="1" x14ac:dyDescent="0.3">
      <c r="A54" s="68"/>
      <c r="B54" s="4" t="s">
        <v>68</v>
      </c>
      <c r="C54" s="3" t="s">
        <v>19</v>
      </c>
      <c r="D54" s="7" t="s">
        <v>19</v>
      </c>
      <c r="E54" s="8" t="s">
        <v>22</v>
      </c>
      <c r="F54" s="7" t="s">
        <v>19</v>
      </c>
      <c r="G54" s="8" t="s">
        <v>22</v>
      </c>
      <c r="H54" s="7" t="s">
        <v>19</v>
      </c>
      <c r="I54" s="8" t="s">
        <v>22</v>
      </c>
      <c r="J54" s="7" t="s">
        <v>19</v>
      </c>
      <c r="K54" s="8" t="s">
        <v>22</v>
      </c>
      <c r="L54" s="7" t="s">
        <v>19</v>
      </c>
      <c r="M54" s="8" t="s">
        <v>22</v>
      </c>
      <c r="N54" s="7" t="s">
        <v>19</v>
      </c>
      <c r="O54" s="8">
        <v>2316.3440000000001</v>
      </c>
      <c r="P54" s="7" t="s">
        <v>19</v>
      </c>
      <c r="Q54" s="8">
        <v>2135.4679999999998</v>
      </c>
      <c r="R54" s="7" t="s">
        <v>19</v>
      </c>
      <c r="S54" s="8" t="s">
        <v>22</v>
      </c>
      <c r="T54" s="7" t="s">
        <v>19</v>
      </c>
      <c r="U54" s="8" t="s">
        <v>22</v>
      </c>
      <c r="V54" s="7" t="s">
        <v>19</v>
      </c>
      <c r="W54" s="8">
        <v>1797.3889999999999</v>
      </c>
      <c r="X54" s="7" t="s">
        <v>19</v>
      </c>
      <c r="Y54" s="8" t="s">
        <v>22</v>
      </c>
      <c r="Z54">
        <f t="shared" si="23"/>
        <v>3</v>
      </c>
    </row>
    <row r="55" spans="1:51" ht="15" hidden="1" x14ac:dyDescent="0.3">
      <c r="A55" s="68"/>
      <c r="B55" s="4" t="s">
        <v>69</v>
      </c>
      <c r="C55" s="3" t="s">
        <v>19</v>
      </c>
      <c r="D55" s="5" t="s">
        <v>19</v>
      </c>
      <c r="E55" s="6" t="s">
        <v>22</v>
      </c>
      <c r="F55" s="5" t="s">
        <v>19</v>
      </c>
      <c r="G55" s="6" t="s">
        <v>22</v>
      </c>
      <c r="H55" s="5" t="s">
        <v>19</v>
      </c>
      <c r="I55" s="6" t="s">
        <v>22</v>
      </c>
      <c r="J55" s="5" t="s">
        <v>19</v>
      </c>
      <c r="K55" s="6" t="s">
        <v>22</v>
      </c>
      <c r="L55" s="5" t="s">
        <v>19</v>
      </c>
      <c r="M55" s="6" t="s">
        <v>22</v>
      </c>
      <c r="N55" s="5" t="s">
        <v>19</v>
      </c>
      <c r="O55" s="6" t="s">
        <v>22</v>
      </c>
      <c r="P55" s="5" t="s">
        <v>19</v>
      </c>
      <c r="Q55" s="6" t="s">
        <v>22</v>
      </c>
      <c r="R55" s="5" t="s">
        <v>19</v>
      </c>
      <c r="S55" s="6" t="s">
        <v>22</v>
      </c>
      <c r="T55" s="5" t="s">
        <v>19</v>
      </c>
      <c r="U55" s="6" t="s">
        <v>22</v>
      </c>
      <c r="V55" s="5" t="s">
        <v>19</v>
      </c>
      <c r="W55" s="6">
        <v>1967.5619999999999</v>
      </c>
      <c r="X55" s="5" t="s">
        <v>19</v>
      </c>
      <c r="Y55" s="6">
        <v>2502.9929999999999</v>
      </c>
      <c r="Z55">
        <f t="shared" si="23"/>
        <v>2</v>
      </c>
    </row>
    <row r="56" spans="1:51" ht="30.6" hidden="1" x14ac:dyDescent="0.3">
      <c r="A56" s="68"/>
      <c r="B56" s="9" t="s">
        <v>70</v>
      </c>
      <c r="C56" s="3" t="s">
        <v>19</v>
      </c>
      <c r="D56" s="7" t="s">
        <v>19</v>
      </c>
      <c r="E56" s="8" t="s">
        <v>22</v>
      </c>
      <c r="F56" s="7" t="s">
        <v>19</v>
      </c>
      <c r="G56" s="8">
        <v>477.7</v>
      </c>
      <c r="H56" s="7" t="s">
        <v>19</v>
      </c>
      <c r="I56" s="8">
        <v>502.87</v>
      </c>
      <c r="J56" s="7" t="s">
        <v>19</v>
      </c>
      <c r="K56" s="8">
        <v>546.14</v>
      </c>
      <c r="L56" s="7" t="s">
        <v>19</v>
      </c>
      <c r="M56" s="8">
        <v>571.79</v>
      </c>
      <c r="N56" s="7" t="s">
        <v>19</v>
      </c>
      <c r="O56" s="8">
        <v>608.62</v>
      </c>
      <c r="P56" s="7" t="s">
        <v>19</v>
      </c>
      <c r="Q56" s="8">
        <v>619.33000000000004</v>
      </c>
      <c r="R56" s="7" t="s">
        <v>19</v>
      </c>
      <c r="S56" s="8" t="s">
        <v>22</v>
      </c>
      <c r="T56" s="7" t="s">
        <v>19</v>
      </c>
      <c r="U56" s="8">
        <v>657.54</v>
      </c>
      <c r="V56" s="7" t="s">
        <v>19</v>
      </c>
      <c r="W56" s="8">
        <v>702.08399999999995</v>
      </c>
      <c r="X56" s="7" t="s">
        <v>19</v>
      </c>
      <c r="Y56" s="8">
        <v>721.68</v>
      </c>
      <c r="Z56">
        <f t="shared" si="23"/>
        <v>9</v>
      </c>
    </row>
    <row r="57" spans="1:51" ht="20.399999999999999" hidden="1" x14ac:dyDescent="0.3">
      <c r="A57" s="68"/>
      <c r="B57" s="4" t="s">
        <v>71</v>
      </c>
      <c r="C57" s="3" t="s">
        <v>19</v>
      </c>
      <c r="D57" s="5" t="s">
        <v>19</v>
      </c>
      <c r="E57" s="6" t="s">
        <v>22</v>
      </c>
      <c r="F57" s="5" t="s">
        <v>19</v>
      </c>
      <c r="G57" s="6" t="s">
        <v>22</v>
      </c>
      <c r="H57" s="5" t="s">
        <v>19</v>
      </c>
      <c r="I57" s="6">
        <v>610.80799999999999</v>
      </c>
      <c r="J57" s="5" t="s">
        <v>19</v>
      </c>
      <c r="K57" s="6">
        <v>682.87800000000004</v>
      </c>
      <c r="L57" s="5" t="s">
        <v>19</v>
      </c>
      <c r="M57" s="6">
        <v>749.37099999999998</v>
      </c>
      <c r="N57" s="5" t="s">
        <v>19</v>
      </c>
      <c r="O57" s="6">
        <v>804.27599999999995</v>
      </c>
      <c r="P57" s="5" t="s">
        <v>19</v>
      </c>
      <c r="Q57" s="6">
        <v>855.81500000000005</v>
      </c>
      <c r="R57" s="5" t="s">
        <v>19</v>
      </c>
      <c r="S57" s="6">
        <v>953.16399999999999</v>
      </c>
      <c r="T57" s="5" t="s">
        <v>19</v>
      </c>
      <c r="U57" s="6">
        <v>964.39400000000001</v>
      </c>
      <c r="V57" s="5" t="s">
        <v>19</v>
      </c>
      <c r="W57" s="6">
        <v>1005.716</v>
      </c>
      <c r="X57" s="5" t="s">
        <v>19</v>
      </c>
      <c r="Y57" s="6">
        <v>1047.749</v>
      </c>
      <c r="Z57">
        <f t="shared" si="23"/>
        <v>9</v>
      </c>
    </row>
    <row r="58" spans="1:51" ht="20.399999999999999" hidden="1" x14ac:dyDescent="0.3">
      <c r="A58" s="68"/>
      <c r="B58" s="9" t="s">
        <v>72</v>
      </c>
      <c r="C58" s="3" t="s">
        <v>19</v>
      </c>
      <c r="D58" s="7" t="s">
        <v>19</v>
      </c>
      <c r="E58" s="8" t="s">
        <v>22</v>
      </c>
      <c r="F58" s="7" t="s">
        <v>19</v>
      </c>
      <c r="G58" s="8" t="s">
        <v>22</v>
      </c>
      <c r="H58" s="7" t="s">
        <v>19</v>
      </c>
      <c r="I58" s="8" t="s">
        <v>22</v>
      </c>
      <c r="J58" s="7" t="s">
        <v>19</v>
      </c>
      <c r="K58" s="8">
        <v>368.43299999999999</v>
      </c>
      <c r="L58" s="7" t="s">
        <v>19</v>
      </c>
      <c r="M58" s="8">
        <v>379.34899999999999</v>
      </c>
      <c r="N58" s="7" t="s">
        <v>19</v>
      </c>
      <c r="O58" s="8">
        <v>397.65100000000001</v>
      </c>
      <c r="P58" s="7" t="s">
        <v>19</v>
      </c>
      <c r="Q58" s="8" t="s">
        <v>22</v>
      </c>
      <c r="R58" s="7" t="s">
        <v>19</v>
      </c>
      <c r="S58" s="8" t="s">
        <v>22</v>
      </c>
      <c r="T58" s="7" t="s">
        <v>19</v>
      </c>
      <c r="U58" s="8">
        <v>630.55100000000004</v>
      </c>
      <c r="V58" s="7" t="s">
        <v>19</v>
      </c>
      <c r="W58" s="8">
        <v>624.43100000000004</v>
      </c>
      <c r="X58" s="7" t="s">
        <v>19</v>
      </c>
      <c r="Y58" s="8">
        <v>621.00699999999995</v>
      </c>
      <c r="Z58">
        <f t="shared" si="23"/>
        <v>6</v>
      </c>
    </row>
    <row r="59" spans="1:51" ht="30.6" hidden="1" x14ac:dyDescent="0.3">
      <c r="A59" s="68"/>
      <c r="B59" s="4" t="s">
        <v>73</v>
      </c>
      <c r="C59" s="3" t="s">
        <v>19</v>
      </c>
      <c r="D59" s="5" t="s">
        <v>19</v>
      </c>
      <c r="E59" s="6">
        <v>26903.368999999999</v>
      </c>
      <c r="F59" s="5" t="s">
        <v>19</v>
      </c>
      <c r="G59" s="6">
        <v>29268.163</v>
      </c>
      <c r="H59" s="5" t="s">
        <v>19</v>
      </c>
      <c r="I59" s="6">
        <v>33190.798000000003</v>
      </c>
      <c r="J59" s="5" t="s">
        <v>19</v>
      </c>
      <c r="K59" s="6">
        <v>37855.957000000002</v>
      </c>
      <c r="L59" s="5" t="s">
        <v>19</v>
      </c>
      <c r="M59" s="6">
        <v>43120.506000000001</v>
      </c>
      <c r="N59" s="5" t="s">
        <v>19</v>
      </c>
      <c r="O59" s="6">
        <v>47900.597999999998</v>
      </c>
      <c r="P59" s="5" t="s">
        <v>19</v>
      </c>
      <c r="Q59" s="6">
        <v>59300.928</v>
      </c>
      <c r="R59" s="5" t="s">
        <v>19</v>
      </c>
      <c r="S59" s="6">
        <v>64310.36</v>
      </c>
      <c r="T59" s="5" t="s">
        <v>19</v>
      </c>
      <c r="U59" s="6">
        <v>69089.020999999993</v>
      </c>
      <c r="V59" s="5" t="s">
        <v>19</v>
      </c>
      <c r="W59" s="6" t="s">
        <v>22</v>
      </c>
      <c r="X59" s="5" t="s">
        <v>19</v>
      </c>
      <c r="Y59" s="6" t="s">
        <v>22</v>
      </c>
      <c r="Z59">
        <f t="shared" si="23"/>
        <v>9</v>
      </c>
    </row>
    <row r="60" spans="1:51" ht="15" hidden="1" x14ac:dyDescent="0.3">
      <c r="A60" s="68"/>
      <c r="B60" s="4" t="s">
        <v>74</v>
      </c>
      <c r="C60" s="3" t="s">
        <v>19</v>
      </c>
      <c r="D60" s="7" t="s">
        <v>19</v>
      </c>
      <c r="E60" s="8" t="s">
        <v>22</v>
      </c>
      <c r="F60" s="7" t="s">
        <v>19</v>
      </c>
      <c r="G60" s="8">
        <v>71624.509000000005</v>
      </c>
      <c r="H60" s="7" t="s">
        <v>19</v>
      </c>
      <c r="I60" s="8" t="s">
        <v>22</v>
      </c>
      <c r="J60" s="7" t="s">
        <v>19</v>
      </c>
      <c r="K60" s="8" t="s">
        <v>22</v>
      </c>
      <c r="L60" s="7" t="s">
        <v>19</v>
      </c>
      <c r="M60" s="8" t="s">
        <v>22</v>
      </c>
      <c r="N60" s="7" t="s">
        <v>19</v>
      </c>
      <c r="O60" s="8">
        <v>70878.066999999995</v>
      </c>
      <c r="P60" s="7" t="s">
        <v>19</v>
      </c>
      <c r="Q60" s="8" t="s">
        <v>22</v>
      </c>
      <c r="R60" s="7" t="s">
        <v>19</v>
      </c>
      <c r="S60" s="8">
        <v>100841.012</v>
      </c>
      <c r="T60" s="7" t="s">
        <v>19</v>
      </c>
      <c r="U60" s="8" t="s">
        <v>22</v>
      </c>
      <c r="V60" s="7" t="s">
        <v>19</v>
      </c>
      <c r="W60" s="8">
        <v>107817.796</v>
      </c>
      <c r="X60" s="7" t="s">
        <v>19</v>
      </c>
      <c r="Y60" s="8" t="s">
        <v>22</v>
      </c>
      <c r="Z60">
        <f t="shared" si="23"/>
        <v>4</v>
      </c>
    </row>
    <row r="61" spans="1:51" ht="20.399999999999999" hidden="1" x14ac:dyDescent="0.3">
      <c r="A61" s="68"/>
      <c r="B61" s="4" t="s">
        <v>75</v>
      </c>
      <c r="C61" s="3" t="s">
        <v>19</v>
      </c>
      <c r="D61" s="5" t="s">
        <v>19</v>
      </c>
      <c r="E61" s="6" t="s">
        <v>22</v>
      </c>
      <c r="F61" s="5" t="s">
        <v>19</v>
      </c>
      <c r="G61" s="6" t="s">
        <v>22</v>
      </c>
      <c r="H61" s="5" t="s">
        <v>19</v>
      </c>
      <c r="I61" s="6">
        <v>16249.207</v>
      </c>
      <c r="J61" s="5" t="s">
        <v>19</v>
      </c>
      <c r="K61" s="6">
        <v>15781.928</v>
      </c>
      <c r="L61" s="5" t="s">
        <v>19</v>
      </c>
      <c r="M61" s="6">
        <v>14325.159</v>
      </c>
      <c r="N61" s="5" t="s">
        <v>19</v>
      </c>
      <c r="O61" s="6">
        <v>14629.46</v>
      </c>
      <c r="P61" s="5" t="s">
        <v>19</v>
      </c>
      <c r="Q61" s="6">
        <v>17289.762999999999</v>
      </c>
      <c r="R61" s="5" t="s">
        <v>19</v>
      </c>
      <c r="S61" s="6">
        <v>19483.415000000001</v>
      </c>
      <c r="T61" s="5" t="s">
        <v>19</v>
      </c>
      <c r="U61" s="6">
        <v>18967.3</v>
      </c>
      <c r="V61" s="5" t="s">
        <v>19</v>
      </c>
      <c r="W61" s="6">
        <v>19763.448</v>
      </c>
      <c r="X61" s="5" t="s">
        <v>19</v>
      </c>
      <c r="Y61" s="6">
        <v>18098.433000000001</v>
      </c>
      <c r="Z61">
        <f t="shared" si="23"/>
        <v>9</v>
      </c>
    </row>
    <row r="62" spans="1:51" ht="20.399999999999999" x14ac:dyDescent="0.3">
      <c r="A62" s="68"/>
      <c r="B62" s="4" t="s">
        <v>76</v>
      </c>
      <c r="C62" s="3" t="s">
        <v>19</v>
      </c>
      <c r="D62" s="7" t="s">
        <v>19</v>
      </c>
      <c r="E62" s="8">
        <v>13242.136</v>
      </c>
      <c r="F62" s="7" t="s">
        <v>19</v>
      </c>
      <c r="G62" s="8">
        <v>14878.102999999999</v>
      </c>
      <c r="H62" s="7" t="s">
        <v>19</v>
      </c>
      <c r="I62" s="8">
        <v>16337.732</v>
      </c>
      <c r="J62" s="7" t="s">
        <v>19</v>
      </c>
      <c r="K62" s="8">
        <v>16973.574000000001</v>
      </c>
      <c r="L62" s="7" t="s">
        <v>19</v>
      </c>
      <c r="M62" s="8">
        <v>17588.153999999999</v>
      </c>
      <c r="N62" s="7" t="s">
        <v>19</v>
      </c>
      <c r="O62" s="8">
        <v>15346.49</v>
      </c>
      <c r="P62" s="7" t="s">
        <v>19</v>
      </c>
      <c r="Q62" s="8">
        <v>15099.609</v>
      </c>
      <c r="R62" s="7" t="s">
        <v>19</v>
      </c>
      <c r="S62" s="8">
        <v>15156.181</v>
      </c>
      <c r="T62" s="7" t="s">
        <v>19</v>
      </c>
      <c r="U62" s="8">
        <v>16716.276000000002</v>
      </c>
      <c r="V62" s="7" t="s">
        <v>19</v>
      </c>
      <c r="W62" s="8">
        <v>17666.994999999999</v>
      </c>
      <c r="X62" s="7" t="s">
        <v>19</v>
      </c>
      <c r="Y62" s="8">
        <v>18068.422999999999</v>
      </c>
      <c r="Z62">
        <f t="shared" si="23"/>
        <v>11</v>
      </c>
      <c r="AB62" t="str">
        <f>D62</f>
        <v/>
      </c>
      <c r="AC62">
        <f t="shared" ref="AC62" si="142">E62</f>
        <v>13242.136</v>
      </c>
      <c r="AD62" t="str">
        <f t="shared" ref="AD62" si="143">F62</f>
        <v/>
      </c>
      <c r="AE62">
        <f t="shared" ref="AE62" si="144">G62</f>
        <v>14878.102999999999</v>
      </c>
      <c r="AF62" t="str">
        <f t="shared" ref="AF62" si="145">H62</f>
        <v/>
      </c>
      <c r="AG62">
        <f t="shared" ref="AG62" si="146">I62</f>
        <v>16337.732</v>
      </c>
      <c r="AH62" t="str">
        <f t="shared" ref="AH62" si="147">J62</f>
        <v/>
      </c>
      <c r="AI62">
        <f t="shared" ref="AI62" si="148">K62</f>
        <v>16973.574000000001</v>
      </c>
      <c r="AJ62" t="str">
        <f t="shared" ref="AJ62" si="149">L62</f>
        <v/>
      </c>
      <c r="AK62">
        <f t="shared" ref="AK62" si="150">M62</f>
        <v>17588.153999999999</v>
      </c>
      <c r="AL62" t="str">
        <f t="shared" ref="AL62" si="151">N62</f>
        <v/>
      </c>
      <c r="AM62">
        <f t="shared" ref="AM62" si="152">O62</f>
        <v>15346.49</v>
      </c>
      <c r="AN62" t="str">
        <f t="shared" ref="AN62" si="153">P62</f>
        <v/>
      </c>
      <c r="AO62">
        <f t="shared" ref="AO62" si="154">Q62</f>
        <v>15099.609</v>
      </c>
      <c r="AP62" t="str">
        <f t="shared" ref="AP62" si="155">R62</f>
        <v/>
      </c>
      <c r="AQ62">
        <f t="shared" ref="AQ62" si="156">S62</f>
        <v>15156.181</v>
      </c>
      <c r="AR62" t="str">
        <f t="shared" ref="AR62" si="157">T62</f>
        <v/>
      </c>
      <c r="AS62">
        <f t="shared" ref="AS62" si="158">U62</f>
        <v>16716.276000000002</v>
      </c>
      <c r="AT62" t="str">
        <f t="shared" ref="AT62" si="159">V62</f>
        <v/>
      </c>
      <c r="AU62">
        <f t="shared" ref="AU62" si="160">W62</f>
        <v>17666.994999999999</v>
      </c>
      <c r="AV62" t="str">
        <f t="shared" ref="AV62" si="161">X62</f>
        <v/>
      </c>
      <c r="AW62">
        <f t="shared" ref="AW62" si="162">Y62</f>
        <v>18068.422999999999</v>
      </c>
      <c r="AX62">
        <f t="shared" ref="AX62" si="163">Z62</f>
        <v>11</v>
      </c>
      <c r="AY62">
        <f>A62</f>
        <v>0</v>
      </c>
    </row>
    <row r="63" spans="1:51" ht="20.399999999999999" hidden="1" x14ac:dyDescent="0.3">
      <c r="A63" s="68"/>
      <c r="B63" s="9" t="s">
        <v>77</v>
      </c>
      <c r="C63" s="3" t="s">
        <v>19</v>
      </c>
      <c r="D63" s="5" t="s">
        <v>19</v>
      </c>
      <c r="E63" s="6" t="s">
        <v>22</v>
      </c>
      <c r="F63" s="5" t="s">
        <v>19</v>
      </c>
      <c r="G63" s="6" t="s">
        <v>22</v>
      </c>
      <c r="H63" s="5" t="s">
        <v>19</v>
      </c>
      <c r="I63" s="6" t="s">
        <v>22</v>
      </c>
      <c r="J63" s="5" t="s">
        <v>19</v>
      </c>
      <c r="K63" s="6" t="s">
        <v>22</v>
      </c>
      <c r="L63" s="5" t="s">
        <v>19</v>
      </c>
      <c r="M63" s="6" t="s">
        <v>22</v>
      </c>
      <c r="N63" s="5" t="s">
        <v>19</v>
      </c>
      <c r="O63" s="6" t="s">
        <v>22</v>
      </c>
      <c r="P63" s="5" t="s">
        <v>19</v>
      </c>
      <c r="Q63" s="6" t="s">
        <v>22</v>
      </c>
      <c r="R63" s="5" t="s">
        <v>19</v>
      </c>
      <c r="S63" s="6" t="s">
        <v>22</v>
      </c>
      <c r="T63" s="5" t="s">
        <v>19</v>
      </c>
      <c r="U63" s="6" t="s">
        <v>22</v>
      </c>
      <c r="V63" s="5" t="s">
        <v>19</v>
      </c>
      <c r="W63" s="6" t="s">
        <v>22</v>
      </c>
      <c r="X63" s="5" t="s">
        <v>19</v>
      </c>
      <c r="Y63" s="6" t="s">
        <v>22</v>
      </c>
      <c r="Z63">
        <f t="shared" si="23"/>
        <v>0</v>
      </c>
    </row>
    <row r="64" spans="1:51" ht="20.399999999999999" hidden="1" x14ac:dyDescent="0.3">
      <c r="A64" s="68"/>
      <c r="B64" s="9" t="s">
        <v>78</v>
      </c>
      <c r="C64" s="3" t="s">
        <v>19</v>
      </c>
      <c r="D64" s="7" t="s">
        <v>19</v>
      </c>
      <c r="E64" s="8" t="s">
        <v>22</v>
      </c>
      <c r="F64" s="7" t="s">
        <v>19</v>
      </c>
      <c r="G64" s="8" t="s">
        <v>22</v>
      </c>
      <c r="H64" s="7" t="s">
        <v>19</v>
      </c>
      <c r="I64" s="8" t="s">
        <v>22</v>
      </c>
      <c r="J64" s="7" t="s">
        <v>19</v>
      </c>
      <c r="K64" s="8" t="s">
        <v>22</v>
      </c>
      <c r="L64" s="7" t="s">
        <v>19</v>
      </c>
      <c r="M64" s="8" t="s">
        <v>22</v>
      </c>
      <c r="N64" s="7" t="s">
        <v>19</v>
      </c>
      <c r="O64" s="8" t="s">
        <v>22</v>
      </c>
      <c r="P64" s="7" t="s">
        <v>19</v>
      </c>
      <c r="Q64" s="8" t="s">
        <v>22</v>
      </c>
      <c r="R64" s="7" t="s">
        <v>19</v>
      </c>
      <c r="S64" s="8" t="s">
        <v>22</v>
      </c>
      <c r="T64" s="7" t="s">
        <v>19</v>
      </c>
      <c r="U64" s="8" t="s">
        <v>22</v>
      </c>
      <c r="V64" s="7" t="s">
        <v>19</v>
      </c>
      <c r="W64" s="8" t="s">
        <v>22</v>
      </c>
      <c r="X64" s="7" t="s">
        <v>19</v>
      </c>
      <c r="Y64" s="8" t="s">
        <v>22</v>
      </c>
      <c r="Z64">
        <f t="shared" si="23"/>
        <v>0</v>
      </c>
    </row>
    <row r="65" spans="1:51" ht="20.399999999999999" hidden="1" x14ac:dyDescent="0.3">
      <c r="A65" s="68"/>
      <c r="B65" s="4" t="s">
        <v>79</v>
      </c>
      <c r="C65" s="3" t="s">
        <v>19</v>
      </c>
      <c r="D65" s="5" t="s">
        <v>19</v>
      </c>
      <c r="E65" s="6" t="s">
        <v>22</v>
      </c>
      <c r="F65" s="5" t="s">
        <v>19</v>
      </c>
      <c r="G65" s="6" t="s">
        <v>22</v>
      </c>
      <c r="H65" s="5" t="s">
        <v>19</v>
      </c>
      <c r="I65" s="6">
        <v>138.25700000000001</v>
      </c>
      <c r="J65" s="5" t="s">
        <v>19</v>
      </c>
      <c r="K65" s="6">
        <v>156.846</v>
      </c>
      <c r="L65" s="5" t="s">
        <v>19</v>
      </c>
      <c r="M65" s="6">
        <v>177.774</v>
      </c>
      <c r="N65" s="5" t="s">
        <v>19</v>
      </c>
      <c r="O65" s="6">
        <v>190.71199999999999</v>
      </c>
      <c r="P65" s="5" t="s">
        <v>19</v>
      </c>
      <c r="Q65" s="6">
        <v>204.33</v>
      </c>
      <c r="R65" s="5" t="s">
        <v>19</v>
      </c>
      <c r="S65" s="6" t="s">
        <v>22</v>
      </c>
      <c r="T65" s="5" t="s">
        <v>19</v>
      </c>
      <c r="U65" s="6">
        <v>223.93700000000001</v>
      </c>
      <c r="V65" s="5" t="s">
        <v>19</v>
      </c>
      <c r="W65" s="6" t="s">
        <v>22</v>
      </c>
      <c r="X65" s="5" t="s">
        <v>19</v>
      </c>
      <c r="Y65" s="6">
        <v>200.57599999999999</v>
      </c>
      <c r="Z65">
        <f t="shared" si="23"/>
        <v>7</v>
      </c>
    </row>
    <row r="66" spans="1:51" ht="20.399999999999999" hidden="1" x14ac:dyDescent="0.3">
      <c r="A66" s="68"/>
      <c r="B66" s="4" t="s">
        <v>80</v>
      </c>
      <c r="C66" s="3" t="s">
        <v>19</v>
      </c>
      <c r="D66" s="7" t="s">
        <v>19</v>
      </c>
      <c r="E66" s="8" t="s">
        <v>22</v>
      </c>
      <c r="F66" s="7" t="s">
        <v>19</v>
      </c>
      <c r="G66" s="8" t="s">
        <v>22</v>
      </c>
      <c r="H66" s="7" t="s">
        <v>19</v>
      </c>
      <c r="I66" s="8">
        <v>1159.3800000000001</v>
      </c>
      <c r="J66" s="7" t="s">
        <v>19</v>
      </c>
      <c r="K66" s="8">
        <v>1315.91</v>
      </c>
      <c r="L66" s="7" t="s">
        <v>19</v>
      </c>
      <c r="M66" s="8" t="s">
        <v>22</v>
      </c>
      <c r="N66" s="7" t="s">
        <v>19</v>
      </c>
      <c r="O66" s="8" t="s">
        <v>22</v>
      </c>
      <c r="P66" s="7" t="s">
        <v>19</v>
      </c>
      <c r="Q66" s="8" t="s">
        <v>22</v>
      </c>
      <c r="R66" s="7" t="s">
        <v>19</v>
      </c>
      <c r="S66" s="8" t="s">
        <v>22</v>
      </c>
      <c r="T66" s="7" t="s">
        <v>19</v>
      </c>
      <c r="U66" s="8" t="s">
        <v>22</v>
      </c>
      <c r="V66" s="7" t="s">
        <v>19</v>
      </c>
      <c r="W66" s="8">
        <v>1707.1510000000001</v>
      </c>
      <c r="X66" s="7" t="s">
        <v>19</v>
      </c>
      <c r="Y66" s="8">
        <v>1670.463</v>
      </c>
      <c r="Z66">
        <f t="shared" si="23"/>
        <v>4</v>
      </c>
    </row>
    <row r="67" spans="1:51" ht="20.399999999999999" hidden="1" x14ac:dyDescent="0.3">
      <c r="A67" s="68"/>
      <c r="B67" s="4" t="s">
        <v>81</v>
      </c>
      <c r="C67" s="3" t="s">
        <v>19</v>
      </c>
      <c r="D67" s="5" t="s">
        <v>19</v>
      </c>
      <c r="E67" s="6" t="s">
        <v>22</v>
      </c>
      <c r="F67" s="5" t="s">
        <v>19</v>
      </c>
      <c r="G67" s="6" t="s">
        <v>22</v>
      </c>
      <c r="H67" s="5" t="s">
        <v>19</v>
      </c>
      <c r="I67" s="6">
        <v>226.29599999999999</v>
      </c>
      <c r="J67" s="5" t="s">
        <v>19</v>
      </c>
      <c r="K67" s="6">
        <v>362.59399999999999</v>
      </c>
      <c r="L67" s="5" t="s">
        <v>19</v>
      </c>
      <c r="M67" s="6" t="s">
        <v>22</v>
      </c>
      <c r="N67" s="5" t="s">
        <v>19</v>
      </c>
      <c r="O67" s="6">
        <v>427.90499999999997</v>
      </c>
      <c r="P67" s="5" t="s">
        <v>19</v>
      </c>
      <c r="Q67" s="6">
        <v>368.02100000000002</v>
      </c>
      <c r="R67" s="5" t="s">
        <v>19</v>
      </c>
      <c r="S67" s="6">
        <v>389.64400000000001</v>
      </c>
      <c r="T67" s="5" t="s">
        <v>19</v>
      </c>
      <c r="U67" s="6" t="s">
        <v>22</v>
      </c>
      <c r="V67" s="5" t="s">
        <v>19</v>
      </c>
      <c r="W67" s="6">
        <v>438.411</v>
      </c>
      <c r="X67" s="5" t="s">
        <v>19</v>
      </c>
      <c r="Y67" s="6" t="s">
        <v>22</v>
      </c>
      <c r="Z67">
        <f t="shared" si="23"/>
        <v>6</v>
      </c>
    </row>
    <row r="68" spans="1:51" ht="15" x14ac:dyDescent="0.3">
      <c r="A68" s="68"/>
      <c r="B68" s="4" t="s">
        <v>82</v>
      </c>
      <c r="C68" s="3" t="s">
        <v>19</v>
      </c>
      <c r="D68" s="7" t="s">
        <v>19</v>
      </c>
      <c r="E68" s="12" t="s">
        <v>22</v>
      </c>
      <c r="F68" s="7" t="s">
        <v>19</v>
      </c>
      <c r="G68" s="8">
        <v>2659.8530000000001</v>
      </c>
      <c r="H68" s="7" t="s">
        <v>19</v>
      </c>
      <c r="I68" s="8">
        <v>3040.5259999999998</v>
      </c>
      <c r="J68" s="7" t="s">
        <v>19</v>
      </c>
      <c r="K68" s="8">
        <v>3392.2069999999999</v>
      </c>
      <c r="L68" s="7" t="s">
        <v>19</v>
      </c>
      <c r="M68" s="8">
        <v>3601.8069999999998</v>
      </c>
      <c r="N68" s="7" t="s">
        <v>19</v>
      </c>
      <c r="O68" s="8">
        <v>3709.277</v>
      </c>
      <c r="P68" s="7" t="s">
        <v>19</v>
      </c>
      <c r="Q68" s="8">
        <v>3354.3739999999998</v>
      </c>
      <c r="R68" s="7" t="s">
        <v>19</v>
      </c>
      <c r="S68" s="8">
        <v>3500.2080000000001</v>
      </c>
      <c r="T68" s="7" t="s">
        <v>19</v>
      </c>
      <c r="U68" s="8">
        <v>3938.33</v>
      </c>
      <c r="V68" s="7" t="s">
        <v>19</v>
      </c>
      <c r="W68" s="8">
        <v>4262.8329999999996</v>
      </c>
      <c r="X68" s="7" t="s">
        <v>19</v>
      </c>
      <c r="Y68" s="8">
        <v>4050.6640000000002</v>
      </c>
      <c r="Z68">
        <f t="shared" si="23"/>
        <v>10</v>
      </c>
      <c r="AB68" t="str">
        <f>D68</f>
        <v/>
      </c>
      <c r="AC68" t="str">
        <f t="shared" ref="AC68" si="164">E68</f>
        <v>..</v>
      </c>
      <c r="AD68" t="str">
        <f t="shared" ref="AD68" si="165">F68</f>
        <v/>
      </c>
      <c r="AE68">
        <f t="shared" ref="AE68" si="166">G68</f>
        <v>2659.8530000000001</v>
      </c>
      <c r="AF68" t="str">
        <f t="shared" ref="AF68" si="167">H68</f>
        <v/>
      </c>
      <c r="AG68">
        <f t="shared" ref="AG68" si="168">I68</f>
        <v>3040.5259999999998</v>
      </c>
      <c r="AH68" t="str">
        <f t="shared" ref="AH68" si="169">J68</f>
        <v/>
      </c>
      <c r="AI68">
        <f t="shared" ref="AI68" si="170">K68</f>
        <v>3392.2069999999999</v>
      </c>
      <c r="AJ68" t="str">
        <f t="shared" ref="AJ68" si="171">L68</f>
        <v/>
      </c>
      <c r="AK68">
        <f t="shared" ref="AK68" si="172">M68</f>
        <v>3601.8069999999998</v>
      </c>
      <c r="AL68" t="str">
        <f t="shared" ref="AL68" si="173">N68</f>
        <v/>
      </c>
      <c r="AM68">
        <f t="shared" ref="AM68" si="174">O68</f>
        <v>3709.277</v>
      </c>
      <c r="AN68" t="str">
        <f t="shared" ref="AN68" si="175">P68</f>
        <v/>
      </c>
      <c r="AO68">
        <f t="shared" ref="AO68" si="176">Q68</f>
        <v>3354.3739999999998</v>
      </c>
      <c r="AP68" t="str">
        <f t="shared" ref="AP68" si="177">R68</f>
        <v/>
      </c>
      <c r="AQ68">
        <f t="shared" ref="AQ68" si="178">S68</f>
        <v>3500.2080000000001</v>
      </c>
      <c r="AR68" t="str">
        <f t="shared" ref="AR68" si="179">T68</f>
        <v/>
      </c>
      <c r="AS68">
        <f t="shared" ref="AS68" si="180">U68</f>
        <v>3938.33</v>
      </c>
      <c r="AT68" t="str">
        <f t="shared" ref="AT68" si="181">V68</f>
        <v/>
      </c>
      <c r="AU68">
        <f t="shared" ref="AU68" si="182">W68</f>
        <v>4262.8329999999996</v>
      </c>
      <c r="AV68" t="str">
        <f t="shared" ref="AV68" si="183">X68</f>
        <v/>
      </c>
      <c r="AW68">
        <f t="shared" ref="AW68" si="184">Y68</f>
        <v>4050.6640000000002</v>
      </c>
      <c r="AX68">
        <f t="shared" ref="AX68" si="185">Z68</f>
        <v>10</v>
      </c>
      <c r="AY68">
        <f>A68</f>
        <v>0</v>
      </c>
    </row>
    <row r="69" spans="1:51" ht="20.399999999999999" hidden="1" x14ac:dyDescent="0.3">
      <c r="A69" s="68"/>
      <c r="B69" s="4" t="s">
        <v>83</v>
      </c>
      <c r="C69" s="3" t="s">
        <v>19</v>
      </c>
      <c r="D69" s="5" t="s">
        <v>19</v>
      </c>
      <c r="E69" s="6" t="s">
        <v>22</v>
      </c>
      <c r="F69" s="5" t="s">
        <v>19</v>
      </c>
      <c r="G69" s="6" t="s">
        <v>22</v>
      </c>
      <c r="H69" s="5" t="s">
        <v>19</v>
      </c>
      <c r="I69" s="6" t="s">
        <v>22</v>
      </c>
      <c r="J69" s="5" t="s">
        <v>19</v>
      </c>
      <c r="K69" s="6">
        <v>9609.7350000000006</v>
      </c>
      <c r="L69" s="5" t="s">
        <v>19</v>
      </c>
      <c r="M69" s="6">
        <v>9107.8709999999992</v>
      </c>
      <c r="N69" s="5" t="s">
        <v>19</v>
      </c>
      <c r="O69" s="6">
        <v>11144.986999999999</v>
      </c>
      <c r="P69" s="5" t="s">
        <v>19</v>
      </c>
      <c r="Q69" s="6">
        <v>13470</v>
      </c>
      <c r="R69" s="5" t="s">
        <v>19</v>
      </c>
      <c r="S69" s="6" t="s">
        <v>22</v>
      </c>
      <c r="T69" s="5" t="s">
        <v>19</v>
      </c>
      <c r="U69" s="6" t="s">
        <v>22</v>
      </c>
      <c r="V69" s="5" t="s">
        <v>19</v>
      </c>
      <c r="W69" s="6" t="s">
        <v>22</v>
      </c>
      <c r="X69" s="5" t="s">
        <v>19</v>
      </c>
      <c r="Y69" s="6" t="s">
        <v>22</v>
      </c>
      <c r="Z69">
        <f t="shared" si="23"/>
        <v>4</v>
      </c>
    </row>
    <row r="70" spans="1:51" ht="15" hidden="1" x14ac:dyDescent="0.3">
      <c r="A70" s="68"/>
      <c r="B70" s="9" t="s">
        <v>84</v>
      </c>
      <c r="C70" s="3" t="s">
        <v>19</v>
      </c>
      <c r="D70" s="7" t="s">
        <v>19</v>
      </c>
      <c r="E70" s="8" t="s">
        <v>22</v>
      </c>
      <c r="F70" s="7" t="s">
        <v>19</v>
      </c>
      <c r="G70" s="8">
        <v>23718.11</v>
      </c>
      <c r="H70" s="7" t="s">
        <v>19</v>
      </c>
      <c r="I70" s="8" t="s">
        <v>22</v>
      </c>
      <c r="J70" s="7" t="s">
        <v>19</v>
      </c>
      <c r="K70" s="8" t="s">
        <v>22</v>
      </c>
      <c r="L70" s="7" t="s">
        <v>19</v>
      </c>
      <c r="M70" s="8">
        <v>26658.476999999999</v>
      </c>
      <c r="N70" s="7" t="s">
        <v>19</v>
      </c>
      <c r="O70" s="8">
        <v>17298.759999999998</v>
      </c>
      <c r="P70" s="7" t="s">
        <v>19</v>
      </c>
      <c r="Q70" s="8">
        <v>18218.432000000001</v>
      </c>
      <c r="R70" s="7" t="s">
        <v>19</v>
      </c>
      <c r="S70" s="8">
        <v>22517.125</v>
      </c>
      <c r="T70" s="7" t="s">
        <v>19</v>
      </c>
      <c r="U70" s="8">
        <v>24301.47</v>
      </c>
      <c r="V70" s="7" t="s">
        <v>19</v>
      </c>
      <c r="W70" s="8">
        <v>23675.156999999999</v>
      </c>
      <c r="X70" s="7" t="s">
        <v>19</v>
      </c>
      <c r="Y70" s="8">
        <v>22206.334999999999</v>
      </c>
      <c r="Z70">
        <f t="shared" si="23"/>
        <v>8</v>
      </c>
    </row>
    <row r="71" spans="1:51" ht="20.399999999999999" x14ac:dyDescent="0.3">
      <c r="A71" s="68"/>
      <c r="B71" s="4" t="s">
        <v>85</v>
      </c>
      <c r="C71" s="3" t="s">
        <v>19</v>
      </c>
      <c r="D71" s="5" t="s">
        <v>19</v>
      </c>
      <c r="E71" s="6">
        <v>20231.04</v>
      </c>
      <c r="F71" s="5" t="s">
        <v>19</v>
      </c>
      <c r="G71" s="6">
        <v>23470.377</v>
      </c>
      <c r="H71" s="5" t="s">
        <v>19</v>
      </c>
      <c r="I71" s="6">
        <v>24946.7</v>
      </c>
      <c r="J71" s="5" t="s">
        <v>19</v>
      </c>
      <c r="K71" s="6">
        <v>27186.37</v>
      </c>
      <c r="L71" s="5" t="s">
        <v>19</v>
      </c>
      <c r="M71" s="6">
        <v>30379.106</v>
      </c>
      <c r="N71" s="5" t="s">
        <v>19</v>
      </c>
      <c r="O71" s="6">
        <v>30330.995999999999</v>
      </c>
      <c r="P71" s="5" t="s">
        <v>19</v>
      </c>
      <c r="Q71" s="6">
        <v>33160.124000000003</v>
      </c>
      <c r="R71" s="5" t="s">
        <v>19</v>
      </c>
      <c r="S71" s="6">
        <v>36830.402000000002</v>
      </c>
      <c r="T71" s="5" t="s">
        <v>19</v>
      </c>
      <c r="U71" s="12" t="s">
        <v>22</v>
      </c>
      <c r="V71" s="5" t="s">
        <v>19</v>
      </c>
      <c r="W71" s="6">
        <v>44928.805999999997</v>
      </c>
      <c r="X71" s="5" t="s">
        <v>19</v>
      </c>
      <c r="Y71" s="6">
        <v>51049.411</v>
      </c>
      <c r="Z71">
        <f t="shared" si="23"/>
        <v>10</v>
      </c>
      <c r="AB71" t="str">
        <f>D71</f>
        <v/>
      </c>
      <c r="AC71">
        <f t="shared" ref="AC71" si="186">E71</f>
        <v>20231.04</v>
      </c>
      <c r="AD71" t="str">
        <f t="shared" ref="AD71" si="187">F71</f>
        <v/>
      </c>
      <c r="AE71">
        <f t="shared" ref="AE71" si="188">G71</f>
        <v>23470.377</v>
      </c>
      <c r="AF71" t="str">
        <f t="shared" ref="AF71" si="189">H71</f>
        <v/>
      </c>
      <c r="AG71">
        <f t="shared" ref="AG71" si="190">I71</f>
        <v>24946.7</v>
      </c>
      <c r="AH71" t="str">
        <f t="shared" ref="AH71" si="191">J71</f>
        <v/>
      </c>
      <c r="AI71">
        <f t="shared" ref="AI71" si="192">K71</f>
        <v>27186.37</v>
      </c>
      <c r="AJ71" t="str">
        <f t="shared" ref="AJ71" si="193">L71</f>
        <v/>
      </c>
      <c r="AK71">
        <f t="shared" ref="AK71" si="194">M71</f>
        <v>30379.106</v>
      </c>
      <c r="AL71" t="str">
        <f t="shared" ref="AL71" si="195">N71</f>
        <v/>
      </c>
      <c r="AM71">
        <f t="shared" ref="AM71" si="196">O71</f>
        <v>30330.995999999999</v>
      </c>
      <c r="AN71" t="str">
        <f t="shared" ref="AN71" si="197">P71</f>
        <v/>
      </c>
      <c r="AO71">
        <f t="shared" ref="AO71" si="198">Q71</f>
        <v>33160.124000000003</v>
      </c>
      <c r="AP71" t="str">
        <f t="shared" ref="AP71" si="199">R71</f>
        <v/>
      </c>
      <c r="AQ71">
        <f t="shared" ref="AQ71" si="200">S71</f>
        <v>36830.402000000002</v>
      </c>
      <c r="AR71" t="str">
        <f t="shared" ref="AR71" si="201">T71</f>
        <v/>
      </c>
      <c r="AS71" t="str">
        <f t="shared" ref="AS71" si="202">U71</f>
        <v>..</v>
      </c>
      <c r="AT71" t="str">
        <f t="shared" ref="AT71" si="203">V71</f>
        <v/>
      </c>
      <c r="AU71">
        <f t="shared" ref="AU71" si="204">W71</f>
        <v>44928.805999999997</v>
      </c>
      <c r="AV71" t="str">
        <f t="shared" ref="AV71" si="205">X71</f>
        <v/>
      </c>
      <c r="AW71">
        <f t="shared" ref="AW71" si="206">Y71</f>
        <v>51049.411</v>
      </c>
      <c r="AX71">
        <f t="shared" ref="AX71" si="207">Z71</f>
        <v>10</v>
      </c>
      <c r="AY71">
        <f>A71</f>
        <v>0</v>
      </c>
    </row>
    <row r="72" spans="1:51" ht="20.399999999999999" hidden="1" x14ac:dyDescent="0.3">
      <c r="A72" s="68"/>
      <c r="B72" s="4" t="s">
        <v>86</v>
      </c>
      <c r="C72" s="3" t="s">
        <v>19</v>
      </c>
      <c r="D72" s="7" t="s">
        <v>19</v>
      </c>
      <c r="E72" s="8">
        <v>50271.798999999999</v>
      </c>
      <c r="F72" s="7" t="s">
        <v>19</v>
      </c>
      <c r="G72" s="8">
        <v>56004.627</v>
      </c>
      <c r="H72" s="7" t="s">
        <v>19</v>
      </c>
      <c r="I72" s="8">
        <v>51451.510999999999</v>
      </c>
      <c r="J72" s="7" t="s">
        <v>19</v>
      </c>
      <c r="K72" s="8">
        <v>54267.915000000001</v>
      </c>
      <c r="L72" s="7" t="s">
        <v>19</v>
      </c>
      <c r="M72" s="8">
        <v>51526.567000000003</v>
      </c>
      <c r="N72" s="7" t="s">
        <v>19</v>
      </c>
      <c r="O72" s="8">
        <v>47053.709000000003</v>
      </c>
      <c r="P72" s="7" t="s">
        <v>19</v>
      </c>
      <c r="Q72" s="8">
        <v>42472.512000000002</v>
      </c>
      <c r="R72" s="7" t="s">
        <v>19</v>
      </c>
      <c r="S72" s="8" t="s">
        <v>22</v>
      </c>
      <c r="T72" s="7" t="s">
        <v>19</v>
      </c>
      <c r="U72" s="8" t="s">
        <v>22</v>
      </c>
      <c r="V72" s="7" t="s">
        <v>19</v>
      </c>
      <c r="W72" s="8" t="s">
        <v>22</v>
      </c>
      <c r="X72" s="7" t="s">
        <v>19</v>
      </c>
      <c r="Y72" s="8">
        <v>43649.724999999999</v>
      </c>
      <c r="Z72">
        <f t="shared" ref="Z72:Z77" si="208">COUNT(D72:Y72)</f>
        <v>8</v>
      </c>
    </row>
    <row r="73" spans="1:51" ht="20.399999999999999" hidden="1" x14ac:dyDescent="0.3">
      <c r="A73" s="68"/>
      <c r="B73" s="4" t="s">
        <v>87</v>
      </c>
      <c r="C73" s="3" t="s">
        <v>19</v>
      </c>
      <c r="D73" s="5" t="s">
        <v>19</v>
      </c>
      <c r="E73" s="6" t="s">
        <v>22</v>
      </c>
      <c r="F73" s="5" t="s">
        <v>19</v>
      </c>
      <c r="G73" s="6" t="s">
        <v>22</v>
      </c>
      <c r="H73" s="5" t="s">
        <v>19</v>
      </c>
      <c r="I73" s="6" t="s">
        <v>22</v>
      </c>
      <c r="J73" s="5" t="s">
        <v>19</v>
      </c>
      <c r="K73" s="6" t="s">
        <v>22</v>
      </c>
      <c r="L73" s="5" t="s">
        <v>19</v>
      </c>
      <c r="M73" s="6">
        <v>746.26300000000003</v>
      </c>
      <c r="N73" s="5" t="s">
        <v>19</v>
      </c>
      <c r="O73" s="6">
        <v>930.64700000000005</v>
      </c>
      <c r="P73" s="5" t="s">
        <v>19</v>
      </c>
      <c r="Q73" s="6" t="s">
        <v>22</v>
      </c>
      <c r="R73" s="5" t="s">
        <v>19</v>
      </c>
      <c r="S73" s="6">
        <v>1127.9469999999999</v>
      </c>
      <c r="T73" s="5" t="s">
        <v>19</v>
      </c>
      <c r="U73" s="6">
        <v>1147.0170000000001</v>
      </c>
      <c r="V73" s="5" t="s">
        <v>19</v>
      </c>
      <c r="W73" s="6" t="s">
        <v>22</v>
      </c>
      <c r="X73" s="5" t="s">
        <v>19</v>
      </c>
      <c r="Y73" s="6" t="s">
        <v>22</v>
      </c>
      <c r="Z73">
        <f t="shared" si="208"/>
        <v>4</v>
      </c>
    </row>
    <row r="74" spans="1:51" ht="30.6" hidden="1" x14ac:dyDescent="0.3">
      <c r="A74" s="68"/>
      <c r="B74" s="4" t="s">
        <v>88</v>
      </c>
      <c r="C74" s="3" t="s">
        <v>19</v>
      </c>
      <c r="D74" s="7" t="s">
        <v>19</v>
      </c>
      <c r="E74" s="8" t="s">
        <v>22</v>
      </c>
      <c r="F74" s="7" t="s">
        <v>19</v>
      </c>
      <c r="G74" s="8" t="s">
        <v>22</v>
      </c>
      <c r="H74" s="7" t="s">
        <v>19</v>
      </c>
      <c r="I74" s="8" t="s">
        <v>22</v>
      </c>
      <c r="J74" s="7" t="s">
        <v>19</v>
      </c>
      <c r="K74" s="8" t="s">
        <v>22</v>
      </c>
      <c r="L74" s="7" t="s">
        <v>19</v>
      </c>
      <c r="M74" s="8" t="s">
        <v>22</v>
      </c>
      <c r="N74" s="7" t="s">
        <v>19</v>
      </c>
      <c r="O74" s="8" t="s">
        <v>22</v>
      </c>
      <c r="P74" s="7" t="s">
        <v>19</v>
      </c>
      <c r="Q74" s="8" t="s">
        <v>22</v>
      </c>
      <c r="R74" s="7" t="s">
        <v>19</v>
      </c>
      <c r="S74" s="8" t="s">
        <v>22</v>
      </c>
      <c r="T74" s="7" t="s">
        <v>19</v>
      </c>
      <c r="U74" s="8">
        <v>207625.976</v>
      </c>
      <c r="V74" s="7" t="s">
        <v>19</v>
      </c>
      <c r="W74" s="8">
        <v>204498.65900000001</v>
      </c>
      <c r="X74" s="7" t="s">
        <v>19</v>
      </c>
      <c r="Y74" s="8">
        <v>114520.227</v>
      </c>
      <c r="Z74">
        <f t="shared" si="208"/>
        <v>3</v>
      </c>
    </row>
    <row r="75" spans="1:51" ht="20.399999999999999" hidden="1" x14ac:dyDescent="0.3">
      <c r="A75" s="68"/>
      <c r="B75" s="9" t="s">
        <v>89</v>
      </c>
      <c r="C75" s="3" t="s">
        <v>19</v>
      </c>
      <c r="D75" s="5" t="s">
        <v>19</v>
      </c>
      <c r="E75" s="6">
        <v>13527.950999999999</v>
      </c>
      <c r="F75" s="5" t="s">
        <v>19</v>
      </c>
      <c r="G75" s="6">
        <v>15644.322</v>
      </c>
      <c r="H75" s="5" t="s">
        <v>19</v>
      </c>
      <c r="I75" s="6" t="s">
        <v>22</v>
      </c>
      <c r="J75" s="5" t="s">
        <v>19</v>
      </c>
      <c r="K75" s="6" t="s">
        <v>22</v>
      </c>
      <c r="L75" s="5" t="s">
        <v>19</v>
      </c>
      <c r="M75" s="6" t="s">
        <v>22</v>
      </c>
      <c r="N75" s="5" t="s">
        <v>19</v>
      </c>
      <c r="O75" s="6" t="s">
        <v>22</v>
      </c>
      <c r="P75" s="5" t="s">
        <v>19</v>
      </c>
      <c r="Q75" s="6" t="s">
        <v>22</v>
      </c>
      <c r="R75" s="5" t="s">
        <v>19</v>
      </c>
      <c r="S75" s="6" t="s">
        <v>22</v>
      </c>
      <c r="T75" s="5" t="s">
        <v>19</v>
      </c>
      <c r="U75" s="6" t="s">
        <v>22</v>
      </c>
      <c r="V75" s="5" t="s">
        <v>19</v>
      </c>
      <c r="W75" s="6" t="s">
        <v>22</v>
      </c>
      <c r="X75" s="5" t="s">
        <v>19</v>
      </c>
      <c r="Y75" s="6" t="s">
        <v>22</v>
      </c>
      <c r="Z75">
        <f t="shared" si="208"/>
        <v>2</v>
      </c>
    </row>
    <row r="76" spans="1:51" ht="15" hidden="1" x14ac:dyDescent="0.3">
      <c r="A76" s="68"/>
      <c r="B76" s="9" t="s">
        <v>90</v>
      </c>
      <c r="C76" s="3" t="s">
        <v>19</v>
      </c>
      <c r="D76" s="7" t="s">
        <v>19</v>
      </c>
      <c r="E76" s="8" t="s">
        <v>22</v>
      </c>
      <c r="F76" s="7" t="s">
        <v>19</v>
      </c>
      <c r="G76" s="8" t="s">
        <v>22</v>
      </c>
      <c r="H76" s="7" t="s">
        <v>19</v>
      </c>
      <c r="I76" s="8" t="s">
        <v>22</v>
      </c>
      <c r="J76" s="7" t="s">
        <v>19</v>
      </c>
      <c r="K76" s="8" t="s">
        <v>22</v>
      </c>
      <c r="L76" s="7" t="s">
        <v>19</v>
      </c>
      <c r="M76" s="8" t="s">
        <v>22</v>
      </c>
      <c r="N76" s="7" t="s">
        <v>19</v>
      </c>
      <c r="O76" s="8" t="s">
        <v>22</v>
      </c>
      <c r="P76" s="7" t="s">
        <v>19</v>
      </c>
      <c r="Q76" s="8">
        <v>864.18100000000004</v>
      </c>
      <c r="R76" s="7" t="s">
        <v>19</v>
      </c>
      <c r="S76" s="8">
        <v>908.93499999999995</v>
      </c>
      <c r="T76" s="7" t="s">
        <v>19</v>
      </c>
      <c r="U76" s="8" t="s">
        <v>22</v>
      </c>
      <c r="V76" s="7" t="s">
        <v>19</v>
      </c>
      <c r="W76" s="8" t="s">
        <v>22</v>
      </c>
      <c r="X76" s="7" t="s">
        <v>19</v>
      </c>
      <c r="Y76" s="8" t="s">
        <v>22</v>
      </c>
      <c r="Z76">
        <f t="shared" si="208"/>
        <v>2</v>
      </c>
    </row>
    <row r="77" spans="1:51" ht="20.399999999999999" hidden="1" x14ac:dyDescent="0.3">
      <c r="A77" s="69"/>
      <c r="B77" s="4" t="s">
        <v>91</v>
      </c>
      <c r="C77" s="3" t="s">
        <v>19</v>
      </c>
      <c r="D77" s="5" t="s">
        <v>19</v>
      </c>
      <c r="E77" s="6" t="s">
        <v>22</v>
      </c>
      <c r="F77" s="5" t="s">
        <v>19</v>
      </c>
      <c r="G77" s="6" t="s">
        <v>22</v>
      </c>
      <c r="H77" s="5" t="s">
        <v>19</v>
      </c>
      <c r="I77" s="6">
        <v>1061.713</v>
      </c>
      <c r="J77" s="5" t="s">
        <v>19</v>
      </c>
      <c r="K77" s="6">
        <v>1208.3330000000001</v>
      </c>
      <c r="L77" s="5" t="s">
        <v>19</v>
      </c>
      <c r="M77" s="6">
        <v>1302.8009999999999</v>
      </c>
      <c r="N77" s="5" t="s">
        <v>19</v>
      </c>
      <c r="O77" s="6">
        <v>1277.4739999999999</v>
      </c>
      <c r="P77" s="5" t="s">
        <v>19</v>
      </c>
      <c r="Q77" s="6" t="s">
        <v>22</v>
      </c>
      <c r="R77" s="5" t="s">
        <v>19</v>
      </c>
      <c r="S77" s="6">
        <v>1576.29</v>
      </c>
      <c r="T77" s="5" t="s">
        <v>19</v>
      </c>
      <c r="U77" s="6" t="s">
        <v>22</v>
      </c>
      <c r="V77" s="5" t="s">
        <v>19</v>
      </c>
      <c r="W77" s="6">
        <v>1554.43</v>
      </c>
      <c r="X77" s="5" t="s">
        <v>19</v>
      </c>
      <c r="Y77" s="6">
        <v>1462.614</v>
      </c>
      <c r="Z77">
        <f t="shared" si="208"/>
        <v>7</v>
      </c>
    </row>
    <row r="78" spans="1:51" hidden="1" x14ac:dyDescent="0.25">
      <c r="A78" s="11" t="s">
        <v>92</v>
      </c>
    </row>
    <row r="79" spans="1:51" x14ac:dyDescent="0.25">
      <c r="AB79">
        <f t="shared" ref="AB79:AB89" si="209">D79</f>
        <v>0</v>
      </c>
      <c r="AC79">
        <f t="shared" ref="AC79:AC89" si="210">E79</f>
        <v>0</v>
      </c>
      <c r="AD79">
        <f t="shared" ref="AD79:AD89" si="211">F79</f>
        <v>0</v>
      </c>
      <c r="AE79">
        <f t="shared" ref="AE79:AE89" si="212">G79</f>
        <v>0</v>
      </c>
      <c r="AF79">
        <f t="shared" ref="AF79:AF89" si="213">H79</f>
        <v>0</v>
      </c>
      <c r="AG79">
        <f t="shared" ref="AG79:AG89" si="214">I79</f>
        <v>0</v>
      </c>
      <c r="AH79">
        <f t="shared" ref="AH79:AH89" si="215">J79</f>
        <v>0</v>
      </c>
      <c r="AI79">
        <f t="shared" ref="AI79:AI89" si="216">K79</f>
        <v>0</v>
      </c>
      <c r="AJ79">
        <f t="shared" ref="AJ79:AJ89" si="217">L79</f>
        <v>0</v>
      </c>
      <c r="AK79">
        <f t="shared" ref="AK79:AK89" si="218">M79</f>
        <v>0</v>
      </c>
      <c r="AL79">
        <f t="shared" ref="AL79:AL89" si="219">N79</f>
        <v>0</v>
      </c>
      <c r="AM79">
        <f t="shared" ref="AM79:AM89" si="220">O79</f>
        <v>0</v>
      </c>
      <c r="AN79">
        <f t="shared" ref="AN79:AN89" si="221">P79</f>
        <v>0</v>
      </c>
      <c r="AO79">
        <f t="shared" ref="AO79:AO89" si="222">Q79</f>
        <v>0</v>
      </c>
      <c r="AP79">
        <f t="shared" ref="AP79:AP89" si="223">R79</f>
        <v>0</v>
      </c>
      <c r="AQ79">
        <f t="shared" ref="AQ79:AQ89" si="224">S79</f>
        <v>0</v>
      </c>
      <c r="AR79">
        <f t="shared" ref="AR79:AR89" si="225">T79</f>
        <v>0</v>
      </c>
      <c r="AS79">
        <f t="shared" ref="AS79:AS89" si="226">U79</f>
        <v>0</v>
      </c>
      <c r="AT79">
        <f t="shared" ref="AT79:AT89" si="227">V79</f>
        <v>0</v>
      </c>
      <c r="AU79">
        <f t="shared" ref="AU79:AU89" si="228">W79</f>
        <v>0</v>
      </c>
      <c r="AV79">
        <f t="shared" ref="AV79:AV89" si="229">X79</f>
        <v>0</v>
      </c>
      <c r="AW79">
        <f t="shared" ref="AW79:AW89" si="230">Y79</f>
        <v>0</v>
      </c>
      <c r="AX79">
        <f t="shared" ref="AX79:AX89" si="231">Z79</f>
        <v>0</v>
      </c>
    </row>
    <row r="80" spans="1:51" x14ac:dyDescent="0.25">
      <c r="AB80">
        <f t="shared" si="209"/>
        <v>0</v>
      </c>
      <c r="AC80">
        <f t="shared" si="210"/>
        <v>0</v>
      </c>
      <c r="AD80">
        <f t="shared" si="211"/>
        <v>0</v>
      </c>
      <c r="AE80">
        <f t="shared" si="212"/>
        <v>0</v>
      </c>
      <c r="AF80">
        <f t="shared" si="213"/>
        <v>0</v>
      </c>
      <c r="AG80">
        <f t="shared" si="214"/>
        <v>0</v>
      </c>
      <c r="AH80">
        <f t="shared" si="215"/>
        <v>0</v>
      </c>
      <c r="AI80">
        <f t="shared" si="216"/>
        <v>0</v>
      </c>
      <c r="AJ80">
        <f t="shared" si="217"/>
        <v>0</v>
      </c>
      <c r="AK80">
        <f t="shared" si="218"/>
        <v>0</v>
      </c>
      <c r="AL80">
        <f t="shared" si="219"/>
        <v>0</v>
      </c>
      <c r="AM80">
        <f t="shared" si="220"/>
        <v>0</v>
      </c>
      <c r="AN80">
        <f t="shared" si="221"/>
        <v>0</v>
      </c>
      <c r="AO80">
        <f t="shared" si="222"/>
        <v>0</v>
      </c>
      <c r="AP80">
        <f t="shared" si="223"/>
        <v>0</v>
      </c>
      <c r="AQ80">
        <f t="shared" si="224"/>
        <v>0</v>
      </c>
      <c r="AR80">
        <f t="shared" si="225"/>
        <v>0</v>
      </c>
      <c r="AS80">
        <f t="shared" si="226"/>
        <v>0</v>
      </c>
      <c r="AT80">
        <f t="shared" si="227"/>
        <v>0</v>
      </c>
      <c r="AU80">
        <f t="shared" si="228"/>
        <v>0</v>
      </c>
      <c r="AV80">
        <f t="shared" si="229"/>
        <v>0</v>
      </c>
      <c r="AW80">
        <f t="shared" si="230"/>
        <v>0</v>
      </c>
      <c r="AX80">
        <f t="shared" si="231"/>
        <v>0</v>
      </c>
    </row>
    <row r="81" spans="28:50" x14ac:dyDescent="0.25">
      <c r="AB81">
        <f t="shared" si="209"/>
        <v>0</v>
      </c>
      <c r="AC81">
        <f t="shared" si="210"/>
        <v>0</v>
      </c>
      <c r="AD81">
        <f t="shared" si="211"/>
        <v>0</v>
      </c>
      <c r="AE81">
        <f t="shared" si="212"/>
        <v>0</v>
      </c>
      <c r="AF81">
        <f t="shared" si="213"/>
        <v>0</v>
      </c>
      <c r="AG81">
        <f t="shared" si="214"/>
        <v>0</v>
      </c>
      <c r="AH81">
        <f t="shared" si="215"/>
        <v>0</v>
      </c>
      <c r="AI81">
        <f t="shared" si="216"/>
        <v>0</v>
      </c>
      <c r="AJ81">
        <f t="shared" si="217"/>
        <v>0</v>
      </c>
      <c r="AK81">
        <f t="shared" si="218"/>
        <v>0</v>
      </c>
      <c r="AL81">
        <f t="shared" si="219"/>
        <v>0</v>
      </c>
      <c r="AM81">
        <f t="shared" si="220"/>
        <v>0</v>
      </c>
      <c r="AN81">
        <f t="shared" si="221"/>
        <v>0</v>
      </c>
      <c r="AO81">
        <f t="shared" si="222"/>
        <v>0</v>
      </c>
      <c r="AP81">
        <f t="shared" si="223"/>
        <v>0</v>
      </c>
      <c r="AQ81">
        <f t="shared" si="224"/>
        <v>0</v>
      </c>
      <c r="AR81">
        <f t="shared" si="225"/>
        <v>0</v>
      </c>
      <c r="AS81">
        <f t="shared" si="226"/>
        <v>0</v>
      </c>
      <c r="AT81">
        <f t="shared" si="227"/>
        <v>0</v>
      </c>
      <c r="AU81">
        <f t="shared" si="228"/>
        <v>0</v>
      </c>
      <c r="AV81">
        <f t="shared" si="229"/>
        <v>0</v>
      </c>
      <c r="AW81">
        <f t="shared" si="230"/>
        <v>0</v>
      </c>
      <c r="AX81">
        <f t="shared" si="231"/>
        <v>0</v>
      </c>
    </row>
    <row r="82" spans="28:50" x14ac:dyDescent="0.25">
      <c r="AB82">
        <f t="shared" si="209"/>
        <v>0</v>
      </c>
      <c r="AC82">
        <f t="shared" si="210"/>
        <v>0</v>
      </c>
      <c r="AD82">
        <f t="shared" si="211"/>
        <v>0</v>
      </c>
      <c r="AE82">
        <f t="shared" si="212"/>
        <v>0</v>
      </c>
      <c r="AF82">
        <f t="shared" si="213"/>
        <v>0</v>
      </c>
      <c r="AG82">
        <f t="shared" si="214"/>
        <v>0</v>
      </c>
      <c r="AH82">
        <f t="shared" si="215"/>
        <v>0</v>
      </c>
      <c r="AI82">
        <f t="shared" si="216"/>
        <v>0</v>
      </c>
      <c r="AJ82">
        <f t="shared" si="217"/>
        <v>0</v>
      </c>
      <c r="AK82">
        <f t="shared" si="218"/>
        <v>0</v>
      </c>
      <c r="AL82">
        <f t="shared" si="219"/>
        <v>0</v>
      </c>
      <c r="AM82">
        <f t="shared" si="220"/>
        <v>0</v>
      </c>
      <c r="AN82">
        <f t="shared" si="221"/>
        <v>0</v>
      </c>
      <c r="AO82">
        <f t="shared" si="222"/>
        <v>0</v>
      </c>
      <c r="AP82">
        <f t="shared" si="223"/>
        <v>0</v>
      </c>
      <c r="AQ82">
        <f t="shared" si="224"/>
        <v>0</v>
      </c>
      <c r="AR82">
        <f t="shared" si="225"/>
        <v>0</v>
      </c>
      <c r="AS82">
        <f t="shared" si="226"/>
        <v>0</v>
      </c>
      <c r="AT82">
        <f t="shared" si="227"/>
        <v>0</v>
      </c>
      <c r="AU82">
        <f t="shared" si="228"/>
        <v>0</v>
      </c>
      <c r="AV82">
        <f t="shared" si="229"/>
        <v>0</v>
      </c>
      <c r="AW82">
        <f t="shared" si="230"/>
        <v>0</v>
      </c>
      <c r="AX82">
        <f t="shared" si="231"/>
        <v>0</v>
      </c>
    </row>
    <row r="83" spans="28:50" x14ac:dyDescent="0.25">
      <c r="AB83">
        <f t="shared" si="209"/>
        <v>0</v>
      </c>
      <c r="AC83">
        <f t="shared" si="210"/>
        <v>0</v>
      </c>
      <c r="AD83">
        <f t="shared" si="211"/>
        <v>0</v>
      </c>
      <c r="AE83">
        <f t="shared" si="212"/>
        <v>0</v>
      </c>
      <c r="AF83">
        <f t="shared" si="213"/>
        <v>0</v>
      </c>
      <c r="AG83">
        <f t="shared" si="214"/>
        <v>0</v>
      </c>
      <c r="AH83">
        <f t="shared" si="215"/>
        <v>0</v>
      </c>
      <c r="AI83">
        <f t="shared" si="216"/>
        <v>0</v>
      </c>
      <c r="AJ83">
        <f t="shared" si="217"/>
        <v>0</v>
      </c>
      <c r="AK83">
        <f t="shared" si="218"/>
        <v>0</v>
      </c>
      <c r="AL83">
        <f t="shared" si="219"/>
        <v>0</v>
      </c>
      <c r="AM83">
        <f t="shared" si="220"/>
        <v>0</v>
      </c>
      <c r="AN83">
        <f t="shared" si="221"/>
        <v>0</v>
      </c>
      <c r="AO83">
        <f t="shared" si="222"/>
        <v>0</v>
      </c>
      <c r="AP83">
        <f t="shared" si="223"/>
        <v>0</v>
      </c>
      <c r="AQ83">
        <f t="shared" si="224"/>
        <v>0</v>
      </c>
      <c r="AR83">
        <f t="shared" si="225"/>
        <v>0</v>
      </c>
      <c r="AS83">
        <f t="shared" si="226"/>
        <v>0</v>
      </c>
      <c r="AT83">
        <f t="shared" si="227"/>
        <v>0</v>
      </c>
      <c r="AU83">
        <f t="shared" si="228"/>
        <v>0</v>
      </c>
      <c r="AV83">
        <f t="shared" si="229"/>
        <v>0</v>
      </c>
      <c r="AW83">
        <f t="shared" si="230"/>
        <v>0</v>
      </c>
      <c r="AX83">
        <f t="shared" si="231"/>
        <v>0</v>
      </c>
    </row>
    <row r="84" spans="28:50" x14ac:dyDescent="0.25">
      <c r="AB84">
        <f t="shared" si="209"/>
        <v>0</v>
      </c>
      <c r="AC84">
        <f t="shared" si="210"/>
        <v>0</v>
      </c>
      <c r="AD84">
        <f t="shared" si="211"/>
        <v>0</v>
      </c>
      <c r="AE84">
        <f t="shared" si="212"/>
        <v>0</v>
      </c>
      <c r="AF84">
        <f t="shared" si="213"/>
        <v>0</v>
      </c>
      <c r="AG84">
        <f t="shared" si="214"/>
        <v>0</v>
      </c>
      <c r="AH84">
        <f t="shared" si="215"/>
        <v>0</v>
      </c>
      <c r="AI84">
        <f t="shared" si="216"/>
        <v>0</v>
      </c>
      <c r="AJ84">
        <f t="shared" si="217"/>
        <v>0</v>
      </c>
      <c r="AK84">
        <f t="shared" si="218"/>
        <v>0</v>
      </c>
      <c r="AL84">
        <f t="shared" si="219"/>
        <v>0</v>
      </c>
      <c r="AM84">
        <f t="shared" si="220"/>
        <v>0</v>
      </c>
      <c r="AN84">
        <f t="shared" si="221"/>
        <v>0</v>
      </c>
      <c r="AO84">
        <f t="shared" si="222"/>
        <v>0</v>
      </c>
      <c r="AP84">
        <f t="shared" si="223"/>
        <v>0</v>
      </c>
      <c r="AQ84">
        <f t="shared" si="224"/>
        <v>0</v>
      </c>
      <c r="AR84">
        <f t="shared" si="225"/>
        <v>0</v>
      </c>
      <c r="AS84">
        <f t="shared" si="226"/>
        <v>0</v>
      </c>
      <c r="AT84">
        <f t="shared" si="227"/>
        <v>0</v>
      </c>
      <c r="AU84">
        <f t="shared" si="228"/>
        <v>0</v>
      </c>
      <c r="AV84">
        <f t="shared" si="229"/>
        <v>0</v>
      </c>
      <c r="AW84">
        <f t="shared" si="230"/>
        <v>0</v>
      </c>
      <c r="AX84">
        <f t="shared" si="231"/>
        <v>0</v>
      </c>
    </row>
    <row r="85" spans="28:50" x14ac:dyDescent="0.25">
      <c r="AB85">
        <f t="shared" si="209"/>
        <v>0</v>
      </c>
      <c r="AC85">
        <f t="shared" si="210"/>
        <v>0</v>
      </c>
      <c r="AD85">
        <f t="shared" si="211"/>
        <v>0</v>
      </c>
      <c r="AE85">
        <f t="shared" si="212"/>
        <v>0</v>
      </c>
      <c r="AF85">
        <f t="shared" si="213"/>
        <v>0</v>
      </c>
      <c r="AG85">
        <f t="shared" si="214"/>
        <v>0</v>
      </c>
      <c r="AH85">
        <f t="shared" si="215"/>
        <v>0</v>
      </c>
      <c r="AI85">
        <f t="shared" si="216"/>
        <v>0</v>
      </c>
      <c r="AJ85">
        <f t="shared" si="217"/>
        <v>0</v>
      </c>
      <c r="AK85">
        <f t="shared" si="218"/>
        <v>0</v>
      </c>
      <c r="AL85">
        <f t="shared" si="219"/>
        <v>0</v>
      </c>
      <c r="AM85">
        <f t="shared" si="220"/>
        <v>0</v>
      </c>
      <c r="AN85">
        <f t="shared" si="221"/>
        <v>0</v>
      </c>
      <c r="AO85">
        <f t="shared" si="222"/>
        <v>0</v>
      </c>
      <c r="AP85">
        <f t="shared" si="223"/>
        <v>0</v>
      </c>
      <c r="AQ85">
        <f t="shared" si="224"/>
        <v>0</v>
      </c>
      <c r="AR85">
        <f t="shared" si="225"/>
        <v>0</v>
      </c>
      <c r="AS85">
        <f t="shared" si="226"/>
        <v>0</v>
      </c>
      <c r="AT85">
        <f t="shared" si="227"/>
        <v>0</v>
      </c>
      <c r="AU85">
        <f t="shared" si="228"/>
        <v>0</v>
      </c>
      <c r="AV85">
        <f t="shared" si="229"/>
        <v>0</v>
      </c>
      <c r="AW85">
        <f t="shared" si="230"/>
        <v>0</v>
      </c>
      <c r="AX85">
        <f t="shared" si="231"/>
        <v>0</v>
      </c>
    </row>
    <row r="86" spans="28:50" x14ac:dyDescent="0.25">
      <c r="AB86">
        <f t="shared" si="209"/>
        <v>0</v>
      </c>
      <c r="AC86">
        <f t="shared" si="210"/>
        <v>0</v>
      </c>
      <c r="AD86">
        <f t="shared" si="211"/>
        <v>0</v>
      </c>
      <c r="AE86">
        <f t="shared" si="212"/>
        <v>0</v>
      </c>
      <c r="AF86">
        <f t="shared" si="213"/>
        <v>0</v>
      </c>
      <c r="AG86">
        <f t="shared" si="214"/>
        <v>0</v>
      </c>
      <c r="AH86">
        <f t="shared" si="215"/>
        <v>0</v>
      </c>
      <c r="AI86">
        <f t="shared" si="216"/>
        <v>0</v>
      </c>
      <c r="AJ86">
        <f t="shared" si="217"/>
        <v>0</v>
      </c>
      <c r="AK86">
        <f t="shared" si="218"/>
        <v>0</v>
      </c>
      <c r="AL86">
        <f t="shared" si="219"/>
        <v>0</v>
      </c>
      <c r="AM86">
        <f t="shared" si="220"/>
        <v>0</v>
      </c>
      <c r="AN86">
        <f t="shared" si="221"/>
        <v>0</v>
      </c>
      <c r="AO86">
        <f t="shared" si="222"/>
        <v>0</v>
      </c>
      <c r="AP86">
        <f t="shared" si="223"/>
        <v>0</v>
      </c>
      <c r="AQ86">
        <f t="shared" si="224"/>
        <v>0</v>
      </c>
      <c r="AR86">
        <f t="shared" si="225"/>
        <v>0</v>
      </c>
      <c r="AS86">
        <f t="shared" si="226"/>
        <v>0</v>
      </c>
      <c r="AT86">
        <f t="shared" si="227"/>
        <v>0</v>
      </c>
      <c r="AU86">
        <f t="shared" si="228"/>
        <v>0</v>
      </c>
      <c r="AV86">
        <f t="shared" si="229"/>
        <v>0</v>
      </c>
      <c r="AW86">
        <f t="shared" si="230"/>
        <v>0</v>
      </c>
      <c r="AX86">
        <f t="shared" si="231"/>
        <v>0</v>
      </c>
    </row>
    <row r="87" spans="28:50" x14ac:dyDescent="0.25">
      <c r="AB87">
        <f t="shared" si="209"/>
        <v>0</v>
      </c>
      <c r="AC87">
        <f t="shared" si="210"/>
        <v>0</v>
      </c>
      <c r="AD87">
        <f t="shared" si="211"/>
        <v>0</v>
      </c>
      <c r="AE87">
        <f t="shared" si="212"/>
        <v>0</v>
      </c>
      <c r="AF87">
        <f t="shared" si="213"/>
        <v>0</v>
      </c>
      <c r="AG87">
        <f t="shared" si="214"/>
        <v>0</v>
      </c>
      <c r="AH87">
        <f t="shared" si="215"/>
        <v>0</v>
      </c>
      <c r="AI87">
        <f t="shared" si="216"/>
        <v>0</v>
      </c>
      <c r="AJ87">
        <f t="shared" si="217"/>
        <v>0</v>
      </c>
      <c r="AK87">
        <f t="shared" si="218"/>
        <v>0</v>
      </c>
      <c r="AL87">
        <f t="shared" si="219"/>
        <v>0</v>
      </c>
      <c r="AM87">
        <f t="shared" si="220"/>
        <v>0</v>
      </c>
      <c r="AN87">
        <f t="shared" si="221"/>
        <v>0</v>
      </c>
      <c r="AO87">
        <f t="shared" si="222"/>
        <v>0</v>
      </c>
      <c r="AP87">
        <f t="shared" si="223"/>
        <v>0</v>
      </c>
      <c r="AQ87">
        <f t="shared" si="224"/>
        <v>0</v>
      </c>
      <c r="AR87">
        <f t="shared" si="225"/>
        <v>0</v>
      </c>
      <c r="AS87">
        <f t="shared" si="226"/>
        <v>0</v>
      </c>
      <c r="AT87">
        <f t="shared" si="227"/>
        <v>0</v>
      </c>
      <c r="AU87">
        <f t="shared" si="228"/>
        <v>0</v>
      </c>
      <c r="AV87">
        <f t="shared" si="229"/>
        <v>0</v>
      </c>
      <c r="AW87">
        <f t="shared" si="230"/>
        <v>0</v>
      </c>
      <c r="AX87">
        <f t="shared" si="231"/>
        <v>0</v>
      </c>
    </row>
    <row r="88" spans="28:50" x14ac:dyDescent="0.25">
      <c r="AB88">
        <f t="shared" si="209"/>
        <v>0</v>
      </c>
      <c r="AC88">
        <f t="shared" si="210"/>
        <v>0</v>
      </c>
      <c r="AD88">
        <f t="shared" si="211"/>
        <v>0</v>
      </c>
      <c r="AE88">
        <f t="shared" si="212"/>
        <v>0</v>
      </c>
      <c r="AF88">
        <f t="shared" si="213"/>
        <v>0</v>
      </c>
      <c r="AG88">
        <f t="shared" si="214"/>
        <v>0</v>
      </c>
      <c r="AH88">
        <f t="shared" si="215"/>
        <v>0</v>
      </c>
      <c r="AI88">
        <f t="shared" si="216"/>
        <v>0</v>
      </c>
      <c r="AJ88">
        <f t="shared" si="217"/>
        <v>0</v>
      </c>
      <c r="AK88">
        <f t="shared" si="218"/>
        <v>0</v>
      </c>
      <c r="AL88">
        <f t="shared" si="219"/>
        <v>0</v>
      </c>
      <c r="AM88">
        <f t="shared" si="220"/>
        <v>0</v>
      </c>
      <c r="AN88">
        <f t="shared" si="221"/>
        <v>0</v>
      </c>
      <c r="AO88">
        <f t="shared" si="222"/>
        <v>0</v>
      </c>
      <c r="AP88">
        <f t="shared" si="223"/>
        <v>0</v>
      </c>
      <c r="AQ88">
        <f t="shared" si="224"/>
        <v>0</v>
      </c>
      <c r="AR88">
        <f t="shared" si="225"/>
        <v>0</v>
      </c>
      <c r="AS88">
        <f t="shared" si="226"/>
        <v>0</v>
      </c>
      <c r="AT88">
        <f t="shared" si="227"/>
        <v>0</v>
      </c>
      <c r="AU88">
        <f t="shared" si="228"/>
        <v>0</v>
      </c>
      <c r="AV88">
        <f t="shared" si="229"/>
        <v>0</v>
      </c>
      <c r="AW88">
        <f t="shared" si="230"/>
        <v>0</v>
      </c>
      <c r="AX88">
        <f t="shared" si="231"/>
        <v>0</v>
      </c>
    </row>
    <row r="89" spans="28:50" x14ac:dyDescent="0.25">
      <c r="AB89">
        <f t="shared" si="209"/>
        <v>0</v>
      </c>
      <c r="AC89">
        <f t="shared" si="210"/>
        <v>0</v>
      </c>
      <c r="AD89">
        <f t="shared" si="211"/>
        <v>0</v>
      </c>
      <c r="AE89">
        <f t="shared" si="212"/>
        <v>0</v>
      </c>
      <c r="AF89">
        <f t="shared" si="213"/>
        <v>0</v>
      </c>
      <c r="AG89">
        <f t="shared" si="214"/>
        <v>0</v>
      </c>
      <c r="AH89">
        <f t="shared" si="215"/>
        <v>0</v>
      </c>
      <c r="AI89">
        <f t="shared" si="216"/>
        <v>0</v>
      </c>
      <c r="AJ89">
        <f t="shared" si="217"/>
        <v>0</v>
      </c>
      <c r="AK89">
        <f t="shared" si="218"/>
        <v>0</v>
      </c>
      <c r="AL89">
        <f t="shared" si="219"/>
        <v>0</v>
      </c>
      <c r="AM89">
        <f t="shared" si="220"/>
        <v>0</v>
      </c>
      <c r="AN89">
        <f t="shared" si="221"/>
        <v>0</v>
      </c>
      <c r="AO89">
        <f t="shared" si="222"/>
        <v>0</v>
      </c>
      <c r="AP89">
        <f t="shared" si="223"/>
        <v>0</v>
      </c>
      <c r="AQ89">
        <f t="shared" si="224"/>
        <v>0</v>
      </c>
      <c r="AR89">
        <f t="shared" si="225"/>
        <v>0</v>
      </c>
      <c r="AS89">
        <f t="shared" si="226"/>
        <v>0</v>
      </c>
      <c r="AT89">
        <f t="shared" si="227"/>
        <v>0</v>
      </c>
      <c r="AU89">
        <f t="shared" si="228"/>
        <v>0</v>
      </c>
      <c r="AV89">
        <f t="shared" si="229"/>
        <v>0</v>
      </c>
      <c r="AW89">
        <f t="shared" si="230"/>
        <v>0</v>
      </c>
      <c r="AX89">
        <f t="shared" si="231"/>
        <v>0</v>
      </c>
    </row>
  </sheetData>
  <autoFilter ref="A5:Z78" xr:uid="{00000000-0009-0000-0000-000000000000}">
    <filterColumn colId="0" showButton="0"/>
    <filterColumn colId="1" showButton="0"/>
    <filterColumn colId="3" showButton="0"/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9" showButton="0"/>
    <filterColumn colId="21" showButton="0"/>
    <filterColumn colId="23" showButton="0"/>
    <filterColumn colId="25">
      <filters>
        <filter val="10"/>
        <filter val="11"/>
      </filters>
    </filterColumn>
  </autoFilter>
  <mergeCells count="69">
    <mergeCell ref="A43:B43"/>
    <mergeCell ref="A44:B44"/>
    <mergeCell ref="A45:B45"/>
    <mergeCell ref="A46:B46"/>
    <mergeCell ref="A47:A77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8:B18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X6:Y6"/>
    <mergeCell ref="A6:B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5:Y5"/>
    <mergeCell ref="A3:C3"/>
    <mergeCell ref="D3:Y3"/>
    <mergeCell ref="A4:C4"/>
    <mergeCell ref="D4:Y4"/>
    <mergeCell ref="A5:C5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</mergeCells>
  <hyperlinks>
    <hyperlink ref="A2" r:id="rId1" tooltip="Click once to display linked information. Click and hold to select this cell." display="http://stats.oecd.org/OECDStat_Metadata/ShowMetadata.ashx?Dataset=INSIND&amp;ShowOnWeb=true&amp;Lang=en" xr:uid="{00000000-0004-0000-0000-000000000000}"/>
    <hyperlink ref="D3" r:id="rId2" tooltip="Click once to display linked information. Click and hold to select this cell." display="http://stats.oecd.org/OECDStat_Metadata/ShowMetadata.ashx?Dataset=INSIND&amp;Coords=[IND].[I_1]&amp;ShowOnWeb=true&amp;Lang=en" xr:uid="{00000000-0004-0000-0000-000001000000}"/>
    <hyperlink ref="A7" r:id="rId3" tooltip="Click once to display linked information. Click and hold to select this cell." display="http://stats.oecd.org/OECDStat_Metadata/ShowMetadata.ashx?Dataset=INSIND&amp;Coords=[COU].[AUS]&amp;ShowOnWeb=true&amp;Lang=en" xr:uid="{00000000-0004-0000-0000-000002000000}"/>
    <hyperlink ref="A8" r:id="rId4" tooltip="Click once to display linked information. Click and hold to select this cell." display="http://stats.oecd.org/OECDStat_Metadata/ShowMetadata.ashx?Dataset=INSIND&amp;Coords=[COU].[AUT]&amp;ShowOnWeb=true&amp;Lang=en" xr:uid="{00000000-0004-0000-0000-000003000000}"/>
    <hyperlink ref="A9" r:id="rId5" tooltip="Click once to display linked information. Click and hold to select this cell." display="http://stats.oecd.org/OECDStat_Metadata/ShowMetadata.ashx?Dataset=INSIND&amp;Coords=[COU].[BEL]&amp;ShowOnWeb=true&amp;Lang=en" xr:uid="{00000000-0004-0000-0000-000004000000}"/>
    <hyperlink ref="A10" r:id="rId6" tooltip="Click once to display linked information. Click and hold to select this cell." display="http://stats.oecd.org/OECDStat_Metadata/ShowMetadata.ashx?Dataset=INSIND&amp;Coords=[COU].[CAN]&amp;ShowOnWeb=true&amp;Lang=en" xr:uid="{00000000-0004-0000-0000-000005000000}"/>
    <hyperlink ref="A12" r:id="rId7" tooltip="Click once to display linked information. Click and hold to select this cell." display="http://stats.oecd.org/OECDStat_Metadata/ShowMetadata.ashx?Dataset=INSIND&amp;Coords=[COU].[COL]&amp;ShowOnWeb=true&amp;Lang=en" xr:uid="{00000000-0004-0000-0000-000006000000}"/>
    <hyperlink ref="A13" r:id="rId8" tooltip="Click once to display linked information. Click and hold to select this cell." display="http://stats.oecd.org/OECDStat_Metadata/ShowMetadata.ashx?Dataset=INSIND&amp;Coords=[COU].[CRI]&amp;ShowOnWeb=true&amp;Lang=en" xr:uid="{00000000-0004-0000-0000-000007000000}"/>
    <hyperlink ref="A14" r:id="rId9" tooltip="Click once to display linked information. Click and hold to select this cell." display="http://stats.oecd.org/OECDStat_Metadata/ShowMetadata.ashx?Dataset=INSIND&amp;Coords=[COU].[CZE]&amp;ShowOnWeb=true&amp;Lang=en" xr:uid="{00000000-0004-0000-0000-000008000000}"/>
    <hyperlink ref="A15" r:id="rId10" tooltip="Click once to display linked information. Click and hold to select this cell." display="http://stats.oecd.org/OECDStat_Metadata/ShowMetadata.ashx?Dataset=INSIND&amp;Coords=[COU].[DNK]&amp;ShowOnWeb=true&amp;Lang=en" xr:uid="{00000000-0004-0000-0000-000009000000}"/>
    <hyperlink ref="A16" r:id="rId11" tooltip="Click once to display linked information. Click and hold to select this cell." display="http://stats.oecd.org/OECDStat_Metadata/ShowMetadata.ashx?Dataset=INSIND&amp;Coords=[COU].[EST]&amp;ShowOnWeb=true&amp;Lang=en" xr:uid="{00000000-0004-0000-0000-00000A000000}"/>
    <hyperlink ref="A17" r:id="rId12" tooltip="Click once to display linked information. Click and hold to select this cell." display="http://stats.oecd.org/OECDStat_Metadata/ShowMetadata.ashx?Dataset=INSIND&amp;Coords=[COU].[FIN]&amp;ShowOnWeb=true&amp;Lang=en" xr:uid="{00000000-0004-0000-0000-00000B000000}"/>
    <hyperlink ref="A18" r:id="rId13" tooltip="Click once to display linked information. Click and hold to select this cell." display="http://stats.oecd.org/OECDStat_Metadata/ShowMetadata.ashx?Dataset=INSIND&amp;Coords=[COU].[FRA]&amp;ShowOnWeb=true&amp;Lang=en" xr:uid="{00000000-0004-0000-0000-00000C000000}"/>
    <hyperlink ref="A19" r:id="rId14" tooltip="Click once to display linked information. Click and hold to select this cell." display="http://stats.oecd.org/OECDStat_Metadata/ShowMetadata.ashx?Dataset=INSIND&amp;Coords=[COU].[DEU]&amp;ShowOnWeb=true&amp;Lang=en" xr:uid="{00000000-0004-0000-0000-00000D000000}"/>
    <hyperlink ref="A20" r:id="rId15" tooltip="Click once to display linked information. Click and hold to select this cell." display="http://stats.oecd.org/OECDStat_Metadata/ShowMetadata.ashx?Dataset=INSIND&amp;Coords=[COU].[GRC]&amp;ShowOnWeb=true&amp;Lang=en" xr:uid="{00000000-0004-0000-0000-00000E000000}"/>
    <hyperlink ref="A21" r:id="rId16" tooltip="Click once to display linked information. Click and hold to select this cell." display="http://stats.oecd.org/OECDStat_Metadata/ShowMetadata.ashx?Dataset=INSIND&amp;Coords=[COU].[HUN]&amp;ShowOnWeb=true&amp;Lang=en" xr:uid="{00000000-0004-0000-0000-00000F000000}"/>
    <hyperlink ref="A22" r:id="rId17" tooltip="Click once to display linked information. Click and hold to select this cell." display="http://stats.oecd.org/OECDStat_Metadata/ShowMetadata.ashx?Dataset=INSIND&amp;Coords=[COU].[ISL]&amp;ShowOnWeb=true&amp;Lang=en" xr:uid="{00000000-0004-0000-0000-000010000000}"/>
    <hyperlink ref="A23" r:id="rId18" tooltip="Click once to display linked information. Click and hold to select this cell." display="http://stats.oecd.org/OECDStat_Metadata/ShowMetadata.ashx?Dataset=INSIND&amp;Coords=[COU].[IRL]&amp;ShowOnWeb=true&amp;Lang=en" xr:uid="{00000000-0004-0000-0000-000011000000}"/>
    <hyperlink ref="A24" r:id="rId19" tooltip="Click once to display linked information. Click and hold to select this cell." display="http://stats.oecd.org/OECDStat_Metadata/ShowMetadata.ashx?Dataset=INSIND&amp;Coords=[COU].[ISR]&amp;ShowOnWeb=true&amp;Lang=en" xr:uid="{00000000-0004-0000-0000-000012000000}"/>
    <hyperlink ref="A25" r:id="rId20" tooltip="Click once to display linked information. Click and hold to select this cell." display="http://stats.oecd.org/OECDStat_Metadata/ShowMetadata.ashx?Dataset=INSIND&amp;Coords=[COU].[ITA]&amp;ShowOnWeb=true&amp;Lang=en" xr:uid="{00000000-0004-0000-0000-000013000000}"/>
    <hyperlink ref="A26" r:id="rId21" tooltip="Click once to display linked information. Click and hold to select this cell." display="http://stats.oecd.org/OECDStat_Metadata/ShowMetadata.ashx?Dataset=INSIND&amp;Coords=[COU].[JPN]&amp;ShowOnWeb=true&amp;Lang=en" xr:uid="{00000000-0004-0000-0000-000014000000}"/>
    <hyperlink ref="A27" r:id="rId22" tooltip="Click once to display linked information. Click and hold to select this cell." display="http://stats.oecd.org/OECDStat_Metadata/ShowMetadata.ashx?Dataset=INSIND&amp;Coords=[COU].[KOR]&amp;ShowOnWeb=true&amp;Lang=en" xr:uid="{00000000-0004-0000-0000-000015000000}"/>
    <hyperlink ref="A28" r:id="rId23" tooltip="Click once to display linked information. Click and hold to select this cell." display="http://stats.oecd.org/OECDStat_Metadata/ShowMetadata.ashx?Dataset=INSIND&amp;Coords=[COU].[LVA]&amp;ShowOnWeb=true&amp;Lang=en" xr:uid="{00000000-0004-0000-0000-000016000000}"/>
    <hyperlink ref="A29" r:id="rId24" tooltip="Click once to display linked information. Click and hold to select this cell." display="http://stats.oecd.org/OECDStat_Metadata/ShowMetadata.ashx?Dataset=INSIND&amp;Coords=[COU].[LTU]&amp;ShowOnWeb=true&amp;Lang=en" xr:uid="{00000000-0004-0000-0000-000017000000}"/>
    <hyperlink ref="A30" r:id="rId25" tooltip="Click once to display linked information. Click and hold to select this cell." display="http://stats.oecd.org/OECDStat_Metadata/ShowMetadata.ashx?Dataset=INSIND&amp;Coords=[COU].[LUX]&amp;ShowOnWeb=true&amp;Lang=en" xr:uid="{00000000-0004-0000-0000-000018000000}"/>
    <hyperlink ref="A31" r:id="rId26" tooltip="Click once to display linked information. Click and hold to select this cell." display="http://stats.oecd.org/OECDStat_Metadata/ShowMetadata.ashx?Dataset=INSIND&amp;Coords=[COU].[MEX]&amp;ShowOnWeb=true&amp;Lang=en" xr:uid="{00000000-0004-0000-0000-000019000000}"/>
    <hyperlink ref="A32" r:id="rId27" tooltip="Click once to display linked information. Click and hold to select this cell." display="http://stats.oecd.org/OECDStat_Metadata/ShowMetadata.ashx?Dataset=INSIND&amp;Coords=[COU].[NLD]&amp;ShowOnWeb=true&amp;Lang=en" xr:uid="{00000000-0004-0000-0000-00001A000000}"/>
    <hyperlink ref="A33" r:id="rId28" tooltip="Click once to display linked information. Click and hold to select this cell." display="http://stats.oecd.org/OECDStat_Metadata/ShowMetadata.ashx?Dataset=INSIND&amp;Coords=[COU].[NZL]&amp;ShowOnWeb=true&amp;Lang=en" xr:uid="{00000000-0004-0000-0000-00001B000000}"/>
    <hyperlink ref="A34" r:id="rId29" tooltip="Click once to display linked information. Click and hold to select this cell." display="http://stats.oecd.org/OECDStat_Metadata/ShowMetadata.ashx?Dataset=INSIND&amp;Coords=[COU].[NOR]&amp;ShowOnWeb=true&amp;Lang=en" xr:uid="{00000000-0004-0000-0000-00001C000000}"/>
    <hyperlink ref="A35" r:id="rId30" tooltip="Click once to display linked information. Click and hold to select this cell." display="http://stats.oecd.org/OECDStat_Metadata/ShowMetadata.ashx?Dataset=INSIND&amp;Coords=[COU].[POL]&amp;ShowOnWeb=true&amp;Lang=en" xr:uid="{00000000-0004-0000-0000-00001D000000}"/>
    <hyperlink ref="A36" r:id="rId31" tooltip="Click once to display linked information. Click and hold to select this cell." display="http://stats.oecd.org/OECDStat_Metadata/ShowMetadata.ashx?Dataset=INSIND&amp;Coords=[COU].[PRT]&amp;ShowOnWeb=true&amp;Lang=en" xr:uid="{00000000-0004-0000-0000-00001E000000}"/>
    <hyperlink ref="A37" r:id="rId32" tooltip="Click once to display linked information. Click and hold to select this cell." display="http://stats.oecd.org/OECDStat_Metadata/ShowMetadata.ashx?Dataset=INSIND&amp;Coords=[COU].[SVK]&amp;ShowOnWeb=true&amp;Lang=en" xr:uid="{00000000-0004-0000-0000-00001F000000}"/>
    <hyperlink ref="A38" r:id="rId33" tooltip="Click once to display linked information. Click and hold to select this cell." display="http://stats.oecd.org/OECDStat_Metadata/ShowMetadata.ashx?Dataset=INSIND&amp;Coords=[COU].[SVN]&amp;ShowOnWeb=true&amp;Lang=en" xr:uid="{00000000-0004-0000-0000-000020000000}"/>
    <hyperlink ref="A39" r:id="rId34" tooltip="Click once to display linked information. Click and hold to select this cell." display="http://stats.oecd.org/OECDStat_Metadata/ShowMetadata.ashx?Dataset=INSIND&amp;Coords=[COU].[ESP]&amp;ShowOnWeb=true&amp;Lang=en" xr:uid="{00000000-0004-0000-0000-000021000000}"/>
    <hyperlink ref="A40" r:id="rId35" tooltip="Click once to display linked information. Click and hold to select this cell." display="http://stats.oecd.org/OECDStat_Metadata/ShowMetadata.ashx?Dataset=INSIND&amp;Coords=[COU].[SWE]&amp;ShowOnWeb=true&amp;Lang=en" xr:uid="{00000000-0004-0000-0000-000022000000}"/>
    <hyperlink ref="A41" r:id="rId36" tooltip="Click once to display linked information. Click and hold to select this cell." display="http://stats.oecd.org/OECDStat_Metadata/ShowMetadata.ashx?Dataset=INSIND&amp;Coords=[COU].[CHE]&amp;ShowOnWeb=true&amp;Lang=en" xr:uid="{00000000-0004-0000-0000-000023000000}"/>
    <hyperlink ref="A42" r:id="rId37" tooltip="Click once to display linked information. Click and hold to select this cell." display="http://stats.oecd.org/OECDStat_Metadata/ShowMetadata.ashx?Dataset=INSIND&amp;Coords=[COU].[TUR]&amp;ShowOnWeb=true&amp;Lang=en" xr:uid="{00000000-0004-0000-0000-000024000000}"/>
    <hyperlink ref="A43" r:id="rId38" tooltip="Click once to display linked information. Click and hold to select this cell." display="http://stats.oecd.org/OECDStat_Metadata/ShowMetadata.ashx?Dataset=INSIND&amp;Coords=[COU].[GBR]&amp;ShowOnWeb=true&amp;Lang=en" xr:uid="{00000000-0004-0000-0000-000025000000}"/>
    <hyperlink ref="E43" r:id="rId39" tooltip="Click once to display linked information. Click and hold to select this cell." display="http://stats.oecd.org/OECDStat_Metadata/ShowMetadata.ashx?Dataset=INSIND&amp;Coords=[IND].[I_1],[COU].[GBR],[YEA].[2010]&amp;ShowOnWeb=true" xr:uid="{00000000-0004-0000-0000-000026000000}"/>
    <hyperlink ref="A44" r:id="rId40" tooltip="Click once to display linked information. Click and hold to select this cell." display="http://stats.oecd.org/OECDStat_Metadata/ShowMetadata.ashx?Dataset=INSIND&amp;Coords=[COU].[USA]&amp;ShowOnWeb=true&amp;Lang=en" xr:uid="{00000000-0004-0000-0000-000027000000}"/>
    <hyperlink ref="A45" r:id="rId41" tooltip="Click once to display linked information. Click and hold to select this cell." display="http://stats.oecd.org/OECDStat_Metadata/ShowMetadata.ashx?Dataset=INSIND&amp;Coords=[COU].[OECD]&amp;ShowOnWeb=true&amp;Lang=en" xr:uid="{00000000-0004-0000-0000-000028000000}"/>
    <hyperlink ref="B47" r:id="rId42" tooltip="Click once to display linked information. Click and hold to select this cell." display="http://stats.oecd.org/OECDStat_Metadata/ShowMetadata.ashx?Dataset=INSIND&amp;Coords=[COU].[ARG]&amp;ShowOnWeb=true&amp;Lang=en" xr:uid="{00000000-0004-0000-0000-000029000000}"/>
    <hyperlink ref="B48" r:id="rId43" tooltip="Click once to display linked information. Click and hold to select this cell." display="http://stats.oecd.org/OECDStat_Metadata/ShowMetadata.ashx?Dataset=INSIND&amp;Coords=[COU].[BMU]&amp;ShowOnWeb=true&amp;Lang=en" xr:uid="{00000000-0004-0000-0000-00002A000000}"/>
    <hyperlink ref="B49" r:id="rId44" tooltip="Click once to display linked information. Click and hold to select this cell." display="http://stats.oecd.org/OECDStat_Metadata/ShowMetadata.ashx?Dataset=INSIND&amp;Coords=[COU].[BOL]&amp;ShowOnWeb=true&amp;Lang=en" xr:uid="{00000000-0004-0000-0000-00002B000000}"/>
    <hyperlink ref="B50" r:id="rId45" tooltip="Click once to display linked information. Click and hold to select this cell." display="http://stats.oecd.org/OECDStat_Metadata/ShowMetadata.ashx?Dataset=INSIND&amp;Coords=[COU].[BRA]&amp;ShowOnWeb=true&amp;Lang=en" xr:uid="{00000000-0004-0000-0000-00002C000000}"/>
    <hyperlink ref="B52" r:id="rId46" tooltip="Click once to display linked information. Click and hold to select this cell." display="http://stats.oecd.org/OECDStat_Metadata/ShowMetadata.ashx?Dataset=INSIND&amp;Coords=[COU].[CUB]&amp;ShowOnWeb=true&amp;Lang=en" xr:uid="{00000000-0004-0000-0000-00002D000000}"/>
    <hyperlink ref="B54" r:id="rId47" tooltip="Click once to display linked information. Click and hold to select this cell." display="http://stats.oecd.org/OECDStat_Metadata/ShowMetadata.ashx?Dataset=INSIND&amp;Coords=[COU].[ECU]&amp;ShowOnWeb=true&amp;Lang=en" xr:uid="{00000000-0004-0000-0000-00002E000000}"/>
    <hyperlink ref="B55" r:id="rId48" tooltip="Click once to display linked information. Click and hold to select this cell." display="http://stats.oecd.org/OECDStat_Metadata/ShowMetadata.ashx?Dataset=INSIND&amp;Coords=[COU].[EGY]&amp;ShowOnWeb=true&amp;Lang=en" xr:uid="{00000000-0004-0000-0000-00002F000000}"/>
    <hyperlink ref="B57" r:id="rId49" tooltip="Click once to display linked information. Click and hold to select this cell." display="http://stats.oecd.org/OECDStat_Metadata/ShowMetadata.ashx?Dataset=INSIND&amp;Coords=[COU].[GTM]&amp;ShowOnWeb=true&amp;Lang=en" xr:uid="{00000000-0004-0000-0000-000030000000}"/>
    <hyperlink ref="B59" r:id="rId50" tooltip="Click once to display linked information. Click and hold to select this cell." display="http://stats.oecd.org/OECDStat_Metadata/ShowMetadata.ashx?Dataset=INSIND&amp;Coords=[COU].[HKG]&amp;ShowOnWeb=true&amp;Lang=en" xr:uid="{00000000-0004-0000-0000-000031000000}"/>
    <hyperlink ref="B60" r:id="rId51" tooltip="Click once to display linked information. Click and hold to select this cell." display="http://stats.oecd.org/OECDStat_Metadata/ShowMetadata.ashx?Dataset=INSIND&amp;Coords=[COU].[IND]&amp;ShowOnWeb=true&amp;Lang=en" xr:uid="{00000000-0004-0000-0000-000032000000}"/>
    <hyperlink ref="B61" r:id="rId52" tooltip="Click once to display linked information. Click and hold to select this cell." display="http://stats.oecd.org/OECDStat_Metadata/ShowMetadata.ashx?Dataset=INSIND&amp;Coords=[COU].[IDN]&amp;ShowOnWeb=true&amp;Lang=en" xr:uid="{00000000-0004-0000-0000-000033000000}"/>
    <hyperlink ref="B62" r:id="rId53" tooltip="Click once to display linked information. Click and hold to select this cell." display="http://stats.oecd.org/OECDStat_Metadata/ShowMetadata.ashx?Dataset=INSIND&amp;Coords=[COU].[MYS]&amp;ShowOnWeb=true&amp;Lang=en" xr:uid="{00000000-0004-0000-0000-000034000000}"/>
    <hyperlink ref="B65" r:id="rId54" tooltip="Click once to display linked information. Click and hold to select this cell." display="http://stats.oecd.org/OECDStat_Metadata/ShowMetadata.ashx?Dataset=INSIND&amp;Coords=[COU].[NIC]&amp;ShowOnWeb=true&amp;Lang=en" xr:uid="{00000000-0004-0000-0000-000035000000}"/>
    <hyperlink ref="B66" r:id="rId55" tooltip="Click once to display linked information. Click and hold to select this cell." display="http://stats.oecd.org/OECDStat_Metadata/ShowMetadata.ashx?Dataset=INSIND&amp;Coords=[COU].[PAN]&amp;ShowOnWeb=true&amp;Lang=en" xr:uid="{00000000-0004-0000-0000-000036000000}"/>
    <hyperlink ref="B67" r:id="rId56" tooltip="Click once to display linked information. Click and hold to select this cell." display="http://stats.oecd.org/OECDStat_Metadata/ShowMetadata.ashx?Dataset=INSIND&amp;Coords=[COU].[PRY]&amp;ShowOnWeb=true&amp;Lang=en" xr:uid="{00000000-0004-0000-0000-000037000000}"/>
    <hyperlink ref="B68" r:id="rId57" tooltip="Click once to display linked information. Click and hold to select this cell." display="http://stats.oecd.org/OECDStat_Metadata/ShowMetadata.ashx?Dataset=INSIND&amp;Coords=[COU].[PER]&amp;ShowOnWeb=true&amp;Lang=en" xr:uid="{00000000-0004-0000-0000-000038000000}"/>
    <hyperlink ref="B69" r:id="rId58" tooltip="Click once to display linked information. Click and hold to select this cell." display="http://stats.oecd.org/OECDStat_Metadata/ShowMetadata.ashx?Dataset=INSIND&amp;Coords=[COU].[PRI]&amp;ShowOnWeb=true&amp;Lang=en" xr:uid="{00000000-0004-0000-0000-000039000000}"/>
    <hyperlink ref="B71" r:id="rId59" tooltip="Click once to display linked information. Click and hold to select this cell." display="http://stats.oecd.org/OECDStat_Metadata/ShowMetadata.ashx?Dataset=INSIND&amp;Coords=[COU].[SGP]&amp;ShowOnWeb=true&amp;Lang=en" xr:uid="{00000000-0004-0000-0000-00003A000000}"/>
    <hyperlink ref="B72" r:id="rId60" tooltip="Click once to display linked information. Click and hold to select this cell." display="http://stats.oecd.org/OECDStat_Metadata/ShowMetadata.ashx?Dataset=INSIND&amp;Coords=[COU].[ZAF]&amp;ShowOnWeb=true&amp;Lang=en" xr:uid="{00000000-0004-0000-0000-00003B000000}"/>
    <hyperlink ref="B73" r:id="rId61" tooltip="Click once to display linked information. Click and hold to select this cell." display="http://stats.oecd.org/OECDStat_Metadata/ShowMetadata.ashx?Dataset=INSIND&amp;Coords=[COU].[LKA]&amp;ShowOnWeb=true&amp;Lang=en" xr:uid="{00000000-0004-0000-0000-00003C000000}"/>
    <hyperlink ref="B74" r:id="rId62" tooltip="Click once to display linked information. Click and hold to select this cell." display="http://stats.oecd.org/OECDStat_Metadata/ShowMetadata.ashx?Dataset=INSIND&amp;Coords=[COU].[TWN]&amp;ShowOnWeb=true&amp;Lang=en" xr:uid="{00000000-0004-0000-0000-00003D000000}"/>
    <hyperlink ref="B77" r:id="rId63" tooltip="Click once to display linked information. Click and hold to select this cell." display="http://stats.oecd.org/OECDStat_Metadata/ShowMetadata.ashx?Dataset=INSIND&amp;Coords=[COU].[URY]&amp;ShowOnWeb=true&amp;Lang=en" xr:uid="{00000000-0004-0000-0000-00003E000000}"/>
    <hyperlink ref="A78" r:id="rId64" tooltip="Click once to display linked information. Click and hold to select this cell." display="https://stats-1.oecd.org/" xr:uid="{00000000-0004-0000-0000-00003F000000}"/>
  </hyperlinks>
  <pageMargins left="0.75" right="0.75" top="1" bottom="1" header="0.5" footer="0.5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Z64"/>
  <sheetViews>
    <sheetView zoomScale="39" zoomScaleNormal="85" workbookViewId="0"/>
  </sheetViews>
  <sheetFormatPr defaultRowHeight="13.2" x14ac:dyDescent="0.25"/>
  <sheetData>
    <row r="1" spans="1:52" x14ac:dyDescent="0.25">
      <c r="A1" s="1" t="e">
        <f ca="1">DotStatQuery(B1)</f>
        <v>#NAME?</v>
      </c>
      <c r="B1" s="1" t="s">
        <v>95</v>
      </c>
    </row>
    <row r="2" spans="1:52" ht="57.6" x14ac:dyDescent="0.25">
      <c r="A2" s="2" t="s">
        <v>96</v>
      </c>
    </row>
    <row r="3" spans="1:52" x14ac:dyDescent="0.25">
      <c r="A3" s="47" t="s">
        <v>97</v>
      </c>
      <c r="B3" s="48"/>
      <c r="C3" s="49"/>
      <c r="D3" s="53" t="s">
        <v>98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5"/>
    </row>
    <row r="4" spans="1:52" x14ac:dyDescent="0.25">
      <c r="A4" s="47" t="s">
        <v>99</v>
      </c>
      <c r="B4" s="48"/>
      <c r="C4" s="49"/>
      <c r="D4" s="53" t="s">
        <v>98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5"/>
    </row>
    <row r="5" spans="1:52" x14ac:dyDescent="0.25">
      <c r="A5" s="56" t="s">
        <v>100</v>
      </c>
      <c r="B5" s="57"/>
      <c r="C5" s="58"/>
      <c r="D5" s="45" t="s">
        <v>7</v>
      </c>
      <c r="E5" s="46"/>
      <c r="F5" s="45" t="s">
        <v>8</v>
      </c>
      <c r="G5" s="46"/>
      <c r="H5" s="45" t="s">
        <v>9</v>
      </c>
      <c r="I5" s="46"/>
      <c r="J5" s="45" t="s">
        <v>10</v>
      </c>
      <c r="K5" s="46"/>
      <c r="L5" s="45" t="s">
        <v>11</v>
      </c>
      <c r="M5" s="46"/>
      <c r="N5" s="45" t="s">
        <v>12</v>
      </c>
      <c r="O5" s="46"/>
      <c r="P5" s="45" t="s">
        <v>13</v>
      </c>
      <c r="Q5" s="46"/>
      <c r="R5" s="45" t="s">
        <v>14</v>
      </c>
      <c r="S5" s="46"/>
      <c r="T5" s="45" t="s">
        <v>15</v>
      </c>
      <c r="U5" s="46"/>
      <c r="V5" s="45" t="s">
        <v>16</v>
      </c>
      <c r="W5" s="46"/>
      <c r="X5" s="45" t="s">
        <v>17</v>
      </c>
      <c r="Y5" s="46"/>
      <c r="Z5" s="45" t="s">
        <v>101</v>
      </c>
      <c r="AA5" s="46"/>
      <c r="AC5" t="str">
        <f>D5</f>
        <v>2010</v>
      </c>
      <c r="AD5">
        <f t="shared" ref="AD5:AZ5" si="0">E5</f>
        <v>0</v>
      </c>
      <c r="AE5" t="str">
        <f t="shared" si="0"/>
        <v>2011</v>
      </c>
      <c r="AF5">
        <f t="shared" si="0"/>
        <v>0</v>
      </c>
      <c r="AG5" t="str">
        <f t="shared" si="0"/>
        <v>2012</v>
      </c>
      <c r="AH5">
        <f t="shared" si="0"/>
        <v>0</v>
      </c>
      <c r="AI5" t="str">
        <f t="shared" si="0"/>
        <v>2013</v>
      </c>
      <c r="AJ5">
        <f t="shared" si="0"/>
        <v>0</v>
      </c>
      <c r="AK5" t="str">
        <f t="shared" si="0"/>
        <v>2014</v>
      </c>
      <c r="AL5">
        <f t="shared" si="0"/>
        <v>0</v>
      </c>
      <c r="AM5" t="str">
        <f t="shared" si="0"/>
        <v>2015</v>
      </c>
      <c r="AN5">
        <f t="shared" si="0"/>
        <v>0</v>
      </c>
      <c r="AO5" t="str">
        <f t="shared" si="0"/>
        <v>2016</v>
      </c>
      <c r="AP5">
        <f t="shared" si="0"/>
        <v>0</v>
      </c>
      <c r="AQ5" t="str">
        <f t="shared" si="0"/>
        <v>2017</v>
      </c>
      <c r="AR5">
        <f t="shared" si="0"/>
        <v>0</v>
      </c>
      <c r="AS5" t="str">
        <f t="shared" si="0"/>
        <v>2018</v>
      </c>
      <c r="AT5">
        <f t="shared" si="0"/>
        <v>0</v>
      </c>
      <c r="AU5" t="str">
        <f t="shared" si="0"/>
        <v>2019</v>
      </c>
      <c r="AV5">
        <f t="shared" si="0"/>
        <v>0</v>
      </c>
      <c r="AW5" t="str">
        <f t="shared" si="0"/>
        <v>2020</v>
      </c>
      <c r="AX5">
        <f t="shared" si="0"/>
        <v>0</v>
      </c>
      <c r="AY5" t="str">
        <f t="shared" si="0"/>
        <v>2021</v>
      </c>
      <c r="AZ5">
        <f t="shared" si="0"/>
        <v>0</v>
      </c>
    </row>
    <row r="6" spans="1:52" ht="13.8" x14ac:dyDescent="0.3">
      <c r="A6" s="61" t="s">
        <v>18</v>
      </c>
      <c r="B6" s="62"/>
      <c r="C6" s="3" t="s">
        <v>19</v>
      </c>
      <c r="D6" s="59" t="s">
        <v>19</v>
      </c>
      <c r="E6" s="60"/>
      <c r="F6" s="59" t="s">
        <v>19</v>
      </c>
      <c r="G6" s="60"/>
      <c r="H6" s="59" t="s">
        <v>19</v>
      </c>
      <c r="I6" s="60"/>
      <c r="J6" s="59" t="s">
        <v>19</v>
      </c>
      <c r="K6" s="60"/>
      <c r="L6" s="59" t="s">
        <v>19</v>
      </c>
      <c r="M6" s="60"/>
      <c r="N6" s="59" t="s">
        <v>19</v>
      </c>
      <c r="O6" s="60"/>
      <c r="P6" s="59" t="s">
        <v>19</v>
      </c>
      <c r="Q6" s="60"/>
      <c r="R6" s="59" t="s">
        <v>19</v>
      </c>
      <c r="S6" s="60"/>
      <c r="T6" s="59" t="s">
        <v>19</v>
      </c>
      <c r="U6" s="60"/>
      <c r="V6" s="59" t="s">
        <v>19</v>
      </c>
      <c r="W6" s="60"/>
      <c r="X6" s="59" t="s">
        <v>19</v>
      </c>
      <c r="Y6" s="60"/>
      <c r="Z6" s="59" t="s">
        <v>19</v>
      </c>
      <c r="AA6" s="60"/>
      <c r="AC6" t="str">
        <f t="shared" ref="AC6:AC61" si="1">D6</f>
        <v/>
      </c>
      <c r="AD6">
        <f t="shared" ref="AD6:AD61" si="2">E6</f>
        <v>0</v>
      </c>
      <c r="AE6" t="str">
        <f t="shared" ref="AE6:AE61" si="3">F6</f>
        <v/>
      </c>
      <c r="AF6">
        <f t="shared" ref="AF6:AF61" si="4">G6</f>
        <v>0</v>
      </c>
      <c r="AG6" t="str">
        <f t="shared" ref="AG6:AG61" si="5">H6</f>
        <v/>
      </c>
      <c r="AH6">
        <f t="shared" ref="AH6:AH61" si="6">I6</f>
        <v>0</v>
      </c>
      <c r="AI6" t="str">
        <f t="shared" ref="AI6:AI61" si="7">J6</f>
        <v/>
      </c>
      <c r="AJ6">
        <f t="shared" ref="AJ6:AJ61" si="8">K6</f>
        <v>0</v>
      </c>
      <c r="AK6" t="str">
        <f t="shared" ref="AK6:AK61" si="9">L6</f>
        <v/>
      </c>
      <c r="AL6">
        <f t="shared" ref="AL6:AL61" si="10">M6</f>
        <v>0</v>
      </c>
      <c r="AM6" t="str">
        <f t="shared" ref="AM6:AM61" si="11">N6</f>
        <v/>
      </c>
      <c r="AN6">
        <f t="shared" ref="AN6:AN61" si="12">O6</f>
        <v>0</v>
      </c>
      <c r="AO6" t="str">
        <f t="shared" ref="AO6:AO61" si="13">P6</f>
        <v/>
      </c>
      <c r="AP6">
        <f t="shared" ref="AP6:AP61" si="14">Q6</f>
        <v>0</v>
      </c>
      <c r="AQ6" t="str">
        <f t="shared" ref="AQ6:AQ61" si="15">R6</f>
        <v/>
      </c>
      <c r="AR6">
        <f t="shared" ref="AR6:AR61" si="16">S6</f>
        <v>0</v>
      </c>
      <c r="AS6" t="str">
        <f t="shared" ref="AS6:AS61" si="17">T6</f>
        <v/>
      </c>
      <c r="AT6">
        <f t="shared" ref="AT6:AT61" si="18">U6</f>
        <v>0</v>
      </c>
      <c r="AU6" t="str">
        <f t="shared" ref="AU6:AU61" si="19">V6</f>
        <v/>
      </c>
      <c r="AV6">
        <f t="shared" ref="AV6:AV61" si="20">W6</f>
        <v>0</v>
      </c>
      <c r="AW6" t="str">
        <f t="shared" ref="AW6:AW61" si="21">X6</f>
        <v/>
      </c>
      <c r="AX6">
        <f t="shared" ref="AX6:AX61" si="22">Y6</f>
        <v>0</v>
      </c>
      <c r="AY6" t="str">
        <f t="shared" ref="AY6:AY61" si="23">Z6</f>
        <v/>
      </c>
      <c r="AZ6">
        <f t="shared" ref="AZ6:AZ61" si="24">AA6</f>
        <v>0</v>
      </c>
    </row>
    <row r="7" spans="1:52" ht="15" x14ac:dyDescent="0.3">
      <c r="A7" s="65" t="s">
        <v>20</v>
      </c>
      <c r="B7" s="66"/>
      <c r="C7" s="3" t="s">
        <v>19</v>
      </c>
      <c r="D7" s="5" t="s">
        <v>19</v>
      </c>
      <c r="E7" s="18">
        <v>22031750</v>
      </c>
      <c r="F7" s="5" t="s">
        <v>19</v>
      </c>
      <c r="G7" s="18">
        <v>22340024</v>
      </c>
      <c r="H7" s="5" t="s">
        <v>19</v>
      </c>
      <c r="I7" s="18">
        <v>22733465</v>
      </c>
      <c r="J7" s="5" t="s">
        <v>19</v>
      </c>
      <c r="K7" s="18">
        <v>23128129</v>
      </c>
      <c r="L7" s="5" t="s">
        <v>19</v>
      </c>
      <c r="M7" s="18">
        <v>23475686</v>
      </c>
      <c r="N7" s="5" t="s">
        <v>19</v>
      </c>
      <c r="O7" s="18">
        <v>23815995</v>
      </c>
      <c r="P7" s="5" t="s">
        <v>19</v>
      </c>
      <c r="Q7" s="18">
        <v>24190907</v>
      </c>
      <c r="R7" s="5" t="s">
        <v>19</v>
      </c>
      <c r="S7" s="18">
        <v>24601860</v>
      </c>
      <c r="T7" s="5" t="s">
        <v>19</v>
      </c>
      <c r="U7" s="18">
        <v>24982688</v>
      </c>
      <c r="V7" s="5" t="s">
        <v>19</v>
      </c>
      <c r="W7" s="18">
        <v>25365745</v>
      </c>
      <c r="X7" s="5" t="s">
        <v>19</v>
      </c>
      <c r="Y7" s="18">
        <v>25693267</v>
      </c>
      <c r="Z7" s="5" t="s">
        <v>19</v>
      </c>
      <c r="AA7" s="18">
        <v>25738142</v>
      </c>
      <c r="AB7" t="str">
        <f>A7</f>
        <v>Australia</v>
      </c>
      <c r="AC7" t="str">
        <f t="shared" si="1"/>
        <v/>
      </c>
      <c r="AD7">
        <f t="shared" si="2"/>
        <v>22031750</v>
      </c>
      <c r="AE7" t="str">
        <f t="shared" si="3"/>
        <v/>
      </c>
      <c r="AF7">
        <f t="shared" si="4"/>
        <v>22340024</v>
      </c>
      <c r="AG7" t="str">
        <f t="shared" si="5"/>
        <v/>
      </c>
      <c r="AH7">
        <f t="shared" si="6"/>
        <v>22733465</v>
      </c>
      <c r="AI7" t="str">
        <f t="shared" si="7"/>
        <v/>
      </c>
      <c r="AJ7">
        <f t="shared" si="8"/>
        <v>23128129</v>
      </c>
      <c r="AK7" t="str">
        <f t="shared" si="9"/>
        <v/>
      </c>
      <c r="AL7">
        <f t="shared" si="10"/>
        <v>23475686</v>
      </c>
      <c r="AM7" t="str">
        <f t="shared" si="11"/>
        <v/>
      </c>
      <c r="AN7">
        <f t="shared" si="12"/>
        <v>23815995</v>
      </c>
      <c r="AO7" t="str">
        <f t="shared" si="13"/>
        <v/>
      </c>
      <c r="AP7">
        <f t="shared" si="14"/>
        <v>24190907</v>
      </c>
      <c r="AQ7" t="str">
        <f t="shared" si="15"/>
        <v/>
      </c>
      <c r="AR7">
        <f t="shared" si="16"/>
        <v>24601860</v>
      </c>
      <c r="AS7" t="str">
        <f t="shared" si="17"/>
        <v/>
      </c>
      <c r="AT7">
        <f t="shared" si="18"/>
        <v>24982688</v>
      </c>
      <c r="AU7" t="str">
        <f t="shared" si="19"/>
        <v/>
      </c>
      <c r="AV7">
        <f t="shared" si="20"/>
        <v>25365745</v>
      </c>
      <c r="AW7" t="str">
        <f t="shared" si="21"/>
        <v/>
      </c>
      <c r="AX7">
        <f t="shared" si="22"/>
        <v>25693267</v>
      </c>
      <c r="AY7" t="str">
        <f t="shared" si="23"/>
        <v/>
      </c>
      <c r="AZ7">
        <f t="shared" si="24"/>
        <v>25738142</v>
      </c>
    </row>
    <row r="8" spans="1:52" ht="15" x14ac:dyDescent="0.3">
      <c r="A8" s="65" t="s">
        <v>21</v>
      </c>
      <c r="B8" s="66"/>
      <c r="C8" s="3" t="s">
        <v>19</v>
      </c>
      <c r="D8" s="5" t="s">
        <v>19</v>
      </c>
      <c r="E8" s="18">
        <v>8361069</v>
      </c>
      <c r="F8" s="5" t="s">
        <v>19</v>
      </c>
      <c r="G8" s="18">
        <v>8388534</v>
      </c>
      <c r="H8" s="5" t="s">
        <v>19</v>
      </c>
      <c r="I8" s="18">
        <v>8426311</v>
      </c>
      <c r="J8" s="5" t="s">
        <v>19</v>
      </c>
      <c r="K8" s="18">
        <v>8477230</v>
      </c>
      <c r="L8" s="5" t="s">
        <v>19</v>
      </c>
      <c r="M8" s="18">
        <v>8543932</v>
      </c>
      <c r="N8" s="5" t="s">
        <v>19</v>
      </c>
      <c r="O8" s="18">
        <v>8629519</v>
      </c>
      <c r="P8" s="5" t="s">
        <v>19</v>
      </c>
      <c r="Q8" s="18">
        <v>8739806</v>
      </c>
      <c r="R8" s="5" t="s">
        <v>19</v>
      </c>
      <c r="S8" s="18">
        <v>8795073</v>
      </c>
      <c r="T8" s="5" t="s">
        <v>19</v>
      </c>
      <c r="U8" s="18">
        <v>8837707</v>
      </c>
      <c r="V8" s="5" t="s">
        <v>19</v>
      </c>
      <c r="W8" s="18">
        <v>8877637</v>
      </c>
      <c r="X8" s="5" t="s">
        <v>19</v>
      </c>
      <c r="Y8" s="18">
        <v>8916845</v>
      </c>
      <c r="Z8" s="5" t="s">
        <v>19</v>
      </c>
      <c r="AA8" s="18">
        <v>8951520</v>
      </c>
      <c r="AB8" t="str">
        <f t="shared" ref="AB8:AB64" si="25">A8</f>
        <v>Austria</v>
      </c>
      <c r="AC8" t="str">
        <f t="shared" si="1"/>
        <v/>
      </c>
      <c r="AD8">
        <f t="shared" si="2"/>
        <v>8361069</v>
      </c>
      <c r="AE8" t="str">
        <f t="shared" si="3"/>
        <v/>
      </c>
      <c r="AF8">
        <f t="shared" si="4"/>
        <v>8388534</v>
      </c>
      <c r="AG8" t="str">
        <f t="shared" si="5"/>
        <v/>
      </c>
      <c r="AH8">
        <f t="shared" si="6"/>
        <v>8426311</v>
      </c>
      <c r="AI8" t="str">
        <f t="shared" si="7"/>
        <v/>
      </c>
      <c r="AJ8">
        <f t="shared" si="8"/>
        <v>8477230</v>
      </c>
      <c r="AK8" t="str">
        <f t="shared" si="9"/>
        <v/>
      </c>
      <c r="AL8">
        <f t="shared" si="10"/>
        <v>8543932</v>
      </c>
      <c r="AM8" t="str">
        <f t="shared" si="11"/>
        <v/>
      </c>
      <c r="AN8">
        <f t="shared" si="12"/>
        <v>8629519</v>
      </c>
      <c r="AO8" t="str">
        <f t="shared" si="13"/>
        <v/>
      </c>
      <c r="AP8">
        <f t="shared" si="14"/>
        <v>8739806</v>
      </c>
      <c r="AQ8" t="str">
        <f t="shared" si="15"/>
        <v/>
      </c>
      <c r="AR8">
        <f t="shared" si="16"/>
        <v>8795073</v>
      </c>
      <c r="AS8" t="str">
        <f t="shared" si="17"/>
        <v/>
      </c>
      <c r="AT8">
        <f t="shared" si="18"/>
        <v>8837707</v>
      </c>
      <c r="AU8" t="str">
        <f t="shared" si="19"/>
        <v/>
      </c>
      <c r="AV8">
        <f t="shared" si="20"/>
        <v>8877637</v>
      </c>
      <c r="AW8" t="str">
        <f t="shared" si="21"/>
        <v/>
      </c>
      <c r="AX8">
        <f t="shared" si="22"/>
        <v>8916845</v>
      </c>
      <c r="AY8" t="str">
        <f t="shared" si="23"/>
        <v/>
      </c>
      <c r="AZ8">
        <f t="shared" si="24"/>
        <v>8951520</v>
      </c>
    </row>
    <row r="9" spans="1:52" ht="15" x14ac:dyDescent="0.3">
      <c r="A9" s="65" t="s">
        <v>23</v>
      </c>
      <c r="B9" s="66"/>
      <c r="C9" s="3" t="s">
        <v>19</v>
      </c>
      <c r="D9" s="5" t="s">
        <v>19</v>
      </c>
      <c r="E9" s="18">
        <v>10895589</v>
      </c>
      <c r="F9" s="5" t="s">
        <v>19</v>
      </c>
      <c r="G9" s="18">
        <v>10993616</v>
      </c>
      <c r="H9" s="5" t="s">
        <v>19</v>
      </c>
      <c r="I9" s="18">
        <v>11067748</v>
      </c>
      <c r="J9" s="5" t="s">
        <v>19</v>
      </c>
      <c r="K9" s="18">
        <v>11125033</v>
      </c>
      <c r="L9" s="5" t="s">
        <v>19</v>
      </c>
      <c r="M9" s="18">
        <v>11179778</v>
      </c>
      <c r="N9" s="5" t="s">
        <v>19</v>
      </c>
      <c r="O9" s="18">
        <v>11238474</v>
      </c>
      <c r="P9" s="5" t="s">
        <v>19</v>
      </c>
      <c r="Q9" s="18">
        <v>11295003</v>
      </c>
      <c r="R9" s="5" t="s">
        <v>19</v>
      </c>
      <c r="S9" s="18">
        <v>11349081</v>
      </c>
      <c r="T9" s="5" t="s">
        <v>19</v>
      </c>
      <c r="U9" s="18">
        <v>11403740</v>
      </c>
      <c r="V9" s="5" t="s">
        <v>19</v>
      </c>
      <c r="W9" s="18">
        <v>11462023</v>
      </c>
      <c r="X9" s="5" t="s">
        <v>19</v>
      </c>
      <c r="Y9" s="18">
        <v>11506938</v>
      </c>
      <c r="Z9" s="5" t="s">
        <v>19</v>
      </c>
      <c r="AA9" s="18">
        <v>11552615</v>
      </c>
      <c r="AB9" t="str">
        <f t="shared" si="25"/>
        <v>Belgium</v>
      </c>
      <c r="AC9" t="str">
        <f t="shared" si="1"/>
        <v/>
      </c>
      <c r="AD9">
        <f t="shared" si="2"/>
        <v>10895589</v>
      </c>
      <c r="AE9" t="str">
        <f t="shared" si="3"/>
        <v/>
      </c>
      <c r="AF9">
        <f t="shared" si="4"/>
        <v>10993616</v>
      </c>
      <c r="AG9" t="str">
        <f t="shared" si="5"/>
        <v/>
      </c>
      <c r="AH9">
        <f t="shared" si="6"/>
        <v>11067748</v>
      </c>
      <c r="AI9" t="str">
        <f t="shared" si="7"/>
        <v/>
      </c>
      <c r="AJ9">
        <f t="shared" si="8"/>
        <v>11125033</v>
      </c>
      <c r="AK9" t="str">
        <f t="shared" si="9"/>
        <v/>
      </c>
      <c r="AL9">
        <f t="shared" si="10"/>
        <v>11179778</v>
      </c>
      <c r="AM9" t="str">
        <f t="shared" si="11"/>
        <v/>
      </c>
      <c r="AN9">
        <f t="shared" si="12"/>
        <v>11238474</v>
      </c>
      <c r="AO9" t="str">
        <f t="shared" si="13"/>
        <v/>
      </c>
      <c r="AP9">
        <f t="shared" si="14"/>
        <v>11295003</v>
      </c>
      <c r="AQ9" t="str">
        <f t="shared" si="15"/>
        <v/>
      </c>
      <c r="AR9">
        <f t="shared" si="16"/>
        <v>11349081</v>
      </c>
      <c r="AS9" t="str">
        <f t="shared" si="17"/>
        <v/>
      </c>
      <c r="AT9">
        <f t="shared" si="18"/>
        <v>11403740</v>
      </c>
      <c r="AU9" t="str">
        <f t="shared" si="19"/>
        <v/>
      </c>
      <c r="AV9">
        <f t="shared" si="20"/>
        <v>11462023</v>
      </c>
      <c r="AW9" t="str">
        <f t="shared" si="21"/>
        <v/>
      </c>
      <c r="AX9">
        <f t="shared" si="22"/>
        <v>11506938</v>
      </c>
      <c r="AY9" t="str">
        <f t="shared" si="23"/>
        <v/>
      </c>
      <c r="AZ9">
        <f t="shared" si="24"/>
        <v>11552615</v>
      </c>
    </row>
    <row r="10" spans="1:52" ht="15" x14ac:dyDescent="0.3">
      <c r="A10" s="65" t="s">
        <v>24</v>
      </c>
      <c r="B10" s="66"/>
      <c r="C10" s="3" t="s">
        <v>19</v>
      </c>
      <c r="D10" s="5" t="s">
        <v>19</v>
      </c>
      <c r="E10" s="18">
        <v>34004889</v>
      </c>
      <c r="F10" s="5" t="s">
        <v>19</v>
      </c>
      <c r="G10" s="18">
        <v>34339328</v>
      </c>
      <c r="H10" s="5" t="s">
        <v>19</v>
      </c>
      <c r="I10" s="18">
        <v>34714222</v>
      </c>
      <c r="J10" s="5" t="s">
        <v>19</v>
      </c>
      <c r="K10" s="18">
        <v>35082954</v>
      </c>
      <c r="L10" s="5" t="s">
        <v>19</v>
      </c>
      <c r="M10" s="18">
        <v>35437435</v>
      </c>
      <c r="N10" s="5" t="s">
        <v>19</v>
      </c>
      <c r="O10" s="18">
        <v>35702908</v>
      </c>
      <c r="P10" s="5" t="s">
        <v>19</v>
      </c>
      <c r="Q10" s="18">
        <v>36109487</v>
      </c>
      <c r="R10" s="5" t="s">
        <v>19</v>
      </c>
      <c r="S10" s="18">
        <v>36545236</v>
      </c>
      <c r="T10" s="5" t="s">
        <v>19</v>
      </c>
      <c r="U10" s="18">
        <v>37065084</v>
      </c>
      <c r="V10" s="5" t="s">
        <v>19</v>
      </c>
      <c r="W10" s="18">
        <v>37601230</v>
      </c>
      <c r="X10" s="5" t="s">
        <v>19</v>
      </c>
      <c r="Y10" s="18">
        <v>38037204</v>
      </c>
      <c r="Z10" s="5" t="s">
        <v>19</v>
      </c>
      <c r="AA10" s="18">
        <v>38246108</v>
      </c>
      <c r="AB10" t="str">
        <f t="shared" si="25"/>
        <v>Canada</v>
      </c>
      <c r="AC10" t="str">
        <f t="shared" si="1"/>
        <v/>
      </c>
      <c r="AD10">
        <f t="shared" si="2"/>
        <v>34004889</v>
      </c>
      <c r="AE10" t="str">
        <f t="shared" si="3"/>
        <v/>
      </c>
      <c r="AF10">
        <f t="shared" si="4"/>
        <v>34339328</v>
      </c>
      <c r="AG10" t="str">
        <f t="shared" si="5"/>
        <v/>
      </c>
      <c r="AH10">
        <f t="shared" si="6"/>
        <v>34714222</v>
      </c>
      <c r="AI10" t="str">
        <f t="shared" si="7"/>
        <v/>
      </c>
      <c r="AJ10">
        <f t="shared" si="8"/>
        <v>35082954</v>
      </c>
      <c r="AK10" t="str">
        <f t="shared" si="9"/>
        <v/>
      </c>
      <c r="AL10">
        <f t="shared" si="10"/>
        <v>35437435</v>
      </c>
      <c r="AM10" t="str">
        <f t="shared" si="11"/>
        <v/>
      </c>
      <c r="AN10">
        <f t="shared" si="12"/>
        <v>35702908</v>
      </c>
      <c r="AO10" t="str">
        <f t="shared" si="13"/>
        <v/>
      </c>
      <c r="AP10">
        <f t="shared" si="14"/>
        <v>36109487</v>
      </c>
      <c r="AQ10" t="str">
        <f t="shared" si="15"/>
        <v/>
      </c>
      <c r="AR10">
        <f t="shared" si="16"/>
        <v>36545236</v>
      </c>
      <c r="AS10" t="str">
        <f t="shared" si="17"/>
        <v/>
      </c>
      <c r="AT10">
        <f t="shared" si="18"/>
        <v>37065084</v>
      </c>
      <c r="AU10" t="str">
        <f t="shared" si="19"/>
        <v/>
      </c>
      <c r="AV10">
        <f t="shared" si="20"/>
        <v>37601230</v>
      </c>
      <c r="AW10" t="str">
        <f t="shared" si="21"/>
        <v/>
      </c>
      <c r="AX10">
        <f t="shared" si="22"/>
        <v>38037204</v>
      </c>
      <c r="AY10" t="str">
        <f t="shared" si="23"/>
        <v/>
      </c>
      <c r="AZ10">
        <f t="shared" si="24"/>
        <v>38246108</v>
      </c>
    </row>
    <row r="11" spans="1:52" ht="15" x14ac:dyDescent="0.3">
      <c r="A11" s="65" t="s">
        <v>25</v>
      </c>
      <c r="B11" s="66"/>
      <c r="C11" s="3" t="s">
        <v>19</v>
      </c>
      <c r="D11" s="5" t="s">
        <v>19</v>
      </c>
      <c r="E11" s="18">
        <v>17063927</v>
      </c>
      <c r="F11" s="5" t="s">
        <v>19</v>
      </c>
      <c r="G11" s="18">
        <v>17254159</v>
      </c>
      <c r="H11" s="5" t="s">
        <v>19</v>
      </c>
      <c r="I11" s="18">
        <v>17443491</v>
      </c>
      <c r="J11" s="5" t="s">
        <v>19</v>
      </c>
      <c r="K11" s="18">
        <v>17611902</v>
      </c>
      <c r="L11" s="5" t="s">
        <v>19</v>
      </c>
      <c r="M11" s="18">
        <v>17787617</v>
      </c>
      <c r="N11" s="5" t="s">
        <v>19</v>
      </c>
      <c r="O11" s="18">
        <v>17971423</v>
      </c>
      <c r="P11" s="5" t="s">
        <v>19</v>
      </c>
      <c r="Q11" s="18">
        <v>18167147</v>
      </c>
      <c r="R11" s="5" t="s">
        <v>19</v>
      </c>
      <c r="S11" s="18">
        <v>18419192</v>
      </c>
      <c r="T11" s="5" t="s">
        <v>19</v>
      </c>
      <c r="U11" s="18">
        <v>18751405</v>
      </c>
      <c r="V11" s="5" t="s">
        <v>19</v>
      </c>
      <c r="W11" s="18">
        <v>19107216</v>
      </c>
      <c r="X11" s="5" t="s">
        <v>19</v>
      </c>
      <c r="Y11" s="18">
        <v>19458310</v>
      </c>
      <c r="Z11" s="5" t="s">
        <v>19</v>
      </c>
      <c r="AA11" s="18">
        <v>19678363</v>
      </c>
      <c r="AB11" t="str">
        <f t="shared" si="25"/>
        <v>Chile</v>
      </c>
      <c r="AC11" t="str">
        <f t="shared" si="1"/>
        <v/>
      </c>
      <c r="AD11">
        <f t="shared" si="2"/>
        <v>17063927</v>
      </c>
      <c r="AE11" t="str">
        <f t="shared" si="3"/>
        <v/>
      </c>
      <c r="AF11">
        <f t="shared" si="4"/>
        <v>17254159</v>
      </c>
      <c r="AG11" t="str">
        <f t="shared" si="5"/>
        <v/>
      </c>
      <c r="AH11">
        <f t="shared" si="6"/>
        <v>17443491</v>
      </c>
      <c r="AI11" t="str">
        <f t="shared" si="7"/>
        <v/>
      </c>
      <c r="AJ11">
        <f t="shared" si="8"/>
        <v>17611902</v>
      </c>
      <c r="AK11" t="str">
        <f t="shared" si="9"/>
        <v/>
      </c>
      <c r="AL11">
        <f t="shared" si="10"/>
        <v>17787617</v>
      </c>
      <c r="AM11" t="str">
        <f t="shared" si="11"/>
        <v/>
      </c>
      <c r="AN11">
        <f t="shared" si="12"/>
        <v>17971423</v>
      </c>
      <c r="AO11" t="str">
        <f t="shared" si="13"/>
        <v/>
      </c>
      <c r="AP11">
        <f t="shared" si="14"/>
        <v>18167147</v>
      </c>
      <c r="AQ11" t="str">
        <f t="shared" si="15"/>
        <v/>
      </c>
      <c r="AR11">
        <f t="shared" si="16"/>
        <v>18419192</v>
      </c>
      <c r="AS11" t="str">
        <f t="shared" si="17"/>
        <v/>
      </c>
      <c r="AT11">
        <f t="shared" si="18"/>
        <v>18751405</v>
      </c>
      <c r="AU11" t="str">
        <f t="shared" si="19"/>
        <v/>
      </c>
      <c r="AV11">
        <f t="shared" si="20"/>
        <v>19107216</v>
      </c>
      <c r="AW11" t="str">
        <f t="shared" si="21"/>
        <v/>
      </c>
      <c r="AX11">
        <f t="shared" si="22"/>
        <v>19458310</v>
      </c>
      <c r="AY11" t="str">
        <f t="shared" si="23"/>
        <v/>
      </c>
      <c r="AZ11">
        <f t="shared" si="24"/>
        <v>19678363</v>
      </c>
    </row>
    <row r="12" spans="1:52" ht="15" x14ac:dyDescent="0.3">
      <c r="A12" s="65" t="s">
        <v>26</v>
      </c>
      <c r="B12" s="66"/>
      <c r="C12" s="3" t="s">
        <v>19</v>
      </c>
      <c r="D12" s="5" t="s">
        <v>19</v>
      </c>
      <c r="E12" s="18">
        <v>45509584</v>
      </c>
      <c r="F12" s="5" t="s">
        <v>19</v>
      </c>
      <c r="G12" s="18">
        <v>46044601</v>
      </c>
      <c r="H12" s="5" t="s">
        <v>19</v>
      </c>
      <c r="I12" s="18">
        <v>46581823</v>
      </c>
      <c r="J12" s="5" t="s">
        <v>19</v>
      </c>
      <c r="K12" s="18">
        <v>47121089</v>
      </c>
      <c r="L12" s="5" t="s">
        <v>19</v>
      </c>
      <c r="M12" s="18">
        <v>47661787</v>
      </c>
      <c r="N12" s="5" t="s">
        <v>19</v>
      </c>
      <c r="O12" s="18">
        <v>48203405</v>
      </c>
      <c r="P12" s="5" t="s">
        <v>19</v>
      </c>
      <c r="Q12" s="18">
        <v>48747708</v>
      </c>
      <c r="R12" s="5" t="s">
        <v>19</v>
      </c>
      <c r="S12" s="18">
        <v>49291609</v>
      </c>
      <c r="T12" s="5" t="s">
        <v>19</v>
      </c>
      <c r="U12" s="18">
        <v>49834240</v>
      </c>
      <c r="V12" s="5" t="s">
        <v>19</v>
      </c>
      <c r="W12" s="18">
        <v>50374478</v>
      </c>
      <c r="X12" s="5" t="s">
        <v>19</v>
      </c>
      <c r="Y12" s="18">
        <v>50911747</v>
      </c>
      <c r="Z12" s="5" t="s">
        <v>19</v>
      </c>
      <c r="AA12" s="18">
        <v>51207695</v>
      </c>
      <c r="AB12" t="str">
        <f t="shared" si="25"/>
        <v>Colombia</v>
      </c>
      <c r="AC12" t="str">
        <f t="shared" si="1"/>
        <v/>
      </c>
      <c r="AD12">
        <f t="shared" si="2"/>
        <v>45509584</v>
      </c>
      <c r="AE12" t="str">
        <f t="shared" si="3"/>
        <v/>
      </c>
      <c r="AF12">
        <f t="shared" si="4"/>
        <v>46044601</v>
      </c>
      <c r="AG12" t="str">
        <f t="shared" si="5"/>
        <v/>
      </c>
      <c r="AH12">
        <f t="shared" si="6"/>
        <v>46581823</v>
      </c>
      <c r="AI12" t="str">
        <f t="shared" si="7"/>
        <v/>
      </c>
      <c r="AJ12">
        <f t="shared" si="8"/>
        <v>47121089</v>
      </c>
      <c r="AK12" t="str">
        <f t="shared" si="9"/>
        <v/>
      </c>
      <c r="AL12">
        <f t="shared" si="10"/>
        <v>47661787</v>
      </c>
      <c r="AM12" t="str">
        <f t="shared" si="11"/>
        <v/>
      </c>
      <c r="AN12">
        <f t="shared" si="12"/>
        <v>48203405</v>
      </c>
      <c r="AO12" t="str">
        <f t="shared" si="13"/>
        <v/>
      </c>
      <c r="AP12">
        <f t="shared" si="14"/>
        <v>48747708</v>
      </c>
      <c r="AQ12" t="str">
        <f t="shared" si="15"/>
        <v/>
      </c>
      <c r="AR12">
        <f t="shared" si="16"/>
        <v>49291609</v>
      </c>
      <c r="AS12" t="str">
        <f t="shared" si="17"/>
        <v/>
      </c>
      <c r="AT12">
        <f t="shared" si="18"/>
        <v>49834240</v>
      </c>
      <c r="AU12" t="str">
        <f t="shared" si="19"/>
        <v/>
      </c>
      <c r="AV12">
        <f t="shared" si="20"/>
        <v>50374478</v>
      </c>
      <c r="AW12" t="str">
        <f t="shared" si="21"/>
        <v/>
      </c>
      <c r="AX12">
        <f t="shared" si="22"/>
        <v>50911747</v>
      </c>
      <c r="AY12" t="str">
        <f t="shared" si="23"/>
        <v/>
      </c>
      <c r="AZ12">
        <f t="shared" si="24"/>
        <v>51207695</v>
      </c>
    </row>
    <row r="13" spans="1:52" ht="15" x14ac:dyDescent="0.3">
      <c r="A13" s="65" t="s">
        <v>27</v>
      </c>
      <c r="B13" s="66"/>
      <c r="C13" s="3" t="s">
        <v>19</v>
      </c>
      <c r="D13" s="5" t="s">
        <v>19</v>
      </c>
      <c r="E13" s="18">
        <v>4533894</v>
      </c>
      <c r="F13" s="5" t="s">
        <v>19</v>
      </c>
      <c r="G13" s="18">
        <v>4592149</v>
      </c>
      <c r="H13" s="5" t="s">
        <v>19</v>
      </c>
      <c r="I13" s="18">
        <v>4652458.9305058103</v>
      </c>
      <c r="J13" s="5" t="s">
        <v>19</v>
      </c>
      <c r="K13" s="18">
        <v>4713168.1414101496</v>
      </c>
      <c r="L13" s="5" t="s">
        <v>19</v>
      </c>
      <c r="M13" s="18">
        <v>4773129.9338444602</v>
      </c>
      <c r="N13" s="5" t="s">
        <v>19</v>
      </c>
      <c r="O13" s="18">
        <v>4832233.8134650998</v>
      </c>
      <c r="P13" s="5" t="s">
        <v>19</v>
      </c>
      <c r="Q13" s="18">
        <v>4890379.4522162499</v>
      </c>
      <c r="R13" s="5" t="s">
        <v>19</v>
      </c>
      <c r="S13" s="18">
        <v>4947489.5933225201</v>
      </c>
      <c r="T13" s="5" t="s">
        <v>19</v>
      </c>
      <c r="U13" s="18">
        <v>5003401.9576721303</v>
      </c>
      <c r="V13" s="5" t="s">
        <v>19</v>
      </c>
      <c r="W13" s="18">
        <v>5058007.1472190199</v>
      </c>
      <c r="X13" s="5" t="s">
        <v>19</v>
      </c>
      <c r="Y13" s="18">
        <v>5111238.2164686499</v>
      </c>
      <c r="Z13" s="5" t="s">
        <v>19</v>
      </c>
      <c r="AA13" s="18">
        <v>5163037.97091561</v>
      </c>
      <c r="AB13" t="str">
        <f t="shared" si="25"/>
        <v>Costa Rica</v>
      </c>
      <c r="AC13" t="str">
        <f t="shared" si="1"/>
        <v/>
      </c>
      <c r="AD13">
        <f t="shared" si="2"/>
        <v>4533894</v>
      </c>
      <c r="AE13" t="str">
        <f t="shared" si="3"/>
        <v/>
      </c>
      <c r="AF13">
        <f t="shared" si="4"/>
        <v>4592149</v>
      </c>
      <c r="AG13" t="str">
        <f t="shared" si="5"/>
        <v/>
      </c>
      <c r="AH13">
        <f t="shared" si="6"/>
        <v>4652458.9305058103</v>
      </c>
      <c r="AI13" t="str">
        <f t="shared" si="7"/>
        <v/>
      </c>
      <c r="AJ13">
        <f t="shared" si="8"/>
        <v>4713168.1414101496</v>
      </c>
      <c r="AK13" t="str">
        <f t="shared" si="9"/>
        <v/>
      </c>
      <c r="AL13">
        <f t="shared" si="10"/>
        <v>4773129.9338444602</v>
      </c>
      <c r="AM13" t="str">
        <f t="shared" si="11"/>
        <v/>
      </c>
      <c r="AN13">
        <f t="shared" si="12"/>
        <v>4832233.8134650998</v>
      </c>
      <c r="AO13" t="str">
        <f t="shared" si="13"/>
        <v/>
      </c>
      <c r="AP13">
        <f t="shared" si="14"/>
        <v>4890379.4522162499</v>
      </c>
      <c r="AQ13" t="str">
        <f t="shared" si="15"/>
        <v/>
      </c>
      <c r="AR13">
        <f t="shared" si="16"/>
        <v>4947489.5933225201</v>
      </c>
      <c r="AS13" t="str">
        <f t="shared" si="17"/>
        <v/>
      </c>
      <c r="AT13">
        <f t="shared" si="18"/>
        <v>5003401.9576721303</v>
      </c>
      <c r="AU13" t="str">
        <f t="shared" si="19"/>
        <v/>
      </c>
      <c r="AV13">
        <f t="shared" si="20"/>
        <v>5058007.1472190199</v>
      </c>
      <c r="AW13" t="str">
        <f t="shared" si="21"/>
        <v/>
      </c>
      <c r="AX13">
        <f t="shared" si="22"/>
        <v>5111238.2164686499</v>
      </c>
      <c r="AY13" t="str">
        <f t="shared" si="23"/>
        <v/>
      </c>
      <c r="AZ13">
        <f t="shared" si="24"/>
        <v>5163037.97091561</v>
      </c>
    </row>
    <row r="14" spans="1:52" ht="15" x14ac:dyDescent="0.3">
      <c r="A14" s="65" t="s">
        <v>28</v>
      </c>
      <c r="B14" s="66"/>
      <c r="C14" s="3" t="s">
        <v>19</v>
      </c>
      <c r="D14" s="5" t="s">
        <v>19</v>
      </c>
      <c r="E14" s="18">
        <v>10517247</v>
      </c>
      <c r="F14" s="5" t="s">
        <v>19</v>
      </c>
      <c r="G14" s="18">
        <v>10496672</v>
      </c>
      <c r="H14" s="5" t="s">
        <v>19</v>
      </c>
      <c r="I14" s="18">
        <v>10509286</v>
      </c>
      <c r="J14" s="5" t="s">
        <v>19</v>
      </c>
      <c r="K14" s="18">
        <v>10510719</v>
      </c>
      <c r="L14" s="5" t="s">
        <v>19</v>
      </c>
      <c r="M14" s="18">
        <v>10524783</v>
      </c>
      <c r="N14" s="5" t="s">
        <v>19</v>
      </c>
      <c r="O14" s="18">
        <v>10542942</v>
      </c>
      <c r="P14" s="5" t="s">
        <v>19</v>
      </c>
      <c r="Q14" s="18">
        <v>10565284</v>
      </c>
      <c r="R14" s="5" t="s">
        <v>19</v>
      </c>
      <c r="S14" s="18">
        <v>10589526</v>
      </c>
      <c r="T14" s="5" t="s">
        <v>19</v>
      </c>
      <c r="U14" s="18">
        <v>10626430</v>
      </c>
      <c r="V14" s="5" t="s">
        <v>19</v>
      </c>
      <c r="W14" s="18">
        <v>10669324</v>
      </c>
      <c r="X14" s="5" t="s">
        <v>19</v>
      </c>
      <c r="Y14" s="18">
        <v>10700155</v>
      </c>
      <c r="Z14" s="5" t="s">
        <v>19</v>
      </c>
      <c r="AA14" s="18">
        <v>10500850</v>
      </c>
      <c r="AB14" t="str">
        <f t="shared" si="25"/>
        <v>Czech Republic</v>
      </c>
      <c r="AC14" t="str">
        <f t="shared" si="1"/>
        <v/>
      </c>
      <c r="AD14">
        <f t="shared" si="2"/>
        <v>10517247</v>
      </c>
      <c r="AE14" t="str">
        <f t="shared" si="3"/>
        <v/>
      </c>
      <c r="AF14">
        <f t="shared" si="4"/>
        <v>10496672</v>
      </c>
      <c r="AG14" t="str">
        <f t="shared" si="5"/>
        <v/>
      </c>
      <c r="AH14">
        <f t="shared" si="6"/>
        <v>10509286</v>
      </c>
      <c r="AI14" t="str">
        <f t="shared" si="7"/>
        <v/>
      </c>
      <c r="AJ14">
        <f t="shared" si="8"/>
        <v>10510719</v>
      </c>
      <c r="AK14" t="str">
        <f t="shared" si="9"/>
        <v/>
      </c>
      <c r="AL14">
        <f t="shared" si="10"/>
        <v>10524783</v>
      </c>
      <c r="AM14" t="str">
        <f t="shared" si="11"/>
        <v/>
      </c>
      <c r="AN14">
        <f t="shared" si="12"/>
        <v>10542942</v>
      </c>
      <c r="AO14" t="str">
        <f t="shared" si="13"/>
        <v/>
      </c>
      <c r="AP14">
        <f t="shared" si="14"/>
        <v>10565284</v>
      </c>
      <c r="AQ14" t="str">
        <f t="shared" si="15"/>
        <v/>
      </c>
      <c r="AR14">
        <f t="shared" si="16"/>
        <v>10589526</v>
      </c>
      <c r="AS14" t="str">
        <f t="shared" si="17"/>
        <v/>
      </c>
      <c r="AT14">
        <f t="shared" si="18"/>
        <v>10626430</v>
      </c>
      <c r="AU14" t="str">
        <f t="shared" si="19"/>
        <v/>
      </c>
      <c r="AV14">
        <f t="shared" si="20"/>
        <v>10669324</v>
      </c>
      <c r="AW14" t="str">
        <f t="shared" si="21"/>
        <v/>
      </c>
      <c r="AX14">
        <f t="shared" si="22"/>
        <v>10700155</v>
      </c>
      <c r="AY14" t="str">
        <f t="shared" si="23"/>
        <v/>
      </c>
      <c r="AZ14">
        <f t="shared" si="24"/>
        <v>10500850</v>
      </c>
    </row>
    <row r="15" spans="1:52" ht="15" x14ac:dyDescent="0.3">
      <c r="A15" s="65" t="s">
        <v>29</v>
      </c>
      <c r="B15" s="66"/>
      <c r="C15" s="3" t="s">
        <v>19</v>
      </c>
      <c r="D15" s="5" t="s">
        <v>19</v>
      </c>
      <c r="E15" s="18">
        <v>5543819</v>
      </c>
      <c r="F15" s="5" t="s">
        <v>19</v>
      </c>
      <c r="G15" s="18">
        <v>5566856</v>
      </c>
      <c r="H15" s="5" t="s">
        <v>19</v>
      </c>
      <c r="I15" s="18">
        <v>5587085</v>
      </c>
      <c r="J15" s="5" t="s">
        <v>19</v>
      </c>
      <c r="K15" s="18">
        <v>5608784</v>
      </c>
      <c r="L15" s="5" t="s">
        <v>19</v>
      </c>
      <c r="M15" s="18">
        <v>5639719</v>
      </c>
      <c r="N15" s="5" t="s">
        <v>19</v>
      </c>
      <c r="O15" s="18">
        <v>5678348</v>
      </c>
      <c r="P15" s="5" t="s">
        <v>19</v>
      </c>
      <c r="Q15" s="18">
        <v>5724456</v>
      </c>
      <c r="R15" s="5" t="s">
        <v>19</v>
      </c>
      <c r="S15" s="18">
        <v>5760694</v>
      </c>
      <c r="T15" s="5" t="s">
        <v>19</v>
      </c>
      <c r="U15" s="18">
        <v>5789957</v>
      </c>
      <c r="V15" s="5" t="s">
        <v>19</v>
      </c>
      <c r="W15" s="18">
        <v>5814461</v>
      </c>
      <c r="X15" s="5" t="s">
        <v>19</v>
      </c>
      <c r="Y15" s="18">
        <v>5825337</v>
      </c>
      <c r="Z15" s="5" t="s">
        <v>19</v>
      </c>
      <c r="AA15" s="18">
        <v>5850189</v>
      </c>
      <c r="AB15" t="str">
        <f t="shared" si="25"/>
        <v>Denmark</v>
      </c>
      <c r="AC15" t="str">
        <f t="shared" si="1"/>
        <v/>
      </c>
      <c r="AD15">
        <f t="shared" si="2"/>
        <v>5543819</v>
      </c>
      <c r="AE15" t="str">
        <f t="shared" si="3"/>
        <v/>
      </c>
      <c r="AF15">
        <f t="shared" si="4"/>
        <v>5566856</v>
      </c>
      <c r="AG15" t="str">
        <f t="shared" si="5"/>
        <v/>
      </c>
      <c r="AH15">
        <f t="shared" si="6"/>
        <v>5587085</v>
      </c>
      <c r="AI15" t="str">
        <f t="shared" si="7"/>
        <v/>
      </c>
      <c r="AJ15">
        <f t="shared" si="8"/>
        <v>5608784</v>
      </c>
      <c r="AK15" t="str">
        <f t="shared" si="9"/>
        <v/>
      </c>
      <c r="AL15">
        <f t="shared" si="10"/>
        <v>5639719</v>
      </c>
      <c r="AM15" t="str">
        <f t="shared" si="11"/>
        <v/>
      </c>
      <c r="AN15">
        <f t="shared" si="12"/>
        <v>5678348</v>
      </c>
      <c r="AO15" t="str">
        <f t="shared" si="13"/>
        <v/>
      </c>
      <c r="AP15">
        <f t="shared" si="14"/>
        <v>5724456</v>
      </c>
      <c r="AQ15" t="str">
        <f t="shared" si="15"/>
        <v/>
      </c>
      <c r="AR15">
        <f t="shared" si="16"/>
        <v>5760694</v>
      </c>
      <c r="AS15" t="str">
        <f t="shared" si="17"/>
        <v/>
      </c>
      <c r="AT15">
        <f t="shared" si="18"/>
        <v>5789957</v>
      </c>
      <c r="AU15" t="str">
        <f t="shared" si="19"/>
        <v/>
      </c>
      <c r="AV15">
        <f t="shared" si="20"/>
        <v>5814461</v>
      </c>
      <c r="AW15" t="str">
        <f t="shared" si="21"/>
        <v/>
      </c>
      <c r="AX15">
        <f t="shared" si="22"/>
        <v>5825337</v>
      </c>
      <c r="AY15" t="str">
        <f t="shared" si="23"/>
        <v/>
      </c>
      <c r="AZ15">
        <f t="shared" si="24"/>
        <v>5850189</v>
      </c>
    </row>
    <row r="16" spans="1:52" ht="15" x14ac:dyDescent="0.3">
      <c r="A16" s="65" t="s">
        <v>30</v>
      </c>
      <c r="B16" s="66"/>
      <c r="C16" s="3" t="s">
        <v>19</v>
      </c>
      <c r="D16" s="5" t="s">
        <v>19</v>
      </c>
      <c r="E16" s="18">
        <v>1331475</v>
      </c>
      <c r="F16" s="5" t="s">
        <v>19</v>
      </c>
      <c r="G16" s="18">
        <v>1327439</v>
      </c>
      <c r="H16" s="5" t="s">
        <v>19</v>
      </c>
      <c r="I16" s="18">
        <v>1322696</v>
      </c>
      <c r="J16" s="5" t="s">
        <v>19</v>
      </c>
      <c r="K16" s="18">
        <v>1317997</v>
      </c>
      <c r="L16" s="5" t="s">
        <v>19</v>
      </c>
      <c r="M16" s="18">
        <v>1314545</v>
      </c>
      <c r="N16" s="5" t="s">
        <v>19</v>
      </c>
      <c r="O16" s="18">
        <v>1314608</v>
      </c>
      <c r="P16" s="5" t="s">
        <v>19</v>
      </c>
      <c r="Q16" s="18">
        <v>1315790</v>
      </c>
      <c r="R16" s="5" t="s">
        <v>19</v>
      </c>
      <c r="S16" s="18">
        <v>1317384</v>
      </c>
      <c r="T16" s="5" t="s">
        <v>19</v>
      </c>
      <c r="U16" s="18">
        <v>1321977</v>
      </c>
      <c r="V16" s="5" t="s">
        <v>19</v>
      </c>
      <c r="W16" s="18">
        <v>1326855</v>
      </c>
      <c r="X16" s="5" t="s">
        <v>19</v>
      </c>
      <c r="Y16" s="18">
        <v>1329479</v>
      </c>
      <c r="Z16" s="5" t="s">
        <v>19</v>
      </c>
      <c r="AA16" s="18">
        <v>1330932</v>
      </c>
      <c r="AB16" t="str">
        <f t="shared" si="25"/>
        <v>Estonia</v>
      </c>
      <c r="AC16" t="str">
        <f t="shared" si="1"/>
        <v/>
      </c>
      <c r="AD16">
        <f t="shared" si="2"/>
        <v>1331475</v>
      </c>
      <c r="AE16" t="str">
        <f t="shared" si="3"/>
        <v/>
      </c>
      <c r="AF16">
        <f t="shared" si="4"/>
        <v>1327439</v>
      </c>
      <c r="AG16" t="str">
        <f t="shared" si="5"/>
        <v/>
      </c>
      <c r="AH16">
        <f t="shared" si="6"/>
        <v>1322696</v>
      </c>
      <c r="AI16" t="str">
        <f t="shared" si="7"/>
        <v/>
      </c>
      <c r="AJ16">
        <f t="shared" si="8"/>
        <v>1317997</v>
      </c>
      <c r="AK16" t="str">
        <f t="shared" si="9"/>
        <v/>
      </c>
      <c r="AL16">
        <f t="shared" si="10"/>
        <v>1314545</v>
      </c>
      <c r="AM16" t="str">
        <f t="shared" si="11"/>
        <v/>
      </c>
      <c r="AN16">
        <f t="shared" si="12"/>
        <v>1314608</v>
      </c>
      <c r="AO16" t="str">
        <f t="shared" si="13"/>
        <v/>
      </c>
      <c r="AP16">
        <f t="shared" si="14"/>
        <v>1315790</v>
      </c>
      <c r="AQ16" t="str">
        <f t="shared" si="15"/>
        <v/>
      </c>
      <c r="AR16">
        <f t="shared" si="16"/>
        <v>1317384</v>
      </c>
      <c r="AS16" t="str">
        <f t="shared" si="17"/>
        <v/>
      </c>
      <c r="AT16">
        <f t="shared" si="18"/>
        <v>1321977</v>
      </c>
      <c r="AU16" t="str">
        <f t="shared" si="19"/>
        <v/>
      </c>
      <c r="AV16">
        <f t="shared" si="20"/>
        <v>1326855</v>
      </c>
      <c r="AW16" t="str">
        <f t="shared" si="21"/>
        <v/>
      </c>
      <c r="AX16">
        <f t="shared" si="22"/>
        <v>1329479</v>
      </c>
      <c r="AY16" t="str">
        <f t="shared" si="23"/>
        <v/>
      </c>
      <c r="AZ16">
        <f t="shared" si="24"/>
        <v>1330932</v>
      </c>
    </row>
    <row r="17" spans="1:52" ht="15" x14ac:dyDescent="0.3">
      <c r="A17" s="65" t="s">
        <v>31</v>
      </c>
      <c r="B17" s="66"/>
      <c r="C17" s="3" t="s">
        <v>19</v>
      </c>
      <c r="D17" s="5" t="s">
        <v>19</v>
      </c>
      <c r="E17" s="18">
        <v>5363341</v>
      </c>
      <c r="F17" s="5" t="s">
        <v>19</v>
      </c>
      <c r="G17" s="18">
        <v>5388272</v>
      </c>
      <c r="H17" s="5" t="s">
        <v>19</v>
      </c>
      <c r="I17" s="18">
        <v>5413967</v>
      </c>
      <c r="J17" s="5" t="s">
        <v>19</v>
      </c>
      <c r="K17" s="18">
        <v>5438975</v>
      </c>
      <c r="L17" s="5" t="s">
        <v>19</v>
      </c>
      <c r="M17" s="18">
        <v>5461507</v>
      </c>
      <c r="N17" s="5" t="s">
        <v>19</v>
      </c>
      <c r="O17" s="18">
        <v>5479528</v>
      </c>
      <c r="P17" s="5" t="s">
        <v>19</v>
      </c>
      <c r="Q17" s="18">
        <v>5495297</v>
      </c>
      <c r="R17" s="5" t="s">
        <v>19</v>
      </c>
      <c r="S17" s="18">
        <v>5508209</v>
      </c>
      <c r="T17" s="5" t="s">
        <v>19</v>
      </c>
      <c r="U17" s="18">
        <v>5515525</v>
      </c>
      <c r="V17" s="5" t="s">
        <v>19</v>
      </c>
      <c r="W17" s="18">
        <v>5521605</v>
      </c>
      <c r="X17" s="5" t="s">
        <v>19</v>
      </c>
      <c r="Y17" s="18">
        <v>5529545</v>
      </c>
      <c r="Z17" s="5" t="s">
        <v>19</v>
      </c>
      <c r="AA17" s="18">
        <v>5541020</v>
      </c>
      <c r="AB17" t="str">
        <f t="shared" si="25"/>
        <v>Finland</v>
      </c>
      <c r="AC17" t="str">
        <f t="shared" si="1"/>
        <v/>
      </c>
      <c r="AD17">
        <f t="shared" si="2"/>
        <v>5363341</v>
      </c>
      <c r="AE17" t="str">
        <f t="shared" si="3"/>
        <v/>
      </c>
      <c r="AF17">
        <f t="shared" si="4"/>
        <v>5388272</v>
      </c>
      <c r="AG17" t="str">
        <f t="shared" si="5"/>
        <v/>
      </c>
      <c r="AH17">
        <f t="shared" si="6"/>
        <v>5413967</v>
      </c>
      <c r="AI17" t="str">
        <f t="shared" si="7"/>
        <v/>
      </c>
      <c r="AJ17">
        <f t="shared" si="8"/>
        <v>5438975</v>
      </c>
      <c r="AK17" t="str">
        <f t="shared" si="9"/>
        <v/>
      </c>
      <c r="AL17">
        <f t="shared" si="10"/>
        <v>5461507</v>
      </c>
      <c r="AM17" t="str">
        <f t="shared" si="11"/>
        <v/>
      </c>
      <c r="AN17">
        <f t="shared" si="12"/>
        <v>5479528</v>
      </c>
      <c r="AO17" t="str">
        <f t="shared" si="13"/>
        <v/>
      </c>
      <c r="AP17">
        <f t="shared" si="14"/>
        <v>5495297</v>
      </c>
      <c r="AQ17" t="str">
        <f t="shared" si="15"/>
        <v/>
      </c>
      <c r="AR17">
        <f t="shared" si="16"/>
        <v>5508209</v>
      </c>
      <c r="AS17" t="str">
        <f t="shared" si="17"/>
        <v/>
      </c>
      <c r="AT17">
        <f t="shared" si="18"/>
        <v>5515525</v>
      </c>
      <c r="AU17" t="str">
        <f t="shared" si="19"/>
        <v/>
      </c>
      <c r="AV17">
        <f t="shared" si="20"/>
        <v>5521605</v>
      </c>
      <c r="AW17" t="str">
        <f t="shared" si="21"/>
        <v/>
      </c>
      <c r="AX17">
        <f t="shared" si="22"/>
        <v>5529545</v>
      </c>
      <c r="AY17" t="str">
        <f t="shared" si="23"/>
        <v/>
      </c>
      <c r="AZ17">
        <f t="shared" si="24"/>
        <v>5541020</v>
      </c>
    </row>
    <row r="18" spans="1:52" ht="15" x14ac:dyDescent="0.3">
      <c r="A18" s="65" t="s">
        <v>32</v>
      </c>
      <c r="B18" s="66"/>
      <c r="C18" s="3" t="s">
        <v>19</v>
      </c>
      <c r="D18" s="5" t="s">
        <v>19</v>
      </c>
      <c r="E18" s="18">
        <v>64773169</v>
      </c>
      <c r="F18" s="5" t="s">
        <v>19</v>
      </c>
      <c r="G18" s="18">
        <v>65087317</v>
      </c>
      <c r="H18" s="5" t="s">
        <v>19</v>
      </c>
      <c r="I18" s="18">
        <v>65402998</v>
      </c>
      <c r="J18" s="5" t="s">
        <v>19</v>
      </c>
      <c r="K18" s="18">
        <v>65735961</v>
      </c>
      <c r="L18" s="5" t="s">
        <v>19</v>
      </c>
      <c r="M18" s="18">
        <v>66276671</v>
      </c>
      <c r="N18" s="5" t="s">
        <v>19</v>
      </c>
      <c r="O18" s="18">
        <v>66512558</v>
      </c>
      <c r="P18" s="5" t="s">
        <v>19</v>
      </c>
      <c r="Q18" s="18">
        <v>66688563</v>
      </c>
      <c r="R18" s="5" t="s">
        <v>19</v>
      </c>
      <c r="S18" s="18">
        <v>66883314</v>
      </c>
      <c r="T18" s="5" t="s">
        <v>19</v>
      </c>
      <c r="U18" s="18">
        <v>67125071</v>
      </c>
      <c r="V18" s="5" t="s">
        <v>19</v>
      </c>
      <c r="W18" s="18">
        <v>67356050</v>
      </c>
      <c r="X18" s="5" t="s">
        <v>19</v>
      </c>
      <c r="Y18" s="18">
        <v>67540257</v>
      </c>
      <c r="Z18" s="5" t="s">
        <v>19</v>
      </c>
      <c r="AA18" s="18">
        <v>67719897</v>
      </c>
      <c r="AB18" t="str">
        <f t="shared" si="25"/>
        <v>France</v>
      </c>
      <c r="AC18" t="str">
        <f t="shared" si="1"/>
        <v/>
      </c>
      <c r="AD18">
        <f t="shared" si="2"/>
        <v>64773169</v>
      </c>
      <c r="AE18" t="str">
        <f t="shared" si="3"/>
        <v/>
      </c>
      <c r="AF18">
        <f t="shared" si="4"/>
        <v>65087317</v>
      </c>
      <c r="AG18" t="str">
        <f t="shared" si="5"/>
        <v/>
      </c>
      <c r="AH18">
        <f t="shared" si="6"/>
        <v>65402998</v>
      </c>
      <c r="AI18" t="str">
        <f t="shared" si="7"/>
        <v/>
      </c>
      <c r="AJ18">
        <f t="shared" si="8"/>
        <v>65735961</v>
      </c>
      <c r="AK18" t="str">
        <f t="shared" si="9"/>
        <v/>
      </c>
      <c r="AL18">
        <f t="shared" si="10"/>
        <v>66276671</v>
      </c>
      <c r="AM18" t="str">
        <f t="shared" si="11"/>
        <v/>
      </c>
      <c r="AN18">
        <f t="shared" si="12"/>
        <v>66512558</v>
      </c>
      <c r="AO18" t="str">
        <f t="shared" si="13"/>
        <v/>
      </c>
      <c r="AP18">
        <f t="shared" si="14"/>
        <v>66688563</v>
      </c>
      <c r="AQ18" t="str">
        <f t="shared" si="15"/>
        <v/>
      </c>
      <c r="AR18">
        <f t="shared" si="16"/>
        <v>66883314</v>
      </c>
      <c r="AS18" t="str">
        <f t="shared" si="17"/>
        <v/>
      </c>
      <c r="AT18">
        <f t="shared" si="18"/>
        <v>67125071</v>
      </c>
      <c r="AU18" t="str">
        <f t="shared" si="19"/>
        <v/>
      </c>
      <c r="AV18">
        <f t="shared" si="20"/>
        <v>67356050</v>
      </c>
      <c r="AW18" t="str">
        <f t="shared" si="21"/>
        <v/>
      </c>
      <c r="AX18">
        <f t="shared" si="22"/>
        <v>67540257</v>
      </c>
      <c r="AY18" t="str">
        <f t="shared" si="23"/>
        <v/>
      </c>
      <c r="AZ18">
        <f t="shared" si="24"/>
        <v>67719897</v>
      </c>
    </row>
    <row r="19" spans="1:52" ht="15" x14ac:dyDescent="0.3">
      <c r="A19" s="63" t="s">
        <v>33</v>
      </c>
      <c r="B19" s="64"/>
      <c r="C19" s="3" t="s">
        <v>19</v>
      </c>
      <c r="D19" s="5" t="s">
        <v>19</v>
      </c>
      <c r="E19" s="18">
        <v>81776936</v>
      </c>
      <c r="F19" s="5" t="s">
        <v>19</v>
      </c>
      <c r="G19" s="18">
        <v>80274981</v>
      </c>
      <c r="H19" s="5" t="s">
        <v>19</v>
      </c>
      <c r="I19" s="18">
        <v>80425826</v>
      </c>
      <c r="J19" s="5" t="s">
        <v>19</v>
      </c>
      <c r="K19" s="18">
        <v>80645605</v>
      </c>
      <c r="L19" s="5" t="s">
        <v>19</v>
      </c>
      <c r="M19" s="18">
        <v>80982495</v>
      </c>
      <c r="N19" s="5" t="s">
        <v>19</v>
      </c>
      <c r="O19" s="18">
        <v>81686608</v>
      </c>
      <c r="P19" s="5" t="s">
        <v>19</v>
      </c>
      <c r="Q19" s="18">
        <v>82348669</v>
      </c>
      <c r="R19" s="5" t="s">
        <v>19</v>
      </c>
      <c r="S19" s="18">
        <v>82657000</v>
      </c>
      <c r="T19" s="5" t="s">
        <v>19</v>
      </c>
      <c r="U19" s="18">
        <v>82905788</v>
      </c>
      <c r="V19" s="5" t="s">
        <v>19</v>
      </c>
      <c r="W19" s="18">
        <v>83092958</v>
      </c>
      <c r="X19" s="5" t="s">
        <v>19</v>
      </c>
      <c r="Y19" s="18">
        <v>83160874</v>
      </c>
      <c r="Z19" s="5" t="s">
        <v>19</v>
      </c>
      <c r="AA19" s="18">
        <v>83129285</v>
      </c>
      <c r="AB19" t="str">
        <f t="shared" si="25"/>
        <v>Germany</v>
      </c>
      <c r="AC19" t="str">
        <f t="shared" si="1"/>
        <v/>
      </c>
      <c r="AD19">
        <f t="shared" si="2"/>
        <v>81776936</v>
      </c>
      <c r="AE19" t="str">
        <f t="shared" si="3"/>
        <v/>
      </c>
      <c r="AF19">
        <f t="shared" si="4"/>
        <v>80274981</v>
      </c>
      <c r="AG19" t="str">
        <f t="shared" si="5"/>
        <v/>
      </c>
      <c r="AH19">
        <f t="shared" si="6"/>
        <v>80425826</v>
      </c>
      <c r="AI19" t="str">
        <f t="shared" si="7"/>
        <v/>
      </c>
      <c r="AJ19">
        <f t="shared" si="8"/>
        <v>80645605</v>
      </c>
      <c r="AK19" t="str">
        <f t="shared" si="9"/>
        <v/>
      </c>
      <c r="AL19">
        <f t="shared" si="10"/>
        <v>80982495</v>
      </c>
      <c r="AM19" t="str">
        <f t="shared" si="11"/>
        <v/>
      </c>
      <c r="AN19">
        <f t="shared" si="12"/>
        <v>81686608</v>
      </c>
      <c r="AO19" t="str">
        <f t="shared" si="13"/>
        <v/>
      </c>
      <c r="AP19">
        <f t="shared" si="14"/>
        <v>82348669</v>
      </c>
      <c r="AQ19" t="str">
        <f t="shared" si="15"/>
        <v/>
      </c>
      <c r="AR19">
        <f t="shared" si="16"/>
        <v>82657000</v>
      </c>
      <c r="AS19" t="str">
        <f t="shared" si="17"/>
        <v/>
      </c>
      <c r="AT19">
        <f t="shared" si="18"/>
        <v>82905788</v>
      </c>
      <c r="AU19" t="str">
        <f t="shared" si="19"/>
        <v/>
      </c>
      <c r="AV19">
        <f t="shared" si="20"/>
        <v>83092958</v>
      </c>
      <c r="AW19" t="str">
        <f t="shared" si="21"/>
        <v/>
      </c>
      <c r="AX19">
        <f t="shared" si="22"/>
        <v>83160874</v>
      </c>
      <c r="AY19" t="str">
        <f t="shared" si="23"/>
        <v/>
      </c>
      <c r="AZ19">
        <f t="shared" si="24"/>
        <v>83129285</v>
      </c>
    </row>
    <row r="20" spans="1:52" ht="15" x14ac:dyDescent="0.3">
      <c r="A20" s="65" t="s">
        <v>34</v>
      </c>
      <c r="B20" s="66"/>
      <c r="C20" s="3" t="s">
        <v>19</v>
      </c>
      <c r="D20" s="5" t="s">
        <v>19</v>
      </c>
      <c r="E20" s="18">
        <v>11121344</v>
      </c>
      <c r="F20" s="5" t="s">
        <v>19</v>
      </c>
      <c r="G20" s="18">
        <v>11104900</v>
      </c>
      <c r="H20" s="5" t="s">
        <v>19</v>
      </c>
      <c r="I20" s="18">
        <v>11045010</v>
      </c>
      <c r="J20" s="5" t="s">
        <v>19</v>
      </c>
      <c r="K20" s="18">
        <v>10965209</v>
      </c>
      <c r="L20" s="5" t="s">
        <v>19</v>
      </c>
      <c r="M20" s="18">
        <v>10892415</v>
      </c>
      <c r="N20" s="5" t="s">
        <v>19</v>
      </c>
      <c r="O20" s="18">
        <v>10820883</v>
      </c>
      <c r="P20" s="5" t="s">
        <v>19</v>
      </c>
      <c r="Q20" s="18">
        <v>10775966</v>
      </c>
      <c r="R20" s="5" t="s">
        <v>19</v>
      </c>
      <c r="S20" s="18">
        <v>10754679</v>
      </c>
      <c r="T20" s="5" t="s">
        <v>19</v>
      </c>
      <c r="U20" s="18">
        <v>10732877</v>
      </c>
      <c r="V20" s="5" t="s">
        <v>19</v>
      </c>
      <c r="W20" s="18">
        <v>10721584</v>
      </c>
      <c r="X20" s="5" t="s">
        <v>19</v>
      </c>
      <c r="Y20" s="18">
        <v>10698597</v>
      </c>
      <c r="Z20" s="5" t="s">
        <v>19</v>
      </c>
      <c r="AA20" s="18">
        <v>10656962</v>
      </c>
      <c r="AB20" t="str">
        <f t="shared" si="25"/>
        <v>Greece</v>
      </c>
      <c r="AC20" t="str">
        <f t="shared" si="1"/>
        <v/>
      </c>
      <c r="AD20">
        <f t="shared" si="2"/>
        <v>11121344</v>
      </c>
      <c r="AE20" t="str">
        <f t="shared" si="3"/>
        <v/>
      </c>
      <c r="AF20">
        <f t="shared" si="4"/>
        <v>11104900</v>
      </c>
      <c r="AG20" t="str">
        <f t="shared" si="5"/>
        <v/>
      </c>
      <c r="AH20">
        <f t="shared" si="6"/>
        <v>11045010</v>
      </c>
      <c r="AI20" t="str">
        <f t="shared" si="7"/>
        <v/>
      </c>
      <c r="AJ20">
        <f t="shared" si="8"/>
        <v>10965209</v>
      </c>
      <c r="AK20" t="str">
        <f t="shared" si="9"/>
        <v/>
      </c>
      <c r="AL20">
        <f t="shared" si="10"/>
        <v>10892415</v>
      </c>
      <c r="AM20" t="str">
        <f t="shared" si="11"/>
        <v/>
      </c>
      <c r="AN20">
        <f t="shared" si="12"/>
        <v>10820883</v>
      </c>
      <c r="AO20" t="str">
        <f t="shared" si="13"/>
        <v/>
      </c>
      <c r="AP20">
        <f t="shared" si="14"/>
        <v>10775966</v>
      </c>
      <c r="AQ20" t="str">
        <f t="shared" si="15"/>
        <v/>
      </c>
      <c r="AR20">
        <f t="shared" si="16"/>
        <v>10754679</v>
      </c>
      <c r="AS20" t="str">
        <f t="shared" si="17"/>
        <v/>
      </c>
      <c r="AT20">
        <f t="shared" si="18"/>
        <v>10732877</v>
      </c>
      <c r="AU20" t="str">
        <f t="shared" si="19"/>
        <v/>
      </c>
      <c r="AV20">
        <f t="shared" si="20"/>
        <v>10721584</v>
      </c>
      <c r="AW20" t="str">
        <f t="shared" si="21"/>
        <v/>
      </c>
      <c r="AX20">
        <f t="shared" si="22"/>
        <v>10698597</v>
      </c>
      <c r="AY20" t="str">
        <f t="shared" si="23"/>
        <v/>
      </c>
      <c r="AZ20">
        <f t="shared" si="24"/>
        <v>10656962</v>
      </c>
    </row>
    <row r="21" spans="1:52" ht="15" x14ac:dyDescent="0.3">
      <c r="A21" s="65" t="s">
        <v>35</v>
      </c>
      <c r="B21" s="66"/>
      <c r="C21" s="3" t="s">
        <v>19</v>
      </c>
      <c r="D21" s="5" t="s">
        <v>19</v>
      </c>
      <c r="E21" s="18">
        <v>10000020</v>
      </c>
      <c r="F21" s="5" t="s">
        <v>19</v>
      </c>
      <c r="G21" s="18">
        <v>9958824</v>
      </c>
      <c r="H21" s="5" t="s">
        <v>19</v>
      </c>
      <c r="I21" s="18">
        <v>9920364</v>
      </c>
      <c r="J21" s="5" t="s">
        <v>19</v>
      </c>
      <c r="K21" s="18">
        <v>9893083</v>
      </c>
      <c r="L21" s="5" t="s">
        <v>19</v>
      </c>
      <c r="M21" s="18">
        <v>9866466</v>
      </c>
      <c r="N21" s="5" t="s">
        <v>19</v>
      </c>
      <c r="O21" s="18">
        <v>9843025</v>
      </c>
      <c r="P21" s="5" t="s">
        <v>19</v>
      </c>
      <c r="Q21" s="18">
        <v>9814026</v>
      </c>
      <c r="R21" s="5" t="s">
        <v>19</v>
      </c>
      <c r="S21" s="18">
        <v>9787969</v>
      </c>
      <c r="T21" s="5" t="s">
        <v>19</v>
      </c>
      <c r="U21" s="18">
        <v>9775566</v>
      </c>
      <c r="V21" s="5" t="s">
        <v>19</v>
      </c>
      <c r="W21" s="18">
        <v>9771142</v>
      </c>
      <c r="X21" s="5" t="s">
        <v>19</v>
      </c>
      <c r="Y21" s="18">
        <v>9750153</v>
      </c>
      <c r="Z21" s="5" t="s">
        <v>19</v>
      </c>
      <c r="AA21" s="18">
        <v>9710107</v>
      </c>
      <c r="AB21" t="str">
        <f t="shared" si="25"/>
        <v>Hungary</v>
      </c>
      <c r="AC21" t="str">
        <f t="shared" si="1"/>
        <v/>
      </c>
      <c r="AD21">
        <f t="shared" si="2"/>
        <v>10000020</v>
      </c>
      <c r="AE21" t="str">
        <f t="shared" si="3"/>
        <v/>
      </c>
      <c r="AF21">
        <f t="shared" si="4"/>
        <v>9958824</v>
      </c>
      <c r="AG21" t="str">
        <f t="shared" si="5"/>
        <v/>
      </c>
      <c r="AH21">
        <f t="shared" si="6"/>
        <v>9920364</v>
      </c>
      <c r="AI21" t="str">
        <f t="shared" si="7"/>
        <v/>
      </c>
      <c r="AJ21">
        <f t="shared" si="8"/>
        <v>9893083</v>
      </c>
      <c r="AK21" t="str">
        <f t="shared" si="9"/>
        <v/>
      </c>
      <c r="AL21">
        <f t="shared" si="10"/>
        <v>9866466</v>
      </c>
      <c r="AM21" t="str">
        <f t="shared" si="11"/>
        <v/>
      </c>
      <c r="AN21">
        <f t="shared" si="12"/>
        <v>9843025</v>
      </c>
      <c r="AO21" t="str">
        <f t="shared" si="13"/>
        <v/>
      </c>
      <c r="AP21">
        <f t="shared" si="14"/>
        <v>9814026</v>
      </c>
      <c r="AQ21" t="str">
        <f t="shared" si="15"/>
        <v/>
      </c>
      <c r="AR21">
        <f t="shared" si="16"/>
        <v>9787969</v>
      </c>
      <c r="AS21" t="str">
        <f t="shared" si="17"/>
        <v/>
      </c>
      <c r="AT21">
        <f t="shared" si="18"/>
        <v>9775566</v>
      </c>
      <c r="AU21" t="str">
        <f t="shared" si="19"/>
        <v/>
      </c>
      <c r="AV21">
        <f t="shared" si="20"/>
        <v>9771142</v>
      </c>
      <c r="AW21" t="str">
        <f t="shared" si="21"/>
        <v/>
      </c>
      <c r="AX21">
        <f t="shared" si="22"/>
        <v>9750153</v>
      </c>
      <c r="AY21" t="str">
        <f t="shared" si="23"/>
        <v/>
      </c>
      <c r="AZ21">
        <f t="shared" si="24"/>
        <v>9710107</v>
      </c>
    </row>
    <row r="22" spans="1:52" ht="15" x14ac:dyDescent="0.3">
      <c r="A22" s="65" t="s">
        <v>36</v>
      </c>
      <c r="B22" s="66"/>
      <c r="C22" s="3" t="s">
        <v>19</v>
      </c>
      <c r="D22" s="5" t="s">
        <v>19</v>
      </c>
      <c r="E22" s="18">
        <v>318044</v>
      </c>
      <c r="F22" s="5" t="s">
        <v>19</v>
      </c>
      <c r="G22" s="18">
        <v>319011</v>
      </c>
      <c r="H22" s="5" t="s">
        <v>19</v>
      </c>
      <c r="I22" s="18">
        <v>320723</v>
      </c>
      <c r="J22" s="5" t="s">
        <v>19</v>
      </c>
      <c r="K22" s="18">
        <v>323763</v>
      </c>
      <c r="L22" s="5" t="s">
        <v>19</v>
      </c>
      <c r="M22" s="18">
        <v>327379</v>
      </c>
      <c r="N22" s="5" t="s">
        <v>19</v>
      </c>
      <c r="O22" s="18">
        <v>330818</v>
      </c>
      <c r="P22" s="5" t="s">
        <v>19</v>
      </c>
      <c r="Q22" s="18">
        <v>335435</v>
      </c>
      <c r="R22" s="5" t="s">
        <v>19</v>
      </c>
      <c r="S22" s="18">
        <v>343399</v>
      </c>
      <c r="T22" s="5" t="s">
        <v>19</v>
      </c>
      <c r="U22" s="18">
        <v>352722</v>
      </c>
      <c r="V22" s="5" t="s">
        <v>19</v>
      </c>
      <c r="W22" s="18">
        <v>360558</v>
      </c>
      <c r="X22" s="5" t="s">
        <v>19</v>
      </c>
      <c r="Y22" s="18">
        <v>366462</v>
      </c>
      <c r="Z22" s="5" t="s">
        <v>19</v>
      </c>
      <c r="AA22" s="18">
        <v>372523</v>
      </c>
      <c r="AB22" t="str">
        <f t="shared" si="25"/>
        <v>Iceland</v>
      </c>
      <c r="AC22" t="str">
        <f t="shared" si="1"/>
        <v/>
      </c>
      <c r="AD22">
        <f t="shared" si="2"/>
        <v>318044</v>
      </c>
      <c r="AE22" t="str">
        <f t="shared" si="3"/>
        <v/>
      </c>
      <c r="AF22">
        <f t="shared" si="4"/>
        <v>319011</v>
      </c>
      <c r="AG22" t="str">
        <f t="shared" si="5"/>
        <v/>
      </c>
      <c r="AH22">
        <f t="shared" si="6"/>
        <v>320723</v>
      </c>
      <c r="AI22" t="str">
        <f t="shared" si="7"/>
        <v/>
      </c>
      <c r="AJ22">
        <f t="shared" si="8"/>
        <v>323763</v>
      </c>
      <c r="AK22" t="str">
        <f t="shared" si="9"/>
        <v/>
      </c>
      <c r="AL22">
        <f t="shared" si="10"/>
        <v>327379</v>
      </c>
      <c r="AM22" t="str">
        <f t="shared" si="11"/>
        <v/>
      </c>
      <c r="AN22">
        <f t="shared" si="12"/>
        <v>330818</v>
      </c>
      <c r="AO22" t="str">
        <f t="shared" si="13"/>
        <v/>
      </c>
      <c r="AP22">
        <f t="shared" si="14"/>
        <v>335435</v>
      </c>
      <c r="AQ22" t="str">
        <f t="shared" si="15"/>
        <v/>
      </c>
      <c r="AR22">
        <f t="shared" si="16"/>
        <v>343399</v>
      </c>
      <c r="AS22" t="str">
        <f t="shared" si="17"/>
        <v/>
      </c>
      <c r="AT22">
        <f t="shared" si="18"/>
        <v>352722</v>
      </c>
      <c r="AU22" t="str">
        <f t="shared" si="19"/>
        <v/>
      </c>
      <c r="AV22">
        <f t="shared" si="20"/>
        <v>360558</v>
      </c>
      <c r="AW22" t="str">
        <f t="shared" si="21"/>
        <v/>
      </c>
      <c r="AX22">
        <f t="shared" si="22"/>
        <v>366462</v>
      </c>
      <c r="AY22" t="str">
        <f t="shared" si="23"/>
        <v/>
      </c>
      <c r="AZ22">
        <f t="shared" si="24"/>
        <v>372523</v>
      </c>
    </row>
    <row r="23" spans="1:52" ht="15" x14ac:dyDescent="0.3">
      <c r="A23" s="65" t="s">
        <v>37</v>
      </c>
      <c r="B23" s="66"/>
      <c r="C23" s="3" t="s">
        <v>19</v>
      </c>
      <c r="D23" s="5" t="s">
        <v>19</v>
      </c>
      <c r="E23" s="18">
        <v>4554763</v>
      </c>
      <c r="F23" s="5" t="s">
        <v>19</v>
      </c>
      <c r="G23" s="18">
        <v>4574888</v>
      </c>
      <c r="H23" s="5" t="s">
        <v>19</v>
      </c>
      <c r="I23" s="18">
        <v>4593697</v>
      </c>
      <c r="J23" s="5" t="s">
        <v>19</v>
      </c>
      <c r="K23" s="18">
        <v>4614669</v>
      </c>
      <c r="L23" s="5" t="s">
        <v>19</v>
      </c>
      <c r="M23" s="18">
        <v>4645440</v>
      </c>
      <c r="N23" s="5" t="s">
        <v>19</v>
      </c>
      <c r="O23" s="18">
        <v>4687787</v>
      </c>
      <c r="P23" s="5" t="s">
        <v>19</v>
      </c>
      <c r="Q23" s="18">
        <v>4739597</v>
      </c>
      <c r="R23" s="5" t="s">
        <v>19</v>
      </c>
      <c r="S23" s="18">
        <v>4792490</v>
      </c>
      <c r="T23" s="5" t="s">
        <v>19</v>
      </c>
      <c r="U23" s="18">
        <v>4857015</v>
      </c>
      <c r="V23" s="5" t="s">
        <v>19</v>
      </c>
      <c r="W23" s="18">
        <v>4921496</v>
      </c>
      <c r="X23" s="5" t="s">
        <v>19</v>
      </c>
      <c r="Y23" s="18">
        <v>4977443</v>
      </c>
      <c r="Z23" s="5" t="s">
        <v>19</v>
      </c>
      <c r="AA23" s="18">
        <v>5011460</v>
      </c>
      <c r="AB23" t="str">
        <f t="shared" si="25"/>
        <v>Ireland</v>
      </c>
      <c r="AC23" t="str">
        <f t="shared" si="1"/>
        <v/>
      </c>
      <c r="AD23">
        <f t="shared" si="2"/>
        <v>4554763</v>
      </c>
      <c r="AE23" t="str">
        <f t="shared" si="3"/>
        <v/>
      </c>
      <c r="AF23">
        <f t="shared" si="4"/>
        <v>4574888</v>
      </c>
      <c r="AG23" t="str">
        <f t="shared" si="5"/>
        <v/>
      </c>
      <c r="AH23">
        <f t="shared" si="6"/>
        <v>4593697</v>
      </c>
      <c r="AI23" t="str">
        <f t="shared" si="7"/>
        <v/>
      </c>
      <c r="AJ23">
        <f t="shared" si="8"/>
        <v>4614669</v>
      </c>
      <c r="AK23" t="str">
        <f t="shared" si="9"/>
        <v/>
      </c>
      <c r="AL23">
        <f t="shared" si="10"/>
        <v>4645440</v>
      </c>
      <c r="AM23" t="str">
        <f t="shared" si="11"/>
        <v/>
      </c>
      <c r="AN23">
        <f t="shared" si="12"/>
        <v>4687787</v>
      </c>
      <c r="AO23" t="str">
        <f t="shared" si="13"/>
        <v/>
      </c>
      <c r="AP23">
        <f t="shared" si="14"/>
        <v>4739597</v>
      </c>
      <c r="AQ23" t="str">
        <f t="shared" si="15"/>
        <v/>
      </c>
      <c r="AR23">
        <f t="shared" si="16"/>
        <v>4792490</v>
      </c>
      <c r="AS23" t="str">
        <f t="shared" si="17"/>
        <v/>
      </c>
      <c r="AT23">
        <f t="shared" si="18"/>
        <v>4857015</v>
      </c>
      <c r="AU23" t="str">
        <f t="shared" si="19"/>
        <v/>
      </c>
      <c r="AV23">
        <f t="shared" si="20"/>
        <v>4921496</v>
      </c>
      <c r="AW23" t="str">
        <f t="shared" si="21"/>
        <v/>
      </c>
      <c r="AX23">
        <f t="shared" si="22"/>
        <v>4977443</v>
      </c>
      <c r="AY23" t="str">
        <f t="shared" si="23"/>
        <v/>
      </c>
      <c r="AZ23">
        <f t="shared" si="24"/>
        <v>5011460</v>
      </c>
    </row>
    <row r="24" spans="1:52" ht="15" x14ac:dyDescent="0.3">
      <c r="A24" s="63" t="s">
        <v>38</v>
      </c>
      <c r="B24" s="64"/>
      <c r="C24" s="3" t="s">
        <v>19</v>
      </c>
      <c r="D24" s="5" t="s">
        <v>19</v>
      </c>
      <c r="E24" s="18">
        <v>7623561</v>
      </c>
      <c r="F24" s="5" t="s">
        <v>19</v>
      </c>
      <c r="G24" s="18">
        <v>7765832</v>
      </c>
      <c r="H24" s="5" t="s">
        <v>19</v>
      </c>
      <c r="I24" s="18">
        <v>7910525</v>
      </c>
      <c r="J24" s="5" t="s">
        <v>19</v>
      </c>
      <c r="K24" s="18">
        <v>8059456</v>
      </c>
      <c r="L24" s="5" t="s">
        <v>19</v>
      </c>
      <c r="M24" s="18">
        <v>8215668</v>
      </c>
      <c r="N24" s="5" t="s">
        <v>19</v>
      </c>
      <c r="O24" s="18">
        <v>8380149</v>
      </c>
      <c r="P24" s="5" t="s">
        <v>19</v>
      </c>
      <c r="Q24" s="18">
        <v>8546009</v>
      </c>
      <c r="R24" s="5" t="s">
        <v>19</v>
      </c>
      <c r="S24" s="18">
        <v>8713268</v>
      </c>
      <c r="T24" s="5" t="s">
        <v>19</v>
      </c>
      <c r="U24" s="18">
        <v>8882764</v>
      </c>
      <c r="V24" s="5" t="s">
        <v>19</v>
      </c>
      <c r="W24" s="18">
        <v>9054026</v>
      </c>
      <c r="X24" s="5" t="s">
        <v>19</v>
      </c>
      <c r="Y24" s="18">
        <v>9215113</v>
      </c>
      <c r="Z24" s="5" t="s">
        <v>19</v>
      </c>
      <c r="AA24" s="18">
        <v>9365083</v>
      </c>
      <c r="AB24" t="str">
        <f t="shared" si="25"/>
        <v>Israel</v>
      </c>
      <c r="AC24" t="str">
        <f t="shared" si="1"/>
        <v/>
      </c>
      <c r="AD24">
        <f t="shared" si="2"/>
        <v>7623561</v>
      </c>
      <c r="AE24" t="str">
        <f t="shared" si="3"/>
        <v/>
      </c>
      <c r="AF24">
        <f t="shared" si="4"/>
        <v>7765832</v>
      </c>
      <c r="AG24" t="str">
        <f t="shared" si="5"/>
        <v/>
      </c>
      <c r="AH24">
        <f t="shared" si="6"/>
        <v>7910525</v>
      </c>
      <c r="AI24" t="str">
        <f t="shared" si="7"/>
        <v/>
      </c>
      <c r="AJ24">
        <f t="shared" si="8"/>
        <v>8059456</v>
      </c>
      <c r="AK24" t="str">
        <f t="shared" si="9"/>
        <v/>
      </c>
      <c r="AL24">
        <f t="shared" si="10"/>
        <v>8215668</v>
      </c>
      <c r="AM24" t="str">
        <f t="shared" si="11"/>
        <v/>
      </c>
      <c r="AN24">
        <f t="shared" si="12"/>
        <v>8380149</v>
      </c>
      <c r="AO24" t="str">
        <f t="shared" si="13"/>
        <v/>
      </c>
      <c r="AP24">
        <f t="shared" si="14"/>
        <v>8546009</v>
      </c>
      <c r="AQ24" t="str">
        <f t="shared" si="15"/>
        <v/>
      </c>
      <c r="AR24">
        <f t="shared" si="16"/>
        <v>8713268</v>
      </c>
      <c r="AS24" t="str">
        <f t="shared" si="17"/>
        <v/>
      </c>
      <c r="AT24">
        <f t="shared" si="18"/>
        <v>8882764</v>
      </c>
      <c r="AU24" t="str">
        <f t="shared" si="19"/>
        <v/>
      </c>
      <c r="AV24">
        <f t="shared" si="20"/>
        <v>9054026</v>
      </c>
      <c r="AW24" t="str">
        <f t="shared" si="21"/>
        <v/>
      </c>
      <c r="AX24">
        <f t="shared" si="22"/>
        <v>9215113</v>
      </c>
      <c r="AY24" t="str">
        <f t="shared" si="23"/>
        <v/>
      </c>
      <c r="AZ24">
        <f t="shared" si="24"/>
        <v>9365083</v>
      </c>
    </row>
    <row r="25" spans="1:52" ht="15" x14ac:dyDescent="0.3">
      <c r="A25" s="65" t="s">
        <v>39</v>
      </c>
      <c r="B25" s="66"/>
      <c r="C25" s="3" t="s">
        <v>19</v>
      </c>
      <c r="D25" s="5" t="s">
        <v>19</v>
      </c>
      <c r="E25" s="18">
        <v>59819402</v>
      </c>
      <c r="F25" s="5" t="s">
        <v>19</v>
      </c>
      <c r="G25" s="18">
        <v>60026844</v>
      </c>
      <c r="H25" s="5" t="s">
        <v>19</v>
      </c>
      <c r="I25" s="18">
        <v>60191243</v>
      </c>
      <c r="J25" s="5" t="s">
        <v>19</v>
      </c>
      <c r="K25" s="18">
        <v>60311616</v>
      </c>
      <c r="L25" s="5" t="s">
        <v>19</v>
      </c>
      <c r="M25" s="18">
        <v>60320708</v>
      </c>
      <c r="N25" s="5" t="s">
        <v>19</v>
      </c>
      <c r="O25" s="18">
        <v>60229599</v>
      </c>
      <c r="P25" s="5" t="s">
        <v>19</v>
      </c>
      <c r="Q25" s="18">
        <v>60115220</v>
      </c>
      <c r="R25" s="5" t="s">
        <v>19</v>
      </c>
      <c r="S25" s="18">
        <v>60002254</v>
      </c>
      <c r="T25" s="5" t="s">
        <v>19</v>
      </c>
      <c r="U25" s="18">
        <v>59877216</v>
      </c>
      <c r="V25" s="5" t="s">
        <v>19</v>
      </c>
      <c r="W25" s="18">
        <v>59729077</v>
      </c>
      <c r="X25" s="5" t="s">
        <v>19</v>
      </c>
      <c r="Y25" s="18">
        <v>59438845</v>
      </c>
      <c r="Z25" s="5" t="s">
        <v>19</v>
      </c>
      <c r="AA25" s="18">
        <v>59109666</v>
      </c>
      <c r="AB25" t="str">
        <f t="shared" si="25"/>
        <v>Italy</v>
      </c>
      <c r="AC25" t="str">
        <f t="shared" si="1"/>
        <v/>
      </c>
      <c r="AD25">
        <f t="shared" si="2"/>
        <v>59819402</v>
      </c>
      <c r="AE25" t="str">
        <f t="shared" si="3"/>
        <v/>
      </c>
      <c r="AF25">
        <f t="shared" si="4"/>
        <v>60026844</v>
      </c>
      <c r="AG25" t="str">
        <f t="shared" si="5"/>
        <v/>
      </c>
      <c r="AH25">
        <f t="shared" si="6"/>
        <v>60191243</v>
      </c>
      <c r="AI25" t="str">
        <f t="shared" si="7"/>
        <v/>
      </c>
      <c r="AJ25">
        <f t="shared" si="8"/>
        <v>60311616</v>
      </c>
      <c r="AK25" t="str">
        <f t="shared" si="9"/>
        <v/>
      </c>
      <c r="AL25">
        <f t="shared" si="10"/>
        <v>60320708</v>
      </c>
      <c r="AM25" t="str">
        <f t="shared" si="11"/>
        <v/>
      </c>
      <c r="AN25">
        <f t="shared" si="12"/>
        <v>60229599</v>
      </c>
      <c r="AO25" t="str">
        <f t="shared" si="13"/>
        <v/>
      </c>
      <c r="AP25">
        <f t="shared" si="14"/>
        <v>60115220</v>
      </c>
      <c r="AQ25" t="str">
        <f t="shared" si="15"/>
        <v/>
      </c>
      <c r="AR25">
        <f t="shared" si="16"/>
        <v>60002254</v>
      </c>
      <c r="AS25" t="str">
        <f t="shared" si="17"/>
        <v/>
      </c>
      <c r="AT25">
        <f t="shared" si="18"/>
        <v>59877216</v>
      </c>
      <c r="AU25" t="str">
        <f t="shared" si="19"/>
        <v/>
      </c>
      <c r="AV25">
        <f t="shared" si="20"/>
        <v>59729077</v>
      </c>
      <c r="AW25" t="str">
        <f t="shared" si="21"/>
        <v/>
      </c>
      <c r="AX25">
        <f t="shared" si="22"/>
        <v>59438845</v>
      </c>
      <c r="AY25" t="str">
        <f t="shared" si="23"/>
        <v/>
      </c>
      <c r="AZ25">
        <f t="shared" si="24"/>
        <v>59109666</v>
      </c>
    </row>
    <row r="26" spans="1:52" ht="15" x14ac:dyDescent="0.3">
      <c r="A26" s="65" t="s">
        <v>40</v>
      </c>
      <c r="B26" s="66"/>
      <c r="C26" s="3" t="s">
        <v>19</v>
      </c>
      <c r="D26" s="5" t="s">
        <v>19</v>
      </c>
      <c r="E26" s="18">
        <v>128057352</v>
      </c>
      <c r="F26" s="5" t="s">
        <v>19</v>
      </c>
      <c r="G26" s="18">
        <v>127834233</v>
      </c>
      <c r="H26" s="5" t="s">
        <v>19</v>
      </c>
      <c r="I26" s="18">
        <v>127592657</v>
      </c>
      <c r="J26" s="5" t="s">
        <v>19</v>
      </c>
      <c r="K26" s="18">
        <v>127413888</v>
      </c>
      <c r="L26" s="5" t="s">
        <v>19</v>
      </c>
      <c r="M26" s="18">
        <v>127237150</v>
      </c>
      <c r="N26" s="5" t="s">
        <v>19</v>
      </c>
      <c r="O26" s="18">
        <v>127094745</v>
      </c>
      <c r="P26" s="5" t="s">
        <v>19</v>
      </c>
      <c r="Q26" s="18">
        <v>126932772</v>
      </c>
      <c r="R26" s="5" t="s">
        <v>19</v>
      </c>
      <c r="S26" s="18">
        <v>126706210</v>
      </c>
      <c r="T26" s="5" t="s">
        <v>19</v>
      </c>
      <c r="U26" s="18">
        <v>126443180</v>
      </c>
      <c r="V26" s="5" t="s">
        <v>19</v>
      </c>
      <c r="W26" s="18">
        <v>126166948</v>
      </c>
      <c r="X26" s="5" t="s">
        <v>19</v>
      </c>
      <c r="Y26" s="18">
        <v>126146099</v>
      </c>
      <c r="Z26" s="5" t="s">
        <v>19</v>
      </c>
      <c r="AA26" s="18">
        <v>125502290</v>
      </c>
      <c r="AB26" t="str">
        <f t="shared" si="25"/>
        <v>Japan</v>
      </c>
      <c r="AC26" t="str">
        <f t="shared" si="1"/>
        <v/>
      </c>
      <c r="AD26">
        <f t="shared" si="2"/>
        <v>128057352</v>
      </c>
      <c r="AE26" t="str">
        <f t="shared" si="3"/>
        <v/>
      </c>
      <c r="AF26">
        <f t="shared" si="4"/>
        <v>127834233</v>
      </c>
      <c r="AG26" t="str">
        <f t="shared" si="5"/>
        <v/>
      </c>
      <c r="AH26">
        <f t="shared" si="6"/>
        <v>127592657</v>
      </c>
      <c r="AI26" t="str">
        <f t="shared" si="7"/>
        <v/>
      </c>
      <c r="AJ26">
        <f t="shared" si="8"/>
        <v>127413888</v>
      </c>
      <c r="AK26" t="str">
        <f t="shared" si="9"/>
        <v/>
      </c>
      <c r="AL26">
        <f t="shared" si="10"/>
        <v>127237150</v>
      </c>
      <c r="AM26" t="str">
        <f t="shared" si="11"/>
        <v/>
      </c>
      <c r="AN26">
        <f t="shared" si="12"/>
        <v>127094745</v>
      </c>
      <c r="AO26" t="str">
        <f t="shared" si="13"/>
        <v/>
      </c>
      <c r="AP26">
        <f t="shared" si="14"/>
        <v>126932772</v>
      </c>
      <c r="AQ26" t="str">
        <f t="shared" si="15"/>
        <v/>
      </c>
      <c r="AR26">
        <f t="shared" si="16"/>
        <v>126706210</v>
      </c>
      <c r="AS26" t="str">
        <f t="shared" si="17"/>
        <v/>
      </c>
      <c r="AT26">
        <f t="shared" si="18"/>
        <v>126443180</v>
      </c>
      <c r="AU26" t="str">
        <f t="shared" si="19"/>
        <v/>
      </c>
      <c r="AV26">
        <f t="shared" si="20"/>
        <v>126166948</v>
      </c>
      <c r="AW26" t="str">
        <f t="shared" si="21"/>
        <v/>
      </c>
      <c r="AX26">
        <f t="shared" si="22"/>
        <v>126146099</v>
      </c>
      <c r="AY26" t="str">
        <f t="shared" si="23"/>
        <v/>
      </c>
      <c r="AZ26">
        <f t="shared" si="24"/>
        <v>125502290</v>
      </c>
    </row>
    <row r="27" spans="1:52" ht="15" x14ac:dyDescent="0.3">
      <c r="A27" s="65" t="s">
        <v>41</v>
      </c>
      <c r="B27" s="66"/>
      <c r="C27" s="3" t="s">
        <v>19</v>
      </c>
      <c r="D27" s="5" t="s">
        <v>19</v>
      </c>
      <c r="E27" s="18">
        <v>49554112</v>
      </c>
      <c r="F27" s="5" t="s">
        <v>19</v>
      </c>
      <c r="G27" s="18">
        <v>49936638</v>
      </c>
      <c r="H27" s="5" t="s">
        <v>19</v>
      </c>
      <c r="I27" s="18">
        <v>50199853</v>
      </c>
      <c r="J27" s="5" t="s">
        <v>19</v>
      </c>
      <c r="K27" s="18">
        <v>50428893</v>
      </c>
      <c r="L27" s="5" t="s">
        <v>19</v>
      </c>
      <c r="M27" s="18">
        <v>50746659</v>
      </c>
      <c r="N27" s="5" t="s">
        <v>19</v>
      </c>
      <c r="O27" s="18">
        <v>51014947</v>
      </c>
      <c r="P27" s="5" t="s">
        <v>19</v>
      </c>
      <c r="Q27" s="18">
        <v>51217803</v>
      </c>
      <c r="R27" s="5" t="s">
        <v>19</v>
      </c>
      <c r="S27" s="18">
        <v>51361911</v>
      </c>
      <c r="T27" s="5" t="s">
        <v>19</v>
      </c>
      <c r="U27" s="18">
        <v>51585058</v>
      </c>
      <c r="V27" s="5" t="s">
        <v>19</v>
      </c>
      <c r="W27" s="18">
        <v>51764822</v>
      </c>
      <c r="X27" s="5" t="s">
        <v>19</v>
      </c>
      <c r="Y27" s="18">
        <v>51836239</v>
      </c>
      <c r="Z27" s="5" t="s">
        <v>19</v>
      </c>
      <c r="AA27" s="18">
        <v>51744876</v>
      </c>
      <c r="AB27" t="str">
        <f t="shared" si="25"/>
        <v>Korea</v>
      </c>
      <c r="AC27" t="str">
        <f t="shared" si="1"/>
        <v/>
      </c>
      <c r="AD27">
        <f t="shared" si="2"/>
        <v>49554112</v>
      </c>
      <c r="AE27" t="str">
        <f t="shared" si="3"/>
        <v/>
      </c>
      <c r="AF27">
        <f t="shared" si="4"/>
        <v>49936638</v>
      </c>
      <c r="AG27" t="str">
        <f t="shared" si="5"/>
        <v/>
      </c>
      <c r="AH27">
        <f t="shared" si="6"/>
        <v>50199853</v>
      </c>
      <c r="AI27" t="str">
        <f t="shared" si="7"/>
        <v/>
      </c>
      <c r="AJ27">
        <f t="shared" si="8"/>
        <v>50428893</v>
      </c>
      <c r="AK27" t="str">
        <f t="shared" si="9"/>
        <v/>
      </c>
      <c r="AL27">
        <f t="shared" si="10"/>
        <v>50746659</v>
      </c>
      <c r="AM27" t="str">
        <f t="shared" si="11"/>
        <v/>
      </c>
      <c r="AN27">
        <f t="shared" si="12"/>
        <v>51014947</v>
      </c>
      <c r="AO27" t="str">
        <f t="shared" si="13"/>
        <v/>
      </c>
      <c r="AP27">
        <f t="shared" si="14"/>
        <v>51217803</v>
      </c>
      <c r="AQ27" t="str">
        <f t="shared" si="15"/>
        <v/>
      </c>
      <c r="AR27">
        <f t="shared" si="16"/>
        <v>51361911</v>
      </c>
      <c r="AS27" t="str">
        <f t="shared" si="17"/>
        <v/>
      </c>
      <c r="AT27">
        <f t="shared" si="18"/>
        <v>51585058</v>
      </c>
      <c r="AU27" t="str">
        <f t="shared" si="19"/>
        <v/>
      </c>
      <c r="AV27">
        <f t="shared" si="20"/>
        <v>51764822</v>
      </c>
      <c r="AW27" t="str">
        <f t="shared" si="21"/>
        <v/>
      </c>
      <c r="AX27">
        <f t="shared" si="22"/>
        <v>51836239</v>
      </c>
      <c r="AY27" t="str">
        <f t="shared" si="23"/>
        <v/>
      </c>
      <c r="AZ27">
        <f t="shared" si="24"/>
        <v>51744876</v>
      </c>
    </row>
    <row r="28" spans="1:52" ht="15" x14ac:dyDescent="0.3">
      <c r="A28" s="65" t="s">
        <v>42</v>
      </c>
      <c r="B28" s="66"/>
      <c r="C28" s="3" t="s">
        <v>19</v>
      </c>
      <c r="D28" s="5" t="s">
        <v>19</v>
      </c>
      <c r="E28" s="18">
        <v>2097553</v>
      </c>
      <c r="F28" s="5" t="s">
        <v>19</v>
      </c>
      <c r="G28" s="18">
        <v>2059710</v>
      </c>
      <c r="H28" s="5" t="s">
        <v>19</v>
      </c>
      <c r="I28" s="18">
        <v>2034324</v>
      </c>
      <c r="J28" s="5" t="s">
        <v>19</v>
      </c>
      <c r="K28" s="18">
        <v>2012647</v>
      </c>
      <c r="L28" s="5" t="s">
        <v>19</v>
      </c>
      <c r="M28" s="18">
        <v>1993785</v>
      </c>
      <c r="N28" s="5" t="s">
        <v>19</v>
      </c>
      <c r="O28" s="18">
        <v>1977523</v>
      </c>
      <c r="P28" s="5" t="s">
        <v>19</v>
      </c>
      <c r="Q28" s="18">
        <v>1959535</v>
      </c>
      <c r="R28" s="5" t="s">
        <v>19</v>
      </c>
      <c r="S28" s="18">
        <v>1942247</v>
      </c>
      <c r="T28" s="5" t="s">
        <v>19</v>
      </c>
      <c r="U28" s="18">
        <v>1927170</v>
      </c>
      <c r="V28" s="5" t="s">
        <v>19</v>
      </c>
      <c r="W28" s="18">
        <v>1913826</v>
      </c>
      <c r="X28" s="5" t="s">
        <v>19</v>
      </c>
      <c r="Y28" s="18">
        <v>1900448</v>
      </c>
      <c r="Z28" s="5" t="s">
        <v>19</v>
      </c>
      <c r="AA28" s="18">
        <v>1884488</v>
      </c>
      <c r="AB28" t="str">
        <f t="shared" si="25"/>
        <v>Latvia</v>
      </c>
      <c r="AC28" t="str">
        <f t="shared" si="1"/>
        <v/>
      </c>
      <c r="AD28">
        <f t="shared" si="2"/>
        <v>2097553</v>
      </c>
      <c r="AE28" t="str">
        <f t="shared" si="3"/>
        <v/>
      </c>
      <c r="AF28">
        <f t="shared" si="4"/>
        <v>2059710</v>
      </c>
      <c r="AG28" t="str">
        <f t="shared" si="5"/>
        <v/>
      </c>
      <c r="AH28">
        <f t="shared" si="6"/>
        <v>2034324</v>
      </c>
      <c r="AI28" t="str">
        <f t="shared" si="7"/>
        <v/>
      </c>
      <c r="AJ28">
        <f t="shared" si="8"/>
        <v>2012647</v>
      </c>
      <c r="AK28" t="str">
        <f t="shared" si="9"/>
        <v/>
      </c>
      <c r="AL28">
        <f t="shared" si="10"/>
        <v>1993785</v>
      </c>
      <c r="AM28" t="str">
        <f t="shared" si="11"/>
        <v/>
      </c>
      <c r="AN28">
        <f t="shared" si="12"/>
        <v>1977523</v>
      </c>
      <c r="AO28" t="str">
        <f t="shared" si="13"/>
        <v/>
      </c>
      <c r="AP28">
        <f t="shared" si="14"/>
        <v>1959535</v>
      </c>
      <c r="AQ28" t="str">
        <f t="shared" si="15"/>
        <v/>
      </c>
      <c r="AR28">
        <f t="shared" si="16"/>
        <v>1942247</v>
      </c>
      <c r="AS28" t="str">
        <f t="shared" si="17"/>
        <v/>
      </c>
      <c r="AT28">
        <f t="shared" si="18"/>
        <v>1927170</v>
      </c>
      <c r="AU28" t="str">
        <f t="shared" si="19"/>
        <v/>
      </c>
      <c r="AV28">
        <f t="shared" si="20"/>
        <v>1913826</v>
      </c>
      <c r="AW28" t="str">
        <f t="shared" si="21"/>
        <v/>
      </c>
      <c r="AX28">
        <f t="shared" si="22"/>
        <v>1900448</v>
      </c>
      <c r="AY28" t="str">
        <f t="shared" si="23"/>
        <v/>
      </c>
      <c r="AZ28">
        <f t="shared" si="24"/>
        <v>1884488</v>
      </c>
    </row>
    <row r="29" spans="1:52" ht="15" x14ac:dyDescent="0.3">
      <c r="A29" s="65" t="s">
        <v>43</v>
      </c>
      <c r="B29" s="66"/>
      <c r="C29" s="3" t="s">
        <v>19</v>
      </c>
      <c r="D29" s="5" t="s">
        <v>19</v>
      </c>
      <c r="E29" s="18">
        <v>3097292</v>
      </c>
      <c r="F29" s="5" t="s">
        <v>19</v>
      </c>
      <c r="G29" s="18">
        <v>3028119</v>
      </c>
      <c r="H29" s="5" t="s">
        <v>19</v>
      </c>
      <c r="I29" s="18">
        <v>2987773</v>
      </c>
      <c r="J29" s="5" t="s">
        <v>19</v>
      </c>
      <c r="K29" s="18">
        <v>2957689</v>
      </c>
      <c r="L29" s="5" t="s">
        <v>19</v>
      </c>
      <c r="M29" s="18">
        <v>2932366</v>
      </c>
      <c r="N29" s="5" t="s">
        <v>19</v>
      </c>
      <c r="O29" s="18">
        <v>2904908</v>
      </c>
      <c r="P29" s="5" t="s">
        <v>19</v>
      </c>
      <c r="Q29" s="18">
        <v>2868234</v>
      </c>
      <c r="R29" s="5" t="s">
        <v>19</v>
      </c>
      <c r="S29" s="18">
        <v>2828398</v>
      </c>
      <c r="T29" s="5" t="s">
        <v>19</v>
      </c>
      <c r="U29" s="18">
        <v>2801541</v>
      </c>
      <c r="V29" s="5" t="s">
        <v>19</v>
      </c>
      <c r="W29" s="18">
        <v>2794135</v>
      </c>
      <c r="X29" s="5" t="s">
        <v>19</v>
      </c>
      <c r="Y29" s="18">
        <v>2794890</v>
      </c>
      <c r="Z29" s="5" t="s">
        <v>19</v>
      </c>
      <c r="AA29" s="18">
        <v>2795321</v>
      </c>
      <c r="AB29" t="str">
        <f t="shared" si="25"/>
        <v>Lithuania</v>
      </c>
      <c r="AC29" t="str">
        <f t="shared" si="1"/>
        <v/>
      </c>
      <c r="AD29">
        <f t="shared" si="2"/>
        <v>3097292</v>
      </c>
      <c r="AE29" t="str">
        <f t="shared" si="3"/>
        <v/>
      </c>
      <c r="AF29">
        <f t="shared" si="4"/>
        <v>3028119</v>
      </c>
      <c r="AG29" t="str">
        <f t="shared" si="5"/>
        <v/>
      </c>
      <c r="AH29">
        <f t="shared" si="6"/>
        <v>2987773</v>
      </c>
      <c r="AI29" t="str">
        <f t="shared" si="7"/>
        <v/>
      </c>
      <c r="AJ29">
        <f t="shared" si="8"/>
        <v>2957689</v>
      </c>
      <c r="AK29" t="str">
        <f t="shared" si="9"/>
        <v/>
      </c>
      <c r="AL29">
        <f t="shared" si="10"/>
        <v>2932366</v>
      </c>
      <c r="AM29" t="str">
        <f t="shared" si="11"/>
        <v/>
      </c>
      <c r="AN29">
        <f t="shared" si="12"/>
        <v>2904908</v>
      </c>
      <c r="AO29" t="str">
        <f t="shared" si="13"/>
        <v/>
      </c>
      <c r="AP29">
        <f t="shared" si="14"/>
        <v>2868234</v>
      </c>
      <c r="AQ29" t="str">
        <f t="shared" si="15"/>
        <v/>
      </c>
      <c r="AR29">
        <f t="shared" si="16"/>
        <v>2828398</v>
      </c>
      <c r="AS29" t="str">
        <f t="shared" si="17"/>
        <v/>
      </c>
      <c r="AT29">
        <f t="shared" si="18"/>
        <v>2801541</v>
      </c>
      <c r="AU29" t="str">
        <f t="shared" si="19"/>
        <v/>
      </c>
      <c r="AV29">
        <f t="shared" si="20"/>
        <v>2794135</v>
      </c>
      <c r="AW29" t="str">
        <f t="shared" si="21"/>
        <v/>
      </c>
      <c r="AX29">
        <f t="shared" si="22"/>
        <v>2794890</v>
      </c>
      <c r="AY29" t="str">
        <f t="shared" si="23"/>
        <v/>
      </c>
      <c r="AZ29">
        <f t="shared" si="24"/>
        <v>2795321</v>
      </c>
    </row>
    <row r="30" spans="1:52" ht="15" x14ac:dyDescent="0.3">
      <c r="A30" s="65" t="s">
        <v>44</v>
      </c>
      <c r="B30" s="66"/>
      <c r="C30" s="3" t="s">
        <v>19</v>
      </c>
      <c r="D30" s="5" t="s">
        <v>19</v>
      </c>
      <c r="E30" s="18">
        <v>506953</v>
      </c>
      <c r="F30" s="5" t="s">
        <v>19</v>
      </c>
      <c r="G30" s="18">
        <v>518351</v>
      </c>
      <c r="H30" s="5" t="s">
        <v>19</v>
      </c>
      <c r="I30" s="18">
        <v>530952</v>
      </c>
      <c r="J30" s="5" t="s">
        <v>19</v>
      </c>
      <c r="K30" s="18">
        <v>543358</v>
      </c>
      <c r="L30" s="5" t="s">
        <v>19</v>
      </c>
      <c r="M30" s="18">
        <v>556322</v>
      </c>
      <c r="N30" s="5" t="s">
        <v>19</v>
      </c>
      <c r="O30" s="18">
        <v>569605</v>
      </c>
      <c r="P30" s="5" t="s">
        <v>19</v>
      </c>
      <c r="Q30" s="18">
        <v>583459</v>
      </c>
      <c r="R30" s="5" t="s">
        <v>19</v>
      </c>
      <c r="S30" s="18">
        <v>596337</v>
      </c>
      <c r="T30" s="5" t="s">
        <v>19</v>
      </c>
      <c r="U30" s="18">
        <v>607950</v>
      </c>
      <c r="V30" s="5" t="s">
        <v>19</v>
      </c>
      <c r="W30" s="18">
        <v>620003</v>
      </c>
      <c r="X30" s="5" t="s">
        <v>19</v>
      </c>
      <c r="Y30" s="18">
        <v>630413</v>
      </c>
      <c r="Z30" s="5" t="s">
        <v>19</v>
      </c>
      <c r="AA30" s="18">
        <v>640064</v>
      </c>
      <c r="AB30" t="str">
        <f t="shared" si="25"/>
        <v>Luxembourg</v>
      </c>
      <c r="AC30" t="str">
        <f t="shared" si="1"/>
        <v/>
      </c>
      <c r="AD30">
        <f t="shared" si="2"/>
        <v>506953</v>
      </c>
      <c r="AE30" t="str">
        <f t="shared" si="3"/>
        <v/>
      </c>
      <c r="AF30">
        <f t="shared" si="4"/>
        <v>518351</v>
      </c>
      <c r="AG30" t="str">
        <f t="shared" si="5"/>
        <v/>
      </c>
      <c r="AH30">
        <f t="shared" si="6"/>
        <v>530952</v>
      </c>
      <c r="AI30" t="str">
        <f t="shared" si="7"/>
        <v/>
      </c>
      <c r="AJ30">
        <f t="shared" si="8"/>
        <v>543358</v>
      </c>
      <c r="AK30" t="str">
        <f t="shared" si="9"/>
        <v/>
      </c>
      <c r="AL30">
        <f t="shared" si="10"/>
        <v>556322</v>
      </c>
      <c r="AM30" t="str">
        <f t="shared" si="11"/>
        <v/>
      </c>
      <c r="AN30">
        <f t="shared" si="12"/>
        <v>569605</v>
      </c>
      <c r="AO30" t="str">
        <f t="shared" si="13"/>
        <v/>
      </c>
      <c r="AP30">
        <f t="shared" si="14"/>
        <v>583459</v>
      </c>
      <c r="AQ30" t="str">
        <f t="shared" si="15"/>
        <v/>
      </c>
      <c r="AR30">
        <f t="shared" si="16"/>
        <v>596337</v>
      </c>
      <c r="AS30" t="str">
        <f t="shared" si="17"/>
        <v/>
      </c>
      <c r="AT30">
        <f t="shared" si="18"/>
        <v>607950</v>
      </c>
      <c r="AU30" t="str">
        <f t="shared" si="19"/>
        <v/>
      </c>
      <c r="AV30">
        <f t="shared" si="20"/>
        <v>620003</v>
      </c>
      <c r="AW30" t="str">
        <f t="shared" si="21"/>
        <v/>
      </c>
      <c r="AX30">
        <f t="shared" si="22"/>
        <v>630413</v>
      </c>
      <c r="AY30" t="str">
        <f t="shared" si="23"/>
        <v/>
      </c>
      <c r="AZ30">
        <f t="shared" si="24"/>
        <v>640064</v>
      </c>
    </row>
    <row r="31" spans="1:52" ht="15" x14ac:dyDescent="0.3">
      <c r="A31" s="65" t="s">
        <v>45</v>
      </c>
      <c r="B31" s="66"/>
      <c r="C31" s="3" t="s">
        <v>19</v>
      </c>
      <c r="D31" s="5" t="s">
        <v>19</v>
      </c>
      <c r="E31" s="18">
        <v>113748671</v>
      </c>
      <c r="F31" s="5" t="s">
        <v>19</v>
      </c>
      <c r="G31" s="18">
        <v>115367452</v>
      </c>
      <c r="H31" s="5" t="s">
        <v>19</v>
      </c>
      <c r="I31" s="18">
        <v>116935670</v>
      </c>
      <c r="J31" s="5" t="s">
        <v>19</v>
      </c>
      <c r="K31" s="18">
        <v>118453929</v>
      </c>
      <c r="L31" s="5" t="s">
        <v>19</v>
      </c>
      <c r="M31" s="18">
        <v>119936411</v>
      </c>
      <c r="N31" s="5" t="s">
        <v>19</v>
      </c>
      <c r="O31" s="18">
        <v>121347800</v>
      </c>
      <c r="P31" s="5" t="s">
        <v>19</v>
      </c>
      <c r="Q31" s="18">
        <v>122715165</v>
      </c>
      <c r="R31" s="5" t="s">
        <v>19</v>
      </c>
      <c r="S31" s="18">
        <v>124041731</v>
      </c>
      <c r="T31" s="5" t="s">
        <v>19</v>
      </c>
      <c r="U31" s="18">
        <v>125327797</v>
      </c>
      <c r="V31" s="5" t="s">
        <v>19</v>
      </c>
      <c r="W31" s="18">
        <v>126577691</v>
      </c>
      <c r="X31" s="5" t="s">
        <v>19</v>
      </c>
      <c r="Y31" s="18">
        <v>127792286</v>
      </c>
      <c r="Z31" s="5" t="s">
        <v>19</v>
      </c>
      <c r="AA31" s="18">
        <v>128972439</v>
      </c>
      <c r="AB31" t="str">
        <f t="shared" si="25"/>
        <v>Mexico</v>
      </c>
      <c r="AC31" t="str">
        <f t="shared" si="1"/>
        <v/>
      </c>
      <c r="AD31">
        <f t="shared" si="2"/>
        <v>113748671</v>
      </c>
      <c r="AE31" t="str">
        <f t="shared" si="3"/>
        <v/>
      </c>
      <c r="AF31">
        <f t="shared" si="4"/>
        <v>115367452</v>
      </c>
      <c r="AG31" t="str">
        <f t="shared" si="5"/>
        <v/>
      </c>
      <c r="AH31">
        <f t="shared" si="6"/>
        <v>116935670</v>
      </c>
      <c r="AI31" t="str">
        <f t="shared" si="7"/>
        <v/>
      </c>
      <c r="AJ31">
        <f t="shared" si="8"/>
        <v>118453929</v>
      </c>
      <c r="AK31" t="str">
        <f t="shared" si="9"/>
        <v/>
      </c>
      <c r="AL31">
        <f t="shared" si="10"/>
        <v>119936411</v>
      </c>
      <c r="AM31" t="str">
        <f t="shared" si="11"/>
        <v/>
      </c>
      <c r="AN31">
        <f t="shared" si="12"/>
        <v>121347800</v>
      </c>
      <c r="AO31" t="str">
        <f t="shared" si="13"/>
        <v/>
      </c>
      <c r="AP31">
        <f t="shared" si="14"/>
        <v>122715165</v>
      </c>
      <c r="AQ31" t="str">
        <f t="shared" si="15"/>
        <v/>
      </c>
      <c r="AR31">
        <f t="shared" si="16"/>
        <v>124041731</v>
      </c>
      <c r="AS31" t="str">
        <f t="shared" si="17"/>
        <v/>
      </c>
      <c r="AT31">
        <f t="shared" si="18"/>
        <v>125327797</v>
      </c>
      <c r="AU31" t="str">
        <f t="shared" si="19"/>
        <v/>
      </c>
      <c r="AV31">
        <f t="shared" si="20"/>
        <v>126577691</v>
      </c>
      <c r="AW31" t="str">
        <f t="shared" si="21"/>
        <v/>
      </c>
      <c r="AX31">
        <f t="shared" si="22"/>
        <v>127792286</v>
      </c>
      <c r="AY31" t="str">
        <f t="shared" si="23"/>
        <v/>
      </c>
      <c r="AZ31">
        <f t="shared" si="24"/>
        <v>128972439</v>
      </c>
    </row>
    <row r="32" spans="1:52" ht="15" x14ac:dyDescent="0.3">
      <c r="A32" s="65" t="s">
        <v>46</v>
      </c>
      <c r="B32" s="66"/>
      <c r="C32" s="3" t="s">
        <v>19</v>
      </c>
      <c r="D32" s="5" t="s">
        <v>19</v>
      </c>
      <c r="E32" s="18">
        <v>16615390</v>
      </c>
      <c r="F32" s="5" t="s">
        <v>19</v>
      </c>
      <c r="G32" s="18">
        <v>16693074</v>
      </c>
      <c r="H32" s="5" t="s">
        <v>19</v>
      </c>
      <c r="I32" s="18">
        <v>16754963</v>
      </c>
      <c r="J32" s="5" t="s">
        <v>19</v>
      </c>
      <c r="K32" s="18">
        <v>16804430</v>
      </c>
      <c r="L32" s="5" t="s">
        <v>19</v>
      </c>
      <c r="M32" s="18">
        <v>16865008</v>
      </c>
      <c r="N32" s="5" t="s">
        <v>19</v>
      </c>
      <c r="O32" s="18">
        <v>16939925</v>
      </c>
      <c r="P32" s="5" t="s">
        <v>19</v>
      </c>
      <c r="Q32" s="18">
        <v>17030314</v>
      </c>
      <c r="R32" s="5" t="s">
        <v>19</v>
      </c>
      <c r="S32" s="18">
        <v>17131295</v>
      </c>
      <c r="T32" s="5" t="s">
        <v>19</v>
      </c>
      <c r="U32" s="18">
        <v>17231622</v>
      </c>
      <c r="V32" s="5" t="s">
        <v>19</v>
      </c>
      <c r="W32" s="18">
        <v>17344876</v>
      </c>
      <c r="X32" s="5" t="s">
        <v>19</v>
      </c>
      <c r="Y32" s="18">
        <v>17441500</v>
      </c>
      <c r="Z32" s="5" t="s">
        <v>19</v>
      </c>
      <c r="AA32" s="18">
        <v>17533406</v>
      </c>
      <c r="AB32" t="str">
        <f t="shared" si="25"/>
        <v>Netherlands</v>
      </c>
      <c r="AC32" t="str">
        <f t="shared" si="1"/>
        <v/>
      </c>
      <c r="AD32">
        <f t="shared" si="2"/>
        <v>16615390</v>
      </c>
      <c r="AE32" t="str">
        <f t="shared" si="3"/>
        <v/>
      </c>
      <c r="AF32">
        <f t="shared" si="4"/>
        <v>16693074</v>
      </c>
      <c r="AG32" t="str">
        <f t="shared" si="5"/>
        <v/>
      </c>
      <c r="AH32">
        <f t="shared" si="6"/>
        <v>16754963</v>
      </c>
      <c r="AI32" t="str">
        <f t="shared" si="7"/>
        <v/>
      </c>
      <c r="AJ32">
        <f t="shared" si="8"/>
        <v>16804430</v>
      </c>
      <c r="AK32" t="str">
        <f t="shared" si="9"/>
        <v/>
      </c>
      <c r="AL32">
        <f t="shared" si="10"/>
        <v>16865008</v>
      </c>
      <c r="AM32" t="str">
        <f t="shared" si="11"/>
        <v/>
      </c>
      <c r="AN32">
        <f t="shared" si="12"/>
        <v>16939925</v>
      </c>
      <c r="AO32" t="str">
        <f t="shared" si="13"/>
        <v/>
      </c>
      <c r="AP32">
        <f t="shared" si="14"/>
        <v>17030314</v>
      </c>
      <c r="AQ32" t="str">
        <f t="shared" si="15"/>
        <v/>
      </c>
      <c r="AR32">
        <f t="shared" si="16"/>
        <v>17131295</v>
      </c>
      <c r="AS32" t="str">
        <f t="shared" si="17"/>
        <v/>
      </c>
      <c r="AT32">
        <f t="shared" si="18"/>
        <v>17231622</v>
      </c>
      <c r="AU32" t="str">
        <f t="shared" si="19"/>
        <v/>
      </c>
      <c r="AV32">
        <f t="shared" si="20"/>
        <v>17344876</v>
      </c>
      <c r="AW32" t="str">
        <f t="shared" si="21"/>
        <v/>
      </c>
      <c r="AX32">
        <f t="shared" si="22"/>
        <v>17441500</v>
      </c>
      <c r="AY32" t="str">
        <f t="shared" si="23"/>
        <v/>
      </c>
      <c r="AZ32">
        <f t="shared" si="24"/>
        <v>17533406</v>
      </c>
    </row>
    <row r="33" spans="1:52" ht="15" x14ac:dyDescent="0.3">
      <c r="A33" s="65" t="s">
        <v>47</v>
      </c>
      <c r="B33" s="66"/>
      <c r="C33" s="3" t="s">
        <v>19</v>
      </c>
      <c r="D33" s="5" t="s">
        <v>19</v>
      </c>
      <c r="E33" s="18">
        <v>4350700</v>
      </c>
      <c r="F33" s="5" t="s">
        <v>19</v>
      </c>
      <c r="G33" s="18">
        <v>4384000</v>
      </c>
      <c r="H33" s="5" t="s">
        <v>19</v>
      </c>
      <c r="I33" s="18">
        <v>4408100</v>
      </c>
      <c r="J33" s="5" t="s">
        <v>19</v>
      </c>
      <c r="K33" s="18">
        <v>4442100</v>
      </c>
      <c r="L33" s="5" t="s">
        <v>19</v>
      </c>
      <c r="M33" s="18">
        <v>4516500</v>
      </c>
      <c r="N33" s="5" t="s">
        <v>19</v>
      </c>
      <c r="O33" s="18">
        <v>4609400</v>
      </c>
      <c r="P33" s="5" t="s">
        <v>19</v>
      </c>
      <c r="Q33" s="18">
        <v>4714100</v>
      </c>
      <c r="R33" s="5" t="s">
        <v>19</v>
      </c>
      <c r="S33" s="18">
        <v>4813600</v>
      </c>
      <c r="T33" s="5" t="s">
        <v>19</v>
      </c>
      <c r="U33" s="18">
        <v>4900600</v>
      </c>
      <c r="V33" s="5" t="s">
        <v>19</v>
      </c>
      <c r="W33" s="18">
        <v>4979200</v>
      </c>
      <c r="X33" s="5" t="s">
        <v>19</v>
      </c>
      <c r="Y33" s="18">
        <v>5090200</v>
      </c>
      <c r="Z33" s="5" t="s">
        <v>19</v>
      </c>
      <c r="AA33" s="18">
        <v>5112800</v>
      </c>
      <c r="AB33" t="str">
        <f t="shared" si="25"/>
        <v>New Zealand</v>
      </c>
      <c r="AC33" t="str">
        <f t="shared" si="1"/>
        <v/>
      </c>
      <c r="AD33">
        <f t="shared" si="2"/>
        <v>4350700</v>
      </c>
      <c r="AE33" t="str">
        <f t="shared" si="3"/>
        <v/>
      </c>
      <c r="AF33">
        <f t="shared" si="4"/>
        <v>4384000</v>
      </c>
      <c r="AG33" t="str">
        <f t="shared" si="5"/>
        <v/>
      </c>
      <c r="AH33">
        <f t="shared" si="6"/>
        <v>4408100</v>
      </c>
      <c r="AI33" t="str">
        <f t="shared" si="7"/>
        <v/>
      </c>
      <c r="AJ33">
        <f t="shared" si="8"/>
        <v>4442100</v>
      </c>
      <c r="AK33" t="str">
        <f t="shared" si="9"/>
        <v/>
      </c>
      <c r="AL33">
        <f t="shared" si="10"/>
        <v>4516500</v>
      </c>
      <c r="AM33" t="str">
        <f t="shared" si="11"/>
        <v/>
      </c>
      <c r="AN33">
        <f t="shared" si="12"/>
        <v>4609400</v>
      </c>
      <c r="AO33" t="str">
        <f t="shared" si="13"/>
        <v/>
      </c>
      <c r="AP33">
        <f t="shared" si="14"/>
        <v>4714100</v>
      </c>
      <c r="AQ33" t="str">
        <f t="shared" si="15"/>
        <v/>
      </c>
      <c r="AR33">
        <f t="shared" si="16"/>
        <v>4813600</v>
      </c>
      <c r="AS33" t="str">
        <f t="shared" si="17"/>
        <v/>
      </c>
      <c r="AT33">
        <f t="shared" si="18"/>
        <v>4900600</v>
      </c>
      <c r="AU33" t="str">
        <f t="shared" si="19"/>
        <v/>
      </c>
      <c r="AV33">
        <f t="shared" si="20"/>
        <v>4979200</v>
      </c>
      <c r="AW33" t="str">
        <f t="shared" si="21"/>
        <v/>
      </c>
      <c r="AX33">
        <f t="shared" si="22"/>
        <v>5090200</v>
      </c>
      <c r="AY33" t="str">
        <f t="shared" si="23"/>
        <v/>
      </c>
      <c r="AZ33">
        <f t="shared" si="24"/>
        <v>5112800</v>
      </c>
    </row>
    <row r="34" spans="1:52" ht="15" x14ac:dyDescent="0.3">
      <c r="A34" s="65" t="s">
        <v>48</v>
      </c>
      <c r="B34" s="66"/>
      <c r="C34" s="3" t="s">
        <v>19</v>
      </c>
      <c r="D34" s="5" t="s">
        <v>19</v>
      </c>
      <c r="E34" s="18">
        <v>4889253</v>
      </c>
      <c r="F34" s="5" t="s">
        <v>19</v>
      </c>
      <c r="G34" s="18">
        <v>4953089</v>
      </c>
      <c r="H34" s="5" t="s">
        <v>19</v>
      </c>
      <c r="I34" s="18">
        <v>5018574</v>
      </c>
      <c r="J34" s="5" t="s">
        <v>19</v>
      </c>
      <c r="K34" s="18">
        <v>5080171</v>
      </c>
      <c r="L34" s="5" t="s">
        <v>19</v>
      </c>
      <c r="M34" s="18">
        <v>5137427</v>
      </c>
      <c r="N34" s="5" t="s">
        <v>19</v>
      </c>
      <c r="O34" s="18">
        <v>5189898</v>
      </c>
      <c r="P34" s="5" t="s">
        <v>19</v>
      </c>
      <c r="Q34" s="18">
        <v>5236152</v>
      </c>
      <c r="R34" s="5" t="s">
        <v>19</v>
      </c>
      <c r="S34" s="18">
        <v>5276965</v>
      </c>
      <c r="T34" s="5" t="s">
        <v>19</v>
      </c>
      <c r="U34" s="18">
        <v>5311916</v>
      </c>
      <c r="V34" s="5" t="s">
        <v>19</v>
      </c>
      <c r="W34" s="18">
        <v>5347893</v>
      </c>
      <c r="X34" s="5" t="s">
        <v>19</v>
      </c>
      <c r="Y34" s="18">
        <v>5379472</v>
      </c>
      <c r="Z34" s="5" t="s">
        <v>19</v>
      </c>
      <c r="AA34" s="18">
        <v>5408320</v>
      </c>
      <c r="AB34" t="str">
        <f t="shared" si="25"/>
        <v>Norway</v>
      </c>
      <c r="AC34" t="str">
        <f t="shared" si="1"/>
        <v/>
      </c>
      <c r="AD34">
        <f t="shared" si="2"/>
        <v>4889253</v>
      </c>
      <c r="AE34" t="str">
        <f t="shared" si="3"/>
        <v/>
      </c>
      <c r="AF34">
        <f t="shared" si="4"/>
        <v>4953089</v>
      </c>
      <c r="AG34" t="str">
        <f t="shared" si="5"/>
        <v/>
      </c>
      <c r="AH34">
        <f t="shared" si="6"/>
        <v>5018574</v>
      </c>
      <c r="AI34" t="str">
        <f t="shared" si="7"/>
        <v/>
      </c>
      <c r="AJ34">
        <f t="shared" si="8"/>
        <v>5080171</v>
      </c>
      <c r="AK34" t="str">
        <f t="shared" si="9"/>
        <v/>
      </c>
      <c r="AL34">
        <f t="shared" si="10"/>
        <v>5137427</v>
      </c>
      <c r="AM34" t="str">
        <f t="shared" si="11"/>
        <v/>
      </c>
      <c r="AN34">
        <f t="shared" si="12"/>
        <v>5189898</v>
      </c>
      <c r="AO34" t="str">
        <f t="shared" si="13"/>
        <v/>
      </c>
      <c r="AP34">
        <f t="shared" si="14"/>
        <v>5236152</v>
      </c>
      <c r="AQ34" t="str">
        <f t="shared" si="15"/>
        <v/>
      </c>
      <c r="AR34">
        <f t="shared" si="16"/>
        <v>5276965</v>
      </c>
      <c r="AS34" t="str">
        <f t="shared" si="17"/>
        <v/>
      </c>
      <c r="AT34">
        <f t="shared" si="18"/>
        <v>5311916</v>
      </c>
      <c r="AU34" t="str">
        <f t="shared" si="19"/>
        <v/>
      </c>
      <c r="AV34">
        <f t="shared" si="20"/>
        <v>5347893</v>
      </c>
      <c r="AW34" t="str">
        <f t="shared" si="21"/>
        <v/>
      </c>
      <c r="AX34">
        <f t="shared" si="22"/>
        <v>5379472</v>
      </c>
      <c r="AY34" t="str">
        <f t="shared" si="23"/>
        <v/>
      </c>
      <c r="AZ34">
        <f t="shared" si="24"/>
        <v>5408320</v>
      </c>
    </row>
    <row r="35" spans="1:52" ht="15" x14ac:dyDescent="0.3">
      <c r="A35" s="65" t="s">
        <v>49</v>
      </c>
      <c r="B35" s="66"/>
      <c r="C35" s="3" t="s">
        <v>19</v>
      </c>
      <c r="D35" s="5" t="s">
        <v>19</v>
      </c>
      <c r="E35" s="18">
        <v>38516689</v>
      </c>
      <c r="F35" s="5" t="s">
        <v>19</v>
      </c>
      <c r="G35" s="18">
        <v>38525670</v>
      </c>
      <c r="H35" s="5" t="s">
        <v>19</v>
      </c>
      <c r="I35" s="18">
        <v>38533789</v>
      </c>
      <c r="J35" s="5" t="s">
        <v>19</v>
      </c>
      <c r="K35" s="18">
        <v>38502396</v>
      </c>
      <c r="L35" s="5" t="s">
        <v>19</v>
      </c>
      <c r="M35" s="18">
        <v>38483957</v>
      </c>
      <c r="N35" s="5" t="s">
        <v>19</v>
      </c>
      <c r="O35" s="18">
        <v>38454576</v>
      </c>
      <c r="P35" s="5" t="s">
        <v>19</v>
      </c>
      <c r="Q35" s="18">
        <v>38426809</v>
      </c>
      <c r="R35" s="5" t="s">
        <v>19</v>
      </c>
      <c r="S35" s="18">
        <v>38422346</v>
      </c>
      <c r="T35" s="5" t="s">
        <v>19</v>
      </c>
      <c r="U35" s="18">
        <v>38413139</v>
      </c>
      <c r="V35" s="5" t="s">
        <v>19</v>
      </c>
      <c r="W35" s="18">
        <v>38386476</v>
      </c>
      <c r="X35" s="5" t="s">
        <v>19</v>
      </c>
      <c r="Y35" s="18">
        <v>38354173</v>
      </c>
      <c r="Z35" s="5" t="s">
        <v>19</v>
      </c>
      <c r="AA35" s="18">
        <v>38162224</v>
      </c>
      <c r="AB35" t="str">
        <f t="shared" si="25"/>
        <v>Poland</v>
      </c>
      <c r="AC35" t="str">
        <f t="shared" si="1"/>
        <v/>
      </c>
      <c r="AD35">
        <f t="shared" si="2"/>
        <v>38516689</v>
      </c>
      <c r="AE35" t="str">
        <f t="shared" si="3"/>
        <v/>
      </c>
      <c r="AF35">
        <f t="shared" si="4"/>
        <v>38525670</v>
      </c>
      <c r="AG35" t="str">
        <f t="shared" si="5"/>
        <v/>
      </c>
      <c r="AH35">
        <f t="shared" si="6"/>
        <v>38533789</v>
      </c>
      <c r="AI35" t="str">
        <f t="shared" si="7"/>
        <v/>
      </c>
      <c r="AJ35">
        <f t="shared" si="8"/>
        <v>38502396</v>
      </c>
      <c r="AK35" t="str">
        <f t="shared" si="9"/>
        <v/>
      </c>
      <c r="AL35">
        <f t="shared" si="10"/>
        <v>38483957</v>
      </c>
      <c r="AM35" t="str">
        <f t="shared" si="11"/>
        <v/>
      </c>
      <c r="AN35">
        <f t="shared" si="12"/>
        <v>38454576</v>
      </c>
      <c r="AO35" t="str">
        <f t="shared" si="13"/>
        <v/>
      </c>
      <c r="AP35">
        <f t="shared" si="14"/>
        <v>38426809</v>
      </c>
      <c r="AQ35" t="str">
        <f t="shared" si="15"/>
        <v/>
      </c>
      <c r="AR35">
        <f t="shared" si="16"/>
        <v>38422346</v>
      </c>
      <c r="AS35" t="str">
        <f t="shared" si="17"/>
        <v/>
      </c>
      <c r="AT35">
        <f t="shared" si="18"/>
        <v>38413139</v>
      </c>
      <c r="AU35" t="str">
        <f t="shared" si="19"/>
        <v/>
      </c>
      <c r="AV35">
        <f t="shared" si="20"/>
        <v>38386476</v>
      </c>
      <c r="AW35" t="str">
        <f t="shared" si="21"/>
        <v/>
      </c>
      <c r="AX35">
        <f t="shared" si="22"/>
        <v>38354173</v>
      </c>
      <c r="AY35" t="str">
        <f t="shared" si="23"/>
        <v/>
      </c>
      <c r="AZ35">
        <f t="shared" si="24"/>
        <v>38162224</v>
      </c>
    </row>
    <row r="36" spans="1:52" ht="15" x14ac:dyDescent="0.3">
      <c r="A36" s="65" t="s">
        <v>50</v>
      </c>
      <c r="B36" s="66"/>
      <c r="C36" s="3" t="s">
        <v>19</v>
      </c>
      <c r="D36" s="5" t="s">
        <v>19</v>
      </c>
      <c r="E36" s="18">
        <v>10573100</v>
      </c>
      <c r="F36" s="5" t="s">
        <v>19</v>
      </c>
      <c r="G36" s="18">
        <v>10557559.5</v>
      </c>
      <c r="H36" s="5" t="s">
        <v>19</v>
      </c>
      <c r="I36" s="18">
        <v>10514843.5</v>
      </c>
      <c r="J36" s="5" t="s">
        <v>19</v>
      </c>
      <c r="K36" s="18">
        <v>10457295</v>
      </c>
      <c r="L36" s="5" t="s">
        <v>19</v>
      </c>
      <c r="M36" s="18">
        <v>10401061.5</v>
      </c>
      <c r="N36" s="5" t="s">
        <v>19</v>
      </c>
      <c r="O36" s="18">
        <v>10358076</v>
      </c>
      <c r="P36" s="5" t="s">
        <v>19</v>
      </c>
      <c r="Q36" s="18">
        <v>10325451.5</v>
      </c>
      <c r="R36" s="5" t="s">
        <v>19</v>
      </c>
      <c r="S36" s="18">
        <v>10300300</v>
      </c>
      <c r="T36" s="5" t="s">
        <v>19</v>
      </c>
      <c r="U36" s="18">
        <v>10283822</v>
      </c>
      <c r="V36" s="5" t="s">
        <v>19</v>
      </c>
      <c r="W36" s="18">
        <v>10286263</v>
      </c>
      <c r="X36" s="5" t="s">
        <v>19</v>
      </c>
      <c r="Y36" s="18">
        <v>10297080.5</v>
      </c>
      <c r="Z36" s="5" t="s">
        <v>19</v>
      </c>
      <c r="AA36" s="18">
        <v>10297876</v>
      </c>
      <c r="AB36" t="str">
        <f t="shared" si="25"/>
        <v>Portugal</v>
      </c>
      <c r="AC36" t="str">
        <f t="shared" si="1"/>
        <v/>
      </c>
      <c r="AD36">
        <f t="shared" si="2"/>
        <v>10573100</v>
      </c>
      <c r="AE36" t="str">
        <f t="shared" si="3"/>
        <v/>
      </c>
      <c r="AF36">
        <f t="shared" si="4"/>
        <v>10557559.5</v>
      </c>
      <c r="AG36" t="str">
        <f t="shared" si="5"/>
        <v/>
      </c>
      <c r="AH36">
        <f t="shared" si="6"/>
        <v>10514843.5</v>
      </c>
      <c r="AI36" t="str">
        <f t="shared" si="7"/>
        <v/>
      </c>
      <c r="AJ36">
        <f t="shared" si="8"/>
        <v>10457295</v>
      </c>
      <c r="AK36" t="str">
        <f t="shared" si="9"/>
        <v/>
      </c>
      <c r="AL36">
        <f t="shared" si="10"/>
        <v>10401061.5</v>
      </c>
      <c r="AM36" t="str">
        <f t="shared" si="11"/>
        <v/>
      </c>
      <c r="AN36">
        <f t="shared" si="12"/>
        <v>10358076</v>
      </c>
      <c r="AO36" t="str">
        <f t="shared" si="13"/>
        <v/>
      </c>
      <c r="AP36">
        <f t="shared" si="14"/>
        <v>10325451.5</v>
      </c>
      <c r="AQ36" t="str">
        <f t="shared" si="15"/>
        <v/>
      </c>
      <c r="AR36">
        <f t="shared" si="16"/>
        <v>10300300</v>
      </c>
      <c r="AS36" t="str">
        <f t="shared" si="17"/>
        <v/>
      </c>
      <c r="AT36">
        <f t="shared" si="18"/>
        <v>10283822</v>
      </c>
      <c r="AU36" t="str">
        <f t="shared" si="19"/>
        <v/>
      </c>
      <c r="AV36">
        <f t="shared" si="20"/>
        <v>10286263</v>
      </c>
      <c r="AW36" t="str">
        <f t="shared" si="21"/>
        <v/>
      </c>
      <c r="AX36">
        <f t="shared" si="22"/>
        <v>10297080.5</v>
      </c>
      <c r="AY36" t="str">
        <f t="shared" si="23"/>
        <v/>
      </c>
      <c r="AZ36">
        <f t="shared" si="24"/>
        <v>10297876</v>
      </c>
    </row>
    <row r="37" spans="1:52" ht="15" x14ac:dyDescent="0.3">
      <c r="A37" s="65" t="s">
        <v>51</v>
      </c>
      <c r="B37" s="66"/>
      <c r="C37" s="3" t="s">
        <v>19</v>
      </c>
      <c r="D37" s="5" t="s">
        <v>19</v>
      </c>
      <c r="E37" s="18">
        <v>5431024</v>
      </c>
      <c r="F37" s="5" t="s">
        <v>19</v>
      </c>
      <c r="G37" s="18">
        <v>5398384</v>
      </c>
      <c r="H37" s="5" t="s">
        <v>19</v>
      </c>
      <c r="I37" s="18">
        <v>5407579</v>
      </c>
      <c r="J37" s="5" t="s">
        <v>19</v>
      </c>
      <c r="K37" s="18">
        <v>5413392.5</v>
      </c>
      <c r="L37" s="5" t="s">
        <v>19</v>
      </c>
      <c r="M37" s="18">
        <v>5418649</v>
      </c>
      <c r="N37" s="5" t="s">
        <v>19</v>
      </c>
      <c r="O37" s="18">
        <v>5423800.5</v>
      </c>
      <c r="P37" s="5" t="s">
        <v>19</v>
      </c>
      <c r="Q37" s="18">
        <v>5430797.5</v>
      </c>
      <c r="R37" s="5" t="s">
        <v>19</v>
      </c>
      <c r="S37" s="18">
        <v>5439231.5</v>
      </c>
      <c r="T37" s="5" t="s">
        <v>19</v>
      </c>
      <c r="U37" s="18">
        <v>5446770.5</v>
      </c>
      <c r="V37" s="5" t="s">
        <v>19</v>
      </c>
      <c r="W37" s="18">
        <v>5454147</v>
      </c>
      <c r="X37" s="5" t="s">
        <v>19</v>
      </c>
      <c r="Y37" s="18">
        <v>5458827</v>
      </c>
      <c r="Z37" s="5" t="s">
        <v>19</v>
      </c>
      <c r="AA37" s="18">
        <v>5441991</v>
      </c>
      <c r="AB37" t="str">
        <f t="shared" si="25"/>
        <v>Slovak Republic</v>
      </c>
      <c r="AC37" t="str">
        <f t="shared" si="1"/>
        <v/>
      </c>
      <c r="AD37">
        <f t="shared" si="2"/>
        <v>5431024</v>
      </c>
      <c r="AE37" t="str">
        <f t="shared" si="3"/>
        <v/>
      </c>
      <c r="AF37">
        <f t="shared" si="4"/>
        <v>5398384</v>
      </c>
      <c r="AG37" t="str">
        <f t="shared" si="5"/>
        <v/>
      </c>
      <c r="AH37">
        <f t="shared" si="6"/>
        <v>5407579</v>
      </c>
      <c r="AI37" t="str">
        <f t="shared" si="7"/>
        <v/>
      </c>
      <c r="AJ37">
        <f t="shared" si="8"/>
        <v>5413392.5</v>
      </c>
      <c r="AK37" t="str">
        <f t="shared" si="9"/>
        <v/>
      </c>
      <c r="AL37">
        <f t="shared" si="10"/>
        <v>5418649</v>
      </c>
      <c r="AM37" t="str">
        <f t="shared" si="11"/>
        <v/>
      </c>
      <c r="AN37">
        <f t="shared" si="12"/>
        <v>5423800.5</v>
      </c>
      <c r="AO37" t="str">
        <f t="shared" si="13"/>
        <v/>
      </c>
      <c r="AP37">
        <f t="shared" si="14"/>
        <v>5430797.5</v>
      </c>
      <c r="AQ37" t="str">
        <f t="shared" si="15"/>
        <v/>
      </c>
      <c r="AR37">
        <f t="shared" si="16"/>
        <v>5439231.5</v>
      </c>
      <c r="AS37" t="str">
        <f t="shared" si="17"/>
        <v/>
      </c>
      <c r="AT37">
        <f t="shared" si="18"/>
        <v>5446770.5</v>
      </c>
      <c r="AU37" t="str">
        <f t="shared" si="19"/>
        <v/>
      </c>
      <c r="AV37">
        <f t="shared" si="20"/>
        <v>5454147</v>
      </c>
      <c r="AW37" t="str">
        <f t="shared" si="21"/>
        <v/>
      </c>
      <c r="AX37">
        <f t="shared" si="22"/>
        <v>5458827</v>
      </c>
      <c r="AY37" t="str">
        <f t="shared" si="23"/>
        <v/>
      </c>
      <c r="AZ37">
        <f t="shared" si="24"/>
        <v>5441991</v>
      </c>
    </row>
    <row r="38" spans="1:52" ht="15" x14ac:dyDescent="0.3">
      <c r="A38" s="65" t="s">
        <v>52</v>
      </c>
      <c r="B38" s="66"/>
      <c r="C38" s="3" t="s">
        <v>19</v>
      </c>
      <c r="D38" s="5" t="s">
        <v>19</v>
      </c>
      <c r="E38" s="18">
        <v>2049261</v>
      </c>
      <c r="F38" s="5" t="s">
        <v>19</v>
      </c>
      <c r="G38" s="18">
        <v>2052496</v>
      </c>
      <c r="H38" s="5" t="s">
        <v>19</v>
      </c>
      <c r="I38" s="18">
        <v>2056262</v>
      </c>
      <c r="J38" s="5" t="s">
        <v>19</v>
      </c>
      <c r="K38" s="18">
        <v>2059114</v>
      </c>
      <c r="L38" s="5" t="s">
        <v>19</v>
      </c>
      <c r="M38" s="18">
        <v>2061623</v>
      </c>
      <c r="N38" s="5" t="s">
        <v>19</v>
      </c>
      <c r="O38" s="18">
        <v>2063077</v>
      </c>
      <c r="P38" s="5" t="s">
        <v>19</v>
      </c>
      <c r="Q38" s="18">
        <v>2064241</v>
      </c>
      <c r="R38" s="5" t="s">
        <v>19</v>
      </c>
      <c r="S38" s="18">
        <v>2066161</v>
      </c>
      <c r="T38" s="5" t="s">
        <v>19</v>
      </c>
      <c r="U38" s="18">
        <v>2070050</v>
      </c>
      <c r="V38" s="5" t="s">
        <v>19</v>
      </c>
      <c r="W38" s="18">
        <v>2089310</v>
      </c>
      <c r="X38" s="5" t="s">
        <v>19</v>
      </c>
      <c r="Y38" s="18">
        <v>2100126</v>
      </c>
      <c r="Z38" s="5" t="s">
        <v>19</v>
      </c>
      <c r="AA38" s="18">
        <v>2107007</v>
      </c>
      <c r="AB38" t="str">
        <f t="shared" si="25"/>
        <v>Slovenia</v>
      </c>
      <c r="AC38" t="str">
        <f t="shared" si="1"/>
        <v/>
      </c>
      <c r="AD38">
        <f t="shared" si="2"/>
        <v>2049261</v>
      </c>
      <c r="AE38" t="str">
        <f t="shared" si="3"/>
        <v/>
      </c>
      <c r="AF38">
        <f t="shared" si="4"/>
        <v>2052496</v>
      </c>
      <c r="AG38" t="str">
        <f t="shared" si="5"/>
        <v/>
      </c>
      <c r="AH38">
        <f t="shared" si="6"/>
        <v>2056262</v>
      </c>
      <c r="AI38" t="str">
        <f t="shared" si="7"/>
        <v/>
      </c>
      <c r="AJ38">
        <f t="shared" si="8"/>
        <v>2059114</v>
      </c>
      <c r="AK38" t="str">
        <f t="shared" si="9"/>
        <v/>
      </c>
      <c r="AL38">
        <f t="shared" si="10"/>
        <v>2061623</v>
      </c>
      <c r="AM38" t="str">
        <f t="shared" si="11"/>
        <v/>
      </c>
      <c r="AN38">
        <f t="shared" si="12"/>
        <v>2063077</v>
      </c>
      <c r="AO38" t="str">
        <f t="shared" si="13"/>
        <v/>
      </c>
      <c r="AP38">
        <f t="shared" si="14"/>
        <v>2064241</v>
      </c>
      <c r="AQ38" t="str">
        <f t="shared" si="15"/>
        <v/>
      </c>
      <c r="AR38">
        <f t="shared" si="16"/>
        <v>2066161</v>
      </c>
      <c r="AS38" t="str">
        <f t="shared" si="17"/>
        <v/>
      </c>
      <c r="AT38">
        <f t="shared" si="18"/>
        <v>2070050</v>
      </c>
      <c r="AU38" t="str">
        <f t="shared" si="19"/>
        <v/>
      </c>
      <c r="AV38">
        <f t="shared" si="20"/>
        <v>2089310</v>
      </c>
      <c r="AW38" t="str">
        <f t="shared" si="21"/>
        <v/>
      </c>
      <c r="AX38">
        <f t="shared" si="22"/>
        <v>2100126</v>
      </c>
      <c r="AY38" t="str">
        <f t="shared" si="23"/>
        <v/>
      </c>
      <c r="AZ38">
        <f t="shared" si="24"/>
        <v>2107007</v>
      </c>
    </row>
    <row r="39" spans="1:52" ht="15" x14ac:dyDescent="0.3">
      <c r="A39" s="65" t="s">
        <v>53</v>
      </c>
      <c r="B39" s="66"/>
      <c r="C39" s="3" t="s">
        <v>19</v>
      </c>
      <c r="D39" s="5" t="s">
        <v>19</v>
      </c>
      <c r="E39" s="18">
        <v>46562483</v>
      </c>
      <c r="F39" s="5" t="s">
        <v>19</v>
      </c>
      <c r="G39" s="18">
        <v>46736257</v>
      </c>
      <c r="H39" s="5" t="s">
        <v>19</v>
      </c>
      <c r="I39" s="18">
        <v>46766403</v>
      </c>
      <c r="J39" s="5" t="s">
        <v>19</v>
      </c>
      <c r="K39" s="18">
        <v>46593236</v>
      </c>
      <c r="L39" s="5" t="s">
        <v>19</v>
      </c>
      <c r="M39" s="18">
        <v>46455123</v>
      </c>
      <c r="N39" s="5" t="s">
        <v>19</v>
      </c>
      <c r="O39" s="18">
        <v>46410149</v>
      </c>
      <c r="P39" s="5" t="s">
        <v>19</v>
      </c>
      <c r="Q39" s="18">
        <v>46449874</v>
      </c>
      <c r="R39" s="5" t="s">
        <v>19</v>
      </c>
      <c r="S39" s="18">
        <v>46532869</v>
      </c>
      <c r="T39" s="5" t="s">
        <v>19</v>
      </c>
      <c r="U39" s="18">
        <v>46728814</v>
      </c>
      <c r="V39" s="5" t="s">
        <v>19</v>
      </c>
      <c r="W39" s="18">
        <v>47105358</v>
      </c>
      <c r="X39" s="5" t="s">
        <v>19</v>
      </c>
      <c r="Y39" s="18">
        <v>47355685</v>
      </c>
      <c r="Z39" s="5" t="s">
        <v>19</v>
      </c>
      <c r="AA39" s="18">
        <v>47326687</v>
      </c>
      <c r="AB39" t="str">
        <f t="shared" si="25"/>
        <v>Spain</v>
      </c>
      <c r="AC39" t="str">
        <f t="shared" si="1"/>
        <v/>
      </c>
      <c r="AD39">
        <f t="shared" si="2"/>
        <v>46562483</v>
      </c>
      <c r="AE39" t="str">
        <f t="shared" si="3"/>
        <v/>
      </c>
      <c r="AF39">
        <f t="shared" si="4"/>
        <v>46736257</v>
      </c>
      <c r="AG39" t="str">
        <f t="shared" si="5"/>
        <v/>
      </c>
      <c r="AH39">
        <f t="shared" si="6"/>
        <v>46766403</v>
      </c>
      <c r="AI39" t="str">
        <f t="shared" si="7"/>
        <v/>
      </c>
      <c r="AJ39">
        <f t="shared" si="8"/>
        <v>46593236</v>
      </c>
      <c r="AK39" t="str">
        <f t="shared" si="9"/>
        <v/>
      </c>
      <c r="AL39">
        <f t="shared" si="10"/>
        <v>46455123</v>
      </c>
      <c r="AM39" t="str">
        <f t="shared" si="11"/>
        <v/>
      </c>
      <c r="AN39">
        <f t="shared" si="12"/>
        <v>46410149</v>
      </c>
      <c r="AO39" t="str">
        <f t="shared" si="13"/>
        <v/>
      </c>
      <c r="AP39">
        <f t="shared" si="14"/>
        <v>46449874</v>
      </c>
      <c r="AQ39" t="str">
        <f t="shared" si="15"/>
        <v/>
      </c>
      <c r="AR39">
        <f t="shared" si="16"/>
        <v>46532869</v>
      </c>
      <c r="AS39" t="str">
        <f t="shared" si="17"/>
        <v/>
      </c>
      <c r="AT39">
        <f t="shared" si="18"/>
        <v>46728814</v>
      </c>
      <c r="AU39" t="str">
        <f t="shared" si="19"/>
        <v/>
      </c>
      <c r="AV39">
        <f t="shared" si="20"/>
        <v>47105358</v>
      </c>
      <c r="AW39" t="str">
        <f t="shared" si="21"/>
        <v/>
      </c>
      <c r="AX39">
        <f t="shared" si="22"/>
        <v>47355685</v>
      </c>
      <c r="AY39" t="str">
        <f t="shared" si="23"/>
        <v/>
      </c>
      <c r="AZ39">
        <f t="shared" si="24"/>
        <v>47326687</v>
      </c>
    </row>
    <row r="40" spans="1:52" ht="15" x14ac:dyDescent="0.3">
      <c r="A40" s="65" t="s">
        <v>54</v>
      </c>
      <c r="B40" s="66"/>
      <c r="C40" s="3" t="s">
        <v>19</v>
      </c>
      <c r="D40" s="5" t="s">
        <v>19</v>
      </c>
      <c r="E40" s="18">
        <v>9378131</v>
      </c>
      <c r="F40" s="5" t="s">
        <v>19</v>
      </c>
      <c r="G40" s="18">
        <v>9449216</v>
      </c>
      <c r="H40" s="5" t="s">
        <v>19</v>
      </c>
      <c r="I40" s="18">
        <v>9519379</v>
      </c>
      <c r="J40" s="5" t="s">
        <v>19</v>
      </c>
      <c r="K40" s="18">
        <v>9600374</v>
      </c>
      <c r="L40" s="5" t="s">
        <v>19</v>
      </c>
      <c r="M40" s="18">
        <v>9696105</v>
      </c>
      <c r="N40" s="5" t="s">
        <v>19</v>
      </c>
      <c r="O40" s="18">
        <v>9799183</v>
      </c>
      <c r="P40" s="5" t="s">
        <v>19</v>
      </c>
      <c r="Q40" s="18">
        <v>9923086</v>
      </c>
      <c r="R40" s="5" t="s">
        <v>19</v>
      </c>
      <c r="S40" s="18">
        <v>10057695</v>
      </c>
      <c r="T40" s="5" t="s">
        <v>19</v>
      </c>
      <c r="U40" s="18">
        <v>10175215</v>
      </c>
      <c r="V40" s="5" t="s">
        <v>19</v>
      </c>
      <c r="W40" s="18">
        <v>10278888</v>
      </c>
      <c r="X40" s="5" t="s">
        <v>19</v>
      </c>
      <c r="Y40" s="18">
        <v>10353444</v>
      </c>
      <c r="Z40" s="5" t="s">
        <v>19</v>
      </c>
      <c r="AA40" s="18">
        <v>10415812</v>
      </c>
      <c r="AB40" t="str">
        <f t="shared" si="25"/>
        <v>Sweden</v>
      </c>
      <c r="AC40" t="str">
        <f t="shared" si="1"/>
        <v/>
      </c>
      <c r="AD40">
        <f t="shared" si="2"/>
        <v>9378131</v>
      </c>
      <c r="AE40" t="str">
        <f t="shared" si="3"/>
        <v/>
      </c>
      <c r="AF40">
        <f t="shared" si="4"/>
        <v>9449216</v>
      </c>
      <c r="AG40" t="str">
        <f t="shared" si="5"/>
        <v/>
      </c>
      <c r="AH40">
        <f t="shared" si="6"/>
        <v>9519379</v>
      </c>
      <c r="AI40" t="str">
        <f t="shared" si="7"/>
        <v/>
      </c>
      <c r="AJ40">
        <f t="shared" si="8"/>
        <v>9600374</v>
      </c>
      <c r="AK40" t="str">
        <f t="shared" si="9"/>
        <v/>
      </c>
      <c r="AL40">
        <f t="shared" si="10"/>
        <v>9696105</v>
      </c>
      <c r="AM40" t="str">
        <f t="shared" si="11"/>
        <v/>
      </c>
      <c r="AN40">
        <f t="shared" si="12"/>
        <v>9799183</v>
      </c>
      <c r="AO40" t="str">
        <f t="shared" si="13"/>
        <v/>
      </c>
      <c r="AP40">
        <f t="shared" si="14"/>
        <v>9923086</v>
      </c>
      <c r="AQ40" t="str">
        <f t="shared" si="15"/>
        <v/>
      </c>
      <c r="AR40">
        <f t="shared" si="16"/>
        <v>10057695</v>
      </c>
      <c r="AS40" t="str">
        <f t="shared" si="17"/>
        <v/>
      </c>
      <c r="AT40">
        <f t="shared" si="18"/>
        <v>10175215</v>
      </c>
      <c r="AU40" t="str">
        <f t="shared" si="19"/>
        <v/>
      </c>
      <c r="AV40">
        <f t="shared" si="20"/>
        <v>10278888</v>
      </c>
      <c r="AW40" t="str">
        <f t="shared" si="21"/>
        <v/>
      </c>
      <c r="AX40">
        <f t="shared" si="22"/>
        <v>10353444</v>
      </c>
      <c r="AY40" t="str">
        <f t="shared" si="23"/>
        <v/>
      </c>
      <c r="AZ40">
        <f t="shared" si="24"/>
        <v>10415812</v>
      </c>
    </row>
    <row r="41" spans="1:52" ht="15" x14ac:dyDescent="0.3">
      <c r="A41" s="65" t="s">
        <v>55</v>
      </c>
      <c r="B41" s="66"/>
      <c r="C41" s="3" t="s">
        <v>19</v>
      </c>
      <c r="D41" s="5" t="s">
        <v>19</v>
      </c>
      <c r="E41" s="18">
        <v>7824910</v>
      </c>
      <c r="F41" s="5" t="s">
        <v>19</v>
      </c>
      <c r="G41" s="18">
        <v>7912396</v>
      </c>
      <c r="H41" s="5" t="s">
        <v>19</v>
      </c>
      <c r="I41" s="18">
        <v>7996861</v>
      </c>
      <c r="J41" s="5" t="s">
        <v>19</v>
      </c>
      <c r="K41" s="18">
        <v>8089346</v>
      </c>
      <c r="L41" s="5" t="s">
        <v>19</v>
      </c>
      <c r="M41" s="18">
        <v>8188646</v>
      </c>
      <c r="N41" s="5" t="s">
        <v>19</v>
      </c>
      <c r="O41" s="18">
        <v>8282398</v>
      </c>
      <c r="P41" s="5" t="s">
        <v>19</v>
      </c>
      <c r="Q41" s="18">
        <v>8373334</v>
      </c>
      <c r="R41" s="5" t="s">
        <v>19</v>
      </c>
      <c r="S41" s="18">
        <v>8451834</v>
      </c>
      <c r="T41" s="5" t="s">
        <v>19</v>
      </c>
      <c r="U41" s="18">
        <v>8514327</v>
      </c>
      <c r="V41" s="5" t="s">
        <v>19</v>
      </c>
      <c r="W41" s="18">
        <v>8575280</v>
      </c>
      <c r="X41" s="5" t="s">
        <v>19</v>
      </c>
      <c r="Y41" s="18">
        <v>8638170</v>
      </c>
      <c r="Z41" s="5" t="s">
        <v>19</v>
      </c>
      <c r="AA41" s="18">
        <v>8701914</v>
      </c>
      <c r="AB41" t="str">
        <f t="shared" si="25"/>
        <v>Switzerland</v>
      </c>
      <c r="AC41" t="str">
        <f t="shared" si="1"/>
        <v/>
      </c>
      <c r="AD41">
        <f t="shared" si="2"/>
        <v>7824910</v>
      </c>
      <c r="AE41" t="str">
        <f t="shared" si="3"/>
        <v/>
      </c>
      <c r="AF41">
        <f t="shared" si="4"/>
        <v>7912396</v>
      </c>
      <c r="AG41" t="str">
        <f t="shared" si="5"/>
        <v/>
      </c>
      <c r="AH41">
        <f t="shared" si="6"/>
        <v>7996861</v>
      </c>
      <c r="AI41" t="str">
        <f t="shared" si="7"/>
        <v/>
      </c>
      <c r="AJ41">
        <f t="shared" si="8"/>
        <v>8089346</v>
      </c>
      <c r="AK41" t="str">
        <f t="shared" si="9"/>
        <v/>
      </c>
      <c r="AL41">
        <f t="shared" si="10"/>
        <v>8188646</v>
      </c>
      <c r="AM41" t="str">
        <f t="shared" si="11"/>
        <v/>
      </c>
      <c r="AN41">
        <f t="shared" si="12"/>
        <v>8282398</v>
      </c>
      <c r="AO41" t="str">
        <f t="shared" si="13"/>
        <v/>
      </c>
      <c r="AP41">
        <f t="shared" si="14"/>
        <v>8373334</v>
      </c>
      <c r="AQ41" t="str">
        <f t="shared" si="15"/>
        <v/>
      </c>
      <c r="AR41">
        <f t="shared" si="16"/>
        <v>8451834</v>
      </c>
      <c r="AS41" t="str">
        <f t="shared" si="17"/>
        <v/>
      </c>
      <c r="AT41">
        <f t="shared" si="18"/>
        <v>8514327</v>
      </c>
      <c r="AU41" t="str">
        <f t="shared" si="19"/>
        <v/>
      </c>
      <c r="AV41">
        <f t="shared" si="20"/>
        <v>8575280</v>
      </c>
      <c r="AW41" t="str">
        <f t="shared" si="21"/>
        <v/>
      </c>
      <c r="AX41">
        <f t="shared" si="22"/>
        <v>8638170</v>
      </c>
      <c r="AY41" t="str">
        <f t="shared" si="23"/>
        <v/>
      </c>
      <c r="AZ41">
        <f t="shared" si="24"/>
        <v>8701914</v>
      </c>
    </row>
    <row r="42" spans="1:52" ht="15" x14ac:dyDescent="0.3">
      <c r="A42" s="65" t="s">
        <v>56</v>
      </c>
      <c r="B42" s="66"/>
      <c r="C42" s="3" t="s">
        <v>19</v>
      </c>
      <c r="D42" s="5" t="s">
        <v>19</v>
      </c>
      <c r="E42" s="18">
        <v>73142162</v>
      </c>
      <c r="F42" s="5" t="s">
        <v>19</v>
      </c>
      <c r="G42" s="18">
        <v>74223642</v>
      </c>
      <c r="H42" s="5" t="s">
        <v>19</v>
      </c>
      <c r="I42" s="18">
        <v>75175836</v>
      </c>
      <c r="J42" s="5" t="s">
        <v>19</v>
      </c>
      <c r="K42" s="18">
        <v>76147634</v>
      </c>
      <c r="L42" s="5" t="s">
        <v>19</v>
      </c>
      <c r="M42" s="18">
        <v>77181894</v>
      </c>
      <c r="N42" s="5" t="s">
        <v>19</v>
      </c>
      <c r="O42" s="18">
        <v>78218488</v>
      </c>
      <c r="P42" s="5" t="s">
        <v>19</v>
      </c>
      <c r="Q42" s="18">
        <v>79277971</v>
      </c>
      <c r="R42" s="5" t="s">
        <v>19</v>
      </c>
      <c r="S42" s="18">
        <v>80312708</v>
      </c>
      <c r="T42" s="5" t="s">
        <v>19</v>
      </c>
      <c r="U42" s="18">
        <v>81407211</v>
      </c>
      <c r="V42" s="5" t="s">
        <v>19</v>
      </c>
      <c r="W42" s="18">
        <v>82579448</v>
      </c>
      <c r="X42" s="5" t="s">
        <v>19</v>
      </c>
      <c r="Y42" s="18">
        <v>83384688</v>
      </c>
      <c r="Z42" s="5" t="s">
        <v>19</v>
      </c>
      <c r="AA42" s="18">
        <v>84147326</v>
      </c>
      <c r="AB42" t="str">
        <f t="shared" si="25"/>
        <v>Türkiye</v>
      </c>
      <c r="AC42" t="str">
        <f t="shared" si="1"/>
        <v/>
      </c>
      <c r="AD42">
        <f t="shared" si="2"/>
        <v>73142162</v>
      </c>
      <c r="AE42" t="str">
        <f t="shared" si="3"/>
        <v/>
      </c>
      <c r="AF42">
        <f t="shared" si="4"/>
        <v>74223642</v>
      </c>
      <c r="AG42" t="str">
        <f t="shared" si="5"/>
        <v/>
      </c>
      <c r="AH42">
        <f t="shared" si="6"/>
        <v>75175836</v>
      </c>
      <c r="AI42" t="str">
        <f t="shared" si="7"/>
        <v/>
      </c>
      <c r="AJ42">
        <f t="shared" si="8"/>
        <v>76147634</v>
      </c>
      <c r="AK42" t="str">
        <f t="shared" si="9"/>
        <v/>
      </c>
      <c r="AL42">
        <f t="shared" si="10"/>
        <v>77181894</v>
      </c>
      <c r="AM42" t="str">
        <f t="shared" si="11"/>
        <v/>
      </c>
      <c r="AN42">
        <f t="shared" si="12"/>
        <v>78218488</v>
      </c>
      <c r="AO42" t="str">
        <f t="shared" si="13"/>
        <v/>
      </c>
      <c r="AP42">
        <f t="shared" si="14"/>
        <v>79277971</v>
      </c>
      <c r="AQ42" t="str">
        <f t="shared" si="15"/>
        <v/>
      </c>
      <c r="AR42">
        <f t="shared" si="16"/>
        <v>80312708</v>
      </c>
      <c r="AS42" t="str">
        <f t="shared" si="17"/>
        <v/>
      </c>
      <c r="AT42">
        <f t="shared" si="18"/>
        <v>81407211</v>
      </c>
      <c r="AU42" t="str">
        <f t="shared" si="19"/>
        <v/>
      </c>
      <c r="AV42">
        <f t="shared" si="20"/>
        <v>82579448</v>
      </c>
      <c r="AW42" t="str">
        <f t="shared" si="21"/>
        <v/>
      </c>
      <c r="AX42">
        <f t="shared" si="22"/>
        <v>83384688</v>
      </c>
      <c r="AY42" t="str">
        <f t="shared" si="23"/>
        <v/>
      </c>
      <c r="AZ42">
        <f t="shared" si="24"/>
        <v>84147326</v>
      </c>
    </row>
    <row r="43" spans="1:52" ht="15" x14ac:dyDescent="0.3">
      <c r="A43" s="65" t="s">
        <v>57</v>
      </c>
      <c r="B43" s="66"/>
      <c r="C43" s="3" t="s">
        <v>19</v>
      </c>
      <c r="D43" s="5" t="s">
        <v>19</v>
      </c>
      <c r="E43" s="18">
        <v>62759456</v>
      </c>
      <c r="F43" s="5" t="s">
        <v>19</v>
      </c>
      <c r="G43" s="18">
        <v>63285145</v>
      </c>
      <c r="H43" s="5" t="s">
        <v>19</v>
      </c>
      <c r="I43" s="18">
        <v>63705030</v>
      </c>
      <c r="J43" s="5" t="s">
        <v>19</v>
      </c>
      <c r="K43" s="18">
        <v>64105654</v>
      </c>
      <c r="L43" s="5" t="s">
        <v>19</v>
      </c>
      <c r="M43" s="18">
        <v>64596752</v>
      </c>
      <c r="N43" s="5" t="s">
        <v>19</v>
      </c>
      <c r="O43" s="18">
        <v>65110034</v>
      </c>
      <c r="P43" s="5" t="s">
        <v>19</v>
      </c>
      <c r="Q43" s="18">
        <v>65648054</v>
      </c>
      <c r="R43" s="5" t="s">
        <v>19</v>
      </c>
      <c r="S43" s="18">
        <v>66040229</v>
      </c>
      <c r="T43" s="5" t="s">
        <v>19</v>
      </c>
      <c r="U43" s="18">
        <v>66435550</v>
      </c>
      <c r="V43" s="5" t="s">
        <v>19</v>
      </c>
      <c r="W43" s="18">
        <v>66796807</v>
      </c>
      <c r="X43" s="5" t="s">
        <v>19</v>
      </c>
      <c r="Y43" s="18">
        <v>67081234</v>
      </c>
      <c r="Z43" s="5" t="s">
        <v>19</v>
      </c>
      <c r="AA43" s="18">
        <v>67350695</v>
      </c>
      <c r="AB43" t="str">
        <f t="shared" si="25"/>
        <v>United Kingdom</v>
      </c>
      <c r="AC43" t="str">
        <f t="shared" si="1"/>
        <v/>
      </c>
      <c r="AD43">
        <f t="shared" si="2"/>
        <v>62759456</v>
      </c>
      <c r="AE43" t="str">
        <f t="shared" si="3"/>
        <v/>
      </c>
      <c r="AF43">
        <f t="shared" si="4"/>
        <v>63285145</v>
      </c>
      <c r="AG43" t="str">
        <f t="shared" si="5"/>
        <v/>
      </c>
      <c r="AH43">
        <f t="shared" si="6"/>
        <v>63705030</v>
      </c>
      <c r="AI43" t="str">
        <f t="shared" si="7"/>
        <v/>
      </c>
      <c r="AJ43">
        <f t="shared" si="8"/>
        <v>64105654</v>
      </c>
      <c r="AK43" t="str">
        <f t="shared" si="9"/>
        <v/>
      </c>
      <c r="AL43">
        <f t="shared" si="10"/>
        <v>64596752</v>
      </c>
      <c r="AM43" t="str">
        <f t="shared" si="11"/>
        <v/>
      </c>
      <c r="AN43">
        <f t="shared" si="12"/>
        <v>65110034</v>
      </c>
      <c r="AO43" t="str">
        <f t="shared" si="13"/>
        <v/>
      </c>
      <c r="AP43">
        <f t="shared" si="14"/>
        <v>65648054</v>
      </c>
      <c r="AQ43" t="str">
        <f t="shared" si="15"/>
        <v/>
      </c>
      <c r="AR43">
        <f t="shared" si="16"/>
        <v>66040229</v>
      </c>
      <c r="AS43" t="str">
        <f t="shared" si="17"/>
        <v/>
      </c>
      <c r="AT43">
        <f t="shared" si="18"/>
        <v>66435550</v>
      </c>
      <c r="AU43" t="str">
        <f t="shared" si="19"/>
        <v/>
      </c>
      <c r="AV43">
        <f t="shared" si="20"/>
        <v>66796807</v>
      </c>
      <c r="AW43" t="str">
        <f t="shared" si="21"/>
        <v/>
      </c>
      <c r="AX43">
        <f t="shared" si="22"/>
        <v>67081234</v>
      </c>
      <c r="AY43" t="str">
        <f t="shared" si="23"/>
        <v/>
      </c>
      <c r="AZ43">
        <f t="shared" si="24"/>
        <v>67350695</v>
      </c>
    </row>
    <row r="44" spans="1:52" ht="15" x14ac:dyDescent="0.3">
      <c r="A44" s="65" t="s">
        <v>58</v>
      </c>
      <c r="B44" s="66"/>
      <c r="C44" s="3" t="s">
        <v>19</v>
      </c>
      <c r="D44" s="5" t="s">
        <v>19</v>
      </c>
      <c r="E44" s="18">
        <v>309327143</v>
      </c>
      <c r="F44" s="5" t="s">
        <v>19</v>
      </c>
      <c r="G44" s="18">
        <v>311583481</v>
      </c>
      <c r="H44" s="5" t="s">
        <v>19</v>
      </c>
      <c r="I44" s="18">
        <v>313877662</v>
      </c>
      <c r="J44" s="5" t="s">
        <v>19</v>
      </c>
      <c r="K44" s="18">
        <v>316059947</v>
      </c>
      <c r="L44" s="5" t="s">
        <v>19</v>
      </c>
      <c r="M44" s="18">
        <v>318386329</v>
      </c>
      <c r="N44" s="5" t="s">
        <v>19</v>
      </c>
      <c r="O44" s="18">
        <v>320738994</v>
      </c>
      <c r="P44" s="5" t="s">
        <v>19</v>
      </c>
      <c r="Q44" s="18">
        <v>323071755</v>
      </c>
      <c r="R44" s="5" t="s">
        <v>19</v>
      </c>
      <c r="S44" s="18">
        <v>325122128</v>
      </c>
      <c r="T44" s="5" t="s">
        <v>19</v>
      </c>
      <c r="U44" s="18">
        <v>326838199</v>
      </c>
      <c r="V44" s="5" t="s">
        <v>19</v>
      </c>
      <c r="W44" s="18">
        <v>328329953</v>
      </c>
      <c r="X44" s="5" t="s">
        <v>19</v>
      </c>
      <c r="Y44" s="18">
        <v>331501080</v>
      </c>
      <c r="Z44" s="5" t="s">
        <v>19</v>
      </c>
      <c r="AA44" s="18">
        <v>331893745</v>
      </c>
      <c r="AB44" t="str">
        <f t="shared" si="25"/>
        <v>United States</v>
      </c>
      <c r="AC44" t="str">
        <f t="shared" si="1"/>
        <v/>
      </c>
      <c r="AD44">
        <f t="shared" si="2"/>
        <v>309327143</v>
      </c>
      <c r="AE44" t="str">
        <f t="shared" si="3"/>
        <v/>
      </c>
      <c r="AF44">
        <f t="shared" si="4"/>
        <v>311583481</v>
      </c>
      <c r="AG44" t="str">
        <f t="shared" si="5"/>
        <v/>
      </c>
      <c r="AH44">
        <f t="shared" si="6"/>
        <v>313877662</v>
      </c>
      <c r="AI44" t="str">
        <f t="shared" si="7"/>
        <v/>
      </c>
      <c r="AJ44">
        <f t="shared" si="8"/>
        <v>316059947</v>
      </c>
      <c r="AK44" t="str">
        <f t="shared" si="9"/>
        <v/>
      </c>
      <c r="AL44">
        <f t="shared" si="10"/>
        <v>318386329</v>
      </c>
      <c r="AM44" t="str">
        <f t="shared" si="11"/>
        <v/>
      </c>
      <c r="AN44">
        <f t="shared" si="12"/>
        <v>320738994</v>
      </c>
      <c r="AO44" t="str">
        <f t="shared" si="13"/>
        <v/>
      </c>
      <c r="AP44">
        <f t="shared" si="14"/>
        <v>323071755</v>
      </c>
      <c r="AQ44" t="str">
        <f t="shared" si="15"/>
        <v/>
      </c>
      <c r="AR44">
        <f t="shared" si="16"/>
        <v>325122128</v>
      </c>
      <c r="AS44" t="str">
        <f t="shared" si="17"/>
        <v/>
      </c>
      <c r="AT44">
        <f t="shared" si="18"/>
        <v>326838199</v>
      </c>
      <c r="AU44" t="str">
        <f t="shared" si="19"/>
        <v/>
      </c>
      <c r="AV44">
        <f t="shared" si="20"/>
        <v>328329953</v>
      </c>
      <c r="AW44" t="str">
        <f t="shared" si="21"/>
        <v/>
      </c>
      <c r="AX44">
        <f t="shared" si="22"/>
        <v>331501080</v>
      </c>
      <c r="AY44" t="str">
        <f t="shared" si="23"/>
        <v/>
      </c>
      <c r="AZ44">
        <f t="shared" si="24"/>
        <v>331893745</v>
      </c>
    </row>
    <row r="45" spans="1:52" ht="15" x14ac:dyDescent="0.3">
      <c r="A45" s="63" t="s">
        <v>102</v>
      </c>
      <c r="B45" s="64"/>
      <c r="C45" s="3" t="s">
        <v>19</v>
      </c>
      <c r="D45" s="5" t="s">
        <v>19</v>
      </c>
      <c r="E45" s="18">
        <v>442067826.5</v>
      </c>
      <c r="F45" s="5" t="s">
        <v>19</v>
      </c>
      <c r="G45" s="18">
        <v>441251732</v>
      </c>
      <c r="H45" s="5" t="s">
        <v>19</v>
      </c>
      <c r="I45" s="18">
        <v>441930104.5</v>
      </c>
      <c r="J45" s="5" t="s">
        <v>19</v>
      </c>
      <c r="K45" s="18">
        <v>442386216</v>
      </c>
      <c r="L45" s="5" t="s">
        <v>19</v>
      </c>
      <c r="M45" s="18">
        <v>443178304</v>
      </c>
      <c r="N45" s="5" t="s">
        <v>19</v>
      </c>
      <c r="O45" s="18">
        <v>444061264.5</v>
      </c>
      <c r="P45" s="5" t="s">
        <v>19</v>
      </c>
      <c r="Q45" s="18">
        <v>444994987.5</v>
      </c>
      <c r="R45" s="5" t="s">
        <v>19</v>
      </c>
      <c r="S45" s="18">
        <v>445635488</v>
      </c>
      <c r="T45" s="5" t="s">
        <v>19</v>
      </c>
      <c r="U45" s="18">
        <v>446406387</v>
      </c>
      <c r="V45" s="5" t="s">
        <v>19</v>
      </c>
      <c r="W45" s="18">
        <v>447340350.5</v>
      </c>
      <c r="X45" s="5" t="s">
        <v>19</v>
      </c>
      <c r="Y45" s="18">
        <v>447719554.5</v>
      </c>
      <c r="Z45" s="5" t="s">
        <v>19</v>
      </c>
      <c r="AA45" s="18">
        <v>447145623</v>
      </c>
      <c r="AB45" t="str">
        <f t="shared" si="25"/>
        <v>European Union (27 countries)</v>
      </c>
      <c r="AC45" t="str">
        <f t="shared" si="1"/>
        <v/>
      </c>
      <c r="AD45">
        <f t="shared" si="2"/>
        <v>442067826.5</v>
      </c>
      <c r="AE45" t="str">
        <f t="shared" si="3"/>
        <v/>
      </c>
      <c r="AF45">
        <f t="shared" si="4"/>
        <v>441251732</v>
      </c>
      <c r="AG45" t="str">
        <f t="shared" si="5"/>
        <v/>
      </c>
      <c r="AH45">
        <f t="shared" si="6"/>
        <v>441930104.5</v>
      </c>
      <c r="AI45" t="str">
        <f t="shared" si="7"/>
        <v/>
      </c>
      <c r="AJ45">
        <f t="shared" si="8"/>
        <v>442386216</v>
      </c>
      <c r="AK45" t="str">
        <f t="shared" si="9"/>
        <v/>
      </c>
      <c r="AL45">
        <f t="shared" si="10"/>
        <v>443178304</v>
      </c>
      <c r="AM45" t="str">
        <f t="shared" si="11"/>
        <v/>
      </c>
      <c r="AN45">
        <f t="shared" si="12"/>
        <v>444061264.5</v>
      </c>
      <c r="AO45" t="str">
        <f t="shared" si="13"/>
        <v/>
      </c>
      <c r="AP45">
        <f t="shared" si="14"/>
        <v>444994987.5</v>
      </c>
      <c r="AQ45" t="str">
        <f t="shared" si="15"/>
        <v/>
      </c>
      <c r="AR45">
        <f t="shared" si="16"/>
        <v>445635488</v>
      </c>
      <c r="AS45" t="str">
        <f t="shared" si="17"/>
        <v/>
      </c>
      <c r="AT45">
        <f t="shared" si="18"/>
        <v>446406387</v>
      </c>
      <c r="AU45" t="str">
        <f t="shared" si="19"/>
        <v/>
      </c>
      <c r="AV45">
        <f t="shared" si="20"/>
        <v>447340350.5</v>
      </c>
      <c r="AW45" t="str">
        <f t="shared" si="21"/>
        <v/>
      </c>
      <c r="AX45">
        <f t="shared" si="22"/>
        <v>447719554.5</v>
      </c>
      <c r="AY45" t="str">
        <f t="shared" si="23"/>
        <v/>
      </c>
      <c r="AZ45">
        <f t="shared" si="24"/>
        <v>447145623</v>
      </c>
    </row>
    <row r="46" spans="1:52" ht="15" x14ac:dyDescent="0.3">
      <c r="A46" s="65" t="s">
        <v>103</v>
      </c>
      <c r="B46" s="66"/>
      <c r="C46" s="3" t="s">
        <v>19</v>
      </c>
      <c r="D46" s="5" t="s">
        <v>19</v>
      </c>
      <c r="E46" s="18">
        <v>4536325019.5</v>
      </c>
      <c r="F46" s="5" t="s">
        <v>19</v>
      </c>
      <c r="G46" s="18">
        <v>4573080949</v>
      </c>
      <c r="H46" s="5" t="s">
        <v>19</v>
      </c>
      <c r="I46" s="18">
        <v>4610277539.5</v>
      </c>
      <c r="J46" s="5" t="s">
        <v>19</v>
      </c>
      <c r="K46" s="18">
        <v>4646714290</v>
      </c>
      <c r="L46" s="5" t="s">
        <v>19</v>
      </c>
      <c r="M46" s="18">
        <v>4683394347</v>
      </c>
      <c r="N46" s="5" t="s">
        <v>19</v>
      </c>
      <c r="O46" s="18">
        <v>4719088883.5</v>
      </c>
      <c r="P46" s="5" t="s">
        <v>19</v>
      </c>
      <c r="Q46" s="18">
        <v>4754571845.5</v>
      </c>
      <c r="R46" s="5" t="s">
        <v>19</v>
      </c>
      <c r="S46" s="18">
        <v>4788717135</v>
      </c>
      <c r="T46" s="5" t="s">
        <v>19</v>
      </c>
      <c r="U46" s="18">
        <v>4822035811</v>
      </c>
      <c r="V46" s="5" t="s">
        <v>19</v>
      </c>
      <c r="W46" s="18">
        <v>4854431835.5</v>
      </c>
      <c r="X46" s="5" t="s">
        <v>19</v>
      </c>
      <c r="Y46" s="18">
        <v>4886267579.5</v>
      </c>
      <c r="Z46" s="5" t="s">
        <v>19</v>
      </c>
      <c r="AA46" s="18" t="s">
        <v>22</v>
      </c>
      <c r="AB46" t="str">
        <f t="shared" si="25"/>
        <v>G20</v>
      </c>
      <c r="AC46" t="str">
        <f t="shared" si="1"/>
        <v/>
      </c>
      <c r="AD46">
        <f t="shared" si="2"/>
        <v>4536325019.5</v>
      </c>
      <c r="AE46" t="str">
        <f t="shared" si="3"/>
        <v/>
      </c>
      <c r="AF46">
        <f t="shared" si="4"/>
        <v>4573080949</v>
      </c>
      <c r="AG46" t="str">
        <f t="shared" si="5"/>
        <v/>
      </c>
      <c r="AH46">
        <f t="shared" si="6"/>
        <v>4610277539.5</v>
      </c>
      <c r="AI46" t="str">
        <f t="shared" si="7"/>
        <v/>
      </c>
      <c r="AJ46">
        <f t="shared" si="8"/>
        <v>4646714290</v>
      </c>
      <c r="AK46" t="str">
        <f t="shared" si="9"/>
        <v/>
      </c>
      <c r="AL46">
        <f t="shared" si="10"/>
        <v>4683394347</v>
      </c>
      <c r="AM46" t="str">
        <f t="shared" si="11"/>
        <v/>
      </c>
      <c r="AN46">
        <f t="shared" si="12"/>
        <v>4719088883.5</v>
      </c>
      <c r="AO46" t="str">
        <f t="shared" si="13"/>
        <v/>
      </c>
      <c r="AP46">
        <f t="shared" si="14"/>
        <v>4754571845.5</v>
      </c>
      <c r="AQ46" t="str">
        <f t="shared" si="15"/>
        <v/>
      </c>
      <c r="AR46">
        <f t="shared" si="16"/>
        <v>4788717135</v>
      </c>
      <c r="AS46" t="str">
        <f t="shared" si="17"/>
        <v/>
      </c>
      <c r="AT46">
        <f t="shared" si="18"/>
        <v>4822035811</v>
      </c>
      <c r="AU46" t="str">
        <f t="shared" si="19"/>
        <v/>
      </c>
      <c r="AV46">
        <f t="shared" si="20"/>
        <v>4854431835.5</v>
      </c>
      <c r="AW46" t="str">
        <f t="shared" si="21"/>
        <v/>
      </c>
      <c r="AX46">
        <f t="shared" si="22"/>
        <v>4886267579.5</v>
      </c>
      <c r="AY46" t="str">
        <f t="shared" si="23"/>
        <v/>
      </c>
      <c r="AZ46" t="str">
        <f t="shared" si="24"/>
        <v>..</v>
      </c>
    </row>
    <row r="47" spans="1:52" ht="15" x14ac:dyDescent="0.3">
      <c r="A47" s="65" t="s">
        <v>59</v>
      </c>
      <c r="B47" s="66"/>
      <c r="C47" s="3" t="s">
        <v>19</v>
      </c>
      <c r="D47" s="5" t="s">
        <v>19</v>
      </c>
      <c r="E47" s="18">
        <v>1293625458</v>
      </c>
      <c r="F47" s="5" t="s">
        <v>19</v>
      </c>
      <c r="G47" s="18">
        <v>1300343159.5</v>
      </c>
      <c r="H47" s="5" t="s">
        <v>19</v>
      </c>
      <c r="I47" s="18">
        <v>1308279449.43051</v>
      </c>
      <c r="J47" s="5" t="s">
        <v>19</v>
      </c>
      <c r="K47" s="18">
        <v>1315850835.6414101</v>
      </c>
      <c r="L47" s="5" t="s">
        <v>19</v>
      </c>
      <c r="M47" s="18">
        <v>1324118928.43384</v>
      </c>
      <c r="N47" s="5" t="s">
        <v>19</v>
      </c>
      <c r="O47" s="18">
        <v>1332408337.3134699</v>
      </c>
      <c r="P47" s="5" t="s">
        <v>19</v>
      </c>
      <c r="Q47" s="18">
        <v>1340853656.45222</v>
      </c>
      <c r="R47" s="5" t="s">
        <v>19</v>
      </c>
      <c r="S47" s="18">
        <v>1348503922.0933199</v>
      </c>
      <c r="T47" s="5" t="s">
        <v>19</v>
      </c>
      <c r="U47" s="18">
        <v>1356091105.45767</v>
      </c>
      <c r="V47" s="5" t="s">
        <v>19</v>
      </c>
      <c r="W47" s="18">
        <v>1363576796.1472199</v>
      </c>
      <c r="X47" s="5" t="s">
        <v>19</v>
      </c>
      <c r="Y47" s="18">
        <v>1371703863.71647</v>
      </c>
      <c r="Z47" s="5" t="s">
        <v>19</v>
      </c>
      <c r="AA47" s="18">
        <v>1374274735.9709201</v>
      </c>
      <c r="AB47" t="str">
        <f t="shared" si="25"/>
        <v>OECD - Total</v>
      </c>
      <c r="AC47" t="str">
        <f t="shared" si="1"/>
        <v/>
      </c>
      <c r="AD47">
        <f t="shared" si="2"/>
        <v>1293625458</v>
      </c>
      <c r="AE47" t="str">
        <f t="shared" si="3"/>
        <v/>
      </c>
      <c r="AF47">
        <f t="shared" si="4"/>
        <v>1300343159.5</v>
      </c>
      <c r="AG47" t="str">
        <f t="shared" si="5"/>
        <v/>
      </c>
      <c r="AH47">
        <f t="shared" si="6"/>
        <v>1308279449.43051</v>
      </c>
      <c r="AI47" t="str">
        <f t="shared" si="7"/>
        <v/>
      </c>
      <c r="AJ47">
        <f t="shared" si="8"/>
        <v>1315850835.6414101</v>
      </c>
      <c r="AK47" t="str">
        <f t="shared" si="9"/>
        <v/>
      </c>
      <c r="AL47">
        <f t="shared" si="10"/>
        <v>1324118928.43384</v>
      </c>
      <c r="AM47" t="str">
        <f t="shared" si="11"/>
        <v/>
      </c>
      <c r="AN47">
        <f t="shared" si="12"/>
        <v>1332408337.3134699</v>
      </c>
      <c r="AO47" t="str">
        <f t="shared" si="13"/>
        <v/>
      </c>
      <c r="AP47">
        <f t="shared" si="14"/>
        <v>1340853656.45222</v>
      </c>
      <c r="AQ47" t="str">
        <f t="shared" si="15"/>
        <v/>
      </c>
      <c r="AR47">
        <f t="shared" si="16"/>
        <v>1348503922.0933199</v>
      </c>
      <c r="AS47" t="str">
        <f t="shared" si="17"/>
        <v/>
      </c>
      <c r="AT47">
        <f t="shared" si="18"/>
        <v>1356091105.45767</v>
      </c>
      <c r="AU47" t="str">
        <f t="shared" si="19"/>
        <v/>
      </c>
      <c r="AV47">
        <f t="shared" si="20"/>
        <v>1363576796.1472199</v>
      </c>
      <c r="AW47" t="str">
        <f t="shared" si="21"/>
        <v/>
      </c>
      <c r="AX47">
        <f t="shared" si="22"/>
        <v>1371703863.71647</v>
      </c>
      <c r="AY47" t="str">
        <f t="shared" si="23"/>
        <v/>
      </c>
      <c r="AZ47">
        <f t="shared" si="24"/>
        <v>1374274735.9709201</v>
      </c>
    </row>
    <row r="48" spans="1:52" ht="15" x14ac:dyDescent="0.3">
      <c r="A48" s="65" t="s">
        <v>104</v>
      </c>
      <c r="B48" s="66"/>
      <c r="C48" s="3" t="s">
        <v>19</v>
      </c>
      <c r="D48" s="5" t="s">
        <v>19</v>
      </c>
      <c r="E48" s="18">
        <v>6956823588</v>
      </c>
      <c r="F48" s="5" t="s">
        <v>19</v>
      </c>
      <c r="G48" s="18">
        <v>7041194168</v>
      </c>
      <c r="H48" s="5" t="s">
        <v>19</v>
      </c>
      <c r="I48" s="18">
        <v>7125827957</v>
      </c>
      <c r="J48" s="5" t="s">
        <v>19</v>
      </c>
      <c r="K48" s="18">
        <v>7210582041</v>
      </c>
      <c r="L48" s="5" t="s">
        <v>19</v>
      </c>
      <c r="M48" s="18">
        <v>7295290759</v>
      </c>
      <c r="N48" s="5" t="s">
        <v>19</v>
      </c>
      <c r="O48" s="18">
        <v>7379796967</v>
      </c>
      <c r="P48" s="5" t="s">
        <v>19</v>
      </c>
      <c r="Q48" s="18">
        <v>7464021934</v>
      </c>
      <c r="R48" s="5" t="s">
        <v>19</v>
      </c>
      <c r="S48" s="18">
        <v>7547858900</v>
      </c>
      <c r="T48" s="5" t="s">
        <v>19</v>
      </c>
      <c r="U48" s="18">
        <v>7631091113</v>
      </c>
      <c r="V48" s="5" t="s">
        <v>19</v>
      </c>
      <c r="W48" s="18">
        <v>7713468205</v>
      </c>
      <c r="X48" s="5" t="s">
        <v>19</v>
      </c>
      <c r="Y48" s="18">
        <v>7794798729</v>
      </c>
      <c r="Z48" s="5" t="s">
        <v>19</v>
      </c>
      <c r="AA48" s="18">
        <v>7874965732</v>
      </c>
      <c r="AB48" t="str">
        <f t="shared" si="25"/>
        <v>World</v>
      </c>
      <c r="AC48" t="str">
        <f t="shared" si="1"/>
        <v/>
      </c>
      <c r="AD48">
        <f t="shared" si="2"/>
        <v>6956823588</v>
      </c>
      <c r="AE48" t="str">
        <f t="shared" si="3"/>
        <v/>
      </c>
      <c r="AF48">
        <f t="shared" si="4"/>
        <v>7041194168</v>
      </c>
      <c r="AG48" t="str">
        <f t="shared" si="5"/>
        <v/>
      </c>
      <c r="AH48">
        <f t="shared" si="6"/>
        <v>7125827957</v>
      </c>
      <c r="AI48" t="str">
        <f t="shared" si="7"/>
        <v/>
      </c>
      <c r="AJ48">
        <f t="shared" si="8"/>
        <v>7210582041</v>
      </c>
      <c r="AK48" t="str">
        <f t="shared" si="9"/>
        <v/>
      </c>
      <c r="AL48">
        <f t="shared" si="10"/>
        <v>7295290759</v>
      </c>
      <c r="AM48" t="str">
        <f t="shared" si="11"/>
        <v/>
      </c>
      <c r="AN48">
        <f t="shared" si="12"/>
        <v>7379796967</v>
      </c>
      <c r="AO48" t="str">
        <f t="shared" si="13"/>
        <v/>
      </c>
      <c r="AP48">
        <f t="shared" si="14"/>
        <v>7464021934</v>
      </c>
      <c r="AQ48" t="str">
        <f t="shared" si="15"/>
        <v/>
      </c>
      <c r="AR48">
        <f t="shared" si="16"/>
        <v>7547858900</v>
      </c>
      <c r="AS48" t="str">
        <f t="shared" si="17"/>
        <v/>
      </c>
      <c r="AT48">
        <f t="shared" si="18"/>
        <v>7631091113</v>
      </c>
      <c r="AU48" t="str">
        <f t="shared" si="19"/>
        <v/>
      </c>
      <c r="AV48">
        <f t="shared" si="20"/>
        <v>7713468205</v>
      </c>
      <c r="AW48" t="str">
        <f t="shared" si="21"/>
        <v/>
      </c>
      <c r="AX48">
        <f t="shared" si="22"/>
        <v>7794798729</v>
      </c>
      <c r="AY48" t="str">
        <f t="shared" si="23"/>
        <v/>
      </c>
      <c r="AZ48">
        <f t="shared" si="24"/>
        <v>7874965732</v>
      </c>
    </row>
    <row r="49" spans="1:52" ht="15" x14ac:dyDescent="0.3">
      <c r="A49" s="67" t="s">
        <v>60</v>
      </c>
      <c r="B49" s="9" t="s">
        <v>105</v>
      </c>
      <c r="C49" s="3" t="s">
        <v>19</v>
      </c>
      <c r="D49" s="5" t="s">
        <v>19</v>
      </c>
      <c r="E49" s="18">
        <v>40788453</v>
      </c>
      <c r="F49" s="5" t="s">
        <v>19</v>
      </c>
      <c r="G49" s="18">
        <v>41261490</v>
      </c>
      <c r="H49" s="5" t="s">
        <v>19</v>
      </c>
      <c r="I49" s="18">
        <v>41733271</v>
      </c>
      <c r="J49" s="5" t="s">
        <v>19</v>
      </c>
      <c r="K49" s="18">
        <v>42202935</v>
      </c>
      <c r="L49" s="5" t="s">
        <v>19</v>
      </c>
      <c r="M49" s="18">
        <v>42669500</v>
      </c>
      <c r="N49" s="5" t="s">
        <v>19</v>
      </c>
      <c r="O49" s="18">
        <v>43131966</v>
      </c>
      <c r="P49" s="5" t="s">
        <v>19</v>
      </c>
      <c r="Q49" s="18">
        <v>43590368</v>
      </c>
      <c r="R49" s="5" t="s">
        <v>19</v>
      </c>
      <c r="S49" s="18">
        <v>44044811</v>
      </c>
      <c r="T49" s="5" t="s">
        <v>19</v>
      </c>
      <c r="U49" s="18">
        <v>44494502</v>
      </c>
      <c r="V49" s="5" t="s">
        <v>19</v>
      </c>
      <c r="W49" s="18">
        <v>44938712</v>
      </c>
      <c r="X49" s="5" t="s">
        <v>19</v>
      </c>
      <c r="Y49" s="18">
        <v>45376763</v>
      </c>
      <c r="Z49" s="5" t="s">
        <v>19</v>
      </c>
      <c r="AA49" s="18">
        <v>45808747</v>
      </c>
      <c r="AB49" t="str">
        <f t="shared" si="25"/>
        <v>Non-OECD Economies</v>
      </c>
      <c r="AC49" t="str">
        <f t="shared" si="1"/>
        <v/>
      </c>
      <c r="AD49">
        <f t="shared" si="2"/>
        <v>40788453</v>
      </c>
      <c r="AE49" t="str">
        <f t="shared" si="3"/>
        <v/>
      </c>
      <c r="AF49">
        <f t="shared" si="4"/>
        <v>41261490</v>
      </c>
      <c r="AG49" t="str">
        <f t="shared" si="5"/>
        <v/>
      </c>
      <c r="AH49">
        <f t="shared" si="6"/>
        <v>41733271</v>
      </c>
      <c r="AI49" t="str">
        <f t="shared" si="7"/>
        <v/>
      </c>
      <c r="AJ49">
        <f t="shared" si="8"/>
        <v>42202935</v>
      </c>
      <c r="AK49" t="str">
        <f t="shared" si="9"/>
        <v/>
      </c>
      <c r="AL49">
        <f t="shared" si="10"/>
        <v>42669500</v>
      </c>
      <c r="AM49" t="str">
        <f t="shared" si="11"/>
        <v/>
      </c>
      <c r="AN49">
        <f t="shared" si="12"/>
        <v>43131966</v>
      </c>
      <c r="AO49" t="str">
        <f t="shared" si="13"/>
        <v/>
      </c>
      <c r="AP49">
        <f t="shared" si="14"/>
        <v>43590368</v>
      </c>
      <c r="AQ49" t="str">
        <f t="shared" si="15"/>
        <v/>
      </c>
      <c r="AR49">
        <f t="shared" si="16"/>
        <v>44044811</v>
      </c>
      <c r="AS49" t="str">
        <f t="shared" si="17"/>
        <v/>
      </c>
      <c r="AT49">
        <f t="shared" si="18"/>
        <v>44494502</v>
      </c>
      <c r="AU49" t="str">
        <f t="shared" si="19"/>
        <v/>
      </c>
      <c r="AV49">
        <f t="shared" si="20"/>
        <v>44938712</v>
      </c>
      <c r="AW49" t="str">
        <f t="shared" si="21"/>
        <v/>
      </c>
      <c r="AX49">
        <f t="shared" si="22"/>
        <v>45376763</v>
      </c>
      <c r="AY49" t="str">
        <f t="shared" si="23"/>
        <v/>
      </c>
      <c r="AZ49">
        <f t="shared" si="24"/>
        <v>45808747</v>
      </c>
    </row>
    <row r="50" spans="1:52" ht="15" x14ac:dyDescent="0.3">
      <c r="A50" s="68"/>
      <c r="B50" s="9" t="s">
        <v>106</v>
      </c>
      <c r="C50" s="3" t="s">
        <v>19</v>
      </c>
      <c r="D50" s="5" t="s">
        <v>19</v>
      </c>
      <c r="E50" s="18">
        <v>194890682</v>
      </c>
      <c r="F50" s="5" t="s">
        <v>19</v>
      </c>
      <c r="G50" s="18">
        <v>196603732</v>
      </c>
      <c r="H50" s="5" t="s">
        <v>19</v>
      </c>
      <c r="I50" s="18">
        <v>198314934</v>
      </c>
      <c r="J50" s="5" t="s">
        <v>19</v>
      </c>
      <c r="K50" s="18">
        <v>200004188</v>
      </c>
      <c r="L50" s="5" t="s">
        <v>19</v>
      </c>
      <c r="M50" s="18">
        <v>201717541</v>
      </c>
      <c r="N50" s="5" t="s">
        <v>19</v>
      </c>
      <c r="O50" s="18">
        <v>203475683</v>
      </c>
      <c r="P50" s="5" t="s">
        <v>19</v>
      </c>
      <c r="Q50" s="18">
        <v>205156587</v>
      </c>
      <c r="R50" s="5" t="s">
        <v>19</v>
      </c>
      <c r="S50" s="18">
        <v>206804741</v>
      </c>
      <c r="T50" s="5" t="s">
        <v>19</v>
      </c>
      <c r="U50" s="18">
        <v>208494900</v>
      </c>
      <c r="V50" s="5" t="s">
        <v>19</v>
      </c>
      <c r="W50" s="18">
        <v>210147125</v>
      </c>
      <c r="X50" s="5" t="s">
        <v>19</v>
      </c>
      <c r="Y50" s="18">
        <v>211755692</v>
      </c>
      <c r="Z50" s="5" t="s">
        <v>19</v>
      </c>
      <c r="AA50" s="18">
        <v>213317639</v>
      </c>
      <c r="AB50">
        <f t="shared" si="25"/>
        <v>0</v>
      </c>
      <c r="AC50" t="str">
        <f t="shared" si="1"/>
        <v/>
      </c>
      <c r="AD50">
        <f t="shared" si="2"/>
        <v>194890682</v>
      </c>
      <c r="AE50" t="str">
        <f t="shared" si="3"/>
        <v/>
      </c>
      <c r="AF50">
        <f t="shared" si="4"/>
        <v>196603732</v>
      </c>
      <c r="AG50" t="str">
        <f t="shared" si="5"/>
        <v/>
      </c>
      <c r="AH50">
        <f t="shared" si="6"/>
        <v>198314934</v>
      </c>
      <c r="AI50" t="str">
        <f t="shared" si="7"/>
        <v/>
      </c>
      <c r="AJ50">
        <f t="shared" si="8"/>
        <v>200004188</v>
      </c>
      <c r="AK50" t="str">
        <f t="shared" si="9"/>
        <v/>
      </c>
      <c r="AL50">
        <f t="shared" si="10"/>
        <v>201717541</v>
      </c>
      <c r="AM50" t="str">
        <f t="shared" si="11"/>
        <v/>
      </c>
      <c r="AN50">
        <f t="shared" si="12"/>
        <v>203475683</v>
      </c>
      <c r="AO50" t="str">
        <f t="shared" si="13"/>
        <v/>
      </c>
      <c r="AP50">
        <f t="shared" si="14"/>
        <v>205156587</v>
      </c>
      <c r="AQ50" t="str">
        <f t="shared" si="15"/>
        <v/>
      </c>
      <c r="AR50">
        <f t="shared" si="16"/>
        <v>206804741</v>
      </c>
      <c r="AS50" t="str">
        <f t="shared" si="17"/>
        <v/>
      </c>
      <c r="AT50">
        <f t="shared" si="18"/>
        <v>208494900</v>
      </c>
      <c r="AU50" t="str">
        <f t="shared" si="19"/>
        <v/>
      </c>
      <c r="AV50">
        <f t="shared" si="20"/>
        <v>210147125</v>
      </c>
      <c r="AW50" t="str">
        <f t="shared" si="21"/>
        <v/>
      </c>
      <c r="AX50">
        <f t="shared" si="22"/>
        <v>211755692</v>
      </c>
      <c r="AY50" t="str">
        <f t="shared" si="23"/>
        <v/>
      </c>
      <c r="AZ50">
        <f t="shared" si="24"/>
        <v>213317639</v>
      </c>
    </row>
    <row r="51" spans="1:52" ht="15" x14ac:dyDescent="0.3">
      <c r="A51" s="68"/>
      <c r="B51" s="9" t="s">
        <v>107</v>
      </c>
      <c r="C51" s="3" t="s">
        <v>19</v>
      </c>
      <c r="D51" s="5" t="s">
        <v>19</v>
      </c>
      <c r="E51" s="18">
        <v>7395598.5</v>
      </c>
      <c r="F51" s="5" t="s">
        <v>19</v>
      </c>
      <c r="G51" s="18">
        <v>7348327.5</v>
      </c>
      <c r="H51" s="5" t="s">
        <v>19</v>
      </c>
      <c r="I51" s="18">
        <v>7305888</v>
      </c>
      <c r="J51" s="5" t="s">
        <v>19</v>
      </c>
      <c r="K51" s="18">
        <v>7265114.5</v>
      </c>
      <c r="L51" s="5" t="s">
        <v>19</v>
      </c>
      <c r="M51" s="18">
        <v>7223937.5</v>
      </c>
      <c r="N51" s="5" t="s">
        <v>19</v>
      </c>
      <c r="O51" s="18">
        <v>7177991</v>
      </c>
      <c r="P51" s="5" t="s">
        <v>19</v>
      </c>
      <c r="Q51" s="18">
        <v>7127821.5</v>
      </c>
      <c r="R51" s="5" t="s">
        <v>19</v>
      </c>
      <c r="S51" s="18">
        <v>7075946.5</v>
      </c>
      <c r="T51" s="5" t="s">
        <v>19</v>
      </c>
      <c r="U51" s="18">
        <v>7025036.5</v>
      </c>
      <c r="V51" s="5" t="s">
        <v>19</v>
      </c>
      <c r="W51" s="18">
        <v>6975760.5</v>
      </c>
      <c r="X51" s="5" t="s">
        <v>19</v>
      </c>
      <c r="Y51" s="18">
        <v>6934015</v>
      </c>
      <c r="Z51" s="5" t="s">
        <v>19</v>
      </c>
      <c r="AA51" s="18">
        <v>6898621</v>
      </c>
      <c r="AB51">
        <f t="shared" si="25"/>
        <v>0</v>
      </c>
      <c r="AC51" t="str">
        <f t="shared" si="1"/>
        <v/>
      </c>
      <c r="AD51">
        <f t="shared" si="2"/>
        <v>7395598.5</v>
      </c>
      <c r="AE51" t="str">
        <f t="shared" si="3"/>
        <v/>
      </c>
      <c r="AF51">
        <f t="shared" si="4"/>
        <v>7348327.5</v>
      </c>
      <c r="AG51" t="str">
        <f t="shared" si="5"/>
        <v/>
      </c>
      <c r="AH51">
        <f t="shared" si="6"/>
        <v>7305888</v>
      </c>
      <c r="AI51" t="str">
        <f t="shared" si="7"/>
        <v/>
      </c>
      <c r="AJ51">
        <f t="shared" si="8"/>
        <v>7265114.5</v>
      </c>
      <c r="AK51" t="str">
        <f t="shared" si="9"/>
        <v/>
      </c>
      <c r="AL51">
        <f t="shared" si="10"/>
        <v>7223937.5</v>
      </c>
      <c r="AM51" t="str">
        <f t="shared" si="11"/>
        <v/>
      </c>
      <c r="AN51">
        <f t="shared" si="12"/>
        <v>7177991</v>
      </c>
      <c r="AO51" t="str">
        <f t="shared" si="13"/>
        <v/>
      </c>
      <c r="AP51">
        <f t="shared" si="14"/>
        <v>7127821.5</v>
      </c>
      <c r="AQ51" t="str">
        <f t="shared" si="15"/>
        <v/>
      </c>
      <c r="AR51">
        <f t="shared" si="16"/>
        <v>7075946.5</v>
      </c>
      <c r="AS51" t="str">
        <f t="shared" si="17"/>
        <v/>
      </c>
      <c r="AT51">
        <f t="shared" si="18"/>
        <v>7025036.5</v>
      </c>
      <c r="AU51" t="str">
        <f t="shared" si="19"/>
        <v/>
      </c>
      <c r="AV51">
        <f t="shared" si="20"/>
        <v>6975760.5</v>
      </c>
      <c r="AW51" t="str">
        <f t="shared" si="21"/>
        <v/>
      </c>
      <c r="AX51">
        <f t="shared" si="22"/>
        <v>6934015</v>
      </c>
      <c r="AY51" t="str">
        <f t="shared" si="23"/>
        <v/>
      </c>
      <c r="AZ51">
        <f t="shared" si="24"/>
        <v>6898621</v>
      </c>
    </row>
    <row r="52" spans="1:52" ht="40.799999999999997" x14ac:dyDescent="0.3">
      <c r="A52" s="68"/>
      <c r="B52" s="9" t="s">
        <v>108</v>
      </c>
      <c r="C52" s="3" t="s">
        <v>19</v>
      </c>
      <c r="D52" s="5" t="s">
        <v>19</v>
      </c>
      <c r="E52" s="18">
        <v>1368810604</v>
      </c>
      <c r="F52" s="5" t="s">
        <v>19</v>
      </c>
      <c r="G52" s="18">
        <v>1376497633</v>
      </c>
      <c r="H52" s="5" t="s">
        <v>19</v>
      </c>
      <c r="I52" s="18">
        <v>1384206408</v>
      </c>
      <c r="J52" s="5" t="s">
        <v>19</v>
      </c>
      <c r="K52" s="18">
        <v>1391883335</v>
      </c>
      <c r="L52" s="5" t="s">
        <v>19</v>
      </c>
      <c r="M52" s="18">
        <v>1399453966</v>
      </c>
      <c r="N52" s="5" t="s">
        <v>19</v>
      </c>
      <c r="O52" s="18">
        <v>1406847868</v>
      </c>
      <c r="P52" s="5" t="s">
        <v>19</v>
      </c>
      <c r="Q52" s="18">
        <v>1414049353</v>
      </c>
      <c r="R52" s="5" t="s">
        <v>19</v>
      </c>
      <c r="S52" s="18">
        <v>1421021794</v>
      </c>
      <c r="T52" s="5" t="s">
        <v>19</v>
      </c>
      <c r="U52" s="18">
        <v>1427647789</v>
      </c>
      <c r="V52" s="5" t="s">
        <v>19</v>
      </c>
      <c r="W52" s="18">
        <v>1433783692</v>
      </c>
      <c r="X52" s="5" t="s">
        <v>19</v>
      </c>
      <c r="Y52" s="18">
        <v>1439323774</v>
      </c>
      <c r="Z52" s="5" t="s">
        <v>19</v>
      </c>
      <c r="AA52" s="18">
        <v>1444216102</v>
      </c>
      <c r="AB52">
        <f t="shared" si="25"/>
        <v>0</v>
      </c>
      <c r="AC52" t="str">
        <f t="shared" si="1"/>
        <v/>
      </c>
      <c r="AD52">
        <f t="shared" si="2"/>
        <v>1368810604</v>
      </c>
      <c r="AE52" t="str">
        <f t="shared" si="3"/>
        <v/>
      </c>
      <c r="AF52">
        <f t="shared" si="4"/>
        <v>1376497633</v>
      </c>
      <c r="AG52" t="str">
        <f t="shared" si="5"/>
        <v/>
      </c>
      <c r="AH52">
        <f t="shared" si="6"/>
        <v>1384206408</v>
      </c>
      <c r="AI52" t="str">
        <f t="shared" si="7"/>
        <v/>
      </c>
      <c r="AJ52">
        <f t="shared" si="8"/>
        <v>1391883335</v>
      </c>
      <c r="AK52" t="str">
        <f t="shared" si="9"/>
        <v/>
      </c>
      <c r="AL52">
        <f t="shared" si="10"/>
        <v>1399453966</v>
      </c>
      <c r="AM52" t="str">
        <f t="shared" si="11"/>
        <v/>
      </c>
      <c r="AN52">
        <f t="shared" si="12"/>
        <v>1406847868</v>
      </c>
      <c r="AO52" t="str">
        <f t="shared" si="13"/>
        <v/>
      </c>
      <c r="AP52">
        <f t="shared" si="14"/>
        <v>1414049353</v>
      </c>
      <c r="AQ52" t="str">
        <f t="shared" si="15"/>
        <v/>
      </c>
      <c r="AR52">
        <f t="shared" si="16"/>
        <v>1421021794</v>
      </c>
      <c r="AS52" t="str">
        <f t="shared" si="17"/>
        <v/>
      </c>
      <c r="AT52">
        <f t="shared" si="18"/>
        <v>1427647789</v>
      </c>
      <c r="AU52" t="str">
        <f t="shared" si="19"/>
        <v/>
      </c>
      <c r="AV52">
        <f t="shared" si="20"/>
        <v>1433783692</v>
      </c>
      <c r="AW52" t="str">
        <f t="shared" si="21"/>
        <v/>
      </c>
      <c r="AX52">
        <f t="shared" si="22"/>
        <v>1439323774</v>
      </c>
      <c r="AY52" t="str">
        <f t="shared" si="23"/>
        <v/>
      </c>
      <c r="AZ52">
        <f t="shared" si="24"/>
        <v>1444216102</v>
      </c>
    </row>
    <row r="53" spans="1:52" ht="15" x14ac:dyDescent="0.3">
      <c r="A53" s="68"/>
      <c r="B53" s="9" t="s">
        <v>109</v>
      </c>
      <c r="C53" s="3" t="s">
        <v>19</v>
      </c>
      <c r="D53" s="5" t="s">
        <v>19</v>
      </c>
      <c r="E53" s="18">
        <v>4295427</v>
      </c>
      <c r="F53" s="5" t="s">
        <v>19</v>
      </c>
      <c r="G53" s="18">
        <v>4280622</v>
      </c>
      <c r="H53" s="5" t="s">
        <v>19</v>
      </c>
      <c r="I53" s="18">
        <v>4267558</v>
      </c>
      <c r="J53" s="5" t="s">
        <v>19</v>
      </c>
      <c r="K53" s="18">
        <v>4255689</v>
      </c>
      <c r="L53" s="5" t="s">
        <v>19</v>
      </c>
      <c r="M53" s="18">
        <v>4238389</v>
      </c>
      <c r="N53" s="5" t="s">
        <v>19</v>
      </c>
      <c r="O53" s="18">
        <v>4203604</v>
      </c>
      <c r="P53" s="5" t="s">
        <v>19</v>
      </c>
      <c r="Q53" s="18">
        <v>4174349</v>
      </c>
      <c r="R53" s="5" t="s">
        <v>19</v>
      </c>
      <c r="S53" s="18">
        <v>4124531</v>
      </c>
      <c r="T53" s="5" t="s">
        <v>19</v>
      </c>
      <c r="U53" s="18">
        <v>4087843</v>
      </c>
      <c r="V53" s="5" t="s">
        <v>19</v>
      </c>
      <c r="W53" s="18">
        <v>4065253</v>
      </c>
      <c r="X53" s="5" t="s">
        <v>19</v>
      </c>
      <c r="Y53" s="18">
        <v>4047680</v>
      </c>
      <c r="Z53" s="5" t="s">
        <v>19</v>
      </c>
      <c r="AA53" s="18">
        <v>4024898</v>
      </c>
      <c r="AB53">
        <f t="shared" si="25"/>
        <v>0</v>
      </c>
      <c r="AC53" t="str">
        <f t="shared" si="1"/>
        <v/>
      </c>
      <c r="AD53">
        <f t="shared" si="2"/>
        <v>4295427</v>
      </c>
      <c r="AE53" t="str">
        <f t="shared" si="3"/>
        <v/>
      </c>
      <c r="AF53">
        <f t="shared" si="4"/>
        <v>4280622</v>
      </c>
      <c r="AG53" t="str">
        <f t="shared" si="5"/>
        <v/>
      </c>
      <c r="AH53">
        <f t="shared" si="6"/>
        <v>4267558</v>
      </c>
      <c r="AI53" t="str">
        <f t="shared" si="7"/>
        <v/>
      </c>
      <c r="AJ53">
        <f t="shared" si="8"/>
        <v>4255689</v>
      </c>
      <c r="AK53" t="str">
        <f t="shared" si="9"/>
        <v/>
      </c>
      <c r="AL53">
        <f t="shared" si="10"/>
        <v>4238389</v>
      </c>
      <c r="AM53" t="str">
        <f t="shared" si="11"/>
        <v/>
      </c>
      <c r="AN53">
        <f t="shared" si="12"/>
        <v>4203604</v>
      </c>
      <c r="AO53" t="str">
        <f t="shared" si="13"/>
        <v/>
      </c>
      <c r="AP53">
        <f t="shared" si="14"/>
        <v>4174349</v>
      </c>
      <c r="AQ53" t="str">
        <f t="shared" si="15"/>
        <v/>
      </c>
      <c r="AR53">
        <f t="shared" si="16"/>
        <v>4124531</v>
      </c>
      <c r="AS53" t="str">
        <f t="shared" si="17"/>
        <v/>
      </c>
      <c r="AT53">
        <f t="shared" si="18"/>
        <v>4087843</v>
      </c>
      <c r="AU53" t="str">
        <f t="shared" si="19"/>
        <v/>
      </c>
      <c r="AV53">
        <f t="shared" si="20"/>
        <v>4065253</v>
      </c>
      <c r="AW53" t="str">
        <f t="shared" si="21"/>
        <v/>
      </c>
      <c r="AX53">
        <f t="shared" si="22"/>
        <v>4047680</v>
      </c>
      <c r="AY53" t="str">
        <f t="shared" si="23"/>
        <v/>
      </c>
      <c r="AZ53">
        <f t="shared" si="24"/>
        <v>4024898</v>
      </c>
    </row>
    <row r="54" spans="1:52" ht="15" x14ac:dyDescent="0.3">
      <c r="A54" s="68"/>
      <c r="B54" s="4" t="s">
        <v>110</v>
      </c>
      <c r="C54" s="3" t="s">
        <v>19</v>
      </c>
      <c r="D54" s="5" t="s">
        <v>19</v>
      </c>
      <c r="E54" s="18">
        <v>829444</v>
      </c>
      <c r="F54" s="5" t="s">
        <v>19</v>
      </c>
      <c r="G54" s="18">
        <v>850882</v>
      </c>
      <c r="H54" s="5" t="s">
        <v>19</v>
      </c>
      <c r="I54" s="18">
        <v>863945</v>
      </c>
      <c r="J54" s="5" t="s">
        <v>19</v>
      </c>
      <c r="K54" s="18">
        <v>861938</v>
      </c>
      <c r="L54" s="5" t="s">
        <v>19</v>
      </c>
      <c r="M54" s="18">
        <v>852511</v>
      </c>
      <c r="N54" s="5" t="s">
        <v>19</v>
      </c>
      <c r="O54" s="18">
        <v>847662</v>
      </c>
      <c r="P54" s="5" t="s">
        <v>19</v>
      </c>
      <c r="Q54" s="18">
        <v>851559</v>
      </c>
      <c r="R54" s="5" t="s">
        <v>19</v>
      </c>
      <c r="S54" s="18">
        <v>859520</v>
      </c>
      <c r="T54" s="5" t="s">
        <v>19</v>
      </c>
      <c r="U54" s="18">
        <v>870071</v>
      </c>
      <c r="V54" s="5" t="s">
        <v>19</v>
      </c>
      <c r="W54" s="18">
        <v>881949</v>
      </c>
      <c r="X54" s="5" t="s">
        <v>19</v>
      </c>
      <c r="Y54" s="18">
        <v>892828</v>
      </c>
      <c r="Z54" s="5" t="s">
        <v>19</v>
      </c>
      <c r="AA54" s="18">
        <v>899939</v>
      </c>
      <c r="AB54">
        <f t="shared" si="25"/>
        <v>0</v>
      </c>
      <c r="AC54" t="str">
        <f t="shared" si="1"/>
        <v/>
      </c>
      <c r="AD54">
        <f t="shared" si="2"/>
        <v>829444</v>
      </c>
      <c r="AE54" t="str">
        <f t="shared" si="3"/>
        <v/>
      </c>
      <c r="AF54">
        <f t="shared" si="4"/>
        <v>850882</v>
      </c>
      <c r="AG54" t="str">
        <f t="shared" si="5"/>
        <v/>
      </c>
      <c r="AH54">
        <f t="shared" si="6"/>
        <v>863945</v>
      </c>
      <c r="AI54" t="str">
        <f t="shared" si="7"/>
        <v/>
      </c>
      <c r="AJ54">
        <f t="shared" si="8"/>
        <v>861938</v>
      </c>
      <c r="AK54" t="str">
        <f t="shared" si="9"/>
        <v/>
      </c>
      <c r="AL54">
        <f t="shared" si="10"/>
        <v>852511</v>
      </c>
      <c r="AM54" t="str">
        <f t="shared" si="11"/>
        <v/>
      </c>
      <c r="AN54">
        <f t="shared" si="12"/>
        <v>847662</v>
      </c>
      <c r="AO54" t="str">
        <f t="shared" si="13"/>
        <v/>
      </c>
      <c r="AP54">
        <f t="shared" si="14"/>
        <v>851559</v>
      </c>
      <c r="AQ54" t="str">
        <f t="shared" si="15"/>
        <v/>
      </c>
      <c r="AR54">
        <f t="shared" si="16"/>
        <v>859520</v>
      </c>
      <c r="AS54" t="str">
        <f t="shared" si="17"/>
        <v/>
      </c>
      <c r="AT54">
        <f t="shared" si="18"/>
        <v>870071</v>
      </c>
      <c r="AU54" t="str">
        <f t="shared" si="19"/>
        <v/>
      </c>
      <c r="AV54">
        <f t="shared" si="20"/>
        <v>881949</v>
      </c>
      <c r="AW54" t="str">
        <f t="shared" si="21"/>
        <v/>
      </c>
      <c r="AX54">
        <f t="shared" si="22"/>
        <v>892828</v>
      </c>
      <c r="AY54" t="str">
        <f t="shared" si="23"/>
        <v/>
      </c>
      <c r="AZ54">
        <f t="shared" si="24"/>
        <v>899939</v>
      </c>
    </row>
    <row r="55" spans="1:52" ht="15" x14ac:dyDescent="0.3">
      <c r="A55" s="68"/>
      <c r="B55" s="9" t="s">
        <v>111</v>
      </c>
      <c r="C55" s="3" t="s">
        <v>19</v>
      </c>
      <c r="D55" s="5" t="s">
        <v>19</v>
      </c>
      <c r="E55" s="18">
        <v>1234281163</v>
      </c>
      <c r="F55" s="5" t="s">
        <v>19</v>
      </c>
      <c r="G55" s="18">
        <v>1250287939</v>
      </c>
      <c r="H55" s="5" t="s">
        <v>19</v>
      </c>
      <c r="I55" s="18">
        <v>1265780243</v>
      </c>
      <c r="J55" s="5" t="s">
        <v>19</v>
      </c>
      <c r="K55" s="18">
        <v>1280842119</v>
      </c>
      <c r="L55" s="5" t="s">
        <v>19</v>
      </c>
      <c r="M55" s="18">
        <v>1295600768</v>
      </c>
      <c r="N55" s="5" t="s">
        <v>19</v>
      </c>
      <c r="O55" s="18">
        <v>1310152392</v>
      </c>
      <c r="P55" s="5" t="s">
        <v>19</v>
      </c>
      <c r="Q55" s="18">
        <v>1324517250</v>
      </c>
      <c r="R55" s="5" t="s">
        <v>19</v>
      </c>
      <c r="S55" s="18">
        <v>1338676779</v>
      </c>
      <c r="T55" s="5" t="s">
        <v>19</v>
      </c>
      <c r="U55" s="18">
        <v>1352642283</v>
      </c>
      <c r="V55" s="5" t="s">
        <v>19</v>
      </c>
      <c r="W55" s="18">
        <v>1366417756</v>
      </c>
      <c r="X55" s="5" t="s">
        <v>19</v>
      </c>
      <c r="Y55" s="18">
        <v>1380004385</v>
      </c>
      <c r="Z55" s="5" t="s">
        <v>19</v>
      </c>
      <c r="AA55" s="18">
        <v>1393409033</v>
      </c>
      <c r="AB55">
        <f t="shared" si="25"/>
        <v>0</v>
      </c>
      <c r="AC55" t="str">
        <f t="shared" si="1"/>
        <v/>
      </c>
      <c r="AD55">
        <f t="shared" si="2"/>
        <v>1234281163</v>
      </c>
      <c r="AE55" t="str">
        <f t="shared" si="3"/>
        <v/>
      </c>
      <c r="AF55">
        <f t="shared" si="4"/>
        <v>1250287939</v>
      </c>
      <c r="AG55" t="str">
        <f t="shared" si="5"/>
        <v/>
      </c>
      <c r="AH55">
        <f t="shared" si="6"/>
        <v>1265780243</v>
      </c>
      <c r="AI55" t="str">
        <f t="shared" si="7"/>
        <v/>
      </c>
      <c r="AJ55">
        <f t="shared" si="8"/>
        <v>1280842119</v>
      </c>
      <c r="AK55" t="str">
        <f t="shared" si="9"/>
        <v/>
      </c>
      <c r="AL55">
        <f t="shared" si="10"/>
        <v>1295600768</v>
      </c>
      <c r="AM55" t="str">
        <f t="shared" si="11"/>
        <v/>
      </c>
      <c r="AN55">
        <f t="shared" si="12"/>
        <v>1310152392</v>
      </c>
      <c r="AO55" t="str">
        <f t="shared" si="13"/>
        <v/>
      </c>
      <c r="AP55">
        <f t="shared" si="14"/>
        <v>1324517250</v>
      </c>
      <c r="AQ55" t="str">
        <f t="shared" si="15"/>
        <v/>
      </c>
      <c r="AR55">
        <f t="shared" si="16"/>
        <v>1338676779</v>
      </c>
      <c r="AS55" t="str">
        <f t="shared" si="17"/>
        <v/>
      </c>
      <c r="AT55">
        <f t="shared" si="18"/>
        <v>1352642283</v>
      </c>
      <c r="AU55" t="str">
        <f t="shared" si="19"/>
        <v/>
      </c>
      <c r="AV55">
        <f t="shared" si="20"/>
        <v>1366417756</v>
      </c>
      <c r="AW55" t="str">
        <f t="shared" si="21"/>
        <v/>
      </c>
      <c r="AX55">
        <f t="shared" si="22"/>
        <v>1380004385</v>
      </c>
      <c r="AY55" t="str">
        <f t="shared" si="23"/>
        <v/>
      </c>
      <c r="AZ55">
        <f t="shared" si="24"/>
        <v>1393409033</v>
      </c>
    </row>
    <row r="56" spans="1:52" ht="15" x14ac:dyDescent="0.3">
      <c r="A56" s="68"/>
      <c r="B56" s="9" t="s">
        <v>112</v>
      </c>
      <c r="C56" s="3" t="s">
        <v>19</v>
      </c>
      <c r="D56" s="5" t="s">
        <v>19</v>
      </c>
      <c r="E56" s="18">
        <v>241834226</v>
      </c>
      <c r="F56" s="5" t="s">
        <v>19</v>
      </c>
      <c r="G56" s="18">
        <v>245115988</v>
      </c>
      <c r="H56" s="5" t="s">
        <v>19</v>
      </c>
      <c r="I56" s="18">
        <v>248451714</v>
      </c>
      <c r="J56" s="5" t="s">
        <v>19</v>
      </c>
      <c r="K56" s="18">
        <v>251805314</v>
      </c>
      <c r="L56" s="5" t="s">
        <v>19</v>
      </c>
      <c r="M56" s="18">
        <v>255128076</v>
      </c>
      <c r="N56" s="5" t="s">
        <v>19</v>
      </c>
      <c r="O56" s="18">
        <v>255587900</v>
      </c>
      <c r="P56" s="5" t="s">
        <v>19</v>
      </c>
      <c r="Q56" s="18">
        <v>258496500</v>
      </c>
      <c r="R56" s="5" t="s">
        <v>19</v>
      </c>
      <c r="S56" s="18">
        <v>261355500</v>
      </c>
      <c r="T56" s="5" t="s">
        <v>19</v>
      </c>
      <c r="U56" s="18">
        <v>264161600</v>
      </c>
      <c r="V56" s="5" t="s">
        <v>19</v>
      </c>
      <c r="W56" s="18">
        <v>266911900</v>
      </c>
      <c r="X56" s="5" t="s">
        <v>19</v>
      </c>
      <c r="Y56" s="18">
        <v>269603400</v>
      </c>
      <c r="Z56" s="5" t="s">
        <v>19</v>
      </c>
      <c r="AA56" s="18">
        <v>272248500</v>
      </c>
      <c r="AB56">
        <f t="shared" si="25"/>
        <v>0</v>
      </c>
      <c r="AC56" t="str">
        <f t="shared" si="1"/>
        <v/>
      </c>
      <c r="AD56">
        <f t="shared" si="2"/>
        <v>241834226</v>
      </c>
      <c r="AE56" t="str">
        <f t="shared" si="3"/>
        <v/>
      </c>
      <c r="AF56">
        <f t="shared" si="4"/>
        <v>245115988</v>
      </c>
      <c r="AG56" t="str">
        <f t="shared" si="5"/>
        <v/>
      </c>
      <c r="AH56">
        <f t="shared" si="6"/>
        <v>248451714</v>
      </c>
      <c r="AI56" t="str">
        <f t="shared" si="7"/>
        <v/>
      </c>
      <c r="AJ56">
        <f t="shared" si="8"/>
        <v>251805314</v>
      </c>
      <c r="AK56" t="str">
        <f t="shared" si="9"/>
        <v/>
      </c>
      <c r="AL56">
        <f t="shared" si="10"/>
        <v>255128076</v>
      </c>
      <c r="AM56" t="str">
        <f t="shared" si="11"/>
        <v/>
      </c>
      <c r="AN56">
        <f t="shared" si="12"/>
        <v>255587900</v>
      </c>
      <c r="AO56" t="str">
        <f t="shared" si="13"/>
        <v/>
      </c>
      <c r="AP56">
        <f t="shared" si="14"/>
        <v>258496500</v>
      </c>
      <c r="AQ56" t="str">
        <f t="shared" si="15"/>
        <v/>
      </c>
      <c r="AR56">
        <f t="shared" si="16"/>
        <v>261355500</v>
      </c>
      <c r="AS56" t="str">
        <f t="shared" si="17"/>
        <v/>
      </c>
      <c r="AT56">
        <f t="shared" si="18"/>
        <v>264161600</v>
      </c>
      <c r="AU56" t="str">
        <f t="shared" si="19"/>
        <v/>
      </c>
      <c r="AV56">
        <f t="shared" si="20"/>
        <v>266911900</v>
      </c>
      <c r="AW56" t="str">
        <f t="shared" si="21"/>
        <v/>
      </c>
      <c r="AX56">
        <f t="shared" si="22"/>
        <v>269603400</v>
      </c>
      <c r="AY56" t="str">
        <f t="shared" si="23"/>
        <v/>
      </c>
      <c r="AZ56">
        <f t="shared" si="24"/>
        <v>272248500</v>
      </c>
    </row>
    <row r="57" spans="1:52" ht="15" x14ac:dyDescent="0.3">
      <c r="A57" s="68"/>
      <c r="B57" s="9" t="s">
        <v>113</v>
      </c>
      <c r="C57" s="3" t="s">
        <v>19</v>
      </c>
      <c r="D57" s="5" t="s">
        <v>19</v>
      </c>
      <c r="E57" s="18">
        <v>414509</v>
      </c>
      <c r="F57" s="5" t="s">
        <v>19</v>
      </c>
      <c r="G57" s="18">
        <v>416264</v>
      </c>
      <c r="H57" s="5" t="s">
        <v>19</v>
      </c>
      <c r="I57" s="18">
        <v>420033</v>
      </c>
      <c r="J57" s="5" t="s">
        <v>19</v>
      </c>
      <c r="K57" s="18">
        <v>425968</v>
      </c>
      <c r="L57" s="5" t="s">
        <v>19</v>
      </c>
      <c r="M57" s="18">
        <v>434557</v>
      </c>
      <c r="N57" s="5" t="s">
        <v>19</v>
      </c>
      <c r="O57" s="18">
        <v>445056</v>
      </c>
      <c r="P57" s="5" t="s">
        <v>19</v>
      </c>
      <c r="Q57" s="18">
        <v>455356</v>
      </c>
      <c r="R57" s="5" t="s">
        <v>19</v>
      </c>
      <c r="S57" s="18">
        <v>468005</v>
      </c>
      <c r="T57" s="5" t="s">
        <v>19</v>
      </c>
      <c r="U57" s="18">
        <v>484634</v>
      </c>
      <c r="V57" s="5" t="s">
        <v>19</v>
      </c>
      <c r="W57" s="18">
        <v>504059</v>
      </c>
      <c r="X57" s="5" t="s">
        <v>19</v>
      </c>
      <c r="Y57" s="18">
        <v>515330</v>
      </c>
      <c r="Z57" s="5" t="s">
        <v>19</v>
      </c>
      <c r="AA57" s="18">
        <v>516748</v>
      </c>
      <c r="AB57">
        <f t="shared" si="25"/>
        <v>0</v>
      </c>
      <c r="AC57" t="str">
        <f t="shared" si="1"/>
        <v/>
      </c>
      <c r="AD57">
        <f t="shared" si="2"/>
        <v>414509</v>
      </c>
      <c r="AE57" t="str">
        <f t="shared" si="3"/>
        <v/>
      </c>
      <c r="AF57">
        <f t="shared" si="4"/>
        <v>416264</v>
      </c>
      <c r="AG57" t="str">
        <f t="shared" si="5"/>
        <v/>
      </c>
      <c r="AH57">
        <f t="shared" si="6"/>
        <v>420033</v>
      </c>
      <c r="AI57" t="str">
        <f t="shared" si="7"/>
        <v/>
      </c>
      <c r="AJ57">
        <f t="shared" si="8"/>
        <v>425968</v>
      </c>
      <c r="AK57" t="str">
        <f t="shared" si="9"/>
        <v/>
      </c>
      <c r="AL57">
        <f t="shared" si="10"/>
        <v>434557</v>
      </c>
      <c r="AM57" t="str">
        <f t="shared" si="11"/>
        <v/>
      </c>
      <c r="AN57">
        <f t="shared" si="12"/>
        <v>445056</v>
      </c>
      <c r="AO57" t="str">
        <f t="shared" si="13"/>
        <v/>
      </c>
      <c r="AP57">
        <f t="shared" si="14"/>
        <v>455356</v>
      </c>
      <c r="AQ57" t="str">
        <f t="shared" si="15"/>
        <v/>
      </c>
      <c r="AR57">
        <f t="shared" si="16"/>
        <v>468005</v>
      </c>
      <c r="AS57" t="str">
        <f t="shared" si="17"/>
        <v/>
      </c>
      <c r="AT57">
        <f t="shared" si="18"/>
        <v>484634</v>
      </c>
      <c r="AU57" t="str">
        <f t="shared" si="19"/>
        <v/>
      </c>
      <c r="AV57">
        <f t="shared" si="20"/>
        <v>504059</v>
      </c>
      <c r="AW57" t="str">
        <f t="shared" si="21"/>
        <v/>
      </c>
      <c r="AX57">
        <f t="shared" si="22"/>
        <v>515330</v>
      </c>
      <c r="AY57" t="str">
        <f t="shared" si="23"/>
        <v/>
      </c>
      <c r="AZ57">
        <f t="shared" si="24"/>
        <v>516748</v>
      </c>
    </row>
    <row r="58" spans="1:52" ht="15" x14ac:dyDescent="0.3">
      <c r="A58" s="68"/>
      <c r="B58" s="9" t="s">
        <v>114</v>
      </c>
      <c r="C58" s="3" t="s">
        <v>19</v>
      </c>
      <c r="D58" s="5" t="s">
        <v>19</v>
      </c>
      <c r="E58" s="18">
        <v>20246798</v>
      </c>
      <c r="F58" s="5" t="s">
        <v>19</v>
      </c>
      <c r="G58" s="18">
        <v>20147657</v>
      </c>
      <c r="H58" s="5" t="s">
        <v>19</v>
      </c>
      <c r="I58" s="18">
        <v>20060182</v>
      </c>
      <c r="J58" s="5" t="s">
        <v>19</v>
      </c>
      <c r="K58" s="18">
        <v>19988694</v>
      </c>
      <c r="L58" s="5" t="s">
        <v>19</v>
      </c>
      <c r="M58" s="18">
        <v>19916451</v>
      </c>
      <c r="N58" s="5" t="s">
        <v>19</v>
      </c>
      <c r="O58" s="18">
        <v>19822250</v>
      </c>
      <c r="P58" s="5" t="s">
        <v>19</v>
      </c>
      <c r="Q58" s="18">
        <v>19706424</v>
      </c>
      <c r="R58" s="5" t="s">
        <v>19</v>
      </c>
      <c r="S58" s="18">
        <v>19592933</v>
      </c>
      <c r="T58" s="5" t="s">
        <v>19</v>
      </c>
      <c r="U58" s="18">
        <v>19476713</v>
      </c>
      <c r="V58" s="5" t="s">
        <v>19</v>
      </c>
      <c r="W58" s="18">
        <v>19375835</v>
      </c>
      <c r="X58" s="5" t="s">
        <v>19</v>
      </c>
      <c r="Y58" s="18">
        <v>19269469</v>
      </c>
      <c r="Z58" s="5" t="s">
        <v>19</v>
      </c>
      <c r="AA58" s="18">
        <v>19136038</v>
      </c>
      <c r="AB58">
        <f t="shared" si="25"/>
        <v>0</v>
      </c>
      <c r="AC58" t="str">
        <f t="shared" si="1"/>
        <v/>
      </c>
      <c r="AD58">
        <f t="shared" si="2"/>
        <v>20246798</v>
      </c>
      <c r="AE58" t="str">
        <f t="shared" si="3"/>
        <v/>
      </c>
      <c r="AF58">
        <f t="shared" si="4"/>
        <v>20147657</v>
      </c>
      <c r="AG58" t="str">
        <f t="shared" si="5"/>
        <v/>
      </c>
      <c r="AH58">
        <f t="shared" si="6"/>
        <v>20060182</v>
      </c>
      <c r="AI58" t="str">
        <f t="shared" si="7"/>
        <v/>
      </c>
      <c r="AJ58">
        <f t="shared" si="8"/>
        <v>19988694</v>
      </c>
      <c r="AK58" t="str">
        <f t="shared" si="9"/>
        <v/>
      </c>
      <c r="AL58">
        <f t="shared" si="10"/>
        <v>19916451</v>
      </c>
      <c r="AM58" t="str">
        <f t="shared" si="11"/>
        <v/>
      </c>
      <c r="AN58">
        <f t="shared" si="12"/>
        <v>19822250</v>
      </c>
      <c r="AO58" t="str">
        <f t="shared" si="13"/>
        <v/>
      </c>
      <c r="AP58">
        <f t="shared" si="14"/>
        <v>19706424</v>
      </c>
      <c r="AQ58" t="str">
        <f t="shared" si="15"/>
        <v/>
      </c>
      <c r="AR58">
        <f t="shared" si="16"/>
        <v>19592933</v>
      </c>
      <c r="AS58" t="str">
        <f t="shared" si="17"/>
        <v/>
      </c>
      <c r="AT58">
        <f t="shared" si="18"/>
        <v>19476713</v>
      </c>
      <c r="AU58" t="str">
        <f t="shared" si="19"/>
        <v/>
      </c>
      <c r="AV58">
        <f t="shared" si="20"/>
        <v>19375835</v>
      </c>
      <c r="AW58" t="str">
        <f t="shared" si="21"/>
        <v/>
      </c>
      <c r="AX58">
        <f t="shared" si="22"/>
        <v>19269469</v>
      </c>
      <c r="AY58" t="str">
        <f t="shared" si="23"/>
        <v/>
      </c>
      <c r="AZ58">
        <f t="shared" si="24"/>
        <v>19136038</v>
      </c>
    </row>
    <row r="59" spans="1:52" ht="15" x14ac:dyDescent="0.3">
      <c r="A59" s="68"/>
      <c r="B59" s="9" t="s">
        <v>115</v>
      </c>
      <c r="C59" s="3" t="s">
        <v>19</v>
      </c>
      <c r="D59" s="5" t="s">
        <v>19</v>
      </c>
      <c r="E59" s="18">
        <v>142389969</v>
      </c>
      <c r="F59" s="5" t="s">
        <v>19</v>
      </c>
      <c r="G59" s="18">
        <v>142960911</v>
      </c>
      <c r="H59" s="5" t="s">
        <v>19</v>
      </c>
      <c r="I59" s="18">
        <v>143201721</v>
      </c>
      <c r="J59" s="5" t="s">
        <v>19</v>
      </c>
      <c r="K59" s="18">
        <v>143506995</v>
      </c>
      <c r="L59" s="5" t="s">
        <v>19</v>
      </c>
      <c r="M59" s="18">
        <v>143819657</v>
      </c>
      <c r="N59" s="5" t="s">
        <v>19</v>
      </c>
      <c r="O59" s="18">
        <v>146406004</v>
      </c>
      <c r="P59" s="5" t="s">
        <v>19</v>
      </c>
      <c r="Q59" s="18">
        <v>146674542</v>
      </c>
      <c r="R59" s="5" t="s">
        <v>19</v>
      </c>
      <c r="S59" s="18">
        <v>146842404</v>
      </c>
      <c r="T59" s="5" t="s">
        <v>19</v>
      </c>
      <c r="U59" s="18">
        <v>146830572</v>
      </c>
      <c r="V59" s="5" t="s">
        <v>19</v>
      </c>
      <c r="W59" s="18">
        <v>146764661</v>
      </c>
      <c r="X59" s="5" t="s">
        <v>19</v>
      </c>
      <c r="Y59" s="18">
        <v>146459803</v>
      </c>
      <c r="Z59" s="5" t="s">
        <v>19</v>
      </c>
      <c r="AA59" s="18" t="s">
        <v>22</v>
      </c>
      <c r="AB59">
        <f t="shared" si="25"/>
        <v>0</v>
      </c>
      <c r="AC59" t="str">
        <f t="shared" si="1"/>
        <v/>
      </c>
      <c r="AD59">
        <f t="shared" si="2"/>
        <v>142389969</v>
      </c>
      <c r="AE59" t="str">
        <f t="shared" si="3"/>
        <v/>
      </c>
      <c r="AF59">
        <f t="shared" si="4"/>
        <v>142960911</v>
      </c>
      <c r="AG59" t="str">
        <f t="shared" si="5"/>
        <v/>
      </c>
      <c r="AH59">
        <f t="shared" si="6"/>
        <v>143201721</v>
      </c>
      <c r="AI59" t="str">
        <f t="shared" si="7"/>
        <v/>
      </c>
      <c r="AJ59">
        <f t="shared" si="8"/>
        <v>143506995</v>
      </c>
      <c r="AK59" t="str">
        <f t="shared" si="9"/>
        <v/>
      </c>
      <c r="AL59">
        <f t="shared" si="10"/>
        <v>143819657</v>
      </c>
      <c r="AM59" t="str">
        <f t="shared" si="11"/>
        <v/>
      </c>
      <c r="AN59">
        <f t="shared" si="12"/>
        <v>146406004</v>
      </c>
      <c r="AO59" t="str">
        <f t="shared" si="13"/>
        <v/>
      </c>
      <c r="AP59">
        <f t="shared" si="14"/>
        <v>146674542</v>
      </c>
      <c r="AQ59" t="str">
        <f t="shared" si="15"/>
        <v/>
      </c>
      <c r="AR59">
        <f t="shared" si="16"/>
        <v>146842404</v>
      </c>
      <c r="AS59" t="str">
        <f t="shared" si="17"/>
        <v/>
      </c>
      <c r="AT59">
        <f t="shared" si="18"/>
        <v>146830572</v>
      </c>
      <c r="AU59" t="str">
        <f t="shared" si="19"/>
        <v/>
      </c>
      <c r="AV59">
        <f t="shared" si="20"/>
        <v>146764661</v>
      </c>
      <c r="AW59" t="str">
        <f t="shared" si="21"/>
        <v/>
      </c>
      <c r="AX59">
        <f t="shared" si="22"/>
        <v>146459803</v>
      </c>
      <c r="AY59" t="str">
        <f t="shared" si="23"/>
        <v/>
      </c>
      <c r="AZ59" t="str">
        <f t="shared" si="24"/>
        <v>..</v>
      </c>
    </row>
    <row r="60" spans="1:52" ht="20.399999999999999" x14ac:dyDescent="0.3">
      <c r="A60" s="68"/>
      <c r="B60" s="9" t="s">
        <v>116</v>
      </c>
      <c r="C60" s="3" t="s">
        <v>19</v>
      </c>
      <c r="D60" s="5" t="s">
        <v>19</v>
      </c>
      <c r="E60" s="18">
        <v>27421468</v>
      </c>
      <c r="F60" s="5" t="s">
        <v>19</v>
      </c>
      <c r="G60" s="18">
        <v>28267591</v>
      </c>
      <c r="H60" s="5" t="s">
        <v>19</v>
      </c>
      <c r="I60" s="18">
        <v>29154906</v>
      </c>
      <c r="J60" s="5" t="s">
        <v>19</v>
      </c>
      <c r="K60" s="18">
        <v>30052058</v>
      </c>
      <c r="L60" s="5" t="s">
        <v>19</v>
      </c>
      <c r="M60" s="18">
        <v>30916603</v>
      </c>
      <c r="N60" s="5" t="s">
        <v>19</v>
      </c>
      <c r="O60" s="18">
        <v>31717676</v>
      </c>
      <c r="P60" s="5" t="s">
        <v>19</v>
      </c>
      <c r="Q60" s="18">
        <v>31787580</v>
      </c>
      <c r="R60" s="5" t="s">
        <v>19</v>
      </c>
      <c r="S60" s="18">
        <v>32612641</v>
      </c>
      <c r="T60" s="5" t="s">
        <v>19</v>
      </c>
      <c r="U60" s="18">
        <v>33413660</v>
      </c>
      <c r="V60" s="5" t="s">
        <v>19</v>
      </c>
      <c r="W60" s="18">
        <v>34218169</v>
      </c>
      <c r="X60" s="5" t="s">
        <v>19</v>
      </c>
      <c r="Y60" s="18">
        <v>35013414</v>
      </c>
      <c r="Z60" s="5" t="s">
        <v>19</v>
      </c>
      <c r="AA60" s="18">
        <v>34110821</v>
      </c>
      <c r="AB60">
        <f t="shared" si="25"/>
        <v>0</v>
      </c>
      <c r="AC60" t="str">
        <f t="shared" si="1"/>
        <v/>
      </c>
      <c r="AD60">
        <f t="shared" si="2"/>
        <v>27421468</v>
      </c>
      <c r="AE60" t="str">
        <f t="shared" si="3"/>
        <v/>
      </c>
      <c r="AF60">
        <f t="shared" si="4"/>
        <v>28267591</v>
      </c>
      <c r="AG60" t="str">
        <f t="shared" si="5"/>
        <v/>
      </c>
      <c r="AH60">
        <f t="shared" si="6"/>
        <v>29154906</v>
      </c>
      <c r="AI60" t="str">
        <f t="shared" si="7"/>
        <v/>
      </c>
      <c r="AJ60">
        <f t="shared" si="8"/>
        <v>30052058</v>
      </c>
      <c r="AK60" t="str">
        <f t="shared" si="9"/>
        <v/>
      </c>
      <c r="AL60">
        <f t="shared" si="10"/>
        <v>30916603</v>
      </c>
      <c r="AM60" t="str">
        <f t="shared" si="11"/>
        <v/>
      </c>
      <c r="AN60">
        <f t="shared" si="12"/>
        <v>31717676</v>
      </c>
      <c r="AO60" t="str">
        <f t="shared" si="13"/>
        <v/>
      </c>
      <c r="AP60">
        <f t="shared" si="14"/>
        <v>31787580</v>
      </c>
      <c r="AQ60" t="str">
        <f t="shared" si="15"/>
        <v/>
      </c>
      <c r="AR60">
        <f t="shared" si="16"/>
        <v>32612641</v>
      </c>
      <c r="AS60" t="str">
        <f t="shared" si="17"/>
        <v/>
      </c>
      <c r="AT60">
        <f t="shared" si="18"/>
        <v>33413660</v>
      </c>
      <c r="AU60" t="str">
        <f t="shared" si="19"/>
        <v/>
      </c>
      <c r="AV60">
        <f t="shared" si="20"/>
        <v>34218169</v>
      </c>
      <c r="AW60" t="str">
        <f t="shared" si="21"/>
        <v/>
      </c>
      <c r="AX60">
        <f t="shared" si="22"/>
        <v>35013414</v>
      </c>
      <c r="AY60" t="str">
        <f t="shared" si="23"/>
        <v/>
      </c>
      <c r="AZ60">
        <f t="shared" si="24"/>
        <v>34110821</v>
      </c>
    </row>
    <row r="61" spans="1:52" ht="20.399999999999999" x14ac:dyDescent="0.3">
      <c r="A61" s="68"/>
      <c r="B61" s="9" t="s">
        <v>117</v>
      </c>
      <c r="C61" s="3" t="s">
        <v>19</v>
      </c>
      <c r="D61" s="5" t="s">
        <v>19</v>
      </c>
      <c r="E61" s="18">
        <v>3771721</v>
      </c>
      <c r="F61" s="5" t="s">
        <v>19</v>
      </c>
      <c r="G61" s="18">
        <v>3789251</v>
      </c>
      <c r="H61" s="5" t="s">
        <v>19</v>
      </c>
      <c r="I61" s="18">
        <v>3818205</v>
      </c>
      <c r="J61" s="5" t="s">
        <v>19</v>
      </c>
      <c r="K61" s="18">
        <v>3844751</v>
      </c>
      <c r="L61" s="5" t="s">
        <v>19</v>
      </c>
      <c r="M61" s="18">
        <v>3870739</v>
      </c>
      <c r="N61" s="5" t="s">
        <v>19</v>
      </c>
      <c r="O61" s="18">
        <v>3902690</v>
      </c>
      <c r="P61" s="5" t="s">
        <v>19</v>
      </c>
      <c r="Q61" s="18">
        <v>3933559</v>
      </c>
      <c r="R61" s="5" t="s">
        <v>19</v>
      </c>
      <c r="S61" s="18">
        <v>3965796</v>
      </c>
      <c r="T61" s="5" t="s">
        <v>19</v>
      </c>
      <c r="U61" s="18">
        <v>3994283</v>
      </c>
      <c r="V61" s="5" t="s">
        <v>19</v>
      </c>
      <c r="W61" s="18">
        <v>4026209</v>
      </c>
      <c r="X61" s="5" t="s">
        <v>19</v>
      </c>
      <c r="Y61" s="18">
        <v>4044210</v>
      </c>
      <c r="Z61" s="5" t="s">
        <v>19</v>
      </c>
      <c r="AA61" s="18" t="s">
        <v>22</v>
      </c>
      <c r="AB61">
        <f t="shared" si="25"/>
        <v>0</v>
      </c>
      <c r="AC61" t="str">
        <f t="shared" si="1"/>
        <v/>
      </c>
      <c r="AD61">
        <f t="shared" si="2"/>
        <v>3771721</v>
      </c>
      <c r="AE61" t="str">
        <f t="shared" si="3"/>
        <v/>
      </c>
      <c r="AF61">
        <f t="shared" si="4"/>
        <v>3789251</v>
      </c>
      <c r="AG61" t="str">
        <f t="shared" si="5"/>
        <v/>
      </c>
      <c r="AH61">
        <f t="shared" si="6"/>
        <v>3818205</v>
      </c>
      <c r="AI61" t="str">
        <f t="shared" si="7"/>
        <v/>
      </c>
      <c r="AJ61">
        <f t="shared" si="8"/>
        <v>3844751</v>
      </c>
      <c r="AK61" t="str">
        <f t="shared" si="9"/>
        <v/>
      </c>
      <c r="AL61">
        <f t="shared" si="10"/>
        <v>3870739</v>
      </c>
      <c r="AM61" t="str">
        <f t="shared" si="11"/>
        <v/>
      </c>
      <c r="AN61">
        <f t="shared" si="12"/>
        <v>3902690</v>
      </c>
      <c r="AO61" t="str">
        <f t="shared" si="13"/>
        <v/>
      </c>
      <c r="AP61">
        <f t="shared" si="14"/>
        <v>3933559</v>
      </c>
      <c r="AQ61" t="str">
        <f t="shared" si="15"/>
        <v/>
      </c>
      <c r="AR61">
        <f t="shared" si="16"/>
        <v>3965796</v>
      </c>
      <c r="AS61" t="str">
        <f t="shared" si="17"/>
        <v/>
      </c>
      <c r="AT61">
        <f t="shared" si="18"/>
        <v>3994283</v>
      </c>
      <c r="AU61" t="str">
        <f t="shared" si="19"/>
        <v/>
      </c>
      <c r="AV61">
        <f t="shared" si="20"/>
        <v>4026209</v>
      </c>
      <c r="AW61" t="str">
        <f t="shared" si="21"/>
        <v/>
      </c>
      <c r="AX61">
        <f t="shared" si="22"/>
        <v>4044210</v>
      </c>
      <c r="AY61" t="str">
        <f t="shared" si="23"/>
        <v/>
      </c>
      <c r="AZ61" t="str">
        <f t="shared" si="24"/>
        <v>..</v>
      </c>
    </row>
    <row r="62" spans="1:52" ht="20.399999999999999" x14ac:dyDescent="0.3">
      <c r="A62" s="69"/>
      <c r="B62" s="9" t="s">
        <v>118</v>
      </c>
      <c r="C62" s="3" t="s">
        <v>19</v>
      </c>
      <c r="D62" s="5" t="s">
        <v>19</v>
      </c>
      <c r="E62" s="18">
        <v>51226051</v>
      </c>
      <c r="F62" s="5" t="s">
        <v>19</v>
      </c>
      <c r="G62" s="18">
        <v>52018393</v>
      </c>
      <c r="H62" s="5" t="s">
        <v>19</v>
      </c>
      <c r="I62" s="18">
        <v>52827909</v>
      </c>
      <c r="J62" s="5" t="s">
        <v>19</v>
      </c>
      <c r="K62" s="18">
        <v>53649096</v>
      </c>
      <c r="L62" s="5" t="s">
        <v>19</v>
      </c>
      <c r="M62" s="18">
        <v>54488424</v>
      </c>
      <c r="N62" s="5" t="s">
        <v>19</v>
      </c>
      <c r="O62" s="18">
        <v>55319826</v>
      </c>
      <c r="P62" s="5" t="s">
        <v>19</v>
      </c>
      <c r="Q62" s="18">
        <v>56140764</v>
      </c>
      <c r="R62" s="5" t="s">
        <v>19</v>
      </c>
      <c r="S62" s="18">
        <v>56990964</v>
      </c>
      <c r="T62" s="5" t="s">
        <v>19</v>
      </c>
      <c r="U62" s="18">
        <v>57859351</v>
      </c>
      <c r="V62" s="5" t="s">
        <v>19</v>
      </c>
      <c r="W62" s="18">
        <v>58726826</v>
      </c>
      <c r="X62" s="5" t="s">
        <v>19</v>
      </c>
      <c r="Y62" s="18">
        <v>59538697</v>
      </c>
      <c r="Z62" s="5" t="s">
        <v>19</v>
      </c>
      <c r="AA62" s="18">
        <v>60142978</v>
      </c>
      <c r="AB62">
        <f t="shared" si="25"/>
        <v>0</v>
      </c>
      <c r="AD62">
        <f t="shared" ref="AD62:AD64" si="26">E62</f>
        <v>51226051</v>
      </c>
      <c r="AE62" t="str">
        <f t="shared" ref="AE62:AE64" si="27">F62</f>
        <v/>
      </c>
      <c r="AF62">
        <f t="shared" ref="AF62:AF64" si="28">G62</f>
        <v>52018393</v>
      </c>
      <c r="AG62" t="str">
        <f t="shared" ref="AG62:AG64" si="29">H62</f>
        <v/>
      </c>
      <c r="AH62">
        <f t="shared" ref="AH62:AH64" si="30">I62</f>
        <v>52827909</v>
      </c>
      <c r="AI62" t="str">
        <f t="shared" ref="AI62:AI64" si="31">J62</f>
        <v/>
      </c>
      <c r="AJ62">
        <f t="shared" ref="AJ62:AJ64" si="32">K62</f>
        <v>53649096</v>
      </c>
      <c r="AK62" t="str">
        <f t="shared" ref="AK62:AK64" si="33">L62</f>
        <v/>
      </c>
      <c r="AL62">
        <f t="shared" ref="AL62:AL64" si="34">M62</f>
        <v>54488424</v>
      </c>
      <c r="AM62" t="str">
        <f t="shared" ref="AM62:AM64" si="35">N62</f>
        <v/>
      </c>
      <c r="AN62">
        <f t="shared" ref="AN62:AN64" si="36">O62</f>
        <v>55319826</v>
      </c>
      <c r="AO62" t="str">
        <f t="shared" ref="AO62:AO64" si="37">P62</f>
        <v/>
      </c>
      <c r="AP62">
        <f t="shared" ref="AP62:AP64" si="38">Q62</f>
        <v>56140764</v>
      </c>
      <c r="AQ62" t="str">
        <f t="shared" ref="AQ62:AQ64" si="39">R62</f>
        <v/>
      </c>
      <c r="AR62">
        <f t="shared" ref="AR62:AR64" si="40">S62</f>
        <v>56990964</v>
      </c>
      <c r="AS62" t="str">
        <f t="shared" ref="AS62:AS64" si="41">T62</f>
        <v/>
      </c>
      <c r="AT62">
        <f t="shared" ref="AT62:AT64" si="42">U62</f>
        <v>57859351</v>
      </c>
      <c r="AU62" t="str">
        <f t="shared" ref="AU62:AU64" si="43">V62</f>
        <v/>
      </c>
      <c r="AV62">
        <f t="shared" ref="AV62:AV64" si="44">W62</f>
        <v>58726826</v>
      </c>
      <c r="AW62" t="str">
        <f t="shared" ref="AW62:AW64" si="45">X62</f>
        <v/>
      </c>
      <c r="AX62">
        <f t="shared" ref="AX62:AX64" si="46">Y62</f>
        <v>59538697</v>
      </c>
      <c r="AY62" t="str">
        <f t="shared" ref="AY62:AY64" si="47">Z62</f>
        <v/>
      </c>
      <c r="AZ62">
        <f t="shared" ref="AZ62:AZ64" si="48">AA62</f>
        <v>60142978</v>
      </c>
    </row>
    <row r="63" spans="1:52" x14ac:dyDescent="0.25">
      <c r="A63" s="11" t="s">
        <v>119</v>
      </c>
      <c r="AB63" t="str">
        <f t="shared" si="25"/>
        <v>Data extracted on 13 Oct 2022 18:28 UTC (GMT) from OECD.Stat</v>
      </c>
      <c r="AD63">
        <f t="shared" si="26"/>
        <v>0</v>
      </c>
      <c r="AE63">
        <f t="shared" si="27"/>
        <v>0</v>
      </c>
      <c r="AF63">
        <f t="shared" si="28"/>
        <v>0</v>
      </c>
      <c r="AG63">
        <f t="shared" si="29"/>
        <v>0</v>
      </c>
      <c r="AH63">
        <f t="shared" si="30"/>
        <v>0</v>
      </c>
      <c r="AI63">
        <f t="shared" si="31"/>
        <v>0</v>
      </c>
      <c r="AJ63">
        <f t="shared" si="32"/>
        <v>0</v>
      </c>
      <c r="AK63">
        <f t="shared" si="33"/>
        <v>0</v>
      </c>
      <c r="AL63">
        <f t="shared" si="34"/>
        <v>0</v>
      </c>
      <c r="AM63">
        <f t="shared" si="35"/>
        <v>0</v>
      </c>
      <c r="AN63">
        <f t="shared" si="36"/>
        <v>0</v>
      </c>
      <c r="AO63">
        <f t="shared" si="37"/>
        <v>0</v>
      </c>
      <c r="AP63">
        <f t="shared" si="38"/>
        <v>0</v>
      </c>
      <c r="AQ63">
        <f t="shared" si="39"/>
        <v>0</v>
      </c>
      <c r="AR63">
        <f t="shared" si="40"/>
        <v>0</v>
      </c>
      <c r="AS63">
        <f t="shared" si="41"/>
        <v>0</v>
      </c>
      <c r="AT63">
        <f t="shared" si="42"/>
        <v>0</v>
      </c>
      <c r="AU63">
        <f t="shared" si="43"/>
        <v>0</v>
      </c>
      <c r="AV63">
        <f t="shared" si="44"/>
        <v>0</v>
      </c>
      <c r="AW63">
        <f t="shared" si="45"/>
        <v>0</v>
      </c>
      <c r="AX63">
        <f t="shared" si="46"/>
        <v>0</v>
      </c>
      <c r="AY63">
        <f t="shared" si="47"/>
        <v>0</v>
      </c>
      <c r="AZ63">
        <f t="shared" si="48"/>
        <v>0</v>
      </c>
    </row>
    <row r="64" spans="1:52" x14ac:dyDescent="0.25">
      <c r="AB64">
        <f t="shared" si="25"/>
        <v>0</v>
      </c>
      <c r="AD64">
        <f t="shared" si="26"/>
        <v>0</v>
      </c>
      <c r="AE64">
        <f t="shared" si="27"/>
        <v>0</v>
      </c>
      <c r="AF64">
        <f t="shared" si="28"/>
        <v>0</v>
      </c>
      <c r="AG64">
        <f t="shared" si="29"/>
        <v>0</v>
      </c>
      <c r="AH64">
        <f t="shared" si="30"/>
        <v>0</v>
      </c>
      <c r="AI64">
        <f t="shared" si="31"/>
        <v>0</v>
      </c>
      <c r="AJ64">
        <f t="shared" si="32"/>
        <v>0</v>
      </c>
      <c r="AK64">
        <f t="shared" si="33"/>
        <v>0</v>
      </c>
      <c r="AL64">
        <f t="shared" si="34"/>
        <v>0</v>
      </c>
      <c r="AM64">
        <f t="shared" si="35"/>
        <v>0</v>
      </c>
      <c r="AN64">
        <f t="shared" si="36"/>
        <v>0</v>
      </c>
      <c r="AO64">
        <f t="shared" si="37"/>
        <v>0</v>
      </c>
      <c r="AP64">
        <f t="shared" si="38"/>
        <v>0</v>
      </c>
      <c r="AQ64">
        <f t="shared" si="39"/>
        <v>0</v>
      </c>
      <c r="AR64">
        <f t="shared" si="40"/>
        <v>0</v>
      </c>
      <c r="AS64">
        <f t="shared" si="41"/>
        <v>0</v>
      </c>
      <c r="AT64">
        <f t="shared" si="42"/>
        <v>0</v>
      </c>
      <c r="AU64">
        <f t="shared" si="43"/>
        <v>0</v>
      </c>
      <c r="AV64">
        <f t="shared" si="44"/>
        <v>0</v>
      </c>
      <c r="AW64">
        <f t="shared" si="45"/>
        <v>0</v>
      </c>
      <c r="AX64">
        <f t="shared" si="46"/>
        <v>0</v>
      </c>
      <c r="AY64">
        <f t="shared" si="47"/>
        <v>0</v>
      </c>
      <c r="AZ64">
        <f t="shared" si="48"/>
        <v>0</v>
      </c>
    </row>
  </sheetData>
  <mergeCells count="73">
    <mergeCell ref="A45:B45"/>
    <mergeCell ref="A46:B46"/>
    <mergeCell ref="A47:B47"/>
    <mergeCell ref="A48:B48"/>
    <mergeCell ref="A49:A62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T6:U6"/>
    <mergeCell ref="V6:W6"/>
    <mergeCell ref="X6:Y6"/>
    <mergeCell ref="Z6:AA6"/>
    <mergeCell ref="A7:B7"/>
    <mergeCell ref="A8:B8"/>
    <mergeCell ref="Z5:AA5"/>
    <mergeCell ref="A6:B6"/>
    <mergeCell ref="D6:E6"/>
    <mergeCell ref="F6:G6"/>
    <mergeCell ref="H6:I6"/>
    <mergeCell ref="J6:K6"/>
    <mergeCell ref="L6:M6"/>
    <mergeCell ref="N6:O6"/>
    <mergeCell ref="P6:Q6"/>
    <mergeCell ref="R6:S6"/>
    <mergeCell ref="N5:O5"/>
    <mergeCell ref="P5:Q5"/>
    <mergeCell ref="R5:S5"/>
    <mergeCell ref="T5:U5"/>
    <mergeCell ref="V5:W5"/>
    <mergeCell ref="X5:Y5"/>
    <mergeCell ref="A3:C3"/>
    <mergeCell ref="D3:AA3"/>
    <mergeCell ref="A4:C4"/>
    <mergeCell ref="D4:AA4"/>
    <mergeCell ref="A5:C5"/>
    <mergeCell ref="D5:E5"/>
    <mergeCell ref="F5:G5"/>
    <mergeCell ref="H5:I5"/>
    <mergeCell ref="J5:K5"/>
    <mergeCell ref="L5:M5"/>
  </mergeCells>
  <hyperlinks>
    <hyperlink ref="A2" r:id="rId1" display="http://stats.oecd.org/OECDStat_Metadata/ShowMetadata.ashx?Dataset=HISTPOP&amp;ShowOnWeb=true&amp;Lang=en" xr:uid="{00000000-0004-0000-0200-000000000000}"/>
    <hyperlink ref="A19" r:id="rId2" display="http://stats.oecd.org/OECDStat_Metadata/ShowMetadata.ashx?Dataset=HISTPOP&amp;Coords=[LOCATION].[DEU]&amp;ShowOnWeb=true&amp;Lang=en" xr:uid="{00000000-0004-0000-0200-000001000000}"/>
    <hyperlink ref="A24" r:id="rId3" display="http://stats.oecd.org/OECDStat_Metadata/ShowMetadata.ashx?Dataset=HISTPOP&amp;Coords=[LOCATION].[ISR]&amp;ShowOnWeb=true&amp;Lang=en" xr:uid="{00000000-0004-0000-0200-000002000000}"/>
    <hyperlink ref="A45" r:id="rId4" display="http://stats.oecd.org/OECDStat_Metadata/ShowMetadata.ashx?Dataset=HISTPOP&amp;Coords=[LOCATION].[EU27]&amp;ShowOnWeb=true&amp;Lang=en" xr:uid="{00000000-0004-0000-0200-000003000000}"/>
    <hyperlink ref="B54" r:id="rId5" display="http://stats.oecd.org/OECDStat_Metadata/ShowMetadata.ashx?Dataset=HISTPOP&amp;Coords=[LOCATION].[CYP]&amp;ShowOnWeb=true&amp;Lang=en" xr:uid="{00000000-0004-0000-0200-000004000000}"/>
    <hyperlink ref="A63" r:id="rId6" display="https://stats-1.oecd.org/index.aspx?DatasetCode=HISTPOP" xr:uid="{00000000-0004-0000-0200-000005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9"/>
  <sheetViews>
    <sheetView workbookViewId="0"/>
  </sheetViews>
  <sheetFormatPr defaultRowHeight="13.2" x14ac:dyDescent="0.25"/>
  <cols>
    <col min="1" max="1" width="55.44140625" bestFit="1" customWidth="1"/>
  </cols>
  <sheetData>
    <row r="1" spans="1:13" x14ac:dyDescent="0.25">
      <c r="B1" t="s">
        <v>7</v>
      </c>
      <c r="C1" t="s">
        <v>8</v>
      </c>
      <c r="D1" t="s">
        <v>9</v>
      </c>
      <c r="E1" t="s">
        <v>10</v>
      </c>
      <c r="F1" t="s">
        <v>11</v>
      </c>
      <c r="G1" t="s">
        <v>12</v>
      </c>
      <c r="H1" t="s">
        <v>13</v>
      </c>
      <c r="I1" t="s">
        <v>14</v>
      </c>
      <c r="J1" t="s">
        <v>15</v>
      </c>
      <c r="K1" t="s">
        <v>16</v>
      </c>
      <c r="L1" t="s">
        <v>17</v>
      </c>
      <c r="M1" t="s">
        <v>101</v>
      </c>
    </row>
    <row r="2" spans="1:13" x14ac:dyDescent="0.25">
      <c r="A2" t="s">
        <v>20</v>
      </c>
      <c r="B2">
        <v>22031750</v>
      </c>
      <c r="C2">
        <v>22340024</v>
      </c>
      <c r="D2">
        <v>22733465</v>
      </c>
      <c r="E2">
        <v>23128129</v>
      </c>
      <c r="F2">
        <v>23475686</v>
      </c>
      <c r="G2">
        <v>23815995</v>
      </c>
      <c r="H2">
        <v>24190907</v>
      </c>
      <c r="I2">
        <v>24601860</v>
      </c>
      <c r="J2">
        <v>24982688</v>
      </c>
      <c r="K2">
        <v>25365745</v>
      </c>
      <c r="L2">
        <v>25693267</v>
      </c>
      <c r="M2">
        <v>25738142</v>
      </c>
    </row>
    <row r="3" spans="1:13" x14ac:dyDescent="0.25">
      <c r="A3" t="s">
        <v>21</v>
      </c>
      <c r="B3">
        <v>8361069</v>
      </c>
      <c r="C3">
        <v>8388534</v>
      </c>
      <c r="D3">
        <v>8426311</v>
      </c>
      <c r="E3">
        <v>8477230</v>
      </c>
      <c r="F3">
        <v>8543932</v>
      </c>
      <c r="G3">
        <v>8629519</v>
      </c>
      <c r="H3">
        <v>8739806</v>
      </c>
      <c r="I3">
        <v>8795073</v>
      </c>
      <c r="J3">
        <v>8837707</v>
      </c>
      <c r="K3">
        <v>8877637</v>
      </c>
      <c r="L3">
        <v>8916845</v>
      </c>
      <c r="M3">
        <v>8951520</v>
      </c>
    </row>
    <row r="4" spans="1:13" x14ac:dyDescent="0.25">
      <c r="A4" t="s">
        <v>23</v>
      </c>
      <c r="B4">
        <v>10895589</v>
      </c>
      <c r="C4">
        <v>10993616</v>
      </c>
      <c r="D4">
        <v>11067748</v>
      </c>
      <c r="E4">
        <v>11125033</v>
      </c>
      <c r="F4">
        <v>11179778</v>
      </c>
      <c r="G4">
        <v>11238474</v>
      </c>
      <c r="H4">
        <v>11295003</v>
      </c>
      <c r="I4">
        <v>11349081</v>
      </c>
      <c r="J4">
        <v>11403740</v>
      </c>
      <c r="K4">
        <v>11462023</v>
      </c>
      <c r="L4">
        <v>11506938</v>
      </c>
      <c r="M4">
        <v>11552615</v>
      </c>
    </row>
    <row r="5" spans="1:13" x14ac:dyDescent="0.25">
      <c r="A5" t="s">
        <v>24</v>
      </c>
      <c r="B5">
        <v>34004889</v>
      </c>
      <c r="C5">
        <v>34339328</v>
      </c>
      <c r="D5">
        <v>34714222</v>
      </c>
      <c r="E5">
        <v>35082954</v>
      </c>
      <c r="F5">
        <v>35437435</v>
      </c>
      <c r="G5">
        <v>35702908</v>
      </c>
      <c r="H5">
        <v>36109487</v>
      </c>
      <c r="I5">
        <v>36545236</v>
      </c>
      <c r="J5">
        <v>37065084</v>
      </c>
      <c r="K5">
        <v>37601230</v>
      </c>
      <c r="L5">
        <v>38037204</v>
      </c>
      <c r="M5">
        <v>38246108</v>
      </c>
    </row>
    <row r="6" spans="1:13" x14ac:dyDescent="0.25">
      <c r="A6" t="s">
        <v>25</v>
      </c>
      <c r="B6">
        <v>17063927</v>
      </c>
      <c r="C6">
        <v>17254159</v>
      </c>
      <c r="D6">
        <v>17443491</v>
      </c>
      <c r="E6">
        <v>17611902</v>
      </c>
      <c r="F6">
        <v>17787617</v>
      </c>
      <c r="G6">
        <v>17971423</v>
      </c>
      <c r="H6">
        <v>18167147</v>
      </c>
      <c r="I6">
        <v>18419192</v>
      </c>
      <c r="J6">
        <v>18751405</v>
      </c>
      <c r="K6">
        <v>19107216</v>
      </c>
      <c r="L6">
        <v>19458310</v>
      </c>
      <c r="M6">
        <v>19678363</v>
      </c>
    </row>
    <row r="7" spans="1:13" x14ac:dyDescent="0.25">
      <c r="A7" t="s">
        <v>26</v>
      </c>
      <c r="B7">
        <v>45509584</v>
      </c>
      <c r="C7">
        <v>46044601</v>
      </c>
      <c r="D7">
        <v>46581823</v>
      </c>
      <c r="E7">
        <v>47121089</v>
      </c>
      <c r="F7">
        <v>47661787</v>
      </c>
      <c r="G7">
        <v>48203405</v>
      </c>
      <c r="H7">
        <v>48747708</v>
      </c>
      <c r="I7">
        <v>49291609</v>
      </c>
      <c r="J7">
        <v>49834240</v>
      </c>
      <c r="K7">
        <v>50374478</v>
      </c>
      <c r="L7">
        <v>50911747</v>
      </c>
      <c r="M7">
        <v>51207695</v>
      </c>
    </row>
    <row r="8" spans="1:13" x14ac:dyDescent="0.25">
      <c r="A8" t="s">
        <v>27</v>
      </c>
      <c r="B8">
        <v>4533894</v>
      </c>
      <c r="C8">
        <v>4592149</v>
      </c>
      <c r="D8">
        <v>4652458.9305058103</v>
      </c>
      <c r="E8">
        <v>4713168.1414101496</v>
      </c>
      <c r="F8">
        <v>4773129.9338444602</v>
      </c>
      <c r="G8">
        <v>4832233.8134650998</v>
      </c>
      <c r="H8">
        <v>4890379.4522162499</v>
      </c>
      <c r="I8">
        <v>4947489.5933225201</v>
      </c>
      <c r="J8">
        <v>5003401.9576721303</v>
      </c>
      <c r="K8">
        <v>5058007.1472190199</v>
      </c>
      <c r="L8">
        <v>5111238.2164686499</v>
      </c>
      <c r="M8">
        <v>5163037.97091561</v>
      </c>
    </row>
    <row r="9" spans="1:13" x14ac:dyDescent="0.25">
      <c r="A9" t="s">
        <v>28</v>
      </c>
      <c r="B9">
        <v>10517247</v>
      </c>
      <c r="C9">
        <v>10496672</v>
      </c>
      <c r="D9">
        <v>10509286</v>
      </c>
      <c r="E9">
        <v>10510719</v>
      </c>
      <c r="F9">
        <v>10524783</v>
      </c>
      <c r="G9">
        <v>10542942</v>
      </c>
      <c r="H9">
        <v>10565284</v>
      </c>
      <c r="I9">
        <v>10589526</v>
      </c>
      <c r="J9">
        <v>10626430</v>
      </c>
      <c r="K9">
        <v>10669324</v>
      </c>
      <c r="L9">
        <v>10700155</v>
      </c>
      <c r="M9">
        <v>10500850</v>
      </c>
    </row>
    <row r="10" spans="1:13" x14ac:dyDescent="0.25">
      <c r="A10" t="s">
        <v>29</v>
      </c>
      <c r="B10">
        <v>5543819</v>
      </c>
      <c r="C10">
        <v>5566856</v>
      </c>
      <c r="D10">
        <v>5587085</v>
      </c>
      <c r="E10">
        <v>5608784</v>
      </c>
      <c r="F10">
        <v>5639719</v>
      </c>
      <c r="G10">
        <v>5678348</v>
      </c>
      <c r="H10">
        <v>5724456</v>
      </c>
      <c r="I10">
        <v>5760694</v>
      </c>
      <c r="J10">
        <v>5789957</v>
      </c>
      <c r="K10">
        <v>5814461</v>
      </c>
      <c r="L10">
        <v>5825337</v>
      </c>
      <c r="M10">
        <v>5850189</v>
      </c>
    </row>
    <row r="11" spans="1:13" x14ac:dyDescent="0.25">
      <c r="A11" t="s">
        <v>30</v>
      </c>
      <c r="B11">
        <v>1331475</v>
      </c>
      <c r="C11">
        <v>1327439</v>
      </c>
      <c r="D11">
        <v>1322696</v>
      </c>
      <c r="E11">
        <v>1317997</v>
      </c>
      <c r="F11">
        <v>1314545</v>
      </c>
      <c r="G11">
        <v>1314608</v>
      </c>
      <c r="H11">
        <v>1315790</v>
      </c>
      <c r="I11">
        <v>1317384</v>
      </c>
      <c r="J11">
        <v>1321977</v>
      </c>
      <c r="K11">
        <v>1326855</v>
      </c>
      <c r="L11">
        <v>1329479</v>
      </c>
      <c r="M11">
        <v>1330932</v>
      </c>
    </row>
    <row r="12" spans="1:13" x14ac:dyDescent="0.25">
      <c r="A12" t="s">
        <v>31</v>
      </c>
      <c r="B12">
        <v>5363341</v>
      </c>
      <c r="C12">
        <v>5388272</v>
      </c>
      <c r="D12">
        <v>5413967</v>
      </c>
      <c r="E12">
        <v>5438975</v>
      </c>
      <c r="F12">
        <v>5461507</v>
      </c>
      <c r="G12">
        <v>5479528</v>
      </c>
      <c r="H12">
        <v>5495297</v>
      </c>
      <c r="I12">
        <v>5508209</v>
      </c>
      <c r="J12">
        <v>5515525</v>
      </c>
      <c r="K12">
        <v>5521605</v>
      </c>
      <c r="L12">
        <v>5529545</v>
      </c>
      <c r="M12">
        <v>5541020</v>
      </c>
    </row>
    <row r="13" spans="1:13" x14ac:dyDescent="0.25">
      <c r="A13" t="s">
        <v>32</v>
      </c>
      <c r="B13">
        <v>64773169</v>
      </c>
      <c r="C13">
        <v>65087317</v>
      </c>
      <c r="D13">
        <v>65402998</v>
      </c>
      <c r="E13">
        <v>65735961</v>
      </c>
      <c r="F13">
        <v>66276671</v>
      </c>
      <c r="G13">
        <v>66512558</v>
      </c>
      <c r="H13">
        <v>66688563</v>
      </c>
      <c r="I13">
        <v>66883314</v>
      </c>
      <c r="J13">
        <v>67125071</v>
      </c>
      <c r="K13">
        <v>67356050</v>
      </c>
      <c r="L13">
        <v>67540257</v>
      </c>
      <c r="M13">
        <v>67719897</v>
      </c>
    </row>
    <row r="14" spans="1:13" x14ac:dyDescent="0.25">
      <c r="A14" t="s">
        <v>33</v>
      </c>
      <c r="B14">
        <v>81776936</v>
      </c>
      <c r="C14">
        <v>80274981</v>
      </c>
      <c r="D14">
        <v>80425826</v>
      </c>
      <c r="E14">
        <v>80645605</v>
      </c>
      <c r="F14">
        <v>80982495</v>
      </c>
      <c r="G14">
        <v>81686608</v>
      </c>
      <c r="H14">
        <v>82348669</v>
      </c>
      <c r="I14">
        <v>82657000</v>
      </c>
      <c r="J14">
        <v>82905788</v>
      </c>
      <c r="K14">
        <v>83092958</v>
      </c>
      <c r="L14">
        <v>83160874</v>
      </c>
      <c r="M14">
        <v>83129285</v>
      </c>
    </row>
    <row r="15" spans="1:13" x14ac:dyDescent="0.25">
      <c r="A15" t="s">
        <v>34</v>
      </c>
      <c r="B15">
        <v>11121344</v>
      </c>
      <c r="C15">
        <v>11104900</v>
      </c>
      <c r="D15">
        <v>11045010</v>
      </c>
      <c r="E15">
        <v>10965209</v>
      </c>
      <c r="F15">
        <v>10892415</v>
      </c>
      <c r="G15">
        <v>10820883</v>
      </c>
      <c r="H15">
        <v>10775966</v>
      </c>
      <c r="I15">
        <v>10754679</v>
      </c>
      <c r="J15">
        <v>10732877</v>
      </c>
      <c r="K15">
        <v>10721584</v>
      </c>
      <c r="L15">
        <v>10698597</v>
      </c>
      <c r="M15">
        <v>10656962</v>
      </c>
    </row>
    <row r="16" spans="1:13" x14ac:dyDescent="0.25">
      <c r="A16" t="s">
        <v>35</v>
      </c>
      <c r="B16">
        <v>10000020</v>
      </c>
      <c r="C16">
        <v>9958824</v>
      </c>
      <c r="D16">
        <v>9920364</v>
      </c>
      <c r="E16">
        <v>9893083</v>
      </c>
      <c r="F16">
        <v>9866466</v>
      </c>
      <c r="G16">
        <v>9843025</v>
      </c>
      <c r="H16">
        <v>9814026</v>
      </c>
      <c r="I16">
        <v>9787969</v>
      </c>
      <c r="J16">
        <v>9775566</v>
      </c>
      <c r="K16">
        <v>9771142</v>
      </c>
      <c r="L16">
        <v>9750153</v>
      </c>
      <c r="M16">
        <v>9710107</v>
      </c>
    </row>
    <row r="17" spans="1:13" x14ac:dyDescent="0.25">
      <c r="A17" t="s">
        <v>36</v>
      </c>
      <c r="B17">
        <v>318044</v>
      </c>
      <c r="C17">
        <v>319011</v>
      </c>
      <c r="D17">
        <v>320723</v>
      </c>
      <c r="E17">
        <v>323763</v>
      </c>
      <c r="F17">
        <v>327379</v>
      </c>
      <c r="G17">
        <v>330818</v>
      </c>
      <c r="H17">
        <v>335435</v>
      </c>
      <c r="I17">
        <v>343399</v>
      </c>
      <c r="J17">
        <v>352722</v>
      </c>
      <c r="K17">
        <v>360558</v>
      </c>
      <c r="L17">
        <v>366462</v>
      </c>
      <c r="M17">
        <v>372523</v>
      </c>
    </row>
    <row r="18" spans="1:13" x14ac:dyDescent="0.25">
      <c r="A18" t="s">
        <v>37</v>
      </c>
      <c r="B18">
        <v>4554763</v>
      </c>
      <c r="C18">
        <v>4574888</v>
      </c>
      <c r="D18">
        <v>4593697</v>
      </c>
      <c r="E18">
        <v>4614669</v>
      </c>
      <c r="F18">
        <v>4645440</v>
      </c>
      <c r="G18">
        <v>4687787</v>
      </c>
      <c r="H18">
        <v>4739597</v>
      </c>
      <c r="I18">
        <v>4792490</v>
      </c>
      <c r="J18">
        <v>4857015</v>
      </c>
      <c r="K18">
        <v>4921496</v>
      </c>
      <c r="L18">
        <v>4977443</v>
      </c>
      <c r="M18">
        <v>5011460</v>
      </c>
    </row>
    <row r="19" spans="1:13" x14ac:dyDescent="0.25">
      <c r="A19" t="s">
        <v>38</v>
      </c>
      <c r="B19">
        <v>7623561</v>
      </c>
      <c r="C19">
        <v>7765832</v>
      </c>
      <c r="D19">
        <v>7910525</v>
      </c>
      <c r="E19">
        <v>8059456</v>
      </c>
      <c r="F19">
        <v>8215668</v>
      </c>
      <c r="G19">
        <v>8380149</v>
      </c>
      <c r="H19">
        <v>8546009</v>
      </c>
      <c r="I19">
        <v>8713268</v>
      </c>
      <c r="J19">
        <v>8882764</v>
      </c>
      <c r="K19">
        <v>9054026</v>
      </c>
      <c r="L19">
        <v>9215113</v>
      </c>
      <c r="M19">
        <v>9365083</v>
      </c>
    </row>
    <row r="20" spans="1:13" x14ac:dyDescent="0.25">
      <c r="A20" t="s">
        <v>39</v>
      </c>
      <c r="B20">
        <v>59819402</v>
      </c>
      <c r="C20">
        <v>60026844</v>
      </c>
      <c r="D20">
        <v>60191243</v>
      </c>
      <c r="E20">
        <v>60311616</v>
      </c>
      <c r="F20">
        <v>60320708</v>
      </c>
      <c r="G20">
        <v>60229599</v>
      </c>
      <c r="H20">
        <v>60115220</v>
      </c>
      <c r="I20">
        <v>60002254</v>
      </c>
      <c r="J20">
        <v>59877216</v>
      </c>
      <c r="K20">
        <v>59729077</v>
      </c>
      <c r="L20">
        <v>59438845</v>
      </c>
      <c r="M20">
        <v>59109666</v>
      </c>
    </row>
    <row r="21" spans="1:13" x14ac:dyDescent="0.25">
      <c r="A21" t="s">
        <v>40</v>
      </c>
      <c r="B21">
        <v>128057352</v>
      </c>
      <c r="C21">
        <v>127834233</v>
      </c>
      <c r="D21">
        <v>127592657</v>
      </c>
      <c r="E21">
        <v>127413888</v>
      </c>
      <c r="F21">
        <v>127237150</v>
      </c>
      <c r="G21">
        <v>127094745</v>
      </c>
      <c r="H21">
        <v>126932772</v>
      </c>
      <c r="I21">
        <v>126706210</v>
      </c>
      <c r="J21">
        <v>126443180</v>
      </c>
      <c r="K21">
        <v>126166948</v>
      </c>
      <c r="L21">
        <v>126146099</v>
      </c>
      <c r="M21">
        <v>125502290</v>
      </c>
    </row>
    <row r="22" spans="1:13" x14ac:dyDescent="0.25">
      <c r="A22" t="s">
        <v>41</v>
      </c>
      <c r="B22">
        <v>49554112</v>
      </c>
      <c r="C22">
        <v>49936638</v>
      </c>
      <c r="D22">
        <v>50199853</v>
      </c>
      <c r="E22">
        <v>50428893</v>
      </c>
      <c r="F22">
        <v>50746659</v>
      </c>
      <c r="G22">
        <v>51014947</v>
      </c>
      <c r="H22">
        <v>51217803</v>
      </c>
      <c r="I22">
        <v>51361911</v>
      </c>
      <c r="J22">
        <v>51585058</v>
      </c>
      <c r="K22">
        <v>51764822</v>
      </c>
      <c r="L22">
        <v>51836239</v>
      </c>
      <c r="M22">
        <v>51744876</v>
      </c>
    </row>
    <row r="23" spans="1:13" x14ac:dyDescent="0.25">
      <c r="A23" t="s">
        <v>42</v>
      </c>
      <c r="B23">
        <v>2097553</v>
      </c>
      <c r="C23">
        <v>2059710</v>
      </c>
      <c r="D23">
        <v>2034324</v>
      </c>
      <c r="E23">
        <v>2012647</v>
      </c>
      <c r="F23">
        <v>1993785</v>
      </c>
      <c r="G23">
        <v>1977523</v>
      </c>
      <c r="H23">
        <v>1959535</v>
      </c>
      <c r="I23">
        <v>1942247</v>
      </c>
      <c r="J23">
        <v>1927170</v>
      </c>
      <c r="K23">
        <v>1913826</v>
      </c>
      <c r="L23">
        <v>1900448</v>
      </c>
      <c r="M23">
        <v>1884488</v>
      </c>
    </row>
    <row r="24" spans="1:13" x14ac:dyDescent="0.25">
      <c r="A24" t="s">
        <v>43</v>
      </c>
      <c r="B24">
        <v>3097292</v>
      </c>
      <c r="C24">
        <v>3028119</v>
      </c>
      <c r="D24">
        <v>2987773</v>
      </c>
      <c r="E24">
        <v>2957689</v>
      </c>
      <c r="F24">
        <v>2932366</v>
      </c>
      <c r="G24">
        <v>2904908</v>
      </c>
      <c r="H24">
        <v>2868234</v>
      </c>
      <c r="I24">
        <v>2828398</v>
      </c>
      <c r="J24">
        <v>2801541</v>
      </c>
      <c r="K24">
        <v>2794135</v>
      </c>
      <c r="L24">
        <v>2794890</v>
      </c>
      <c r="M24">
        <v>2795321</v>
      </c>
    </row>
    <row r="25" spans="1:13" x14ac:dyDescent="0.25">
      <c r="A25" t="s">
        <v>44</v>
      </c>
      <c r="B25">
        <v>506953</v>
      </c>
      <c r="C25">
        <v>518351</v>
      </c>
      <c r="D25">
        <v>530952</v>
      </c>
      <c r="E25">
        <v>543358</v>
      </c>
      <c r="F25">
        <v>556322</v>
      </c>
      <c r="G25">
        <v>569605</v>
      </c>
      <c r="H25">
        <v>583459</v>
      </c>
      <c r="I25">
        <v>596337</v>
      </c>
      <c r="J25">
        <v>607950</v>
      </c>
      <c r="K25">
        <v>620003</v>
      </c>
      <c r="L25">
        <v>630413</v>
      </c>
      <c r="M25">
        <v>640064</v>
      </c>
    </row>
    <row r="26" spans="1:13" x14ac:dyDescent="0.25">
      <c r="A26" t="s">
        <v>45</v>
      </c>
      <c r="B26">
        <v>113748671</v>
      </c>
      <c r="C26">
        <v>115367452</v>
      </c>
      <c r="D26">
        <v>116935670</v>
      </c>
      <c r="E26">
        <v>118453929</v>
      </c>
      <c r="F26">
        <v>119936411</v>
      </c>
      <c r="G26">
        <v>121347800</v>
      </c>
      <c r="H26">
        <v>122715165</v>
      </c>
      <c r="I26">
        <v>124041731</v>
      </c>
      <c r="J26">
        <v>125327797</v>
      </c>
      <c r="K26">
        <v>126577691</v>
      </c>
      <c r="L26">
        <v>127792286</v>
      </c>
      <c r="M26">
        <v>128972439</v>
      </c>
    </row>
    <row r="27" spans="1:13" x14ac:dyDescent="0.25">
      <c r="A27" t="s">
        <v>46</v>
      </c>
      <c r="B27">
        <v>16615390</v>
      </c>
      <c r="C27">
        <v>16693074</v>
      </c>
      <c r="D27">
        <v>16754963</v>
      </c>
      <c r="E27">
        <v>16804430</v>
      </c>
      <c r="F27">
        <v>16865008</v>
      </c>
      <c r="G27">
        <v>16939925</v>
      </c>
      <c r="H27">
        <v>17030314</v>
      </c>
      <c r="I27">
        <v>17131295</v>
      </c>
      <c r="J27">
        <v>17231622</v>
      </c>
      <c r="K27">
        <v>17344876</v>
      </c>
      <c r="L27">
        <v>17441500</v>
      </c>
      <c r="M27">
        <v>17533406</v>
      </c>
    </row>
    <row r="28" spans="1:13" x14ac:dyDescent="0.25">
      <c r="A28" t="s">
        <v>47</v>
      </c>
      <c r="B28">
        <v>4350700</v>
      </c>
      <c r="C28">
        <v>4384000</v>
      </c>
      <c r="D28">
        <v>4408100</v>
      </c>
      <c r="E28">
        <v>4442100</v>
      </c>
      <c r="F28">
        <v>4516500</v>
      </c>
      <c r="G28">
        <v>4609400</v>
      </c>
      <c r="H28">
        <v>4714100</v>
      </c>
      <c r="I28">
        <v>4813600</v>
      </c>
      <c r="J28">
        <v>4900600</v>
      </c>
      <c r="K28">
        <v>4979200</v>
      </c>
      <c r="L28">
        <v>5090200</v>
      </c>
      <c r="M28">
        <v>5112800</v>
      </c>
    </row>
    <row r="29" spans="1:13" x14ac:dyDescent="0.25">
      <c r="A29" t="s">
        <v>48</v>
      </c>
      <c r="B29">
        <v>4889253</v>
      </c>
      <c r="C29">
        <v>4953089</v>
      </c>
      <c r="D29">
        <v>5018574</v>
      </c>
      <c r="E29">
        <v>5080171</v>
      </c>
      <c r="F29">
        <v>5137427</v>
      </c>
      <c r="G29">
        <v>5189898</v>
      </c>
      <c r="H29">
        <v>5236152</v>
      </c>
      <c r="I29">
        <v>5276965</v>
      </c>
      <c r="J29">
        <v>5311916</v>
      </c>
      <c r="K29">
        <v>5347893</v>
      </c>
      <c r="L29">
        <v>5379472</v>
      </c>
      <c r="M29">
        <v>5408320</v>
      </c>
    </row>
    <row r="30" spans="1:13" x14ac:dyDescent="0.25">
      <c r="A30" t="s">
        <v>49</v>
      </c>
      <c r="B30">
        <v>38516689</v>
      </c>
      <c r="C30">
        <v>38525670</v>
      </c>
      <c r="D30">
        <v>38533789</v>
      </c>
      <c r="E30">
        <v>38502396</v>
      </c>
      <c r="F30">
        <v>38483957</v>
      </c>
      <c r="G30">
        <v>38454576</v>
      </c>
      <c r="H30">
        <v>38426809</v>
      </c>
      <c r="I30">
        <v>38422346</v>
      </c>
      <c r="J30">
        <v>38413139</v>
      </c>
      <c r="K30">
        <v>38386476</v>
      </c>
      <c r="L30">
        <v>38354173</v>
      </c>
      <c r="M30">
        <v>38162224</v>
      </c>
    </row>
    <row r="31" spans="1:13" x14ac:dyDescent="0.25">
      <c r="A31" t="s">
        <v>50</v>
      </c>
      <c r="B31">
        <v>10573100</v>
      </c>
      <c r="C31">
        <v>10557559.5</v>
      </c>
      <c r="D31">
        <v>10514843.5</v>
      </c>
      <c r="E31">
        <v>10457295</v>
      </c>
      <c r="F31">
        <v>10401061.5</v>
      </c>
      <c r="G31">
        <v>10358076</v>
      </c>
      <c r="H31">
        <v>10325451.5</v>
      </c>
      <c r="I31">
        <v>10300300</v>
      </c>
      <c r="J31">
        <v>10283822</v>
      </c>
      <c r="K31">
        <v>10286263</v>
      </c>
      <c r="L31">
        <v>10297080.5</v>
      </c>
      <c r="M31">
        <v>10297876</v>
      </c>
    </row>
    <row r="32" spans="1:13" x14ac:dyDescent="0.25">
      <c r="A32" t="s">
        <v>51</v>
      </c>
      <c r="B32">
        <v>5431024</v>
      </c>
      <c r="C32">
        <v>5398384</v>
      </c>
      <c r="D32">
        <v>5407579</v>
      </c>
      <c r="E32">
        <v>5413392.5</v>
      </c>
      <c r="F32">
        <v>5418649</v>
      </c>
      <c r="G32">
        <v>5423800.5</v>
      </c>
      <c r="H32">
        <v>5430797.5</v>
      </c>
      <c r="I32">
        <v>5439231.5</v>
      </c>
      <c r="J32">
        <v>5446770.5</v>
      </c>
      <c r="K32">
        <v>5454147</v>
      </c>
      <c r="L32">
        <v>5458827</v>
      </c>
      <c r="M32">
        <v>5441991</v>
      </c>
    </row>
    <row r="33" spans="1:13" x14ac:dyDescent="0.25">
      <c r="A33" t="s">
        <v>52</v>
      </c>
      <c r="B33">
        <v>2049261</v>
      </c>
      <c r="C33">
        <v>2052496</v>
      </c>
      <c r="D33">
        <v>2056262</v>
      </c>
      <c r="E33">
        <v>2059114</v>
      </c>
      <c r="F33">
        <v>2061623</v>
      </c>
      <c r="G33">
        <v>2063077</v>
      </c>
      <c r="H33">
        <v>2064241</v>
      </c>
      <c r="I33">
        <v>2066161</v>
      </c>
      <c r="J33">
        <v>2070050</v>
      </c>
      <c r="K33">
        <v>2089310</v>
      </c>
      <c r="L33">
        <v>2100126</v>
      </c>
      <c r="M33">
        <v>2107007</v>
      </c>
    </row>
    <row r="34" spans="1:13" x14ac:dyDescent="0.25">
      <c r="A34" t="s">
        <v>53</v>
      </c>
      <c r="B34">
        <v>46562483</v>
      </c>
      <c r="C34">
        <v>46736257</v>
      </c>
      <c r="D34">
        <v>46766403</v>
      </c>
      <c r="E34">
        <v>46593236</v>
      </c>
      <c r="F34">
        <v>46455123</v>
      </c>
      <c r="G34">
        <v>46410149</v>
      </c>
      <c r="H34">
        <v>46449874</v>
      </c>
      <c r="I34">
        <v>46532869</v>
      </c>
      <c r="J34">
        <v>46728814</v>
      </c>
      <c r="K34">
        <v>47105358</v>
      </c>
      <c r="L34">
        <v>47355685</v>
      </c>
      <c r="M34">
        <v>47326687</v>
      </c>
    </row>
    <row r="35" spans="1:13" x14ac:dyDescent="0.25">
      <c r="A35" t="s">
        <v>54</v>
      </c>
      <c r="B35">
        <v>9378131</v>
      </c>
      <c r="C35">
        <v>9449216</v>
      </c>
      <c r="D35">
        <v>9519379</v>
      </c>
      <c r="E35">
        <v>9600374</v>
      </c>
      <c r="F35">
        <v>9696105</v>
      </c>
      <c r="G35">
        <v>9799183</v>
      </c>
      <c r="H35">
        <v>9923086</v>
      </c>
      <c r="I35">
        <v>10057695</v>
      </c>
      <c r="J35">
        <v>10175215</v>
      </c>
      <c r="K35">
        <v>10278888</v>
      </c>
      <c r="L35">
        <v>10353444</v>
      </c>
      <c r="M35">
        <v>10415812</v>
      </c>
    </row>
    <row r="36" spans="1:13" x14ac:dyDescent="0.25">
      <c r="A36" t="s">
        <v>55</v>
      </c>
      <c r="B36">
        <v>7824910</v>
      </c>
      <c r="C36">
        <v>7912396</v>
      </c>
      <c r="D36">
        <v>7996861</v>
      </c>
      <c r="E36">
        <v>8089346</v>
      </c>
      <c r="F36">
        <v>8188646</v>
      </c>
      <c r="G36">
        <v>8282398</v>
      </c>
      <c r="H36">
        <v>8373334</v>
      </c>
      <c r="I36">
        <v>8451834</v>
      </c>
      <c r="J36">
        <v>8514327</v>
      </c>
      <c r="K36">
        <v>8575280</v>
      </c>
      <c r="L36">
        <v>8638170</v>
      </c>
      <c r="M36">
        <v>8701914</v>
      </c>
    </row>
    <row r="37" spans="1:13" x14ac:dyDescent="0.25">
      <c r="A37" t="s">
        <v>56</v>
      </c>
      <c r="B37">
        <v>73142162</v>
      </c>
      <c r="C37">
        <v>74223642</v>
      </c>
      <c r="D37">
        <v>75175836</v>
      </c>
      <c r="E37">
        <v>76147634</v>
      </c>
      <c r="F37">
        <v>77181894</v>
      </c>
      <c r="G37">
        <v>78218488</v>
      </c>
      <c r="H37">
        <v>79277971</v>
      </c>
      <c r="I37">
        <v>80312708</v>
      </c>
      <c r="J37">
        <v>81407211</v>
      </c>
      <c r="K37">
        <v>82579448</v>
      </c>
      <c r="L37">
        <v>83384688</v>
      </c>
      <c r="M37">
        <v>84147326</v>
      </c>
    </row>
    <row r="38" spans="1:13" x14ac:dyDescent="0.25">
      <c r="A38" t="s">
        <v>57</v>
      </c>
      <c r="B38">
        <v>62759456</v>
      </c>
      <c r="C38">
        <v>63285145</v>
      </c>
      <c r="D38">
        <v>63705030</v>
      </c>
      <c r="E38">
        <v>64105654</v>
      </c>
      <c r="F38">
        <v>64596752</v>
      </c>
      <c r="G38">
        <v>65110034</v>
      </c>
      <c r="H38">
        <v>65648054</v>
      </c>
      <c r="I38">
        <v>66040229</v>
      </c>
      <c r="J38">
        <v>66435550</v>
      </c>
      <c r="K38">
        <v>66796807</v>
      </c>
      <c r="L38">
        <v>67081234</v>
      </c>
      <c r="M38">
        <v>67350695</v>
      </c>
    </row>
    <row r="39" spans="1:13" x14ac:dyDescent="0.25">
      <c r="A39" t="s">
        <v>58</v>
      </c>
      <c r="B39">
        <v>309327143</v>
      </c>
      <c r="C39">
        <v>311583481</v>
      </c>
      <c r="D39">
        <v>313877662</v>
      </c>
      <c r="E39">
        <v>316059947</v>
      </c>
      <c r="F39">
        <v>318386329</v>
      </c>
      <c r="G39">
        <v>320738994</v>
      </c>
      <c r="H39">
        <v>323071755</v>
      </c>
      <c r="I39">
        <v>325122128</v>
      </c>
      <c r="J39">
        <v>326838199</v>
      </c>
      <c r="K39">
        <v>328329953</v>
      </c>
      <c r="L39">
        <v>331501080</v>
      </c>
      <c r="M39">
        <v>331893745</v>
      </c>
    </row>
    <row r="40" spans="1:13" x14ac:dyDescent="0.25">
      <c r="A40" t="s">
        <v>102</v>
      </c>
      <c r="B40">
        <v>442067826.5</v>
      </c>
      <c r="C40">
        <v>441251732</v>
      </c>
      <c r="D40">
        <v>441930104.5</v>
      </c>
      <c r="E40">
        <v>442386216</v>
      </c>
      <c r="F40">
        <v>443178304</v>
      </c>
      <c r="G40">
        <v>444061264.5</v>
      </c>
      <c r="H40">
        <v>444994987.5</v>
      </c>
      <c r="I40">
        <v>445635488</v>
      </c>
      <c r="J40">
        <v>446406387</v>
      </c>
      <c r="K40">
        <v>447340350.5</v>
      </c>
      <c r="L40">
        <v>447719554.5</v>
      </c>
      <c r="M40">
        <v>447145623</v>
      </c>
    </row>
    <row r="41" spans="1:13" x14ac:dyDescent="0.25">
      <c r="A41" t="s">
        <v>103</v>
      </c>
      <c r="B41">
        <v>4536325019.5</v>
      </c>
      <c r="C41">
        <v>4573080949</v>
      </c>
      <c r="D41">
        <v>4610277539.5</v>
      </c>
      <c r="E41">
        <v>4646714290</v>
      </c>
      <c r="F41">
        <v>4683394347</v>
      </c>
      <c r="G41">
        <v>4719088883.5</v>
      </c>
      <c r="H41">
        <v>4754571845.5</v>
      </c>
      <c r="I41">
        <v>4788717135</v>
      </c>
      <c r="J41">
        <v>4822035811</v>
      </c>
      <c r="K41">
        <v>4854431835.5</v>
      </c>
      <c r="L41">
        <v>4886267579.5</v>
      </c>
      <c r="M41" t="s">
        <v>22</v>
      </c>
    </row>
    <row r="42" spans="1:13" x14ac:dyDescent="0.25">
      <c r="A42" t="s">
        <v>59</v>
      </c>
      <c r="B42">
        <v>1293625458</v>
      </c>
      <c r="C42">
        <v>1300343159.5</v>
      </c>
      <c r="D42">
        <v>1308279449.43051</v>
      </c>
      <c r="E42">
        <v>1315850835.6414101</v>
      </c>
      <c r="F42">
        <v>1324118928.43384</v>
      </c>
      <c r="G42">
        <v>1332408337.3134699</v>
      </c>
      <c r="H42">
        <v>1340853656.45222</v>
      </c>
      <c r="I42">
        <v>1348503922.0933199</v>
      </c>
      <c r="J42">
        <v>1356091105.45767</v>
      </c>
      <c r="K42">
        <v>1363576796.1472199</v>
      </c>
      <c r="L42">
        <v>1371703863.71647</v>
      </c>
      <c r="M42">
        <v>1374274735.9709201</v>
      </c>
    </row>
    <row r="43" spans="1:13" x14ac:dyDescent="0.25">
      <c r="A43" t="s">
        <v>104</v>
      </c>
      <c r="B43">
        <v>6956823588</v>
      </c>
      <c r="C43">
        <v>7041194168</v>
      </c>
      <c r="D43">
        <v>7125827957</v>
      </c>
      <c r="E43">
        <v>7210582041</v>
      </c>
      <c r="F43">
        <v>7295290759</v>
      </c>
      <c r="G43">
        <v>7379796967</v>
      </c>
      <c r="H43">
        <v>7464021934</v>
      </c>
      <c r="I43">
        <v>7547858900</v>
      </c>
      <c r="J43">
        <v>7631091113</v>
      </c>
      <c r="K43">
        <v>7713468205</v>
      </c>
      <c r="L43">
        <v>7794798729</v>
      </c>
      <c r="M43">
        <v>7874965732</v>
      </c>
    </row>
    <row r="44" spans="1:13" x14ac:dyDescent="0.25">
      <c r="A44" t="s">
        <v>60</v>
      </c>
      <c r="B44">
        <v>40788453</v>
      </c>
      <c r="C44">
        <v>41261490</v>
      </c>
      <c r="D44">
        <v>41733271</v>
      </c>
      <c r="E44">
        <v>42202935</v>
      </c>
      <c r="F44">
        <v>42669500</v>
      </c>
      <c r="G44">
        <v>43131966</v>
      </c>
      <c r="H44">
        <v>43590368</v>
      </c>
      <c r="I44">
        <v>44044811</v>
      </c>
      <c r="J44">
        <v>44494502</v>
      </c>
      <c r="K44">
        <v>44938712</v>
      </c>
      <c r="L44">
        <v>45376763</v>
      </c>
      <c r="M44">
        <v>45808747</v>
      </c>
    </row>
    <row r="45" spans="1:13" x14ac:dyDescent="0.25">
      <c r="A45">
        <v>0</v>
      </c>
      <c r="B45">
        <v>194890682</v>
      </c>
      <c r="C45">
        <v>196603732</v>
      </c>
      <c r="D45">
        <v>198314934</v>
      </c>
      <c r="E45">
        <v>200004188</v>
      </c>
      <c r="F45">
        <v>201717541</v>
      </c>
      <c r="G45">
        <v>203475683</v>
      </c>
      <c r="H45">
        <v>205156587</v>
      </c>
      <c r="I45">
        <v>206804741</v>
      </c>
      <c r="J45">
        <v>208494900</v>
      </c>
      <c r="K45">
        <v>210147125</v>
      </c>
      <c r="L45">
        <v>211755692</v>
      </c>
      <c r="M45">
        <v>213317639</v>
      </c>
    </row>
    <row r="46" spans="1:13" x14ac:dyDescent="0.25">
      <c r="A46">
        <v>0</v>
      </c>
      <c r="B46">
        <v>7395598.5</v>
      </c>
      <c r="C46">
        <v>7348327.5</v>
      </c>
      <c r="D46">
        <v>7305888</v>
      </c>
      <c r="E46">
        <v>7265114.5</v>
      </c>
      <c r="F46">
        <v>7223937.5</v>
      </c>
      <c r="G46">
        <v>7177991</v>
      </c>
      <c r="H46">
        <v>7127821.5</v>
      </c>
      <c r="I46">
        <v>7075946.5</v>
      </c>
      <c r="J46">
        <v>7025036.5</v>
      </c>
      <c r="K46">
        <v>6975760.5</v>
      </c>
      <c r="L46">
        <v>6934015</v>
      </c>
      <c r="M46">
        <v>6898621</v>
      </c>
    </row>
    <row r="47" spans="1:13" x14ac:dyDescent="0.25">
      <c r="A47">
        <v>0</v>
      </c>
      <c r="B47">
        <v>1368810604</v>
      </c>
      <c r="C47">
        <v>1376497633</v>
      </c>
      <c r="D47">
        <v>1384206408</v>
      </c>
      <c r="E47">
        <v>1391883335</v>
      </c>
      <c r="F47">
        <v>1399453966</v>
      </c>
      <c r="G47">
        <v>1406847868</v>
      </c>
      <c r="H47">
        <v>1414049353</v>
      </c>
      <c r="I47">
        <v>1421021794</v>
      </c>
      <c r="J47">
        <v>1427647789</v>
      </c>
      <c r="K47">
        <v>1433783692</v>
      </c>
      <c r="L47">
        <v>1439323774</v>
      </c>
      <c r="M47">
        <v>1444216102</v>
      </c>
    </row>
    <row r="48" spans="1:13" x14ac:dyDescent="0.25">
      <c r="A48">
        <v>0</v>
      </c>
      <c r="B48">
        <v>4295427</v>
      </c>
      <c r="C48">
        <v>4280622</v>
      </c>
      <c r="D48">
        <v>4267558</v>
      </c>
      <c r="E48">
        <v>4255689</v>
      </c>
      <c r="F48">
        <v>4238389</v>
      </c>
      <c r="G48">
        <v>4203604</v>
      </c>
      <c r="H48">
        <v>4174349</v>
      </c>
      <c r="I48">
        <v>4124531</v>
      </c>
      <c r="J48">
        <v>4087843</v>
      </c>
      <c r="K48">
        <v>4065253</v>
      </c>
      <c r="L48">
        <v>4047680</v>
      </c>
      <c r="M48">
        <v>4024898</v>
      </c>
    </row>
    <row r="49" spans="1:13" x14ac:dyDescent="0.25">
      <c r="A49">
        <v>0</v>
      </c>
      <c r="B49">
        <v>829444</v>
      </c>
      <c r="C49">
        <v>850882</v>
      </c>
      <c r="D49">
        <v>863945</v>
      </c>
      <c r="E49">
        <v>861938</v>
      </c>
      <c r="F49">
        <v>852511</v>
      </c>
      <c r="G49">
        <v>847662</v>
      </c>
      <c r="H49">
        <v>851559</v>
      </c>
      <c r="I49">
        <v>859520</v>
      </c>
      <c r="J49">
        <v>870071</v>
      </c>
      <c r="K49">
        <v>881949</v>
      </c>
      <c r="L49">
        <v>892828</v>
      </c>
      <c r="M49">
        <v>899939</v>
      </c>
    </row>
    <row r="50" spans="1:13" x14ac:dyDescent="0.25">
      <c r="A50">
        <v>0</v>
      </c>
      <c r="B50">
        <v>1234281163</v>
      </c>
      <c r="C50">
        <v>1250287939</v>
      </c>
      <c r="D50">
        <v>1265780243</v>
      </c>
      <c r="E50">
        <v>1280842119</v>
      </c>
      <c r="F50">
        <v>1295600768</v>
      </c>
      <c r="G50">
        <v>1310152392</v>
      </c>
      <c r="H50">
        <v>1324517250</v>
      </c>
      <c r="I50">
        <v>1338676779</v>
      </c>
      <c r="J50">
        <v>1352642283</v>
      </c>
      <c r="K50">
        <v>1366417756</v>
      </c>
      <c r="L50">
        <v>1380004385</v>
      </c>
      <c r="M50">
        <v>1393409033</v>
      </c>
    </row>
    <row r="51" spans="1:13" x14ac:dyDescent="0.25">
      <c r="A51">
        <v>0</v>
      </c>
      <c r="B51">
        <v>241834226</v>
      </c>
      <c r="C51">
        <v>245115988</v>
      </c>
      <c r="D51">
        <v>248451714</v>
      </c>
      <c r="E51">
        <v>251805314</v>
      </c>
      <c r="F51">
        <v>255128076</v>
      </c>
      <c r="G51">
        <v>255587900</v>
      </c>
      <c r="H51">
        <v>258496500</v>
      </c>
      <c r="I51">
        <v>261355500</v>
      </c>
      <c r="J51">
        <v>264161600</v>
      </c>
      <c r="K51">
        <v>266911900</v>
      </c>
      <c r="L51">
        <v>269603400</v>
      </c>
      <c r="M51">
        <v>272248500</v>
      </c>
    </row>
    <row r="52" spans="1:13" x14ac:dyDescent="0.25">
      <c r="A52">
        <v>0</v>
      </c>
      <c r="B52">
        <v>414509</v>
      </c>
      <c r="C52">
        <v>416264</v>
      </c>
      <c r="D52">
        <v>420033</v>
      </c>
      <c r="E52">
        <v>425968</v>
      </c>
      <c r="F52">
        <v>434557</v>
      </c>
      <c r="G52">
        <v>445056</v>
      </c>
      <c r="H52">
        <v>455356</v>
      </c>
      <c r="I52">
        <v>468005</v>
      </c>
      <c r="J52">
        <v>484634</v>
      </c>
      <c r="K52">
        <v>504059</v>
      </c>
      <c r="L52">
        <v>515330</v>
      </c>
      <c r="M52">
        <v>516748</v>
      </c>
    </row>
    <row r="53" spans="1:13" x14ac:dyDescent="0.25">
      <c r="A53">
        <v>0</v>
      </c>
      <c r="B53">
        <v>20246798</v>
      </c>
      <c r="C53">
        <v>20147657</v>
      </c>
      <c r="D53">
        <v>20060182</v>
      </c>
      <c r="E53">
        <v>19988694</v>
      </c>
      <c r="F53">
        <v>19916451</v>
      </c>
      <c r="G53">
        <v>19822250</v>
      </c>
      <c r="H53">
        <v>19706424</v>
      </c>
      <c r="I53">
        <v>19592933</v>
      </c>
      <c r="J53">
        <v>19476713</v>
      </c>
      <c r="K53">
        <v>19375835</v>
      </c>
      <c r="L53">
        <v>19269469</v>
      </c>
      <c r="M53">
        <v>19136038</v>
      </c>
    </row>
    <row r="54" spans="1:13" x14ac:dyDescent="0.25">
      <c r="A54">
        <v>0</v>
      </c>
      <c r="B54">
        <v>142389969</v>
      </c>
      <c r="C54">
        <v>142960911</v>
      </c>
      <c r="D54">
        <v>143201721</v>
      </c>
      <c r="E54">
        <v>143506995</v>
      </c>
      <c r="F54">
        <v>143819657</v>
      </c>
      <c r="G54">
        <v>146406004</v>
      </c>
      <c r="H54">
        <v>146674542</v>
      </c>
      <c r="I54">
        <v>146842404</v>
      </c>
      <c r="J54">
        <v>146830572</v>
      </c>
      <c r="K54">
        <v>146764661</v>
      </c>
      <c r="L54">
        <v>146459803</v>
      </c>
      <c r="M54" t="s">
        <v>22</v>
      </c>
    </row>
    <row r="55" spans="1:13" x14ac:dyDescent="0.25">
      <c r="A55">
        <v>0</v>
      </c>
      <c r="B55">
        <v>27421468</v>
      </c>
      <c r="C55">
        <v>28267591</v>
      </c>
      <c r="D55">
        <v>29154906</v>
      </c>
      <c r="E55">
        <v>30052058</v>
      </c>
      <c r="F55">
        <v>30916603</v>
      </c>
      <c r="G55">
        <v>31717676</v>
      </c>
      <c r="H55">
        <v>31787580</v>
      </c>
      <c r="I55">
        <v>32612641</v>
      </c>
      <c r="J55">
        <v>33413660</v>
      </c>
      <c r="K55">
        <v>34218169</v>
      </c>
      <c r="L55">
        <v>35013414</v>
      </c>
      <c r="M55">
        <v>34110821</v>
      </c>
    </row>
    <row r="56" spans="1:13" x14ac:dyDescent="0.25">
      <c r="A56">
        <v>0</v>
      </c>
      <c r="B56">
        <v>3771721</v>
      </c>
      <c r="C56">
        <v>3789251</v>
      </c>
      <c r="D56">
        <v>3818205</v>
      </c>
      <c r="E56">
        <v>3844751</v>
      </c>
      <c r="F56">
        <v>3870739</v>
      </c>
      <c r="G56">
        <v>3902690</v>
      </c>
      <c r="H56">
        <v>3933559</v>
      </c>
      <c r="I56">
        <v>3965796</v>
      </c>
      <c r="J56">
        <v>3994283</v>
      </c>
      <c r="K56">
        <v>4026209</v>
      </c>
      <c r="L56">
        <v>4044210</v>
      </c>
      <c r="M56" t="s">
        <v>22</v>
      </c>
    </row>
    <row r="57" spans="1:13" x14ac:dyDescent="0.25">
      <c r="A57">
        <v>0</v>
      </c>
      <c r="B57">
        <v>51226051</v>
      </c>
      <c r="C57">
        <v>52018393</v>
      </c>
      <c r="D57">
        <v>52827909</v>
      </c>
      <c r="E57">
        <v>53649096</v>
      </c>
      <c r="F57">
        <v>54488424</v>
      </c>
      <c r="G57">
        <v>55319826</v>
      </c>
      <c r="H57">
        <v>56140764</v>
      </c>
      <c r="I57">
        <v>56990964</v>
      </c>
      <c r="J57">
        <v>57859351</v>
      </c>
      <c r="K57">
        <v>58726826</v>
      </c>
      <c r="L57">
        <v>59538697</v>
      </c>
      <c r="M57">
        <v>60142978</v>
      </c>
    </row>
    <row r="58" spans="1:13" x14ac:dyDescent="0.25">
      <c r="A58" t="s">
        <v>119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</row>
    <row r="59" spans="1:13" x14ac:dyDescent="0.25">
      <c r="A59">
        <v>0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X40"/>
  <sheetViews>
    <sheetView zoomScale="63" workbookViewId="0"/>
  </sheetViews>
  <sheetFormatPr defaultRowHeight="13.2" x14ac:dyDescent="0.25"/>
  <cols>
    <col min="1" max="1" width="13.88671875" bestFit="1" customWidth="1"/>
    <col min="2" max="3" width="12" bestFit="1" customWidth="1"/>
    <col min="4" max="4" width="11" bestFit="1" customWidth="1"/>
    <col min="5" max="12" width="12" bestFit="1" customWidth="1"/>
    <col min="13" max="13" width="5.6640625" bestFit="1" customWidth="1"/>
    <col min="14" max="15" width="11" bestFit="1" customWidth="1"/>
    <col min="16" max="24" width="12" bestFit="1" customWidth="1"/>
  </cols>
  <sheetData>
    <row r="2" spans="1:24" x14ac:dyDescent="0.25"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93</v>
      </c>
      <c r="N2" t="str">
        <f>B2</f>
        <v>2010</v>
      </c>
      <c r="O2" t="str">
        <f t="shared" ref="O2:X2" si="0">C2</f>
        <v>2011</v>
      </c>
      <c r="P2" t="str">
        <f t="shared" si="0"/>
        <v>2012</v>
      </c>
      <c r="Q2" t="str">
        <f t="shared" si="0"/>
        <v>2013</v>
      </c>
      <c r="R2" t="str">
        <f t="shared" si="0"/>
        <v>2014</v>
      </c>
      <c r="S2" t="str">
        <f t="shared" si="0"/>
        <v>2015</v>
      </c>
      <c r="T2" t="str">
        <f t="shared" si="0"/>
        <v>2016</v>
      </c>
      <c r="U2" t="str">
        <f t="shared" si="0"/>
        <v>2017</v>
      </c>
      <c r="V2" t="str">
        <f t="shared" si="0"/>
        <v>2018</v>
      </c>
      <c r="W2" t="str">
        <f t="shared" si="0"/>
        <v>2019</v>
      </c>
      <c r="X2" t="str">
        <f t="shared" si="0"/>
        <v>2020</v>
      </c>
    </row>
    <row r="3" spans="1:24" x14ac:dyDescent="0.25">
      <c r="A3" t="s">
        <v>20</v>
      </c>
      <c r="B3">
        <v>70793.078999999998</v>
      </c>
      <c r="C3">
        <v>84540.660999999993</v>
      </c>
      <c r="D3">
        <v>85880.357000000004</v>
      </c>
      <c r="E3">
        <v>87591.017000000007</v>
      </c>
      <c r="F3">
        <v>97010.914000000004</v>
      </c>
      <c r="G3">
        <v>78796.206999999995</v>
      </c>
      <c r="H3">
        <v>74145.081999999995</v>
      </c>
      <c r="I3">
        <v>72339.081000000006</v>
      </c>
      <c r="J3">
        <v>69991.494000000006</v>
      </c>
      <c r="K3">
        <v>61276.794999999998</v>
      </c>
      <c r="L3">
        <v>57397.027999999998</v>
      </c>
      <c r="M3">
        <v>11</v>
      </c>
      <c r="N3">
        <f>VLOOKUP($A3,pop_2010_2021!$A$2:$L$44,N$2-2008,0)</f>
        <v>22031750</v>
      </c>
      <c r="O3">
        <f>VLOOKUP($A3,pop_2010_2021!$A$2:$L$44,O$2-2008,0)</f>
        <v>22340024</v>
      </c>
      <c r="P3">
        <f>VLOOKUP($A3,pop_2010_2021!$A$2:$L$44,P$2-2008,0)</f>
        <v>22733465</v>
      </c>
      <c r="Q3">
        <f>VLOOKUP($A3,pop_2010_2021!$A$2:$L$44,Q$2-2008,0)</f>
        <v>23128129</v>
      </c>
      <c r="R3">
        <f>VLOOKUP($A3,pop_2010_2021!$A$2:$L$44,R$2-2008,0)</f>
        <v>23475686</v>
      </c>
      <c r="S3">
        <f>VLOOKUP($A3,pop_2010_2021!$A$2:$L$44,S$2-2008,0)</f>
        <v>23815995</v>
      </c>
      <c r="T3">
        <f>VLOOKUP($A3,pop_2010_2021!$A$2:$L$44,T$2-2008,0)</f>
        <v>24190907</v>
      </c>
      <c r="U3">
        <f>VLOOKUP($A3,pop_2010_2021!$A$2:$L$44,U$2-2008,0)</f>
        <v>24601860</v>
      </c>
      <c r="V3">
        <f>VLOOKUP($A3,pop_2010_2021!$A$2:$L$44,V$2-2008,0)</f>
        <v>24982688</v>
      </c>
      <c r="W3">
        <f>VLOOKUP($A3,pop_2010_2021!$A$2:$L$44,W$2-2008,0)</f>
        <v>25365745</v>
      </c>
      <c r="X3">
        <f>VLOOKUP($A3,pop_2010_2021!$A$2:$L$44,X$2-2008,0)</f>
        <v>25693267</v>
      </c>
    </row>
    <row r="4" spans="1:24" x14ac:dyDescent="0.25">
      <c r="A4" t="s">
        <v>23</v>
      </c>
      <c r="B4">
        <v>39208.661</v>
      </c>
      <c r="C4">
        <v>40871.686999999998</v>
      </c>
      <c r="D4">
        <v>41935.642</v>
      </c>
      <c r="E4">
        <v>37520.947</v>
      </c>
      <c r="F4">
        <v>38344.58</v>
      </c>
      <c r="G4">
        <v>30746.375</v>
      </c>
      <c r="H4">
        <v>30431.826000000001</v>
      </c>
      <c r="I4">
        <v>30839.059000000001</v>
      </c>
      <c r="J4">
        <v>33702.862999999998</v>
      </c>
      <c r="K4">
        <v>35151.521999999997</v>
      </c>
      <c r="L4">
        <v>34417.203000000001</v>
      </c>
      <c r="M4">
        <v>11</v>
      </c>
      <c r="N4">
        <f>VLOOKUP($A4,pop_2010_2021!$A$2:$L$44,N$2-2008,0)</f>
        <v>10895589</v>
      </c>
      <c r="O4">
        <f>VLOOKUP($A4,pop_2010_2021!$A$2:$L$44,O$2-2008,0)</f>
        <v>10993616</v>
      </c>
      <c r="P4">
        <f>VLOOKUP($A4,pop_2010_2021!$A$2:$L$44,P$2-2008,0)</f>
        <v>11067748</v>
      </c>
      <c r="Q4">
        <f>VLOOKUP($A4,pop_2010_2021!$A$2:$L$44,Q$2-2008,0)</f>
        <v>11125033</v>
      </c>
      <c r="R4">
        <f>VLOOKUP($A4,pop_2010_2021!$A$2:$L$44,R$2-2008,0)</f>
        <v>11179778</v>
      </c>
      <c r="S4">
        <f>VLOOKUP($A4,pop_2010_2021!$A$2:$L$44,S$2-2008,0)</f>
        <v>11238474</v>
      </c>
      <c r="T4">
        <f>VLOOKUP($A4,pop_2010_2021!$A$2:$L$44,T$2-2008,0)</f>
        <v>11295003</v>
      </c>
      <c r="U4">
        <f>VLOOKUP($A4,pop_2010_2021!$A$2:$L$44,U$2-2008,0)</f>
        <v>11349081</v>
      </c>
      <c r="V4">
        <f>VLOOKUP($A4,pop_2010_2021!$A$2:$L$44,V$2-2008,0)</f>
        <v>11403740</v>
      </c>
      <c r="W4">
        <f>VLOOKUP($A4,pop_2010_2021!$A$2:$L$44,W$2-2008,0)</f>
        <v>11462023</v>
      </c>
      <c r="X4">
        <f>VLOOKUP($A4,pop_2010_2021!$A$2:$L$44,X$2-2008,0)</f>
        <v>11506938</v>
      </c>
    </row>
    <row r="5" spans="1:24" x14ac:dyDescent="0.25">
      <c r="A5" t="s">
        <v>25</v>
      </c>
      <c r="B5">
        <v>8309.0650000000005</v>
      </c>
      <c r="C5">
        <v>9699.2260000000006</v>
      </c>
      <c r="D5">
        <v>11298.144</v>
      </c>
      <c r="E5">
        <v>11775.772999999999</v>
      </c>
      <c r="F5">
        <v>10975.785</v>
      </c>
      <c r="G5">
        <v>11413.343999999999</v>
      </c>
      <c r="H5">
        <v>12401.026</v>
      </c>
      <c r="I5">
        <v>12860.489</v>
      </c>
      <c r="J5">
        <v>14005.659</v>
      </c>
      <c r="K5">
        <v>12892.664000000001</v>
      </c>
      <c r="L5">
        <v>9988.8909999999996</v>
      </c>
      <c r="M5">
        <v>11</v>
      </c>
      <c r="N5">
        <f>VLOOKUP($A5,pop_2010_2021!$A$2:$L$44,N$2-2008,0)</f>
        <v>17063927</v>
      </c>
      <c r="O5">
        <f>VLOOKUP($A5,pop_2010_2021!$A$2:$L$44,O$2-2008,0)</f>
        <v>17254159</v>
      </c>
      <c r="P5">
        <f>VLOOKUP($A5,pop_2010_2021!$A$2:$L$44,P$2-2008,0)</f>
        <v>17443491</v>
      </c>
      <c r="Q5">
        <f>VLOOKUP($A5,pop_2010_2021!$A$2:$L$44,Q$2-2008,0)</f>
        <v>17611902</v>
      </c>
      <c r="R5">
        <f>VLOOKUP($A5,pop_2010_2021!$A$2:$L$44,R$2-2008,0)</f>
        <v>17787617</v>
      </c>
      <c r="S5">
        <f>VLOOKUP($A5,pop_2010_2021!$A$2:$L$44,S$2-2008,0)</f>
        <v>17971423</v>
      </c>
      <c r="T5">
        <f>VLOOKUP($A5,pop_2010_2021!$A$2:$L$44,T$2-2008,0)</f>
        <v>18167147</v>
      </c>
      <c r="U5">
        <f>VLOOKUP($A5,pop_2010_2021!$A$2:$L$44,U$2-2008,0)</f>
        <v>18419192</v>
      </c>
      <c r="V5">
        <f>VLOOKUP($A5,pop_2010_2021!$A$2:$L$44,V$2-2008,0)</f>
        <v>18751405</v>
      </c>
      <c r="W5">
        <f>VLOOKUP($A5,pop_2010_2021!$A$2:$L$44,W$2-2008,0)</f>
        <v>19107216</v>
      </c>
      <c r="X5">
        <f>VLOOKUP($A5,pop_2010_2021!$A$2:$L$44,X$2-2008,0)</f>
        <v>19458310</v>
      </c>
    </row>
    <row r="6" spans="1:24" x14ac:dyDescent="0.25">
      <c r="A6" t="s">
        <v>26</v>
      </c>
      <c r="B6">
        <v>6492.49</v>
      </c>
      <c r="C6">
        <v>7601.64</v>
      </c>
      <c r="D6">
        <v>9144.35</v>
      </c>
      <c r="E6">
        <v>10207.279</v>
      </c>
      <c r="F6">
        <v>9689.8119999999999</v>
      </c>
      <c r="G6">
        <v>8003.0680000000002</v>
      </c>
      <c r="H6">
        <v>8049.8850000000002</v>
      </c>
      <c r="I6">
        <v>8977.9040000000005</v>
      </c>
      <c r="J6">
        <v>9408.8449999999993</v>
      </c>
      <c r="K6">
        <v>9391.5910000000003</v>
      </c>
      <c r="L6">
        <v>8417.0869999999995</v>
      </c>
      <c r="M6">
        <v>11</v>
      </c>
      <c r="N6">
        <f>VLOOKUP($A6,pop_2010_2021!$A$2:$L$44,N$2-2008,0)</f>
        <v>45509584</v>
      </c>
      <c r="O6">
        <f>VLOOKUP($A6,pop_2010_2021!$A$2:$L$44,O$2-2008,0)</f>
        <v>46044601</v>
      </c>
      <c r="P6">
        <f>VLOOKUP($A6,pop_2010_2021!$A$2:$L$44,P$2-2008,0)</f>
        <v>46581823</v>
      </c>
      <c r="Q6">
        <f>VLOOKUP($A6,pop_2010_2021!$A$2:$L$44,Q$2-2008,0)</f>
        <v>47121089</v>
      </c>
      <c r="R6">
        <f>VLOOKUP($A6,pop_2010_2021!$A$2:$L$44,R$2-2008,0)</f>
        <v>47661787</v>
      </c>
      <c r="S6">
        <f>VLOOKUP($A6,pop_2010_2021!$A$2:$L$44,S$2-2008,0)</f>
        <v>48203405</v>
      </c>
      <c r="T6">
        <f>VLOOKUP($A6,pop_2010_2021!$A$2:$L$44,T$2-2008,0)</f>
        <v>48747708</v>
      </c>
      <c r="U6">
        <f>VLOOKUP($A6,pop_2010_2021!$A$2:$L$44,U$2-2008,0)</f>
        <v>49291609</v>
      </c>
      <c r="V6">
        <f>VLOOKUP($A6,pop_2010_2021!$A$2:$L$44,V$2-2008,0)</f>
        <v>49834240</v>
      </c>
      <c r="W6">
        <f>VLOOKUP($A6,pop_2010_2021!$A$2:$L$44,W$2-2008,0)</f>
        <v>50374478</v>
      </c>
      <c r="X6">
        <f>VLOOKUP($A6,pop_2010_2021!$A$2:$L$44,X$2-2008,0)</f>
        <v>50911747</v>
      </c>
    </row>
    <row r="7" spans="1:24" x14ac:dyDescent="0.25">
      <c r="A7" t="s">
        <v>27</v>
      </c>
      <c r="B7">
        <v>718.39</v>
      </c>
      <c r="C7">
        <v>793.39300000000003</v>
      </c>
      <c r="D7">
        <v>926.93299999999999</v>
      </c>
      <c r="E7">
        <v>1035.9459999999999</v>
      </c>
      <c r="F7">
        <v>1156.5530000000001</v>
      </c>
      <c r="G7">
        <v>1049.3820000000001</v>
      </c>
      <c r="H7">
        <v>1210.5340000000001</v>
      </c>
      <c r="I7">
        <v>1319.249</v>
      </c>
      <c r="J7">
        <v>1333.28</v>
      </c>
      <c r="K7">
        <v>1418.329</v>
      </c>
      <c r="L7">
        <v>1439.337</v>
      </c>
      <c r="M7">
        <v>11</v>
      </c>
      <c r="N7">
        <f>VLOOKUP($A7,pop_2010_2021!$A$2:$L$44,N$2-2008,0)</f>
        <v>4533894</v>
      </c>
      <c r="O7">
        <f>VLOOKUP($A7,pop_2010_2021!$A$2:$L$44,O$2-2008,0)</f>
        <v>4592149</v>
      </c>
      <c r="P7">
        <f>VLOOKUP($A7,pop_2010_2021!$A$2:$L$44,P$2-2008,0)</f>
        <v>4652458.9305058103</v>
      </c>
      <c r="Q7">
        <f>VLOOKUP($A7,pop_2010_2021!$A$2:$L$44,Q$2-2008,0)</f>
        <v>4713168.1414101496</v>
      </c>
      <c r="R7">
        <f>VLOOKUP($A7,pop_2010_2021!$A$2:$L$44,R$2-2008,0)</f>
        <v>4773129.9338444602</v>
      </c>
      <c r="S7">
        <f>VLOOKUP($A7,pop_2010_2021!$A$2:$L$44,S$2-2008,0)</f>
        <v>4832233.8134650998</v>
      </c>
      <c r="T7">
        <f>VLOOKUP($A7,pop_2010_2021!$A$2:$L$44,T$2-2008,0)</f>
        <v>4890379.4522162499</v>
      </c>
      <c r="U7">
        <f>VLOOKUP($A7,pop_2010_2021!$A$2:$L$44,U$2-2008,0)</f>
        <v>4947489.5933225201</v>
      </c>
      <c r="V7">
        <f>VLOOKUP($A7,pop_2010_2021!$A$2:$L$44,V$2-2008,0)</f>
        <v>5003401.9576721303</v>
      </c>
      <c r="W7">
        <f>VLOOKUP($A7,pop_2010_2021!$A$2:$L$44,W$2-2008,0)</f>
        <v>5058007.1472190199</v>
      </c>
      <c r="X7">
        <f>VLOOKUP($A7,pop_2010_2021!$A$2:$L$44,X$2-2008,0)</f>
        <v>5111238.2164686499</v>
      </c>
    </row>
    <row r="8" spans="1:24" x14ac:dyDescent="0.25">
      <c r="A8" t="s">
        <v>28</v>
      </c>
      <c r="B8">
        <v>8167.31</v>
      </c>
      <c r="C8">
        <v>8764.2990000000009</v>
      </c>
      <c r="D8">
        <v>7845.6120000000001</v>
      </c>
      <c r="E8">
        <v>7997.817</v>
      </c>
      <c r="F8">
        <v>7607.7929999999997</v>
      </c>
      <c r="G8">
        <v>6172.9269999999997</v>
      </c>
      <c r="H8">
        <v>6001.7939999999999</v>
      </c>
      <c r="I8">
        <v>6401.58</v>
      </c>
      <c r="J8">
        <v>7052.0770000000002</v>
      </c>
      <c r="K8">
        <v>7214.2619999999997</v>
      </c>
      <c r="L8">
        <v>7215.3609999999999</v>
      </c>
      <c r="M8">
        <v>11</v>
      </c>
      <c r="N8">
        <f>VLOOKUP($A8,pop_2010_2021!$A$2:$L$44,N$2-2008,0)</f>
        <v>10517247</v>
      </c>
      <c r="O8">
        <f>VLOOKUP($A8,pop_2010_2021!$A$2:$L$44,O$2-2008,0)</f>
        <v>10496672</v>
      </c>
      <c r="P8">
        <f>VLOOKUP($A8,pop_2010_2021!$A$2:$L$44,P$2-2008,0)</f>
        <v>10509286</v>
      </c>
      <c r="Q8">
        <f>VLOOKUP($A8,pop_2010_2021!$A$2:$L$44,Q$2-2008,0)</f>
        <v>10510719</v>
      </c>
      <c r="R8">
        <f>VLOOKUP($A8,pop_2010_2021!$A$2:$L$44,R$2-2008,0)</f>
        <v>10524783</v>
      </c>
      <c r="S8">
        <f>VLOOKUP($A8,pop_2010_2021!$A$2:$L$44,S$2-2008,0)</f>
        <v>10542942</v>
      </c>
      <c r="T8">
        <f>VLOOKUP($A8,pop_2010_2021!$A$2:$L$44,T$2-2008,0)</f>
        <v>10565284</v>
      </c>
      <c r="U8">
        <f>VLOOKUP($A8,pop_2010_2021!$A$2:$L$44,U$2-2008,0)</f>
        <v>10589526</v>
      </c>
      <c r="V8">
        <f>VLOOKUP($A8,pop_2010_2021!$A$2:$L$44,V$2-2008,0)</f>
        <v>10626430</v>
      </c>
      <c r="W8">
        <f>VLOOKUP($A8,pop_2010_2021!$A$2:$L$44,W$2-2008,0)</f>
        <v>10669324</v>
      </c>
      <c r="X8">
        <f>VLOOKUP($A8,pop_2010_2021!$A$2:$L$44,X$2-2008,0)</f>
        <v>10700155</v>
      </c>
    </row>
    <row r="9" spans="1:24" x14ac:dyDescent="0.25">
      <c r="A9" t="s">
        <v>30</v>
      </c>
      <c r="B9">
        <v>565.72400000000005</v>
      </c>
      <c r="C9">
        <v>560.73500000000001</v>
      </c>
      <c r="D9">
        <v>617.09699999999998</v>
      </c>
      <c r="E9">
        <v>774.26599999999996</v>
      </c>
      <c r="F9">
        <v>838.70899999999995</v>
      </c>
      <c r="G9">
        <v>764.18799999999999</v>
      </c>
      <c r="H9">
        <v>815.19</v>
      </c>
      <c r="I9">
        <v>924.07899999999995</v>
      </c>
      <c r="J9">
        <v>1092.383</v>
      </c>
      <c r="K9">
        <v>1101.5630000000001</v>
      </c>
      <c r="L9">
        <v>1070.2380000000001</v>
      </c>
      <c r="M9">
        <v>11</v>
      </c>
      <c r="N9">
        <f>VLOOKUP($A9,pop_2010_2021!$A$2:$L$44,N$2-2008,0)</f>
        <v>1331475</v>
      </c>
      <c r="O9">
        <f>VLOOKUP($A9,pop_2010_2021!$A$2:$L$44,O$2-2008,0)</f>
        <v>1327439</v>
      </c>
      <c r="P9">
        <f>VLOOKUP($A9,pop_2010_2021!$A$2:$L$44,P$2-2008,0)</f>
        <v>1322696</v>
      </c>
      <c r="Q9">
        <f>VLOOKUP($A9,pop_2010_2021!$A$2:$L$44,Q$2-2008,0)</f>
        <v>1317997</v>
      </c>
      <c r="R9">
        <f>VLOOKUP($A9,pop_2010_2021!$A$2:$L$44,R$2-2008,0)</f>
        <v>1314545</v>
      </c>
      <c r="S9">
        <f>VLOOKUP($A9,pop_2010_2021!$A$2:$L$44,S$2-2008,0)</f>
        <v>1314608</v>
      </c>
      <c r="T9">
        <f>VLOOKUP($A9,pop_2010_2021!$A$2:$L$44,T$2-2008,0)</f>
        <v>1315790</v>
      </c>
      <c r="U9">
        <f>VLOOKUP($A9,pop_2010_2021!$A$2:$L$44,U$2-2008,0)</f>
        <v>1317384</v>
      </c>
      <c r="V9">
        <f>VLOOKUP($A9,pop_2010_2021!$A$2:$L$44,V$2-2008,0)</f>
        <v>1321977</v>
      </c>
      <c r="W9">
        <f>VLOOKUP($A9,pop_2010_2021!$A$2:$L$44,W$2-2008,0)</f>
        <v>1326855</v>
      </c>
      <c r="X9">
        <f>VLOOKUP($A9,pop_2010_2021!$A$2:$L$44,X$2-2008,0)</f>
        <v>1329479</v>
      </c>
    </row>
    <row r="10" spans="1:24" x14ac:dyDescent="0.25">
      <c r="A10" t="s">
        <v>31</v>
      </c>
      <c r="B10">
        <v>11626.429</v>
      </c>
      <c r="C10">
        <v>10132.502</v>
      </c>
      <c r="D10">
        <v>9352.4009999999998</v>
      </c>
      <c r="E10">
        <v>13060.713</v>
      </c>
      <c r="F10">
        <v>14124.62</v>
      </c>
      <c r="G10">
        <v>11917.278</v>
      </c>
      <c r="H10">
        <v>10011.939</v>
      </c>
      <c r="I10">
        <v>10083.534</v>
      </c>
      <c r="J10">
        <v>5156.0469999999996</v>
      </c>
      <c r="K10">
        <v>6743.7139999999999</v>
      </c>
      <c r="L10">
        <v>4611.0460000000003</v>
      </c>
      <c r="M10">
        <v>11</v>
      </c>
      <c r="N10">
        <f>VLOOKUP($A10,pop_2010_2021!$A$2:$L$44,N$2-2008,0)</f>
        <v>5363341</v>
      </c>
      <c r="O10">
        <f>VLOOKUP($A10,pop_2010_2021!$A$2:$L$44,O$2-2008,0)</f>
        <v>5388272</v>
      </c>
      <c r="P10">
        <f>VLOOKUP($A10,pop_2010_2021!$A$2:$L$44,P$2-2008,0)</f>
        <v>5413967</v>
      </c>
      <c r="Q10">
        <f>VLOOKUP($A10,pop_2010_2021!$A$2:$L$44,Q$2-2008,0)</f>
        <v>5438975</v>
      </c>
      <c r="R10">
        <f>VLOOKUP($A10,pop_2010_2021!$A$2:$L$44,R$2-2008,0)</f>
        <v>5461507</v>
      </c>
      <c r="S10">
        <f>VLOOKUP($A10,pop_2010_2021!$A$2:$L$44,S$2-2008,0)</f>
        <v>5479528</v>
      </c>
      <c r="T10">
        <f>VLOOKUP($A10,pop_2010_2021!$A$2:$L$44,T$2-2008,0)</f>
        <v>5495297</v>
      </c>
      <c r="U10">
        <f>VLOOKUP($A10,pop_2010_2021!$A$2:$L$44,U$2-2008,0)</f>
        <v>5508209</v>
      </c>
      <c r="V10">
        <f>VLOOKUP($A10,pop_2010_2021!$A$2:$L$44,V$2-2008,0)</f>
        <v>5515525</v>
      </c>
      <c r="W10">
        <f>VLOOKUP($A10,pop_2010_2021!$A$2:$L$44,W$2-2008,0)</f>
        <v>5521605</v>
      </c>
      <c r="X10">
        <f>VLOOKUP($A10,pop_2010_2021!$A$2:$L$44,X$2-2008,0)</f>
        <v>5529545</v>
      </c>
    </row>
    <row r="11" spans="1:24" x14ac:dyDescent="0.25">
      <c r="A11" t="s">
        <v>32</v>
      </c>
      <c r="B11">
        <v>297324.337</v>
      </c>
      <c r="C11">
        <v>289081.93900000001</v>
      </c>
      <c r="D11">
        <v>258641.01800000001</v>
      </c>
      <c r="E11">
        <v>275749.59100000001</v>
      </c>
      <c r="F11">
        <v>294032.87099999998</v>
      </c>
      <c r="G11">
        <v>250873.22899999999</v>
      </c>
      <c r="H11">
        <v>314250.56099999999</v>
      </c>
      <c r="I11">
        <v>314318.902</v>
      </c>
      <c r="J11">
        <v>338708.13400000002</v>
      </c>
      <c r="K11">
        <v>332471.45799999998</v>
      </c>
      <c r="L11">
        <v>302728.94</v>
      </c>
      <c r="M11">
        <v>11</v>
      </c>
      <c r="N11">
        <f>VLOOKUP($A11,pop_2010_2021!$A$2:$L$44,N$2-2008,0)</f>
        <v>64773169</v>
      </c>
      <c r="O11">
        <f>VLOOKUP($A11,pop_2010_2021!$A$2:$L$44,O$2-2008,0)</f>
        <v>65087317</v>
      </c>
      <c r="P11">
        <f>VLOOKUP($A11,pop_2010_2021!$A$2:$L$44,P$2-2008,0)</f>
        <v>65402998</v>
      </c>
      <c r="Q11">
        <f>VLOOKUP($A11,pop_2010_2021!$A$2:$L$44,Q$2-2008,0)</f>
        <v>65735961</v>
      </c>
      <c r="R11">
        <f>VLOOKUP($A11,pop_2010_2021!$A$2:$L$44,R$2-2008,0)</f>
        <v>66276671</v>
      </c>
      <c r="S11">
        <f>VLOOKUP($A11,pop_2010_2021!$A$2:$L$44,S$2-2008,0)</f>
        <v>66512558</v>
      </c>
      <c r="T11">
        <f>VLOOKUP($A11,pop_2010_2021!$A$2:$L$44,T$2-2008,0)</f>
        <v>66688563</v>
      </c>
      <c r="U11">
        <f>VLOOKUP($A11,pop_2010_2021!$A$2:$L$44,U$2-2008,0)</f>
        <v>66883314</v>
      </c>
      <c r="V11">
        <f>VLOOKUP($A11,pop_2010_2021!$A$2:$L$44,V$2-2008,0)</f>
        <v>67125071</v>
      </c>
      <c r="W11">
        <f>VLOOKUP($A11,pop_2010_2021!$A$2:$L$44,W$2-2008,0)</f>
        <v>67356050</v>
      </c>
      <c r="X11">
        <f>VLOOKUP($A11,pop_2010_2021!$A$2:$L$44,X$2-2008,0)</f>
        <v>67540257</v>
      </c>
    </row>
    <row r="12" spans="1:24" x14ac:dyDescent="0.25">
      <c r="A12" t="s">
        <v>33</v>
      </c>
      <c r="B12">
        <v>241051.965</v>
      </c>
      <c r="C12">
        <v>255708.473</v>
      </c>
      <c r="D12">
        <v>302739.36900000001</v>
      </c>
      <c r="E12">
        <v>333712.60499999998</v>
      </c>
      <c r="F12">
        <v>338763.85600000003</v>
      </c>
      <c r="G12">
        <v>293086.47499999998</v>
      </c>
      <c r="H12">
        <v>294660.46399999998</v>
      </c>
      <c r="I12">
        <v>311207.93699999998</v>
      </c>
      <c r="J12">
        <v>335668.95899999997</v>
      </c>
      <c r="K12">
        <v>344268.11099999998</v>
      </c>
      <c r="L12">
        <v>365896.65299999999</v>
      </c>
      <c r="M12">
        <v>11</v>
      </c>
      <c r="N12">
        <f>VLOOKUP($A12,pop_2010_2021!$A$2:$L$44,N$2-2008,0)</f>
        <v>81776936</v>
      </c>
      <c r="O12">
        <f>VLOOKUP($A12,pop_2010_2021!$A$2:$L$44,O$2-2008,0)</f>
        <v>80274981</v>
      </c>
      <c r="P12">
        <f>VLOOKUP($A12,pop_2010_2021!$A$2:$L$44,P$2-2008,0)</f>
        <v>80425826</v>
      </c>
      <c r="Q12">
        <f>VLOOKUP($A12,pop_2010_2021!$A$2:$L$44,Q$2-2008,0)</f>
        <v>80645605</v>
      </c>
      <c r="R12">
        <f>VLOOKUP($A12,pop_2010_2021!$A$2:$L$44,R$2-2008,0)</f>
        <v>80982495</v>
      </c>
      <c r="S12">
        <f>VLOOKUP($A12,pop_2010_2021!$A$2:$L$44,S$2-2008,0)</f>
        <v>81686608</v>
      </c>
      <c r="T12">
        <f>VLOOKUP($A12,pop_2010_2021!$A$2:$L$44,T$2-2008,0)</f>
        <v>82348669</v>
      </c>
      <c r="U12">
        <f>VLOOKUP($A12,pop_2010_2021!$A$2:$L$44,U$2-2008,0)</f>
        <v>82657000</v>
      </c>
      <c r="V12">
        <f>VLOOKUP($A12,pop_2010_2021!$A$2:$L$44,V$2-2008,0)</f>
        <v>82905788</v>
      </c>
      <c r="W12">
        <f>VLOOKUP($A12,pop_2010_2021!$A$2:$L$44,W$2-2008,0)</f>
        <v>83092958</v>
      </c>
      <c r="X12">
        <f>VLOOKUP($A12,pop_2010_2021!$A$2:$L$44,X$2-2008,0)</f>
        <v>83160874</v>
      </c>
    </row>
    <row r="13" spans="1:24" x14ac:dyDescent="0.25">
      <c r="A13" t="s">
        <v>34</v>
      </c>
      <c r="B13">
        <v>6954.3779999999997</v>
      </c>
      <c r="C13">
        <v>6893.2759999999998</v>
      </c>
      <c r="D13">
        <v>5780.6719999999996</v>
      </c>
      <c r="E13">
        <v>5406.7129999999997</v>
      </c>
      <c r="F13">
        <v>5055.7780000000002</v>
      </c>
      <c r="G13">
        <v>3964.4180000000001</v>
      </c>
      <c r="H13">
        <v>3908.444</v>
      </c>
      <c r="I13">
        <v>4212.9030000000002</v>
      </c>
      <c r="J13">
        <v>4484.8530000000001</v>
      </c>
      <c r="K13">
        <v>4537.7389999999996</v>
      </c>
      <c r="L13">
        <v>4689.7129999999997</v>
      </c>
      <c r="M13">
        <v>11</v>
      </c>
      <c r="N13">
        <f>VLOOKUP($A13,pop_2010_2021!$A$2:$L$44,N$2-2008,0)</f>
        <v>11121344</v>
      </c>
      <c r="O13">
        <f>VLOOKUP($A13,pop_2010_2021!$A$2:$L$44,O$2-2008,0)</f>
        <v>11104900</v>
      </c>
      <c r="P13">
        <f>VLOOKUP($A13,pop_2010_2021!$A$2:$L$44,P$2-2008,0)</f>
        <v>11045010</v>
      </c>
      <c r="Q13">
        <f>VLOOKUP($A13,pop_2010_2021!$A$2:$L$44,Q$2-2008,0)</f>
        <v>10965209</v>
      </c>
      <c r="R13">
        <f>VLOOKUP($A13,pop_2010_2021!$A$2:$L$44,R$2-2008,0)</f>
        <v>10892415</v>
      </c>
      <c r="S13">
        <f>VLOOKUP($A13,pop_2010_2021!$A$2:$L$44,S$2-2008,0)</f>
        <v>10820883</v>
      </c>
      <c r="T13">
        <f>VLOOKUP($A13,pop_2010_2021!$A$2:$L$44,T$2-2008,0)</f>
        <v>10775966</v>
      </c>
      <c r="U13">
        <f>VLOOKUP($A13,pop_2010_2021!$A$2:$L$44,U$2-2008,0)</f>
        <v>10754679</v>
      </c>
      <c r="V13">
        <f>VLOOKUP($A13,pop_2010_2021!$A$2:$L$44,V$2-2008,0)</f>
        <v>10732877</v>
      </c>
      <c r="W13">
        <f>VLOOKUP($A13,pop_2010_2021!$A$2:$L$44,W$2-2008,0)</f>
        <v>10721584</v>
      </c>
      <c r="X13">
        <f>VLOOKUP($A13,pop_2010_2021!$A$2:$L$44,X$2-2008,0)</f>
        <v>10698597</v>
      </c>
    </row>
    <row r="14" spans="1:24" x14ac:dyDescent="0.25">
      <c r="A14" s="14" t="s">
        <v>35</v>
      </c>
      <c r="B14" s="14">
        <v>4052.92</v>
      </c>
      <c r="C14" s="14">
        <v>4053.808</v>
      </c>
      <c r="D14" s="14">
        <v>3377.3229999999999</v>
      </c>
      <c r="E14" s="14">
        <v>3581.7080000000001</v>
      </c>
      <c r="F14" s="14">
        <v>3584.0830000000001</v>
      </c>
      <c r="G14" s="14">
        <v>2990.8029999999999</v>
      </c>
      <c r="H14" s="14">
        <v>3146.386</v>
      </c>
      <c r="I14" s="14">
        <v>3483.5619999999999</v>
      </c>
      <c r="J14" s="14">
        <v>3766.598</v>
      </c>
      <c r="K14" s="14">
        <v>3954.873</v>
      </c>
      <c r="L14" s="14">
        <v>3909.643</v>
      </c>
      <c r="M14" s="14">
        <v>11</v>
      </c>
      <c r="N14">
        <f>VLOOKUP($A14,pop_2010_2021!$A$2:$L$44,N$2-2008,0)</f>
        <v>10000020</v>
      </c>
      <c r="O14">
        <f>VLOOKUP($A14,pop_2010_2021!$A$2:$L$44,O$2-2008,0)</f>
        <v>9958824</v>
      </c>
      <c r="P14">
        <f>VLOOKUP($A14,pop_2010_2021!$A$2:$L$44,P$2-2008,0)</f>
        <v>9920364</v>
      </c>
      <c r="Q14">
        <f>VLOOKUP($A14,pop_2010_2021!$A$2:$L$44,Q$2-2008,0)</f>
        <v>9893083</v>
      </c>
      <c r="R14">
        <f>VLOOKUP($A14,pop_2010_2021!$A$2:$L$44,R$2-2008,0)</f>
        <v>9866466</v>
      </c>
      <c r="S14">
        <f>VLOOKUP($A14,pop_2010_2021!$A$2:$L$44,S$2-2008,0)</f>
        <v>9843025</v>
      </c>
      <c r="T14">
        <f>VLOOKUP($A14,pop_2010_2021!$A$2:$L$44,T$2-2008,0)</f>
        <v>9814026</v>
      </c>
      <c r="U14">
        <f>VLOOKUP($A14,pop_2010_2021!$A$2:$L$44,U$2-2008,0)</f>
        <v>9787969</v>
      </c>
      <c r="V14">
        <f>VLOOKUP($A14,pop_2010_2021!$A$2:$L$44,V$2-2008,0)</f>
        <v>9775566</v>
      </c>
      <c r="W14">
        <f>VLOOKUP($A14,pop_2010_2021!$A$2:$L$44,W$2-2008,0)</f>
        <v>9771142</v>
      </c>
      <c r="X14">
        <f>VLOOKUP($A14,pop_2010_2021!$A$2:$L$44,X$2-2008,0)</f>
        <v>9750153</v>
      </c>
    </row>
    <row r="15" spans="1:24" x14ac:dyDescent="0.25">
      <c r="A15" t="s">
        <v>36</v>
      </c>
      <c r="B15">
        <v>381.50599999999997</v>
      </c>
      <c r="C15">
        <v>414.97</v>
      </c>
      <c r="D15">
        <v>403.65</v>
      </c>
      <c r="E15">
        <v>418.57900000000001</v>
      </c>
      <c r="F15">
        <v>444.03399999999999</v>
      </c>
      <c r="G15">
        <v>419.54899999999998</v>
      </c>
      <c r="H15">
        <v>486.517</v>
      </c>
      <c r="I15">
        <v>610.95600000000002</v>
      </c>
      <c r="J15">
        <v>651.53599999999994</v>
      </c>
      <c r="K15">
        <v>611.53200000000004</v>
      </c>
      <c r="L15">
        <v>544.72500000000002</v>
      </c>
      <c r="M15">
        <v>11</v>
      </c>
      <c r="N15">
        <f>VLOOKUP($A15,pop_2010_2021!$A$2:$L$44,N$2-2008,0)</f>
        <v>318044</v>
      </c>
      <c r="O15">
        <f>VLOOKUP($A15,pop_2010_2021!$A$2:$L$44,O$2-2008,0)</f>
        <v>319011</v>
      </c>
      <c r="P15">
        <f>VLOOKUP($A15,pop_2010_2021!$A$2:$L$44,P$2-2008,0)</f>
        <v>320723</v>
      </c>
      <c r="Q15">
        <f>VLOOKUP($A15,pop_2010_2021!$A$2:$L$44,Q$2-2008,0)</f>
        <v>323763</v>
      </c>
      <c r="R15">
        <f>VLOOKUP($A15,pop_2010_2021!$A$2:$L$44,R$2-2008,0)</f>
        <v>327379</v>
      </c>
      <c r="S15">
        <f>VLOOKUP($A15,pop_2010_2021!$A$2:$L$44,S$2-2008,0)</f>
        <v>330818</v>
      </c>
      <c r="T15">
        <f>VLOOKUP($A15,pop_2010_2021!$A$2:$L$44,T$2-2008,0)</f>
        <v>335435</v>
      </c>
      <c r="U15">
        <f>VLOOKUP($A15,pop_2010_2021!$A$2:$L$44,U$2-2008,0)</f>
        <v>343399</v>
      </c>
      <c r="V15">
        <f>VLOOKUP($A15,pop_2010_2021!$A$2:$L$44,V$2-2008,0)</f>
        <v>352722</v>
      </c>
      <c r="W15">
        <f>VLOOKUP($A15,pop_2010_2021!$A$2:$L$44,W$2-2008,0)</f>
        <v>360558</v>
      </c>
      <c r="X15">
        <f>VLOOKUP($A15,pop_2010_2021!$A$2:$L$44,X$2-2008,0)</f>
        <v>366462</v>
      </c>
    </row>
    <row r="16" spans="1:24" x14ac:dyDescent="0.25">
      <c r="A16" t="s">
        <v>37</v>
      </c>
      <c r="B16">
        <v>45312.995999999999</v>
      </c>
      <c r="C16">
        <v>44591.478999999999</v>
      </c>
      <c r="D16">
        <v>45586.190999999999</v>
      </c>
      <c r="E16">
        <v>45314.059000000001</v>
      </c>
      <c r="F16">
        <v>52556.82</v>
      </c>
      <c r="G16">
        <v>48801.923999999999</v>
      </c>
      <c r="H16">
        <v>54181.8</v>
      </c>
      <c r="I16">
        <v>49821.199000000001</v>
      </c>
      <c r="J16">
        <v>48128.62</v>
      </c>
      <c r="K16">
        <v>49889.381999999998</v>
      </c>
      <c r="L16">
        <v>45004.811000000002</v>
      </c>
      <c r="M16">
        <v>11</v>
      </c>
      <c r="N16">
        <f>VLOOKUP($A16,pop_2010_2021!$A$2:$L$44,N$2-2008,0)</f>
        <v>4554763</v>
      </c>
      <c r="O16">
        <f>VLOOKUP($A16,pop_2010_2021!$A$2:$L$44,O$2-2008,0)</f>
        <v>4574888</v>
      </c>
      <c r="P16">
        <f>VLOOKUP($A16,pop_2010_2021!$A$2:$L$44,P$2-2008,0)</f>
        <v>4593697</v>
      </c>
      <c r="Q16">
        <f>VLOOKUP($A16,pop_2010_2021!$A$2:$L$44,Q$2-2008,0)</f>
        <v>4614669</v>
      </c>
      <c r="R16">
        <f>VLOOKUP($A16,pop_2010_2021!$A$2:$L$44,R$2-2008,0)</f>
        <v>4645440</v>
      </c>
      <c r="S16">
        <f>VLOOKUP($A16,pop_2010_2021!$A$2:$L$44,S$2-2008,0)</f>
        <v>4687787</v>
      </c>
      <c r="T16">
        <f>VLOOKUP($A16,pop_2010_2021!$A$2:$L$44,T$2-2008,0)</f>
        <v>4739597</v>
      </c>
      <c r="U16">
        <f>VLOOKUP($A16,pop_2010_2021!$A$2:$L$44,U$2-2008,0)</f>
        <v>4792490</v>
      </c>
      <c r="V16">
        <f>VLOOKUP($A16,pop_2010_2021!$A$2:$L$44,V$2-2008,0)</f>
        <v>4857015</v>
      </c>
      <c r="W16">
        <f>VLOOKUP($A16,pop_2010_2021!$A$2:$L$44,W$2-2008,0)</f>
        <v>4921496</v>
      </c>
      <c r="X16">
        <f>VLOOKUP($A16,pop_2010_2021!$A$2:$L$44,X$2-2008,0)</f>
        <v>4977443</v>
      </c>
    </row>
    <row r="17" spans="1:24" x14ac:dyDescent="0.25">
      <c r="A17" t="s">
        <v>38</v>
      </c>
      <c r="B17">
        <v>11233.888999999999</v>
      </c>
      <c r="C17">
        <v>12665.040999999999</v>
      </c>
      <c r="D17">
        <v>12470.563</v>
      </c>
      <c r="E17">
        <v>13941.326999999999</v>
      </c>
      <c r="F17">
        <v>14365.998</v>
      </c>
      <c r="G17">
        <v>14116.608</v>
      </c>
      <c r="H17">
        <v>15141.85</v>
      </c>
      <c r="I17">
        <v>17427.282999999999</v>
      </c>
      <c r="J17">
        <v>18559.710999999999</v>
      </c>
      <c r="K17">
        <v>19323.906999999999</v>
      </c>
      <c r="L17">
        <v>19512.867999999999</v>
      </c>
      <c r="M17">
        <v>11</v>
      </c>
      <c r="N17">
        <f>VLOOKUP($A17,pop_2010_2021!$A$2:$L$44,N$2-2008,0)</f>
        <v>7623561</v>
      </c>
      <c r="O17">
        <f>VLOOKUP($A17,pop_2010_2021!$A$2:$L$44,O$2-2008,0)</f>
        <v>7765832</v>
      </c>
      <c r="P17">
        <f>VLOOKUP($A17,pop_2010_2021!$A$2:$L$44,P$2-2008,0)</f>
        <v>7910525</v>
      </c>
      <c r="Q17">
        <f>VLOOKUP($A17,pop_2010_2021!$A$2:$L$44,Q$2-2008,0)</f>
        <v>8059456</v>
      </c>
      <c r="R17">
        <f>VLOOKUP($A17,pop_2010_2021!$A$2:$L$44,R$2-2008,0)</f>
        <v>8215668</v>
      </c>
      <c r="S17">
        <f>VLOOKUP($A17,pop_2010_2021!$A$2:$L$44,S$2-2008,0)</f>
        <v>8380149</v>
      </c>
      <c r="T17">
        <f>VLOOKUP($A17,pop_2010_2021!$A$2:$L$44,T$2-2008,0)</f>
        <v>8546009</v>
      </c>
      <c r="U17">
        <f>VLOOKUP($A17,pop_2010_2021!$A$2:$L$44,U$2-2008,0)</f>
        <v>8713268</v>
      </c>
      <c r="V17">
        <f>VLOOKUP($A17,pop_2010_2021!$A$2:$L$44,V$2-2008,0)</f>
        <v>8882764</v>
      </c>
      <c r="W17">
        <f>VLOOKUP($A17,pop_2010_2021!$A$2:$L$44,W$2-2008,0)</f>
        <v>9054026</v>
      </c>
      <c r="X17">
        <f>VLOOKUP($A17,pop_2010_2021!$A$2:$L$44,X$2-2008,0)</f>
        <v>9215113</v>
      </c>
    </row>
    <row r="18" spans="1:24" x14ac:dyDescent="0.25">
      <c r="A18" t="s">
        <v>39</v>
      </c>
      <c r="B18">
        <v>169910.45</v>
      </c>
      <c r="C18">
        <v>156981.595</v>
      </c>
      <c r="D18">
        <v>138232.14799999999</v>
      </c>
      <c r="E18">
        <v>161160.603</v>
      </c>
      <c r="F18">
        <v>193455.43400000001</v>
      </c>
      <c r="G18">
        <v>165854.014</v>
      </c>
      <c r="H18">
        <v>151423.405</v>
      </c>
      <c r="I18">
        <v>150731.74400000001</v>
      </c>
      <c r="J18">
        <v>163780.53400000001</v>
      </c>
      <c r="K18">
        <v>158241.03599999999</v>
      </c>
      <c r="L18">
        <v>155751.723</v>
      </c>
      <c r="M18">
        <v>11</v>
      </c>
      <c r="N18">
        <f>VLOOKUP($A18,pop_2010_2021!$A$2:$L$44,N$2-2008,0)</f>
        <v>59819402</v>
      </c>
      <c r="O18">
        <f>VLOOKUP($A18,pop_2010_2021!$A$2:$L$44,O$2-2008,0)</f>
        <v>60026844</v>
      </c>
      <c r="P18">
        <f>VLOOKUP($A18,pop_2010_2021!$A$2:$L$44,P$2-2008,0)</f>
        <v>60191243</v>
      </c>
      <c r="Q18">
        <f>VLOOKUP($A18,pop_2010_2021!$A$2:$L$44,Q$2-2008,0)</f>
        <v>60311616</v>
      </c>
      <c r="R18">
        <f>VLOOKUP($A18,pop_2010_2021!$A$2:$L$44,R$2-2008,0)</f>
        <v>60320708</v>
      </c>
      <c r="S18">
        <f>VLOOKUP($A18,pop_2010_2021!$A$2:$L$44,S$2-2008,0)</f>
        <v>60229599</v>
      </c>
      <c r="T18">
        <f>VLOOKUP($A18,pop_2010_2021!$A$2:$L$44,T$2-2008,0)</f>
        <v>60115220</v>
      </c>
      <c r="U18">
        <f>VLOOKUP($A18,pop_2010_2021!$A$2:$L$44,U$2-2008,0)</f>
        <v>60002254</v>
      </c>
      <c r="V18">
        <f>VLOOKUP($A18,pop_2010_2021!$A$2:$L$44,V$2-2008,0)</f>
        <v>59877216</v>
      </c>
      <c r="W18">
        <f>VLOOKUP($A18,pop_2010_2021!$A$2:$L$44,W$2-2008,0)</f>
        <v>59729077</v>
      </c>
      <c r="X18">
        <f>VLOOKUP($A18,pop_2010_2021!$A$2:$L$44,X$2-2008,0)</f>
        <v>59438845</v>
      </c>
    </row>
    <row r="19" spans="1:24" x14ac:dyDescent="0.25">
      <c r="A19" t="s">
        <v>40</v>
      </c>
      <c r="B19">
        <v>518774.78700000001</v>
      </c>
      <c r="C19">
        <v>590342.125</v>
      </c>
      <c r="D19">
        <v>475139.04100000003</v>
      </c>
      <c r="E19">
        <v>349904.70199999999</v>
      </c>
      <c r="F19">
        <v>347080.29300000001</v>
      </c>
      <c r="G19">
        <v>313822.255</v>
      </c>
      <c r="H19">
        <v>434737.11499999999</v>
      </c>
      <c r="I19">
        <v>390095.63900000002</v>
      </c>
      <c r="J19">
        <v>402773.288</v>
      </c>
      <c r="K19">
        <v>399088.24099999998</v>
      </c>
      <c r="L19">
        <v>385034.93300000002</v>
      </c>
      <c r="M19">
        <v>11</v>
      </c>
      <c r="N19">
        <f>VLOOKUP($A19,pop_2010_2021!$A$2:$L$44,N$2-2008,0)</f>
        <v>128057352</v>
      </c>
      <c r="O19">
        <f>VLOOKUP($A19,pop_2010_2021!$A$2:$L$44,O$2-2008,0)</f>
        <v>127834233</v>
      </c>
      <c r="P19">
        <f>VLOOKUP($A19,pop_2010_2021!$A$2:$L$44,P$2-2008,0)</f>
        <v>127592657</v>
      </c>
      <c r="Q19">
        <f>VLOOKUP($A19,pop_2010_2021!$A$2:$L$44,Q$2-2008,0)</f>
        <v>127413888</v>
      </c>
      <c r="R19">
        <f>VLOOKUP($A19,pop_2010_2021!$A$2:$L$44,R$2-2008,0)</f>
        <v>127237150</v>
      </c>
      <c r="S19">
        <f>VLOOKUP($A19,pop_2010_2021!$A$2:$L$44,S$2-2008,0)</f>
        <v>127094745</v>
      </c>
      <c r="T19">
        <f>VLOOKUP($A19,pop_2010_2021!$A$2:$L$44,T$2-2008,0)</f>
        <v>126932772</v>
      </c>
      <c r="U19">
        <f>VLOOKUP($A19,pop_2010_2021!$A$2:$L$44,U$2-2008,0)</f>
        <v>126706210</v>
      </c>
      <c r="V19">
        <f>VLOOKUP($A19,pop_2010_2021!$A$2:$L$44,V$2-2008,0)</f>
        <v>126443180</v>
      </c>
      <c r="W19">
        <f>VLOOKUP($A19,pop_2010_2021!$A$2:$L$44,W$2-2008,0)</f>
        <v>126166948</v>
      </c>
      <c r="X19">
        <f>VLOOKUP($A19,pop_2010_2021!$A$2:$L$44,X$2-2008,0)</f>
        <v>126146099</v>
      </c>
    </row>
    <row r="20" spans="1:24" x14ac:dyDescent="0.25">
      <c r="A20" t="s">
        <v>41</v>
      </c>
      <c r="B20">
        <v>120761.742</v>
      </c>
      <c r="C20">
        <v>137835.696</v>
      </c>
      <c r="D20">
        <v>163016.05100000001</v>
      </c>
      <c r="E20">
        <v>169166.23699999999</v>
      </c>
      <c r="F20">
        <v>187089.54399999999</v>
      </c>
      <c r="G20">
        <v>183675.24400000001</v>
      </c>
      <c r="H20">
        <v>185592.82699999999</v>
      </c>
      <c r="I20">
        <v>189490.88200000001</v>
      </c>
      <c r="J20">
        <v>192868.63</v>
      </c>
      <c r="K20" s="13">
        <f>AVERAGE(L20+J20)</f>
        <v>391648.20699999999</v>
      </c>
      <c r="L20">
        <v>198779.57699999999</v>
      </c>
      <c r="M20">
        <v>10</v>
      </c>
      <c r="N20">
        <f>VLOOKUP($A20,pop_2010_2021!$A$2:$L$44,N$2-2008,0)</f>
        <v>49554112</v>
      </c>
      <c r="O20">
        <f>VLOOKUP($A20,pop_2010_2021!$A$2:$L$44,O$2-2008,0)</f>
        <v>49936638</v>
      </c>
      <c r="P20">
        <f>VLOOKUP($A20,pop_2010_2021!$A$2:$L$44,P$2-2008,0)</f>
        <v>50199853</v>
      </c>
      <c r="Q20">
        <f>VLOOKUP($A20,pop_2010_2021!$A$2:$L$44,Q$2-2008,0)</f>
        <v>50428893</v>
      </c>
      <c r="R20">
        <f>VLOOKUP($A20,pop_2010_2021!$A$2:$L$44,R$2-2008,0)</f>
        <v>50746659</v>
      </c>
      <c r="S20">
        <f>VLOOKUP($A20,pop_2010_2021!$A$2:$L$44,S$2-2008,0)</f>
        <v>51014947</v>
      </c>
      <c r="T20">
        <f>VLOOKUP($A20,pop_2010_2021!$A$2:$L$44,T$2-2008,0)</f>
        <v>51217803</v>
      </c>
      <c r="U20">
        <f>VLOOKUP($A20,pop_2010_2021!$A$2:$L$44,U$2-2008,0)</f>
        <v>51361911</v>
      </c>
      <c r="V20">
        <f>VLOOKUP($A20,pop_2010_2021!$A$2:$L$44,V$2-2008,0)</f>
        <v>51585058</v>
      </c>
      <c r="W20">
        <f>VLOOKUP($A20,pop_2010_2021!$A$2:$L$44,W$2-2008,0)</f>
        <v>51764822</v>
      </c>
      <c r="X20">
        <f>VLOOKUP($A20,pop_2010_2021!$A$2:$L$44,X$2-2008,0)</f>
        <v>51836239</v>
      </c>
    </row>
    <row r="21" spans="1:24" x14ac:dyDescent="0.25">
      <c r="A21" t="s">
        <v>42</v>
      </c>
      <c r="B21">
        <v>434.25900000000001</v>
      </c>
      <c r="C21">
        <v>555.47299999999996</v>
      </c>
      <c r="D21">
        <v>574.33600000000001</v>
      </c>
      <c r="E21">
        <v>625.50300000000004</v>
      </c>
      <c r="F21">
        <v>687.38</v>
      </c>
      <c r="G21">
        <v>589.28399999999999</v>
      </c>
      <c r="H21">
        <v>589.41499999999996</v>
      </c>
      <c r="I21">
        <v>729.67200000000003</v>
      </c>
      <c r="J21">
        <v>892.61699999999996</v>
      </c>
      <c r="K21">
        <v>959.62199999999996</v>
      </c>
      <c r="L21">
        <v>911.303</v>
      </c>
      <c r="M21">
        <v>11</v>
      </c>
      <c r="N21">
        <f>VLOOKUP($A21,pop_2010_2021!$A$2:$L$44,N$2-2008,0)</f>
        <v>2097553</v>
      </c>
      <c r="O21">
        <f>VLOOKUP($A21,pop_2010_2021!$A$2:$L$44,O$2-2008,0)</f>
        <v>2059710</v>
      </c>
      <c r="P21">
        <f>VLOOKUP($A21,pop_2010_2021!$A$2:$L$44,P$2-2008,0)</f>
        <v>2034324</v>
      </c>
      <c r="Q21">
        <f>VLOOKUP($A21,pop_2010_2021!$A$2:$L$44,Q$2-2008,0)</f>
        <v>2012647</v>
      </c>
      <c r="R21">
        <f>VLOOKUP($A21,pop_2010_2021!$A$2:$L$44,R$2-2008,0)</f>
        <v>1993785</v>
      </c>
      <c r="S21">
        <f>VLOOKUP($A21,pop_2010_2021!$A$2:$L$44,S$2-2008,0)</f>
        <v>1977523</v>
      </c>
      <c r="T21">
        <f>VLOOKUP($A21,pop_2010_2021!$A$2:$L$44,T$2-2008,0)</f>
        <v>1959535</v>
      </c>
      <c r="U21">
        <f>VLOOKUP($A21,pop_2010_2021!$A$2:$L$44,U$2-2008,0)</f>
        <v>1942247</v>
      </c>
      <c r="V21">
        <f>VLOOKUP($A21,pop_2010_2021!$A$2:$L$44,V$2-2008,0)</f>
        <v>1927170</v>
      </c>
      <c r="W21">
        <f>VLOOKUP($A21,pop_2010_2021!$A$2:$L$44,W$2-2008,0)</f>
        <v>1913826</v>
      </c>
      <c r="X21">
        <f>VLOOKUP($A21,pop_2010_2021!$A$2:$L$44,X$2-2008,0)</f>
        <v>1900448</v>
      </c>
    </row>
    <row r="22" spans="1:24" x14ac:dyDescent="0.25">
      <c r="A22" t="s">
        <v>43</v>
      </c>
      <c r="B22">
        <v>596.26800000000003</v>
      </c>
      <c r="C22">
        <v>685.67700000000002</v>
      </c>
      <c r="D22">
        <v>665.08399999999995</v>
      </c>
      <c r="E22">
        <v>753.26900000000001</v>
      </c>
      <c r="F22">
        <v>798.24300000000005</v>
      </c>
      <c r="G22">
        <v>715.74699999999996</v>
      </c>
      <c r="H22">
        <v>785.94500000000005</v>
      </c>
      <c r="I22">
        <v>895.41899999999998</v>
      </c>
      <c r="J22">
        <v>1037.0429999999999</v>
      </c>
      <c r="K22">
        <v>1058.866</v>
      </c>
      <c r="L22">
        <v>1090.6489999999999</v>
      </c>
      <c r="M22">
        <v>11</v>
      </c>
      <c r="N22">
        <f>VLOOKUP($A22,pop_2010_2021!$A$2:$L$44,N$2-2008,0)</f>
        <v>3097292</v>
      </c>
      <c r="O22">
        <f>VLOOKUP($A22,pop_2010_2021!$A$2:$L$44,O$2-2008,0)</f>
        <v>3028119</v>
      </c>
      <c r="P22">
        <f>VLOOKUP($A22,pop_2010_2021!$A$2:$L$44,P$2-2008,0)</f>
        <v>2987773</v>
      </c>
      <c r="Q22">
        <f>VLOOKUP($A22,pop_2010_2021!$A$2:$L$44,Q$2-2008,0)</f>
        <v>2957689</v>
      </c>
      <c r="R22">
        <f>VLOOKUP($A22,pop_2010_2021!$A$2:$L$44,R$2-2008,0)</f>
        <v>2932366</v>
      </c>
      <c r="S22">
        <f>VLOOKUP($A22,pop_2010_2021!$A$2:$L$44,S$2-2008,0)</f>
        <v>2904908</v>
      </c>
      <c r="T22">
        <f>VLOOKUP($A22,pop_2010_2021!$A$2:$L$44,T$2-2008,0)</f>
        <v>2868234</v>
      </c>
      <c r="U22">
        <f>VLOOKUP($A22,pop_2010_2021!$A$2:$L$44,U$2-2008,0)</f>
        <v>2828398</v>
      </c>
      <c r="V22">
        <f>VLOOKUP($A22,pop_2010_2021!$A$2:$L$44,V$2-2008,0)</f>
        <v>2801541</v>
      </c>
      <c r="W22">
        <f>VLOOKUP($A22,pop_2010_2021!$A$2:$L$44,W$2-2008,0)</f>
        <v>2794135</v>
      </c>
      <c r="X22">
        <f>VLOOKUP($A22,pop_2010_2021!$A$2:$L$44,X$2-2008,0)</f>
        <v>2794890</v>
      </c>
    </row>
    <row r="23" spans="1:24" x14ac:dyDescent="0.25">
      <c r="A23" t="s">
        <v>44</v>
      </c>
      <c r="B23">
        <v>27464.47</v>
      </c>
      <c r="C23">
        <v>19176.113000000001</v>
      </c>
      <c r="D23">
        <v>25168.050999999999</v>
      </c>
      <c r="E23">
        <v>24704.607</v>
      </c>
      <c r="F23">
        <v>28945.348999999998</v>
      </c>
      <c r="G23">
        <v>21278.272000000001</v>
      </c>
      <c r="H23">
        <v>20288.77</v>
      </c>
      <c r="I23">
        <v>24313.958999999999</v>
      </c>
      <c r="J23">
        <v>24539.042000000001</v>
      </c>
      <c r="K23">
        <v>28129.741000000002</v>
      </c>
      <c r="L23">
        <v>24174.147000000001</v>
      </c>
      <c r="M23">
        <v>11</v>
      </c>
      <c r="N23">
        <f>VLOOKUP($A23,pop_2010_2021!$A$2:$L$44,N$2-2008,0)</f>
        <v>506953</v>
      </c>
      <c r="O23">
        <f>VLOOKUP($A23,pop_2010_2021!$A$2:$L$44,O$2-2008,0)</f>
        <v>518351</v>
      </c>
      <c r="P23">
        <f>VLOOKUP($A23,pop_2010_2021!$A$2:$L$44,P$2-2008,0)</f>
        <v>530952</v>
      </c>
      <c r="Q23">
        <f>VLOOKUP($A23,pop_2010_2021!$A$2:$L$44,Q$2-2008,0)</f>
        <v>543358</v>
      </c>
      <c r="R23">
        <f>VLOOKUP($A23,pop_2010_2021!$A$2:$L$44,R$2-2008,0)</f>
        <v>556322</v>
      </c>
      <c r="S23">
        <f>VLOOKUP($A23,pop_2010_2021!$A$2:$L$44,S$2-2008,0)</f>
        <v>569605</v>
      </c>
      <c r="T23">
        <f>VLOOKUP($A23,pop_2010_2021!$A$2:$L$44,T$2-2008,0)</f>
        <v>583459</v>
      </c>
      <c r="U23">
        <f>VLOOKUP($A23,pop_2010_2021!$A$2:$L$44,U$2-2008,0)</f>
        <v>596337</v>
      </c>
      <c r="V23">
        <f>VLOOKUP($A23,pop_2010_2021!$A$2:$L$44,V$2-2008,0)</f>
        <v>607950</v>
      </c>
      <c r="W23">
        <f>VLOOKUP($A23,pop_2010_2021!$A$2:$L$44,W$2-2008,0)</f>
        <v>620003</v>
      </c>
      <c r="X23">
        <f>VLOOKUP($A23,pop_2010_2021!$A$2:$L$44,X$2-2008,0)</f>
        <v>630413</v>
      </c>
    </row>
    <row r="24" spans="1:24" x14ac:dyDescent="0.25">
      <c r="A24" t="s">
        <v>45</v>
      </c>
      <c r="B24">
        <v>19548.075000000001</v>
      </c>
      <c r="C24">
        <v>22682.505000000001</v>
      </c>
      <c r="D24">
        <v>23596.026000000002</v>
      </c>
      <c r="E24">
        <v>27184.19</v>
      </c>
      <c r="F24">
        <v>27348.639999999999</v>
      </c>
      <c r="G24">
        <v>24929.08</v>
      </c>
      <c r="H24">
        <v>24150.146000000001</v>
      </c>
      <c r="I24">
        <v>26568.839</v>
      </c>
      <c r="J24">
        <v>28249.960999999999</v>
      </c>
      <c r="K24">
        <v>31345.716</v>
      </c>
      <c r="L24">
        <v>28301.124</v>
      </c>
      <c r="M24">
        <v>11</v>
      </c>
      <c r="N24">
        <f>VLOOKUP($A24,pop_2010_2021!$A$2:$L$44,N$2-2008,0)</f>
        <v>113748671</v>
      </c>
      <c r="O24">
        <f>VLOOKUP($A24,pop_2010_2021!$A$2:$L$44,O$2-2008,0)</f>
        <v>115367452</v>
      </c>
      <c r="P24">
        <f>VLOOKUP($A24,pop_2010_2021!$A$2:$L$44,P$2-2008,0)</f>
        <v>116935670</v>
      </c>
      <c r="Q24">
        <f>VLOOKUP($A24,pop_2010_2021!$A$2:$L$44,Q$2-2008,0)</f>
        <v>118453929</v>
      </c>
      <c r="R24">
        <f>VLOOKUP($A24,pop_2010_2021!$A$2:$L$44,R$2-2008,0)</f>
        <v>119936411</v>
      </c>
      <c r="S24">
        <f>VLOOKUP($A24,pop_2010_2021!$A$2:$L$44,S$2-2008,0)</f>
        <v>121347800</v>
      </c>
      <c r="T24">
        <f>VLOOKUP($A24,pop_2010_2021!$A$2:$L$44,T$2-2008,0)</f>
        <v>122715165</v>
      </c>
      <c r="U24">
        <f>VLOOKUP($A24,pop_2010_2021!$A$2:$L$44,U$2-2008,0)</f>
        <v>124041731</v>
      </c>
      <c r="V24">
        <f>VLOOKUP($A24,pop_2010_2021!$A$2:$L$44,V$2-2008,0)</f>
        <v>125327797</v>
      </c>
      <c r="W24">
        <f>VLOOKUP($A24,pop_2010_2021!$A$2:$L$44,W$2-2008,0)</f>
        <v>126577691</v>
      </c>
      <c r="X24">
        <f>VLOOKUP($A24,pop_2010_2021!$A$2:$L$44,X$2-2008,0)</f>
        <v>127792286</v>
      </c>
    </row>
    <row r="25" spans="1:24" x14ac:dyDescent="0.25">
      <c r="A25" t="s">
        <v>48</v>
      </c>
      <c r="B25">
        <v>20570.080999999998</v>
      </c>
      <c r="C25">
        <v>23793.994999999999</v>
      </c>
      <c r="D25">
        <v>25748.173999999999</v>
      </c>
      <c r="E25">
        <v>25535.504000000001</v>
      </c>
      <c r="F25">
        <v>26461.356</v>
      </c>
      <c r="G25">
        <v>20647.109</v>
      </c>
      <c r="H25">
        <v>20209.811000000002</v>
      </c>
      <c r="I25">
        <v>20406.633000000002</v>
      </c>
      <c r="J25">
        <v>21993.467000000001</v>
      </c>
      <c r="K25">
        <v>22064.275000000001</v>
      </c>
      <c r="L25">
        <v>21330.573</v>
      </c>
      <c r="M25">
        <v>11</v>
      </c>
      <c r="N25">
        <f>VLOOKUP($A25,pop_2010_2021!$A$2:$L$44,N$2-2008,0)</f>
        <v>4889253</v>
      </c>
      <c r="O25">
        <f>VLOOKUP($A25,pop_2010_2021!$A$2:$L$44,O$2-2008,0)</f>
        <v>4953089</v>
      </c>
      <c r="P25">
        <f>VLOOKUP($A25,pop_2010_2021!$A$2:$L$44,P$2-2008,0)</f>
        <v>5018574</v>
      </c>
      <c r="Q25">
        <f>VLOOKUP($A25,pop_2010_2021!$A$2:$L$44,Q$2-2008,0)</f>
        <v>5080171</v>
      </c>
      <c r="R25">
        <f>VLOOKUP($A25,pop_2010_2021!$A$2:$L$44,R$2-2008,0)</f>
        <v>5137427</v>
      </c>
      <c r="S25">
        <f>VLOOKUP($A25,pop_2010_2021!$A$2:$L$44,S$2-2008,0)</f>
        <v>5189898</v>
      </c>
      <c r="T25">
        <f>VLOOKUP($A25,pop_2010_2021!$A$2:$L$44,T$2-2008,0)</f>
        <v>5236152</v>
      </c>
      <c r="U25">
        <f>VLOOKUP($A25,pop_2010_2021!$A$2:$L$44,U$2-2008,0)</f>
        <v>5276965</v>
      </c>
      <c r="V25">
        <f>VLOOKUP($A25,pop_2010_2021!$A$2:$L$44,V$2-2008,0)</f>
        <v>5311916</v>
      </c>
      <c r="W25">
        <f>VLOOKUP($A25,pop_2010_2021!$A$2:$L$44,W$2-2008,0)</f>
        <v>5347893</v>
      </c>
      <c r="X25">
        <f>VLOOKUP($A25,pop_2010_2021!$A$2:$L$44,X$2-2008,0)</f>
        <v>5379472</v>
      </c>
    </row>
    <row r="26" spans="1:24" x14ac:dyDescent="0.25">
      <c r="A26" t="s">
        <v>49</v>
      </c>
      <c r="B26">
        <v>17963.081999999999</v>
      </c>
      <c r="C26">
        <v>19289.060000000001</v>
      </c>
      <c r="D26">
        <v>19231.136999999999</v>
      </c>
      <c r="E26">
        <v>18307.440999999999</v>
      </c>
      <c r="F26">
        <v>17412.028999999999</v>
      </c>
      <c r="G26">
        <v>14538.691999999999</v>
      </c>
      <c r="H26">
        <v>14213.102000000001</v>
      </c>
      <c r="I26">
        <v>16494.64</v>
      </c>
      <c r="J26">
        <v>17211.002</v>
      </c>
      <c r="K26">
        <v>16627.118999999999</v>
      </c>
      <c r="L26">
        <v>16265.629000000001</v>
      </c>
      <c r="M26">
        <v>11</v>
      </c>
      <c r="N26">
        <f>VLOOKUP($A26,pop_2010_2021!$A$2:$L$44,N$2-2008,0)</f>
        <v>38516689</v>
      </c>
      <c r="O26">
        <f>VLOOKUP($A26,pop_2010_2021!$A$2:$L$44,O$2-2008,0)</f>
        <v>38525670</v>
      </c>
      <c r="P26">
        <f>VLOOKUP($A26,pop_2010_2021!$A$2:$L$44,P$2-2008,0)</f>
        <v>38533789</v>
      </c>
      <c r="Q26">
        <f>VLOOKUP($A26,pop_2010_2021!$A$2:$L$44,Q$2-2008,0)</f>
        <v>38502396</v>
      </c>
      <c r="R26">
        <f>VLOOKUP($A26,pop_2010_2021!$A$2:$L$44,R$2-2008,0)</f>
        <v>38483957</v>
      </c>
      <c r="S26">
        <f>VLOOKUP($A26,pop_2010_2021!$A$2:$L$44,S$2-2008,0)</f>
        <v>38454576</v>
      </c>
      <c r="T26">
        <f>VLOOKUP($A26,pop_2010_2021!$A$2:$L$44,T$2-2008,0)</f>
        <v>38426809</v>
      </c>
      <c r="U26">
        <f>VLOOKUP($A26,pop_2010_2021!$A$2:$L$44,U$2-2008,0)</f>
        <v>38422346</v>
      </c>
      <c r="V26">
        <f>VLOOKUP($A26,pop_2010_2021!$A$2:$L$44,V$2-2008,0)</f>
        <v>38413139</v>
      </c>
      <c r="W26">
        <f>VLOOKUP($A26,pop_2010_2021!$A$2:$L$44,W$2-2008,0)</f>
        <v>38386476</v>
      </c>
      <c r="X26">
        <f>VLOOKUP($A26,pop_2010_2021!$A$2:$L$44,X$2-2008,0)</f>
        <v>38354173</v>
      </c>
    </row>
    <row r="27" spans="1:24" x14ac:dyDescent="0.25">
      <c r="A27" t="s">
        <v>50</v>
      </c>
      <c r="B27">
        <v>21066.31</v>
      </c>
      <c r="C27">
        <v>15642.457</v>
      </c>
      <c r="D27">
        <v>13558.766</v>
      </c>
      <c r="E27">
        <v>17002.702000000001</v>
      </c>
      <c r="F27">
        <v>18667.169999999998</v>
      </c>
      <c r="G27">
        <v>13944.776</v>
      </c>
      <c r="H27">
        <v>12079.183000000001</v>
      </c>
      <c r="I27">
        <v>12941.027</v>
      </c>
      <c r="J27">
        <v>14867.654</v>
      </c>
      <c r="K27">
        <v>13337.99</v>
      </c>
      <c r="L27">
        <v>11049.617</v>
      </c>
      <c r="M27">
        <v>11</v>
      </c>
      <c r="N27">
        <f>VLOOKUP($A27,pop_2010_2021!$A$2:$L$44,N$2-2008,0)</f>
        <v>10573100</v>
      </c>
      <c r="O27">
        <f>VLOOKUP($A27,pop_2010_2021!$A$2:$L$44,O$2-2008,0)</f>
        <v>10557559.5</v>
      </c>
      <c r="P27">
        <f>VLOOKUP($A27,pop_2010_2021!$A$2:$L$44,P$2-2008,0)</f>
        <v>10514843.5</v>
      </c>
      <c r="Q27">
        <f>VLOOKUP($A27,pop_2010_2021!$A$2:$L$44,Q$2-2008,0)</f>
        <v>10457295</v>
      </c>
      <c r="R27">
        <f>VLOOKUP($A27,pop_2010_2021!$A$2:$L$44,R$2-2008,0)</f>
        <v>10401061.5</v>
      </c>
      <c r="S27">
        <f>VLOOKUP($A27,pop_2010_2021!$A$2:$L$44,S$2-2008,0)</f>
        <v>10358076</v>
      </c>
      <c r="T27">
        <f>VLOOKUP($A27,pop_2010_2021!$A$2:$L$44,T$2-2008,0)</f>
        <v>10325451.5</v>
      </c>
      <c r="U27">
        <f>VLOOKUP($A27,pop_2010_2021!$A$2:$L$44,U$2-2008,0)</f>
        <v>10300300</v>
      </c>
      <c r="V27">
        <f>VLOOKUP($A27,pop_2010_2021!$A$2:$L$44,V$2-2008,0)</f>
        <v>10283822</v>
      </c>
      <c r="W27">
        <f>VLOOKUP($A27,pop_2010_2021!$A$2:$L$44,W$2-2008,0)</f>
        <v>10286263</v>
      </c>
      <c r="X27">
        <f>VLOOKUP($A27,pop_2010_2021!$A$2:$L$44,X$2-2008,0)</f>
        <v>10297080.5</v>
      </c>
    </row>
    <row r="28" spans="1:24" x14ac:dyDescent="0.25">
      <c r="A28" t="s">
        <v>52</v>
      </c>
      <c r="B28">
        <v>2887.6239999999998</v>
      </c>
      <c r="C28">
        <v>3039.4369999999999</v>
      </c>
      <c r="D28">
        <v>2815.8159999999998</v>
      </c>
      <c r="E28">
        <v>2807.5529999999999</v>
      </c>
      <c r="F28">
        <v>2782.9140000000002</v>
      </c>
      <c r="G28">
        <v>2385.5810000000001</v>
      </c>
      <c r="H28">
        <v>2415.6460000000002</v>
      </c>
      <c r="I28">
        <v>2596.0410000000002</v>
      </c>
      <c r="J28">
        <v>2862.8229999999999</v>
      </c>
      <c r="K28">
        <v>2963.1370000000002</v>
      </c>
      <c r="L28">
        <v>3122.8220000000001</v>
      </c>
      <c r="M28">
        <v>11</v>
      </c>
      <c r="N28">
        <f>VLOOKUP($A28,pop_2010_2021!$A$2:$L$44,N$2-2008,0)</f>
        <v>2049261</v>
      </c>
      <c r="O28">
        <f>VLOOKUP($A28,pop_2010_2021!$A$2:$L$44,O$2-2008,0)</f>
        <v>2052496</v>
      </c>
      <c r="P28">
        <f>VLOOKUP($A28,pop_2010_2021!$A$2:$L$44,P$2-2008,0)</f>
        <v>2056262</v>
      </c>
      <c r="Q28">
        <f>VLOOKUP($A28,pop_2010_2021!$A$2:$L$44,Q$2-2008,0)</f>
        <v>2059114</v>
      </c>
      <c r="R28">
        <f>VLOOKUP($A28,pop_2010_2021!$A$2:$L$44,R$2-2008,0)</f>
        <v>2061623</v>
      </c>
      <c r="S28">
        <f>VLOOKUP($A28,pop_2010_2021!$A$2:$L$44,S$2-2008,0)</f>
        <v>2063077</v>
      </c>
      <c r="T28">
        <f>VLOOKUP($A28,pop_2010_2021!$A$2:$L$44,T$2-2008,0)</f>
        <v>2064241</v>
      </c>
      <c r="U28">
        <f>VLOOKUP($A28,pop_2010_2021!$A$2:$L$44,U$2-2008,0)</f>
        <v>2066161</v>
      </c>
      <c r="V28">
        <f>VLOOKUP($A28,pop_2010_2021!$A$2:$L$44,V$2-2008,0)</f>
        <v>2070050</v>
      </c>
      <c r="W28">
        <f>VLOOKUP($A28,pop_2010_2021!$A$2:$L$44,W$2-2008,0)</f>
        <v>2089310</v>
      </c>
      <c r="X28">
        <f>VLOOKUP($A28,pop_2010_2021!$A$2:$L$44,X$2-2008,0)</f>
        <v>2100126</v>
      </c>
    </row>
    <row r="29" spans="1:24" x14ac:dyDescent="0.25">
      <c r="A29" t="s">
        <v>53</v>
      </c>
      <c r="B29">
        <v>76387.793999999994</v>
      </c>
      <c r="C29">
        <v>86378.2</v>
      </c>
      <c r="D29">
        <v>72879.831999999995</v>
      </c>
      <c r="E29">
        <v>77176.707999999999</v>
      </c>
      <c r="F29">
        <v>76604.293000000005</v>
      </c>
      <c r="G29">
        <v>65513.97</v>
      </c>
      <c r="H29">
        <v>73654.743000000002</v>
      </c>
      <c r="I29">
        <v>74241.625</v>
      </c>
      <c r="J29">
        <v>78578.351999999999</v>
      </c>
      <c r="K29">
        <v>74105.817999999999</v>
      </c>
      <c r="L29">
        <v>71530.453999999998</v>
      </c>
      <c r="M29">
        <v>11</v>
      </c>
      <c r="N29">
        <f>VLOOKUP($A29,pop_2010_2021!$A$2:$L$44,N$2-2008,0)</f>
        <v>46562483</v>
      </c>
      <c r="O29">
        <f>VLOOKUP($A29,pop_2010_2021!$A$2:$L$44,O$2-2008,0)</f>
        <v>46736257</v>
      </c>
      <c r="P29">
        <f>VLOOKUP($A29,pop_2010_2021!$A$2:$L$44,P$2-2008,0)</f>
        <v>46766403</v>
      </c>
      <c r="Q29">
        <f>VLOOKUP($A29,pop_2010_2021!$A$2:$L$44,Q$2-2008,0)</f>
        <v>46593236</v>
      </c>
      <c r="R29">
        <f>VLOOKUP($A29,pop_2010_2021!$A$2:$L$44,R$2-2008,0)</f>
        <v>46455123</v>
      </c>
      <c r="S29">
        <f>VLOOKUP($A29,pop_2010_2021!$A$2:$L$44,S$2-2008,0)</f>
        <v>46410149</v>
      </c>
      <c r="T29">
        <f>VLOOKUP($A29,pop_2010_2021!$A$2:$L$44,T$2-2008,0)</f>
        <v>46449874</v>
      </c>
      <c r="U29">
        <f>VLOOKUP($A29,pop_2010_2021!$A$2:$L$44,U$2-2008,0)</f>
        <v>46532869</v>
      </c>
      <c r="V29">
        <f>VLOOKUP($A29,pop_2010_2021!$A$2:$L$44,V$2-2008,0)</f>
        <v>46728814</v>
      </c>
      <c r="W29">
        <f>VLOOKUP($A29,pop_2010_2021!$A$2:$L$44,W$2-2008,0)</f>
        <v>47105358</v>
      </c>
      <c r="X29">
        <f>VLOOKUP($A29,pop_2010_2021!$A$2:$L$44,X$2-2008,0)</f>
        <v>47355685</v>
      </c>
    </row>
    <row r="30" spans="1:24" x14ac:dyDescent="0.25">
      <c r="A30" t="s">
        <v>54</v>
      </c>
      <c r="B30">
        <v>25623.777999999998</v>
      </c>
      <c r="C30">
        <v>28062.491000000002</v>
      </c>
      <c r="D30">
        <v>24668.871999999999</v>
      </c>
      <c r="E30">
        <v>27202.605</v>
      </c>
      <c r="F30">
        <v>49890.472999999998</v>
      </c>
      <c r="G30">
        <v>40253.635000000002</v>
      </c>
      <c r="H30">
        <v>39107.021999999997</v>
      </c>
      <c r="I30">
        <v>44382.288</v>
      </c>
      <c r="J30">
        <v>49044.245000000003</v>
      </c>
      <c r="K30">
        <v>48704.165000000001</v>
      </c>
      <c r="L30" s="13">
        <v>50000</v>
      </c>
      <c r="M30">
        <v>10</v>
      </c>
      <c r="N30">
        <f>VLOOKUP($A30,pop_2010_2021!$A$2:$L$44,N$2-2008,0)</f>
        <v>9378131</v>
      </c>
      <c r="O30">
        <f>VLOOKUP($A30,pop_2010_2021!$A$2:$L$44,O$2-2008,0)</f>
        <v>9449216</v>
      </c>
      <c r="P30">
        <f>VLOOKUP($A30,pop_2010_2021!$A$2:$L$44,P$2-2008,0)</f>
        <v>9519379</v>
      </c>
      <c r="Q30">
        <f>VLOOKUP($A30,pop_2010_2021!$A$2:$L$44,Q$2-2008,0)</f>
        <v>9600374</v>
      </c>
      <c r="R30">
        <f>VLOOKUP($A30,pop_2010_2021!$A$2:$L$44,R$2-2008,0)</f>
        <v>9696105</v>
      </c>
      <c r="S30">
        <f>VLOOKUP($A30,pop_2010_2021!$A$2:$L$44,S$2-2008,0)</f>
        <v>9799183</v>
      </c>
      <c r="T30">
        <f>VLOOKUP($A30,pop_2010_2021!$A$2:$L$44,T$2-2008,0)</f>
        <v>9923086</v>
      </c>
      <c r="U30">
        <f>VLOOKUP($A30,pop_2010_2021!$A$2:$L$44,U$2-2008,0)</f>
        <v>10057695</v>
      </c>
      <c r="V30">
        <f>VLOOKUP($A30,pop_2010_2021!$A$2:$L$44,V$2-2008,0)</f>
        <v>10175215</v>
      </c>
      <c r="W30">
        <f>VLOOKUP($A30,pop_2010_2021!$A$2:$L$44,W$2-2008,0)</f>
        <v>10278888</v>
      </c>
      <c r="X30">
        <f>VLOOKUP($A30,pop_2010_2021!$A$2:$L$44,X$2-2008,0)</f>
        <v>10353444</v>
      </c>
    </row>
    <row r="31" spans="1:24" x14ac:dyDescent="0.25">
      <c r="A31" t="s">
        <v>55</v>
      </c>
      <c r="B31">
        <v>61637.406999999999</v>
      </c>
      <c r="C31">
        <v>71481.78</v>
      </c>
      <c r="D31">
        <v>70213.763999999996</v>
      </c>
      <c r="E31">
        <v>74264.245999999999</v>
      </c>
      <c r="F31">
        <v>74480.076000000001</v>
      </c>
      <c r="G31">
        <v>70366.64</v>
      </c>
      <c r="H31">
        <v>67482.625</v>
      </c>
      <c r="I31">
        <v>67772.483999999997</v>
      </c>
      <c r="J31">
        <v>69455.546000000002</v>
      </c>
      <c r="K31">
        <v>69986.271999999997</v>
      </c>
      <c r="L31">
        <v>69039.846999999994</v>
      </c>
      <c r="M31">
        <v>11</v>
      </c>
      <c r="N31">
        <f>VLOOKUP($A31,pop_2010_2021!$A$2:$L$44,N$2-2008,0)</f>
        <v>7824910</v>
      </c>
      <c r="O31">
        <f>VLOOKUP($A31,pop_2010_2021!$A$2:$L$44,O$2-2008,0)</f>
        <v>7912396</v>
      </c>
      <c r="P31">
        <f>VLOOKUP($A31,pop_2010_2021!$A$2:$L$44,P$2-2008,0)</f>
        <v>7996861</v>
      </c>
      <c r="Q31">
        <f>VLOOKUP($A31,pop_2010_2021!$A$2:$L$44,Q$2-2008,0)</f>
        <v>8089346</v>
      </c>
      <c r="R31">
        <f>VLOOKUP($A31,pop_2010_2021!$A$2:$L$44,R$2-2008,0)</f>
        <v>8188646</v>
      </c>
      <c r="S31">
        <f>VLOOKUP($A31,pop_2010_2021!$A$2:$L$44,S$2-2008,0)</f>
        <v>8282398</v>
      </c>
      <c r="T31">
        <f>VLOOKUP($A31,pop_2010_2021!$A$2:$L$44,T$2-2008,0)</f>
        <v>8373334</v>
      </c>
      <c r="U31">
        <f>VLOOKUP($A31,pop_2010_2021!$A$2:$L$44,U$2-2008,0)</f>
        <v>8451834</v>
      </c>
      <c r="V31">
        <f>VLOOKUP($A31,pop_2010_2021!$A$2:$L$44,V$2-2008,0)</f>
        <v>8514327</v>
      </c>
      <c r="W31">
        <f>VLOOKUP($A31,pop_2010_2021!$A$2:$L$44,W$2-2008,0)</f>
        <v>8575280</v>
      </c>
      <c r="X31">
        <f>VLOOKUP($A31,pop_2010_2021!$A$2:$L$44,X$2-2008,0)</f>
        <v>8638170</v>
      </c>
    </row>
    <row r="32" spans="1:24" x14ac:dyDescent="0.25">
      <c r="A32" t="s">
        <v>56</v>
      </c>
      <c r="B32">
        <v>9971.1970000000001</v>
      </c>
      <c r="C32">
        <v>10247.192999999999</v>
      </c>
      <c r="D32">
        <v>11398.967000000001</v>
      </c>
      <c r="E32">
        <v>13211.708000000001</v>
      </c>
      <c r="F32">
        <v>12313.62</v>
      </c>
      <c r="G32">
        <v>11775.412</v>
      </c>
      <c r="H32">
        <v>13718.387000000001</v>
      </c>
      <c r="I32">
        <v>13074.108</v>
      </c>
      <c r="J32">
        <v>11332.99</v>
      </c>
      <c r="K32">
        <v>12125.870999999999</v>
      </c>
      <c r="L32">
        <v>12214.566999999999</v>
      </c>
      <c r="M32">
        <v>11</v>
      </c>
      <c r="N32">
        <f>VLOOKUP($A32,pop_2010_2021!$A$2:$L$44,N$2-2008,0)</f>
        <v>73142162</v>
      </c>
      <c r="O32">
        <f>VLOOKUP($A32,pop_2010_2021!$A$2:$L$44,O$2-2008,0)</f>
        <v>74223642</v>
      </c>
      <c r="P32">
        <f>VLOOKUP($A32,pop_2010_2021!$A$2:$L$44,P$2-2008,0)</f>
        <v>75175836</v>
      </c>
      <c r="Q32">
        <f>VLOOKUP($A32,pop_2010_2021!$A$2:$L$44,Q$2-2008,0)</f>
        <v>76147634</v>
      </c>
      <c r="R32">
        <f>VLOOKUP($A32,pop_2010_2021!$A$2:$L$44,R$2-2008,0)</f>
        <v>77181894</v>
      </c>
      <c r="S32">
        <f>VLOOKUP($A32,pop_2010_2021!$A$2:$L$44,S$2-2008,0)</f>
        <v>78218488</v>
      </c>
      <c r="T32">
        <f>VLOOKUP($A32,pop_2010_2021!$A$2:$L$44,T$2-2008,0)</f>
        <v>79277971</v>
      </c>
      <c r="U32">
        <f>VLOOKUP($A32,pop_2010_2021!$A$2:$L$44,U$2-2008,0)</f>
        <v>80312708</v>
      </c>
      <c r="V32">
        <f>VLOOKUP($A32,pop_2010_2021!$A$2:$L$44,V$2-2008,0)</f>
        <v>81407211</v>
      </c>
      <c r="W32">
        <f>VLOOKUP($A32,pop_2010_2021!$A$2:$L$44,W$2-2008,0)</f>
        <v>82579448</v>
      </c>
      <c r="X32">
        <f>VLOOKUP($A32,pop_2010_2021!$A$2:$L$44,X$2-2008,0)</f>
        <v>83384688</v>
      </c>
    </row>
    <row r="33" spans="1:24" x14ac:dyDescent="0.25">
      <c r="A33" t="s">
        <v>57</v>
      </c>
      <c r="B33">
        <v>325141.31</v>
      </c>
      <c r="C33">
        <v>339364.89799999999</v>
      </c>
      <c r="D33">
        <v>368524.78600000002</v>
      </c>
      <c r="E33">
        <v>340384.728</v>
      </c>
      <c r="F33">
        <v>365688.05300000001</v>
      </c>
      <c r="G33">
        <v>336743.04200000002</v>
      </c>
      <c r="H33">
        <v>403794.03700000001</v>
      </c>
      <c r="I33">
        <v>394929.40700000001</v>
      </c>
      <c r="J33">
        <v>471031.43199999997</v>
      </c>
      <c r="K33">
        <v>418558.56800000003</v>
      </c>
      <c r="L33">
        <v>380959.57400000002</v>
      </c>
      <c r="M33">
        <v>11</v>
      </c>
      <c r="N33">
        <f>VLOOKUP($A33,pop_2010_2021!$A$2:$L$44,N$2-2008,0)</f>
        <v>62759456</v>
      </c>
      <c r="O33">
        <f>VLOOKUP($A33,pop_2010_2021!$A$2:$L$44,O$2-2008,0)</f>
        <v>63285145</v>
      </c>
      <c r="P33">
        <f>VLOOKUP($A33,pop_2010_2021!$A$2:$L$44,P$2-2008,0)</f>
        <v>63705030</v>
      </c>
      <c r="Q33">
        <f>VLOOKUP($A33,pop_2010_2021!$A$2:$L$44,Q$2-2008,0)</f>
        <v>64105654</v>
      </c>
      <c r="R33">
        <f>VLOOKUP($A33,pop_2010_2021!$A$2:$L$44,R$2-2008,0)</f>
        <v>64596752</v>
      </c>
      <c r="S33">
        <f>VLOOKUP($A33,pop_2010_2021!$A$2:$L$44,S$2-2008,0)</f>
        <v>65110034</v>
      </c>
      <c r="T33">
        <f>VLOOKUP($A33,pop_2010_2021!$A$2:$L$44,T$2-2008,0)</f>
        <v>65648054</v>
      </c>
      <c r="U33">
        <f>VLOOKUP($A33,pop_2010_2021!$A$2:$L$44,U$2-2008,0)</f>
        <v>66040229</v>
      </c>
      <c r="V33">
        <f>VLOOKUP($A33,pop_2010_2021!$A$2:$L$44,V$2-2008,0)</f>
        <v>66435550</v>
      </c>
      <c r="W33">
        <f>VLOOKUP($A33,pop_2010_2021!$A$2:$L$44,W$2-2008,0)</f>
        <v>66796807</v>
      </c>
      <c r="X33">
        <f>VLOOKUP($A33,pop_2010_2021!$A$2:$L$44,X$2-2008,0)</f>
        <v>67081234</v>
      </c>
    </row>
    <row r="34" spans="1:24" x14ac:dyDescent="0.25">
      <c r="A34" t="s">
        <v>58</v>
      </c>
      <c r="B34">
        <v>2035561.5430000001</v>
      </c>
      <c r="C34">
        <v>2154850.9539999999</v>
      </c>
      <c r="D34">
        <v>2279817</v>
      </c>
      <c r="E34">
        <v>2289921</v>
      </c>
      <c r="F34">
        <v>2431323</v>
      </c>
      <c r="G34">
        <v>2621083</v>
      </c>
      <c r="H34">
        <v>2703793</v>
      </c>
      <c r="I34">
        <v>2836293.22</v>
      </c>
      <c r="J34">
        <v>2632283.878</v>
      </c>
      <c r="K34">
        <v>2773916</v>
      </c>
      <c r="L34">
        <v>2934828.9</v>
      </c>
      <c r="M34">
        <v>11</v>
      </c>
      <c r="N34">
        <f>VLOOKUP($A34,pop_2010_2021!$A$2:$L$44,N$2-2008,0)</f>
        <v>309327143</v>
      </c>
      <c r="O34">
        <f>VLOOKUP($A34,pop_2010_2021!$A$2:$L$44,O$2-2008,0)</f>
        <v>311583481</v>
      </c>
      <c r="P34">
        <f>VLOOKUP($A34,pop_2010_2021!$A$2:$L$44,P$2-2008,0)</f>
        <v>313877662</v>
      </c>
      <c r="Q34">
        <f>VLOOKUP($A34,pop_2010_2021!$A$2:$L$44,Q$2-2008,0)</f>
        <v>316059947</v>
      </c>
      <c r="R34">
        <f>VLOOKUP($A34,pop_2010_2021!$A$2:$L$44,R$2-2008,0)</f>
        <v>318386329</v>
      </c>
      <c r="S34">
        <f>VLOOKUP($A34,pop_2010_2021!$A$2:$L$44,S$2-2008,0)</f>
        <v>320738994</v>
      </c>
      <c r="T34">
        <f>VLOOKUP($A34,pop_2010_2021!$A$2:$L$44,T$2-2008,0)</f>
        <v>323071755</v>
      </c>
      <c r="U34">
        <f>VLOOKUP($A34,pop_2010_2021!$A$2:$L$44,U$2-2008,0)</f>
        <v>325122128</v>
      </c>
      <c r="V34">
        <f>VLOOKUP($A34,pop_2010_2021!$A$2:$L$44,V$2-2008,0)</f>
        <v>326838199</v>
      </c>
      <c r="W34">
        <f>VLOOKUP($A34,pop_2010_2021!$A$2:$L$44,W$2-2008,0)</f>
        <v>328329953</v>
      </c>
      <c r="X34">
        <f>VLOOKUP($A34,pop_2010_2021!$A$2:$L$44,X$2-2008,0)</f>
        <v>331501080</v>
      </c>
    </row>
    <row r="35" spans="1:24" s="19" customFormat="1" x14ac:dyDescent="0.25">
      <c r="A35" s="19" t="s">
        <v>76</v>
      </c>
      <c r="B35" s="19">
        <v>13242.136</v>
      </c>
      <c r="C35" s="19">
        <v>14878.102999999999</v>
      </c>
      <c r="D35" s="19">
        <v>16337.732</v>
      </c>
      <c r="E35" s="19">
        <v>16973.574000000001</v>
      </c>
      <c r="F35" s="19">
        <v>17588.153999999999</v>
      </c>
      <c r="G35" s="19">
        <v>15346.49</v>
      </c>
      <c r="H35" s="19">
        <v>15099.609</v>
      </c>
      <c r="I35" s="19">
        <v>15156.181</v>
      </c>
      <c r="J35" s="19">
        <v>16716.276000000002</v>
      </c>
      <c r="K35" s="19">
        <v>17666.994999999999</v>
      </c>
      <c r="L35" s="19">
        <v>18068.422999999999</v>
      </c>
      <c r="M35" s="19">
        <v>11</v>
      </c>
      <c r="N35" s="19" t="e">
        <f>VLOOKUP($A35,pop_2010_2021!$A$2:$L$44,N$2-2008,0)</f>
        <v>#N/A</v>
      </c>
      <c r="O35" s="19" t="e">
        <f>VLOOKUP($A35,pop_2010_2021!$A$2:$L$44,O$2-2008,0)</f>
        <v>#N/A</v>
      </c>
      <c r="P35" s="19" t="e">
        <f>VLOOKUP($A35,pop_2010_2021!$A$2:$L$44,P$2-2008,0)</f>
        <v>#N/A</v>
      </c>
      <c r="Q35" s="19" t="e">
        <f>VLOOKUP($A35,pop_2010_2021!$A$2:$L$44,Q$2-2008,0)</f>
        <v>#N/A</v>
      </c>
      <c r="R35" s="19" t="e">
        <f>VLOOKUP($A35,pop_2010_2021!$A$2:$L$44,R$2-2008,0)</f>
        <v>#N/A</v>
      </c>
      <c r="S35" s="19" t="e">
        <f>VLOOKUP($A35,pop_2010_2021!$A$2:$L$44,S$2-2008,0)</f>
        <v>#N/A</v>
      </c>
      <c r="T35" s="19" t="e">
        <f>VLOOKUP($A35,pop_2010_2021!$A$2:$L$44,T$2-2008,0)</f>
        <v>#N/A</v>
      </c>
      <c r="U35" s="19" t="e">
        <f>VLOOKUP($A35,pop_2010_2021!$A$2:$L$44,U$2-2008,0)</f>
        <v>#N/A</v>
      </c>
      <c r="V35" s="19" t="e">
        <f>VLOOKUP($A35,pop_2010_2021!$A$2:$L$44,V$2-2008,0)</f>
        <v>#N/A</v>
      </c>
      <c r="W35" s="19" t="e">
        <f>VLOOKUP($A35,pop_2010_2021!$A$2:$L$44,W$2-2008,0)</f>
        <v>#N/A</v>
      </c>
      <c r="X35" s="19" t="e">
        <f>VLOOKUP($A35,pop_2010_2021!$A$2:$L$44,X$2-2008,0)</f>
        <v>#N/A</v>
      </c>
    </row>
    <row r="36" spans="1:24" s="19" customFormat="1" x14ac:dyDescent="0.25">
      <c r="A36" s="19" t="s">
        <v>82</v>
      </c>
      <c r="B36" s="19">
        <v>2500</v>
      </c>
      <c r="C36" s="19">
        <v>2659.8530000000001</v>
      </c>
      <c r="D36" s="19">
        <v>3040.5259999999998</v>
      </c>
      <c r="E36" s="19">
        <v>3392.2069999999999</v>
      </c>
      <c r="F36" s="19">
        <v>3601.8069999999998</v>
      </c>
      <c r="G36" s="19">
        <v>3709.277</v>
      </c>
      <c r="H36" s="19">
        <v>3354.3739999999998</v>
      </c>
      <c r="I36" s="19">
        <v>3500.2080000000001</v>
      </c>
      <c r="J36" s="19">
        <v>3938.33</v>
      </c>
      <c r="K36" s="19">
        <v>4262.8329999999996</v>
      </c>
      <c r="L36" s="19">
        <v>4050.6640000000002</v>
      </c>
      <c r="M36" s="19">
        <v>10</v>
      </c>
      <c r="N36" s="19" t="e">
        <f>VLOOKUP($A36,pop_2010_2021!$A$2:$L$44,N$2-2008,0)</f>
        <v>#N/A</v>
      </c>
      <c r="O36" s="19" t="e">
        <f>VLOOKUP($A36,pop_2010_2021!$A$2:$L$44,O$2-2008,0)</f>
        <v>#N/A</v>
      </c>
      <c r="P36" s="19" t="e">
        <f>VLOOKUP($A36,pop_2010_2021!$A$2:$L$44,P$2-2008,0)</f>
        <v>#N/A</v>
      </c>
      <c r="Q36" s="19" t="e">
        <f>VLOOKUP($A36,pop_2010_2021!$A$2:$L$44,Q$2-2008,0)</f>
        <v>#N/A</v>
      </c>
      <c r="R36" s="19" t="e">
        <f>VLOOKUP($A36,pop_2010_2021!$A$2:$L$44,R$2-2008,0)</f>
        <v>#N/A</v>
      </c>
      <c r="S36" s="19" t="e">
        <f>VLOOKUP($A36,pop_2010_2021!$A$2:$L$44,S$2-2008,0)</f>
        <v>#N/A</v>
      </c>
      <c r="T36" s="19" t="e">
        <f>VLOOKUP($A36,pop_2010_2021!$A$2:$L$44,T$2-2008,0)</f>
        <v>#N/A</v>
      </c>
      <c r="U36" s="19" t="e">
        <f>VLOOKUP($A36,pop_2010_2021!$A$2:$L$44,U$2-2008,0)</f>
        <v>#N/A</v>
      </c>
      <c r="V36" s="19" t="e">
        <f>VLOOKUP($A36,pop_2010_2021!$A$2:$L$44,V$2-2008,0)</f>
        <v>#N/A</v>
      </c>
      <c r="W36" s="19" t="e">
        <f>VLOOKUP($A36,pop_2010_2021!$A$2:$L$44,W$2-2008,0)</f>
        <v>#N/A</v>
      </c>
      <c r="X36" s="19" t="e">
        <f>VLOOKUP($A36,pop_2010_2021!$A$2:$L$44,X$2-2008,0)</f>
        <v>#N/A</v>
      </c>
    </row>
    <row r="37" spans="1:24" s="19" customFormat="1" x14ac:dyDescent="0.25">
      <c r="A37" s="19" t="s">
        <v>85</v>
      </c>
      <c r="B37" s="19">
        <v>20231.04</v>
      </c>
      <c r="C37" s="19">
        <v>23470.377</v>
      </c>
      <c r="D37" s="19">
        <v>24946.7</v>
      </c>
      <c r="E37" s="19">
        <v>27186.37</v>
      </c>
      <c r="F37" s="19">
        <v>30379.106</v>
      </c>
      <c r="G37" s="19">
        <v>30330.995999999999</v>
      </c>
      <c r="H37" s="19">
        <v>33160.124000000003</v>
      </c>
      <c r="I37" s="19">
        <v>36830.402000000002</v>
      </c>
      <c r="J37" s="19">
        <f>AVERAGE(K37+I37)</f>
        <v>81759.207999999999</v>
      </c>
      <c r="K37" s="19">
        <v>44928.805999999997</v>
      </c>
      <c r="L37" s="19">
        <v>51049.411</v>
      </c>
      <c r="M37" s="19">
        <v>10</v>
      </c>
      <c r="N37" s="19" t="e">
        <f>VLOOKUP($A37,pop_2010_2021!$A$2:$L$44,N$2-2008,0)</f>
        <v>#N/A</v>
      </c>
      <c r="O37" s="19" t="e">
        <f>VLOOKUP($A37,pop_2010_2021!$A$2:$L$44,O$2-2008,0)</f>
        <v>#N/A</v>
      </c>
      <c r="P37" s="19" t="e">
        <f>VLOOKUP($A37,pop_2010_2021!$A$2:$L$44,P$2-2008,0)</f>
        <v>#N/A</v>
      </c>
      <c r="Q37" s="19" t="e">
        <f>VLOOKUP($A37,pop_2010_2021!$A$2:$L$44,Q$2-2008,0)</f>
        <v>#N/A</v>
      </c>
      <c r="R37" s="19" t="e">
        <f>VLOOKUP($A37,pop_2010_2021!$A$2:$L$44,R$2-2008,0)</f>
        <v>#N/A</v>
      </c>
      <c r="S37" s="19" t="e">
        <f>VLOOKUP($A37,pop_2010_2021!$A$2:$L$44,S$2-2008,0)</f>
        <v>#N/A</v>
      </c>
      <c r="T37" s="19" t="e">
        <f>VLOOKUP($A37,pop_2010_2021!$A$2:$L$44,T$2-2008,0)</f>
        <v>#N/A</v>
      </c>
      <c r="U37" s="19" t="e">
        <f>VLOOKUP($A37,pop_2010_2021!$A$2:$L$44,U$2-2008,0)</f>
        <v>#N/A</v>
      </c>
      <c r="V37" s="19" t="e">
        <f>VLOOKUP($A37,pop_2010_2021!$A$2:$L$44,V$2-2008,0)</f>
        <v>#N/A</v>
      </c>
      <c r="W37" s="19" t="e">
        <f>VLOOKUP($A37,pop_2010_2021!$A$2:$L$44,W$2-2008,0)</f>
        <v>#N/A</v>
      </c>
      <c r="X37" s="19" t="e">
        <f>VLOOKUP($A37,pop_2010_2021!$A$2:$L$44,X$2-2008,0)</f>
        <v>#N/A</v>
      </c>
    </row>
    <row r="38" spans="1:24" x14ac:dyDescent="0.25">
      <c r="A38" t="s">
        <v>59</v>
      </c>
      <c r="B38">
        <v>4350887.727</v>
      </c>
      <c r="C38">
        <v>4646303.8049999997</v>
      </c>
      <c r="D38">
        <v>4699639.92</v>
      </c>
      <c r="E38">
        <v>4876012.858</v>
      </c>
      <c r="F38">
        <v>4961918.5970000001</v>
      </c>
      <c r="G38">
        <v>4852388.0829999996</v>
      </c>
      <c r="H38">
        <v>5215044.4119999995</v>
      </c>
      <c r="I38">
        <v>5346884.4560000002</v>
      </c>
      <c r="J38">
        <v>5311379.5690000001</v>
      </c>
      <c r="K38">
        <v>5031220.3640000001</v>
      </c>
      <c r="L38">
        <v>5225019.0480000004</v>
      </c>
      <c r="M38">
        <v>11</v>
      </c>
      <c r="N38">
        <f>VLOOKUP($A38,pop_2010_2021!$A$2:$L$44,N$2-2008,0)</f>
        <v>1293625458</v>
      </c>
      <c r="O38">
        <f>VLOOKUP($A38,pop_2010_2021!$A$2:$L$44,O$2-2008,0)</f>
        <v>1300343159.5</v>
      </c>
      <c r="P38">
        <f>VLOOKUP($A38,pop_2010_2021!$A$2:$L$44,P$2-2008,0)</f>
        <v>1308279449.43051</v>
      </c>
      <c r="Q38">
        <f>VLOOKUP($A38,pop_2010_2021!$A$2:$L$44,Q$2-2008,0)</f>
        <v>1315850835.6414101</v>
      </c>
      <c r="R38">
        <f>VLOOKUP($A38,pop_2010_2021!$A$2:$L$44,R$2-2008,0)</f>
        <v>1324118928.43384</v>
      </c>
      <c r="S38">
        <f>VLOOKUP($A38,pop_2010_2021!$A$2:$L$44,S$2-2008,0)</f>
        <v>1332408337.3134699</v>
      </c>
      <c r="T38">
        <f>VLOOKUP($A38,pop_2010_2021!$A$2:$L$44,T$2-2008,0)</f>
        <v>1340853656.45222</v>
      </c>
      <c r="U38">
        <f>VLOOKUP($A38,pop_2010_2021!$A$2:$L$44,U$2-2008,0)</f>
        <v>1348503922.0933199</v>
      </c>
      <c r="V38">
        <f>VLOOKUP($A38,pop_2010_2021!$A$2:$L$44,V$2-2008,0)</f>
        <v>1356091105.45767</v>
      </c>
      <c r="W38">
        <f>VLOOKUP($A38,pop_2010_2021!$A$2:$L$44,W$2-2008,0)</f>
        <v>1363576796.1472199</v>
      </c>
      <c r="X38">
        <f>VLOOKUP($A38,pop_2010_2021!$A$2:$L$44,X$2-2008,0)</f>
        <v>1371703863.71647</v>
      </c>
    </row>
    <row r="39" spans="1:24" s="19" customFormat="1" x14ac:dyDescent="0.25">
      <c r="A39" s="19" t="s">
        <v>94</v>
      </c>
      <c r="B39" s="20">
        <f>AVERAGE(B3:B37)</f>
        <v>121213.32834285713</v>
      </c>
      <c r="C39" s="20">
        <f t="shared" ref="C39:L39" si="1">AVERAGE(C3:C37)</f>
        <v>128508.31745714284</v>
      </c>
      <c r="D39" s="20">
        <f t="shared" si="1"/>
        <v>130159.20374285715</v>
      </c>
      <c r="E39" s="20">
        <f t="shared" si="1"/>
        <v>128998.67991428575</v>
      </c>
      <c r="F39" s="20">
        <f t="shared" si="1"/>
        <v>137175.68971428569</v>
      </c>
      <c r="G39" s="20">
        <f t="shared" si="1"/>
        <v>134874.80831428571</v>
      </c>
      <c r="H39" s="20">
        <f t="shared" si="1"/>
        <v>144242.64525714284</v>
      </c>
      <c r="I39" s="20">
        <f t="shared" si="1"/>
        <v>147607.77528571428</v>
      </c>
      <c r="J39" s="20">
        <f t="shared" si="1"/>
        <v>147912.21077142857</v>
      </c>
      <c r="K39" s="20">
        <f t="shared" si="1"/>
        <v>154856.19199999995</v>
      </c>
      <c r="L39" s="20">
        <f t="shared" si="1"/>
        <v>151554.21374285719</v>
      </c>
      <c r="N39" s="19" t="e">
        <f>VLOOKUP($A39,pop_2010_2021!$A$2:$L$44,N$2-2008,0)</f>
        <v>#N/A</v>
      </c>
      <c r="O39" s="19" t="e">
        <f>VLOOKUP($A39,pop_2010_2021!$A$2:$L$44,O$2-2008,0)</f>
        <v>#N/A</v>
      </c>
      <c r="P39" s="19" t="e">
        <f>VLOOKUP($A39,pop_2010_2021!$A$2:$L$44,P$2-2008,0)</f>
        <v>#N/A</v>
      </c>
      <c r="Q39" s="19" t="e">
        <f>VLOOKUP($A39,pop_2010_2021!$A$2:$L$44,Q$2-2008,0)</f>
        <v>#N/A</v>
      </c>
      <c r="R39" s="19" t="e">
        <f>VLOOKUP($A39,pop_2010_2021!$A$2:$L$44,R$2-2008,0)</f>
        <v>#N/A</v>
      </c>
      <c r="S39" s="19" t="e">
        <f>VLOOKUP($A39,pop_2010_2021!$A$2:$L$44,S$2-2008,0)</f>
        <v>#N/A</v>
      </c>
      <c r="T39" s="19" t="e">
        <f>VLOOKUP($A39,pop_2010_2021!$A$2:$L$44,T$2-2008,0)</f>
        <v>#N/A</v>
      </c>
      <c r="U39" s="19" t="e">
        <f>VLOOKUP($A39,pop_2010_2021!$A$2:$L$44,U$2-2008,0)</f>
        <v>#N/A</v>
      </c>
      <c r="V39" s="19" t="e">
        <f>VLOOKUP($A39,pop_2010_2021!$A$2:$L$44,V$2-2008,0)</f>
        <v>#N/A</v>
      </c>
      <c r="W39" s="19" t="e">
        <f>VLOOKUP($A39,pop_2010_2021!$A$2:$L$44,W$2-2008,0)</f>
        <v>#N/A</v>
      </c>
      <c r="X39" s="19" t="e">
        <f>VLOOKUP($A39,pop_2010_2021!$A$2:$L$44,X$2-2008,0)</f>
        <v>#N/A</v>
      </c>
    </row>
    <row r="40" spans="1:24" x14ac:dyDescent="0.25">
      <c r="A40" t="str">
        <f>A14</f>
        <v>Hungary</v>
      </c>
      <c r="B40" s="17">
        <f t="shared" ref="B40:L40" si="2">B14</f>
        <v>4052.92</v>
      </c>
      <c r="C40" s="17">
        <f t="shared" si="2"/>
        <v>4053.808</v>
      </c>
      <c r="D40" s="17">
        <f t="shared" si="2"/>
        <v>3377.3229999999999</v>
      </c>
      <c r="E40" s="17">
        <f t="shared" si="2"/>
        <v>3581.7080000000001</v>
      </c>
      <c r="F40" s="17">
        <f t="shared" si="2"/>
        <v>3584.0830000000001</v>
      </c>
      <c r="G40" s="17">
        <f t="shared" si="2"/>
        <v>2990.8029999999999</v>
      </c>
      <c r="H40" s="17">
        <f t="shared" si="2"/>
        <v>3146.386</v>
      </c>
      <c r="I40" s="17">
        <f t="shared" si="2"/>
        <v>3483.5619999999999</v>
      </c>
      <c r="J40" s="17">
        <f t="shared" si="2"/>
        <v>3766.598</v>
      </c>
      <c r="K40" s="17">
        <f t="shared" si="2"/>
        <v>3954.873</v>
      </c>
      <c r="L40" s="17">
        <f t="shared" si="2"/>
        <v>3909.643</v>
      </c>
      <c r="N40">
        <f>VLOOKUP($A40,pop_2010_2021!$A$2:$L$44,N$2-2008,0)</f>
        <v>10000020</v>
      </c>
      <c r="O40">
        <f>VLOOKUP($A40,pop_2010_2021!$A$2:$L$44,O$2-2008,0)</f>
        <v>9958824</v>
      </c>
      <c r="P40">
        <f>VLOOKUP($A40,pop_2010_2021!$A$2:$L$44,P$2-2008,0)</f>
        <v>9920364</v>
      </c>
      <c r="Q40">
        <f>VLOOKUP($A40,pop_2010_2021!$A$2:$L$44,Q$2-2008,0)</f>
        <v>9893083</v>
      </c>
      <c r="R40">
        <f>VLOOKUP($A40,pop_2010_2021!$A$2:$L$44,R$2-2008,0)</f>
        <v>9866466</v>
      </c>
      <c r="S40">
        <f>VLOOKUP($A40,pop_2010_2021!$A$2:$L$44,S$2-2008,0)</f>
        <v>9843025</v>
      </c>
      <c r="T40">
        <f>VLOOKUP($A40,pop_2010_2021!$A$2:$L$44,T$2-2008,0)</f>
        <v>9814026</v>
      </c>
      <c r="U40">
        <f>VLOOKUP($A40,pop_2010_2021!$A$2:$L$44,U$2-2008,0)</f>
        <v>9787969</v>
      </c>
      <c r="V40">
        <f>VLOOKUP($A40,pop_2010_2021!$A$2:$L$44,V$2-2008,0)</f>
        <v>9775566</v>
      </c>
      <c r="W40">
        <f>VLOOKUP($A40,pop_2010_2021!$A$2:$L$44,W$2-2008,0)</f>
        <v>9771142</v>
      </c>
      <c r="X40">
        <f>VLOOKUP($A40,pop_2010_2021!$A$2:$L$44,X$2-2008,0)</f>
        <v>9750153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I35"/>
  <sheetViews>
    <sheetView topLeftCell="AN1" zoomScale="83" zoomScaleNormal="70" workbookViewId="0">
      <selection activeCell="BD1" sqref="BD1"/>
    </sheetView>
  </sheetViews>
  <sheetFormatPr defaultRowHeight="13.2" x14ac:dyDescent="0.25"/>
  <cols>
    <col min="1" max="1" width="16.44140625" customWidth="1"/>
    <col min="2" max="12" width="9.44140625" bestFit="1" customWidth="1"/>
    <col min="13" max="13" width="6.5546875" bestFit="1" customWidth="1"/>
    <col min="14" max="23" width="13" bestFit="1" customWidth="1"/>
    <col min="24" max="24" width="13" customWidth="1"/>
    <col min="25" max="25" width="16.44140625" bestFit="1" customWidth="1"/>
    <col min="26" max="36" width="6.5546875" bestFit="1" customWidth="1"/>
    <col min="37" max="37" width="27.21875" customWidth="1"/>
    <col min="38" max="38" width="16.44140625" bestFit="1" customWidth="1"/>
    <col min="39" max="41" width="6.5546875" bestFit="1" customWidth="1"/>
    <col min="42" max="42" width="6.77734375" bestFit="1" customWidth="1"/>
    <col min="43" max="43" width="8.33203125" bestFit="1" customWidth="1"/>
    <col min="44" max="44" width="12.21875" bestFit="1" customWidth="1"/>
    <col min="45" max="45" width="10.6640625" bestFit="1" customWidth="1"/>
    <col min="47" max="47" width="16.44140625" bestFit="1" customWidth="1"/>
    <col min="48" max="48" width="6" bestFit="1" customWidth="1"/>
    <col min="49" max="49" width="5.21875" bestFit="1" customWidth="1"/>
    <col min="50" max="50" width="4.77734375" bestFit="1" customWidth="1"/>
    <col min="51" max="51" width="6.77734375" bestFit="1" customWidth="1"/>
    <col min="52" max="52" width="8.33203125" bestFit="1" customWidth="1"/>
    <col min="53" max="53" width="12.21875" bestFit="1" customWidth="1"/>
    <col min="54" max="54" width="10.6640625" bestFit="1" customWidth="1"/>
    <col min="55" max="55" width="5.33203125" bestFit="1" customWidth="1"/>
    <col min="56" max="56" width="14.77734375" bestFit="1" customWidth="1"/>
    <col min="57" max="57" width="13" bestFit="1" customWidth="1"/>
    <col min="58" max="58" width="12" bestFit="1" customWidth="1"/>
    <col min="59" max="59" width="10.44140625" bestFit="1" customWidth="1"/>
    <col min="61" max="61" width="44.77734375" bestFit="1" customWidth="1"/>
  </cols>
  <sheetData>
    <row r="1" spans="1:61" ht="40.200000000000003" thickBot="1" x14ac:dyDescent="0.3">
      <c r="Y1" t="s">
        <v>469</v>
      </c>
      <c r="Z1">
        <v>0</v>
      </c>
      <c r="AA1">
        <v>0</v>
      </c>
      <c r="AB1">
        <v>0</v>
      </c>
      <c r="AC1">
        <v>0</v>
      </c>
      <c r="AD1">
        <v>0</v>
      </c>
      <c r="AE1">
        <v>0</v>
      </c>
      <c r="AF1">
        <v>0</v>
      </c>
      <c r="AG1">
        <v>0</v>
      </c>
      <c r="AH1">
        <v>0</v>
      </c>
      <c r="AI1">
        <v>0</v>
      </c>
      <c r="AJ1">
        <v>0</v>
      </c>
      <c r="AK1" s="36" t="s">
        <v>471</v>
      </c>
      <c r="AM1">
        <v>0</v>
      </c>
      <c r="AN1">
        <v>0</v>
      </c>
      <c r="AO1">
        <v>0</v>
      </c>
      <c r="AP1">
        <v>1</v>
      </c>
      <c r="AQ1">
        <v>0</v>
      </c>
      <c r="AR1">
        <v>0</v>
      </c>
      <c r="BD1">
        <f>CORREL(BC3:BC35,BD3:BD35)</f>
        <v>-0.97017922936239132</v>
      </c>
      <c r="BI1" s="29" t="s">
        <v>472</v>
      </c>
    </row>
    <row r="2" spans="1:61" x14ac:dyDescent="0.25"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93</v>
      </c>
      <c r="N2" t="str">
        <f>B2</f>
        <v>2010</v>
      </c>
      <c r="O2" t="str">
        <f t="shared" ref="O2:X2" si="0">C2</f>
        <v>2011</v>
      </c>
      <c r="P2" t="str">
        <f t="shared" si="0"/>
        <v>2012</v>
      </c>
      <c r="Q2" t="str">
        <f t="shared" si="0"/>
        <v>2013</v>
      </c>
      <c r="R2" t="str">
        <f t="shared" si="0"/>
        <v>2014</v>
      </c>
      <c r="S2" t="str">
        <f t="shared" si="0"/>
        <v>2015</v>
      </c>
      <c r="T2" t="str">
        <f t="shared" si="0"/>
        <v>2016</v>
      </c>
      <c r="U2" t="str">
        <f t="shared" si="0"/>
        <v>2017</v>
      </c>
      <c r="V2" t="str">
        <f t="shared" si="0"/>
        <v>2018</v>
      </c>
      <c r="W2" t="str">
        <f t="shared" si="0"/>
        <v>2019</v>
      </c>
      <c r="X2" t="str">
        <f t="shared" si="0"/>
        <v>2020</v>
      </c>
      <c r="Y2" s="35" t="s">
        <v>468</v>
      </c>
      <c r="Z2" s="31">
        <v>2010</v>
      </c>
      <c r="AA2" s="31">
        <v>2011</v>
      </c>
      <c r="AB2" s="31">
        <v>2012</v>
      </c>
      <c r="AC2" s="31">
        <v>2013</v>
      </c>
      <c r="AD2" s="31">
        <v>2014</v>
      </c>
      <c r="AE2" s="31">
        <v>2015</v>
      </c>
      <c r="AF2" s="31">
        <v>2016</v>
      </c>
      <c r="AG2" s="31">
        <v>2017</v>
      </c>
      <c r="AH2" s="31">
        <v>2018</v>
      </c>
      <c r="AI2" s="31">
        <v>2019</v>
      </c>
      <c r="AJ2" s="32">
        <v>2020</v>
      </c>
      <c r="AK2" t="s">
        <v>470</v>
      </c>
      <c r="AM2" t="s">
        <v>94</v>
      </c>
      <c r="AN2" t="s">
        <v>120</v>
      </c>
      <c r="AO2" t="s">
        <v>121</v>
      </c>
      <c r="AP2" t="s">
        <v>124</v>
      </c>
      <c r="AQ2" t="s">
        <v>122</v>
      </c>
      <c r="AR2" t="s">
        <v>123</v>
      </c>
      <c r="AS2" t="s">
        <v>125</v>
      </c>
      <c r="AV2" t="str">
        <f t="shared" ref="AV2:BB17" si="1">AM2</f>
        <v>átlag</v>
      </c>
      <c r="AW2" t="str">
        <f t="shared" si="1"/>
        <v>max</v>
      </c>
      <c r="AX2" t="str">
        <f t="shared" si="1"/>
        <v>min</v>
      </c>
      <c r="AY2" t="str">
        <f t="shared" si="1"/>
        <v>szórás</v>
      </c>
      <c r="AZ2" t="str">
        <f t="shared" si="1"/>
        <v>medián</v>
      </c>
      <c r="BA2" t="str">
        <f t="shared" si="1"/>
        <v>meredekség</v>
      </c>
      <c r="BB2" t="str">
        <f t="shared" si="1"/>
        <v>Y0</v>
      </c>
      <c r="BC2" t="s">
        <v>126</v>
      </c>
      <c r="BD2" t="s">
        <v>389</v>
      </c>
      <c r="BE2" t="s">
        <v>390</v>
      </c>
      <c r="BF2" t="s">
        <v>391</v>
      </c>
      <c r="BG2" t="s">
        <v>392</v>
      </c>
      <c r="BH2" t="s">
        <v>467</v>
      </c>
    </row>
    <row r="3" spans="1:61" x14ac:dyDescent="0.25">
      <c r="A3" t="s">
        <v>20</v>
      </c>
      <c r="B3" s="17">
        <v>70793.078999999998</v>
      </c>
      <c r="C3" s="17">
        <v>84540.660999999993</v>
      </c>
      <c r="D3" s="17">
        <v>85880.357000000004</v>
      </c>
      <c r="E3" s="17">
        <v>87591.017000000007</v>
      </c>
      <c r="F3" s="17">
        <v>97010.914000000004</v>
      </c>
      <c r="G3" s="17">
        <v>78796.206999999995</v>
      </c>
      <c r="H3" s="17">
        <v>74145.081999999995</v>
      </c>
      <c r="I3" s="17">
        <v>72339.081000000006</v>
      </c>
      <c r="J3" s="17">
        <v>69991.494000000006</v>
      </c>
      <c r="K3" s="17">
        <v>61276.794999999998</v>
      </c>
      <c r="L3" s="17">
        <v>57397.027999999998</v>
      </c>
      <c r="M3">
        <v>11</v>
      </c>
      <c r="N3" s="17">
        <f>VLOOKUP($A3,pop_2010_2021!$A$2:$L$44,N$2-2008,0)</f>
        <v>22031750</v>
      </c>
      <c r="O3" s="17">
        <f>VLOOKUP($A3,pop_2010_2021!$A$2:$L$44,O$2-2008,0)</f>
        <v>22340024</v>
      </c>
      <c r="P3" s="17">
        <f>VLOOKUP($A3,pop_2010_2021!$A$2:$L$44,P$2-2008,0)</f>
        <v>22733465</v>
      </c>
      <c r="Q3" s="17">
        <f>VLOOKUP($A3,pop_2010_2021!$A$2:$L$44,Q$2-2008,0)</f>
        <v>23128129</v>
      </c>
      <c r="R3" s="17">
        <f>VLOOKUP($A3,pop_2010_2021!$A$2:$L$44,R$2-2008,0)</f>
        <v>23475686</v>
      </c>
      <c r="S3" s="17">
        <f>VLOOKUP($A3,pop_2010_2021!$A$2:$L$44,S$2-2008,0)</f>
        <v>23815995</v>
      </c>
      <c r="T3" s="17">
        <f>VLOOKUP($A3,pop_2010_2021!$A$2:$L$44,T$2-2008,0)</f>
        <v>24190907</v>
      </c>
      <c r="U3" s="17">
        <f>VLOOKUP($A3,pop_2010_2021!$A$2:$L$44,U$2-2008,0)</f>
        <v>24601860</v>
      </c>
      <c r="V3" s="17">
        <f>VLOOKUP($A3,pop_2010_2021!$A$2:$L$44,V$2-2008,0)</f>
        <v>24982688</v>
      </c>
      <c r="W3" s="17">
        <f>VLOOKUP($A3,pop_2010_2021!$A$2:$L$44,W$2-2008,0)</f>
        <v>25365745</v>
      </c>
      <c r="X3" s="17">
        <f>VLOOKUP($A3,pop_2010_2021!$A$2:$L$44,X$2-2008,0)</f>
        <v>25693267</v>
      </c>
      <c r="Y3" s="33" t="str">
        <f>A3</f>
        <v>Australia</v>
      </c>
      <c r="Z3" s="15">
        <f>B3/N3*1000</f>
        <v>3.2132299522280343</v>
      </c>
      <c r="AA3" s="15">
        <f t="shared" ref="AA3:AA35" si="2">C3/O3*1000</f>
        <v>3.7842690321192132</v>
      </c>
      <c r="AB3" s="15">
        <f t="shared" ref="AB3:AB35" si="3">D3/P3*1000</f>
        <v>3.7777064341049638</v>
      </c>
      <c r="AC3" s="15">
        <f t="shared" ref="AC3:AC35" si="4">E3/Q3*1000</f>
        <v>3.7872072142108859</v>
      </c>
      <c r="AD3" s="15">
        <f t="shared" ref="AD3:AD35" si="5">F3/R3*1000</f>
        <v>4.1323995388249788</v>
      </c>
      <c r="AE3" s="15">
        <f t="shared" ref="AE3:AE35" si="6">G3/S3*1000</f>
        <v>3.3085414655150873</v>
      </c>
      <c r="AF3" s="15">
        <f t="shared" ref="AF3:AF35" si="7">H3/T3*1000</f>
        <v>3.0649980176435712</v>
      </c>
      <c r="AG3" s="15">
        <f t="shared" ref="AG3:AG35" si="8">I3/U3*1000</f>
        <v>2.9403907265548219</v>
      </c>
      <c r="AH3" s="15">
        <f t="shared" ref="AH3:AH35" si="9">J3/V3*1000</f>
        <v>2.8015998118377019</v>
      </c>
      <c r="AI3" s="15">
        <f t="shared" ref="AI3:AI35" si="10">K3/W3*1000</f>
        <v>2.4157301510363678</v>
      </c>
      <c r="AJ3" s="72">
        <f t="shared" ref="AJ3:AJ35" si="11">L3/X3*1000</f>
        <v>2.233932648580657</v>
      </c>
      <c r="AK3">
        <v>1000000</v>
      </c>
      <c r="AL3" t="str">
        <f>Y3</f>
        <v>Australia</v>
      </c>
      <c r="AM3" s="15">
        <f>AVERAGE(Z3:AJ3)</f>
        <v>3.2236368175142074</v>
      </c>
      <c r="AN3" s="15">
        <f>MAX(Z3:AJ3)</f>
        <v>4.1323995388249788</v>
      </c>
      <c r="AO3" s="15">
        <f>MIN(Z3:AJ3)</f>
        <v>2.233932648580657</v>
      </c>
      <c r="AP3" s="15">
        <f>STDEV(Z3:AJ3)/AM3</f>
        <v>0.18838164965160875</v>
      </c>
      <c r="AQ3" s="15">
        <f>MEDIAN(Z3:AJ3)</f>
        <v>3.2132299522280343</v>
      </c>
      <c r="AR3" s="15">
        <f>SLOPE(Z3:AJ3,Z$2:AJ$2)</f>
        <v>-0.14599996732603263</v>
      </c>
      <c r="AS3">
        <v>10000000</v>
      </c>
      <c r="AU3" t="str">
        <f>AL3</f>
        <v>Australia</v>
      </c>
      <c r="AV3">
        <f>RANK(AM3,AM$3:AM$35,AM$1)</f>
        <v>13</v>
      </c>
      <c r="AW3">
        <f t="shared" ref="AW3:AW35" si="12">RANK(AN3,AN$3:AN$35,AN$1)</f>
        <v>12</v>
      </c>
      <c r="AX3">
        <f t="shared" ref="AX3:AX35" si="13">RANK(AO3,AO$3:AO$35,AO$1)</f>
        <v>15</v>
      </c>
      <c r="AY3">
        <f t="shared" ref="AY3:AY35" si="14">RANK(AP3,AP$3:AP$35,AP$1)</f>
        <v>24</v>
      </c>
      <c r="AZ3">
        <f t="shared" ref="AZ3:AZ35" si="15">RANK(AQ3,AQ$3:AQ$35,AQ$1)</f>
        <v>12</v>
      </c>
      <c r="BA3">
        <f t="shared" ref="BA3:BA35" si="16">RANK(AR3,AR$3:AR$35,AR$1)</f>
        <v>32</v>
      </c>
      <c r="BB3">
        <f t="shared" si="1"/>
        <v>10000000</v>
      </c>
      <c r="BC3" s="16">
        <f>AVERAGE(AV3:BA3)</f>
        <v>18</v>
      </c>
      <c r="BD3">
        <f>-modell!J113</f>
        <v>-30.2</v>
      </c>
      <c r="BE3">
        <f>RANK(BC3,BC$3:BC$35,1)</f>
        <v>19</v>
      </c>
      <c r="BF3">
        <f>RANK(BD3,BD$3:BD$35,0)</f>
        <v>22</v>
      </c>
      <c r="BG3">
        <f>BE3-BF3</f>
        <v>-3</v>
      </c>
      <c r="BH3">
        <f>IF(modell!J113*modell!J275&lt;=0,1,0)</f>
        <v>1</v>
      </c>
    </row>
    <row r="4" spans="1:61" x14ac:dyDescent="0.25">
      <c r="A4" t="s">
        <v>23</v>
      </c>
      <c r="B4" s="17">
        <v>39208.661</v>
      </c>
      <c r="C4" s="17">
        <v>40871.686999999998</v>
      </c>
      <c r="D4" s="17">
        <v>41935.642</v>
      </c>
      <c r="E4" s="17">
        <v>37520.947</v>
      </c>
      <c r="F4" s="17">
        <v>38344.58</v>
      </c>
      <c r="G4" s="17">
        <v>30746.375</v>
      </c>
      <c r="H4" s="17">
        <v>30431.826000000001</v>
      </c>
      <c r="I4" s="17">
        <v>30839.059000000001</v>
      </c>
      <c r="J4" s="17">
        <v>33702.862999999998</v>
      </c>
      <c r="K4" s="17">
        <v>35151.521999999997</v>
      </c>
      <c r="L4" s="17">
        <v>34417.203000000001</v>
      </c>
      <c r="M4">
        <v>11</v>
      </c>
      <c r="N4" s="17">
        <f>VLOOKUP($A4,pop_2010_2021!$A$2:$L$44,N$2-2008,0)</f>
        <v>10895589</v>
      </c>
      <c r="O4" s="17">
        <f>VLOOKUP($A4,pop_2010_2021!$A$2:$L$44,O$2-2008,0)</f>
        <v>10993616</v>
      </c>
      <c r="P4" s="17">
        <f>VLOOKUP($A4,pop_2010_2021!$A$2:$L$44,P$2-2008,0)</f>
        <v>11067748</v>
      </c>
      <c r="Q4" s="17">
        <f>VLOOKUP($A4,pop_2010_2021!$A$2:$L$44,Q$2-2008,0)</f>
        <v>11125033</v>
      </c>
      <c r="R4" s="17">
        <f>VLOOKUP($A4,pop_2010_2021!$A$2:$L$44,R$2-2008,0)</f>
        <v>11179778</v>
      </c>
      <c r="S4" s="17">
        <f>VLOOKUP($A4,pop_2010_2021!$A$2:$L$44,S$2-2008,0)</f>
        <v>11238474</v>
      </c>
      <c r="T4" s="17">
        <f>VLOOKUP($A4,pop_2010_2021!$A$2:$L$44,T$2-2008,0)</f>
        <v>11295003</v>
      </c>
      <c r="U4" s="17">
        <f>VLOOKUP($A4,pop_2010_2021!$A$2:$L$44,U$2-2008,0)</f>
        <v>11349081</v>
      </c>
      <c r="V4" s="17">
        <f>VLOOKUP($A4,pop_2010_2021!$A$2:$L$44,V$2-2008,0)</f>
        <v>11403740</v>
      </c>
      <c r="W4" s="17">
        <f>VLOOKUP($A4,pop_2010_2021!$A$2:$L$44,W$2-2008,0)</f>
        <v>11462023</v>
      </c>
      <c r="X4" s="17">
        <f>VLOOKUP($A4,pop_2010_2021!$A$2:$L$44,X$2-2008,0)</f>
        <v>11506938</v>
      </c>
      <c r="Y4" s="33" t="str">
        <f t="shared" ref="Y4:Y35" si="17">A4</f>
        <v>Belgium</v>
      </c>
      <c r="Z4" s="15">
        <f t="shared" ref="Z4:Z35" si="18">B4/N4*1000</f>
        <v>3.5985811322361738</v>
      </c>
      <c r="AA4" s="15">
        <f t="shared" si="2"/>
        <v>3.7177655650333792</v>
      </c>
      <c r="AB4" s="15">
        <f t="shared" si="3"/>
        <v>3.7889950150653955</v>
      </c>
      <c r="AC4" s="15">
        <f t="shared" si="4"/>
        <v>3.372659388965408</v>
      </c>
      <c r="AD4" s="15">
        <f t="shared" si="5"/>
        <v>3.4298158693312155</v>
      </c>
      <c r="AE4" s="15">
        <f t="shared" si="6"/>
        <v>2.7358140437927783</v>
      </c>
      <c r="AF4" s="15">
        <f t="shared" si="7"/>
        <v>2.6942733879751959</v>
      </c>
      <c r="AG4" s="15">
        <f t="shared" si="8"/>
        <v>2.7173177281931462</v>
      </c>
      <c r="AH4" s="15">
        <f t="shared" si="9"/>
        <v>2.9554219054450557</v>
      </c>
      <c r="AI4" s="15">
        <f t="shared" si="10"/>
        <v>3.0667816667267198</v>
      </c>
      <c r="AJ4" s="72">
        <f t="shared" si="11"/>
        <v>2.9909957801110947</v>
      </c>
      <c r="AK4">
        <v>1000000</v>
      </c>
      <c r="AL4" t="str">
        <f t="shared" ref="AL4:AL35" si="19">Y4</f>
        <v>Belgium</v>
      </c>
      <c r="AM4" s="15">
        <f t="shared" ref="AM4:AM35" si="20">AVERAGE(Z4:AJ4)</f>
        <v>3.1880383166250508</v>
      </c>
      <c r="AN4" s="15">
        <f t="shared" ref="AN4:AN35" si="21">MAX(Z4:AJ4)</f>
        <v>3.7889950150653955</v>
      </c>
      <c r="AO4" s="15">
        <f t="shared" ref="AO4:AO35" si="22">MIN(Z4:AJ4)</f>
        <v>2.6942733879751959</v>
      </c>
      <c r="AP4" s="15">
        <f t="shared" ref="AP4:AP35" si="23">STDEV(Z4:AJ4)/AM4</f>
        <v>0.12858180000194461</v>
      </c>
      <c r="AQ4" s="15">
        <f t="shared" ref="AQ4:AQ35" si="24">MEDIAN(Z4:AJ4)</f>
        <v>3.0667816667267198</v>
      </c>
      <c r="AR4" s="15">
        <f t="shared" ref="AR4:AR35" si="25">SLOPE(Z4:AJ4,Z$2:AJ$2)</f>
        <v>-9.2625522596487223E-2</v>
      </c>
      <c r="AS4">
        <v>10000000</v>
      </c>
      <c r="AU4" t="str">
        <f t="shared" ref="AU4:AU35" si="26">AL4</f>
        <v>Belgium</v>
      </c>
      <c r="AV4">
        <f t="shared" ref="AV4:AV35" si="27">RANK(AM4,AM$3:AM$35,AM$1)</f>
        <v>14</v>
      </c>
      <c r="AW4">
        <f t="shared" si="12"/>
        <v>14</v>
      </c>
      <c r="AX4">
        <f t="shared" si="13"/>
        <v>10</v>
      </c>
      <c r="AY4">
        <f t="shared" si="14"/>
        <v>20</v>
      </c>
      <c r="AZ4">
        <f t="shared" si="15"/>
        <v>14</v>
      </c>
      <c r="BA4">
        <f t="shared" si="16"/>
        <v>28</v>
      </c>
      <c r="BB4">
        <f t="shared" si="1"/>
        <v>10000000</v>
      </c>
      <c r="BC4" s="16">
        <f t="shared" ref="BC4:BC35" si="28">AVERAGE(AV4:BA4)</f>
        <v>16.666666666666668</v>
      </c>
      <c r="BD4">
        <f>-modell!J114</f>
        <v>-6.7</v>
      </c>
      <c r="BE4">
        <f t="shared" ref="BE4:BE35" si="29">RANK(BC4,BC$3:BC$35,1)</f>
        <v>15</v>
      </c>
      <c r="BF4">
        <f t="shared" ref="BF4:BF35" si="30">RANK(BD4,BD$3:BD$35,0)</f>
        <v>17</v>
      </c>
      <c r="BG4">
        <f t="shared" ref="BG4:BG35" si="31">BE4-BF4</f>
        <v>-2</v>
      </c>
      <c r="BH4">
        <f>IF(modell!J114*modell!J276&lt;=0,1,0)</f>
        <v>1</v>
      </c>
    </row>
    <row r="5" spans="1:61" x14ac:dyDescent="0.25">
      <c r="A5" t="s">
        <v>25</v>
      </c>
      <c r="B5" s="17">
        <v>8309.0650000000005</v>
      </c>
      <c r="C5" s="17">
        <v>9699.2260000000006</v>
      </c>
      <c r="D5" s="17">
        <v>11298.144</v>
      </c>
      <c r="E5" s="17">
        <v>11775.772999999999</v>
      </c>
      <c r="F5" s="17">
        <v>10975.785</v>
      </c>
      <c r="G5" s="17">
        <v>11413.343999999999</v>
      </c>
      <c r="H5" s="17">
        <v>12401.026</v>
      </c>
      <c r="I5" s="17">
        <v>12860.489</v>
      </c>
      <c r="J5" s="17">
        <v>14005.659</v>
      </c>
      <c r="K5" s="17">
        <v>12892.664000000001</v>
      </c>
      <c r="L5" s="17">
        <v>9988.8909999999996</v>
      </c>
      <c r="M5">
        <v>11</v>
      </c>
      <c r="N5" s="17">
        <f>VLOOKUP($A5,pop_2010_2021!$A$2:$L$44,N$2-2008,0)</f>
        <v>17063927</v>
      </c>
      <c r="O5" s="17">
        <f>VLOOKUP($A5,pop_2010_2021!$A$2:$L$44,O$2-2008,0)</f>
        <v>17254159</v>
      </c>
      <c r="P5" s="17">
        <f>VLOOKUP($A5,pop_2010_2021!$A$2:$L$44,P$2-2008,0)</f>
        <v>17443491</v>
      </c>
      <c r="Q5" s="17">
        <f>VLOOKUP($A5,pop_2010_2021!$A$2:$L$44,Q$2-2008,0)</f>
        <v>17611902</v>
      </c>
      <c r="R5" s="17">
        <f>VLOOKUP($A5,pop_2010_2021!$A$2:$L$44,R$2-2008,0)</f>
        <v>17787617</v>
      </c>
      <c r="S5" s="17">
        <f>VLOOKUP($A5,pop_2010_2021!$A$2:$L$44,S$2-2008,0)</f>
        <v>17971423</v>
      </c>
      <c r="T5" s="17">
        <f>VLOOKUP($A5,pop_2010_2021!$A$2:$L$44,T$2-2008,0)</f>
        <v>18167147</v>
      </c>
      <c r="U5" s="17">
        <f>VLOOKUP($A5,pop_2010_2021!$A$2:$L$44,U$2-2008,0)</f>
        <v>18419192</v>
      </c>
      <c r="V5" s="17">
        <f>VLOOKUP($A5,pop_2010_2021!$A$2:$L$44,V$2-2008,0)</f>
        <v>18751405</v>
      </c>
      <c r="W5" s="17">
        <f>VLOOKUP($A5,pop_2010_2021!$A$2:$L$44,W$2-2008,0)</f>
        <v>19107216</v>
      </c>
      <c r="X5" s="17">
        <f>VLOOKUP($A5,pop_2010_2021!$A$2:$L$44,X$2-2008,0)</f>
        <v>19458310</v>
      </c>
      <c r="Y5" s="33" t="str">
        <f t="shared" si="17"/>
        <v>Chile</v>
      </c>
      <c r="Z5" s="15">
        <f t="shared" si="18"/>
        <v>0.48693744411822676</v>
      </c>
      <c r="AA5" s="15">
        <f t="shared" si="2"/>
        <v>0.56213843862224755</v>
      </c>
      <c r="AB5" s="15">
        <f t="shared" si="3"/>
        <v>0.64769970644064312</v>
      </c>
      <c r="AC5" s="15">
        <f t="shared" si="4"/>
        <v>0.66862585313045686</v>
      </c>
      <c r="AD5" s="15">
        <f t="shared" si="5"/>
        <v>0.61704639806445116</v>
      </c>
      <c r="AE5" s="15">
        <f t="shared" si="6"/>
        <v>0.63508293138501049</v>
      </c>
      <c r="AF5" s="15">
        <f t="shared" si="7"/>
        <v>0.68260723601785134</v>
      </c>
      <c r="AG5" s="15">
        <f t="shared" si="8"/>
        <v>0.69821135476518192</v>
      </c>
      <c r="AH5" s="15">
        <f t="shared" si="9"/>
        <v>0.74691251135581571</v>
      </c>
      <c r="AI5" s="15">
        <f t="shared" si="10"/>
        <v>0.67475366374672274</v>
      </c>
      <c r="AJ5" s="72">
        <f t="shared" si="11"/>
        <v>0.51334833292305437</v>
      </c>
      <c r="AK5">
        <v>1000000</v>
      </c>
      <c r="AL5" t="str">
        <f t="shared" si="19"/>
        <v>Chile</v>
      </c>
      <c r="AM5" s="15">
        <f t="shared" si="20"/>
        <v>0.63030580641542377</v>
      </c>
      <c r="AN5" s="15">
        <f t="shared" si="21"/>
        <v>0.74691251135581571</v>
      </c>
      <c r="AO5" s="15">
        <f t="shared" si="22"/>
        <v>0.48693744411822676</v>
      </c>
      <c r="AP5" s="15">
        <f t="shared" si="23"/>
        <v>0.12669352676234519</v>
      </c>
      <c r="AQ5" s="15">
        <f t="shared" si="24"/>
        <v>0.64769970644064312</v>
      </c>
      <c r="AR5" s="15">
        <f t="shared" si="25"/>
        <v>9.1353236408218824E-3</v>
      </c>
      <c r="AS5">
        <v>10000000</v>
      </c>
      <c r="AU5" t="str">
        <f t="shared" si="26"/>
        <v>Chile</v>
      </c>
      <c r="AV5">
        <f t="shared" si="27"/>
        <v>23</v>
      </c>
      <c r="AW5">
        <f t="shared" si="12"/>
        <v>24</v>
      </c>
      <c r="AX5">
        <f t="shared" si="13"/>
        <v>23</v>
      </c>
      <c r="AY5">
        <f t="shared" si="14"/>
        <v>18</v>
      </c>
      <c r="AZ5">
        <f t="shared" si="15"/>
        <v>23</v>
      </c>
      <c r="BA5">
        <f t="shared" si="16"/>
        <v>14</v>
      </c>
      <c r="BB5">
        <f t="shared" si="1"/>
        <v>10000000</v>
      </c>
      <c r="BC5" s="16">
        <f t="shared" si="28"/>
        <v>20.833333333333332</v>
      </c>
      <c r="BD5">
        <f>-modell!J115</f>
        <v>-18.7</v>
      </c>
      <c r="BE5">
        <f t="shared" si="29"/>
        <v>20</v>
      </c>
      <c r="BF5">
        <f t="shared" si="30"/>
        <v>19</v>
      </c>
      <c r="BG5">
        <f t="shared" si="31"/>
        <v>1</v>
      </c>
      <c r="BH5">
        <f>IF(modell!J115*modell!J277&lt;=0,1,0)</f>
        <v>1</v>
      </c>
    </row>
    <row r="6" spans="1:61" x14ac:dyDescent="0.25">
      <c r="A6" t="s">
        <v>26</v>
      </c>
      <c r="B6" s="17">
        <v>6492.49</v>
      </c>
      <c r="C6" s="17">
        <v>7601.64</v>
      </c>
      <c r="D6" s="17">
        <v>9144.35</v>
      </c>
      <c r="E6" s="17">
        <v>10207.279</v>
      </c>
      <c r="F6" s="17">
        <v>9689.8119999999999</v>
      </c>
      <c r="G6" s="17">
        <v>8003.0680000000002</v>
      </c>
      <c r="H6" s="17">
        <v>8049.8850000000002</v>
      </c>
      <c r="I6" s="17">
        <v>8977.9040000000005</v>
      </c>
      <c r="J6" s="17">
        <v>9408.8449999999993</v>
      </c>
      <c r="K6" s="17">
        <v>9391.5910000000003</v>
      </c>
      <c r="L6" s="17">
        <v>8417.0869999999995</v>
      </c>
      <c r="M6">
        <v>11</v>
      </c>
      <c r="N6" s="17">
        <f>VLOOKUP($A6,pop_2010_2021!$A$2:$L$44,N$2-2008,0)</f>
        <v>45509584</v>
      </c>
      <c r="O6" s="17">
        <f>VLOOKUP($A6,pop_2010_2021!$A$2:$L$44,O$2-2008,0)</f>
        <v>46044601</v>
      </c>
      <c r="P6" s="17">
        <f>VLOOKUP($A6,pop_2010_2021!$A$2:$L$44,P$2-2008,0)</f>
        <v>46581823</v>
      </c>
      <c r="Q6" s="17">
        <f>VLOOKUP($A6,pop_2010_2021!$A$2:$L$44,Q$2-2008,0)</f>
        <v>47121089</v>
      </c>
      <c r="R6" s="17">
        <f>VLOOKUP($A6,pop_2010_2021!$A$2:$L$44,R$2-2008,0)</f>
        <v>47661787</v>
      </c>
      <c r="S6" s="17">
        <f>VLOOKUP($A6,pop_2010_2021!$A$2:$L$44,S$2-2008,0)</f>
        <v>48203405</v>
      </c>
      <c r="T6" s="17">
        <f>VLOOKUP($A6,pop_2010_2021!$A$2:$L$44,T$2-2008,0)</f>
        <v>48747708</v>
      </c>
      <c r="U6" s="17">
        <f>VLOOKUP($A6,pop_2010_2021!$A$2:$L$44,U$2-2008,0)</f>
        <v>49291609</v>
      </c>
      <c r="V6" s="17">
        <f>VLOOKUP($A6,pop_2010_2021!$A$2:$L$44,V$2-2008,0)</f>
        <v>49834240</v>
      </c>
      <c r="W6" s="17">
        <f>VLOOKUP($A6,pop_2010_2021!$A$2:$L$44,W$2-2008,0)</f>
        <v>50374478</v>
      </c>
      <c r="X6" s="17">
        <f>VLOOKUP($A6,pop_2010_2021!$A$2:$L$44,X$2-2008,0)</f>
        <v>50911747</v>
      </c>
      <c r="Y6" s="33" t="str">
        <f t="shared" si="17"/>
        <v>Colombia</v>
      </c>
      <c r="Z6" s="15">
        <f t="shared" si="18"/>
        <v>0.14266203795666427</v>
      </c>
      <c r="AA6" s="15">
        <f t="shared" si="2"/>
        <v>0.16509297148649416</v>
      </c>
      <c r="AB6" s="15">
        <f t="shared" si="3"/>
        <v>0.19630725916415936</v>
      </c>
      <c r="AC6" s="15">
        <f t="shared" si="4"/>
        <v>0.21661806245606929</v>
      </c>
      <c r="AD6" s="15">
        <f t="shared" si="5"/>
        <v>0.20330358154636544</v>
      </c>
      <c r="AE6" s="15">
        <f t="shared" si="6"/>
        <v>0.16602702651399834</v>
      </c>
      <c r="AF6" s="15">
        <f t="shared" si="7"/>
        <v>0.16513360997403201</v>
      </c>
      <c r="AG6" s="15">
        <f t="shared" si="8"/>
        <v>0.18213858671158412</v>
      </c>
      <c r="AH6" s="15">
        <f t="shared" si="9"/>
        <v>0.18880281910589988</v>
      </c>
      <c r="AI6" s="15">
        <f t="shared" si="10"/>
        <v>0.18643550013560439</v>
      </c>
      <c r="AJ6" s="72">
        <f t="shared" si="11"/>
        <v>0.16532701185838308</v>
      </c>
      <c r="AK6">
        <v>1000000</v>
      </c>
      <c r="AL6" t="str">
        <f t="shared" si="19"/>
        <v>Colombia</v>
      </c>
      <c r="AM6" s="15">
        <f t="shared" si="20"/>
        <v>0.17980440608265946</v>
      </c>
      <c r="AN6" s="15">
        <f t="shared" si="21"/>
        <v>0.21661806245606929</v>
      </c>
      <c r="AO6" s="15">
        <f t="shared" si="22"/>
        <v>0.14266203795666427</v>
      </c>
      <c r="AP6" s="15">
        <f t="shared" si="23"/>
        <v>0.11825190377029021</v>
      </c>
      <c r="AQ6" s="15">
        <f t="shared" si="24"/>
        <v>0.18213858671158412</v>
      </c>
      <c r="AR6" s="15">
        <f t="shared" si="25"/>
        <v>6.2775218971775277E-4</v>
      </c>
      <c r="AS6">
        <v>10000000</v>
      </c>
      <c r="AU6" t="str">
        <f t="shared" si="26"/>
        <v>Colombia</v>
      </c>
      <c r="AV6">
        <f t="shared" si="27"/>
        <v>32</v>
      </c>
      <c r="AW6">
        <f t="shared" si="12"/>
        <v>32</v>
      </c>
      <c r="AX6">
        <f t="shared" si="13"/>
        <v>32</v>
      </c>
      <c r="AY6">
        <f t="shared" si="14"/>
        <v>15</v>
      </c>
      <c r="AZ6">
        <f t="shared" si="15"/>
        <v>32</v>
      </c>
      <c r="BA6">
        <f t="shared" si="16"/>
        <v>16</v>
      </c>
      <c r="BB6">
        <f t="shared" si="1"/>
        <v>10000000</v>
      </c>
      <c r="BC6" s="16">
        <f t="shared" si="28"/>
        <v>26.5</v>
      </c>
      <c r="BD6">
        <f>-modell!J116</f>
        <v>-52.7</v>
      </c>
      <c r="BE6">
        <f t="shared" si="29"/>
        <v>33</v>
      </c>
      <c r="BF6">
        <f t="shared" si="30"/>
        <v>32</v>
      </c>
      <c r="BG6">
        <f t="shared" si="31"/>
        <v>1</v>
      </c>
      <c r="BH6">
        <f>IF(modell!J116*modell!J278&lt;=0,1,0)</f>
        <v>1</v>
      </c>
    </row>
    <row r="7" spans="1:61" x14ac:dyDescent="0.25">
      <c r="A7" t="s">
        <v>27</v>
      </c>
      <c r="B7" s="17">
        <v>718.39</v>
      </c>
      <c r="C7" s="17">
        <v>793.39300000000003</v>
      </c>
      <c r="D7" s="17">
        <v>926.93299999999999</v>
      </c>
      <c r="E7" s="17">
        <v>1035.9459999999999</v>
      </c>
      <c r="F7" s="17">
        <v>1156.5530000000001</v>
      </c>
      <c r="G7" s="17">
        <v>1049.3820000000001</v>
      </c>
      <c r="H7" s="17">
        <v>1210.5340000000001</v>
      </c>
      <c r="I7" s="17">
        <v>1319.249</v>
      </c>
      <c r="J7" s="17">
        <v>1333.28</v>
      </c>
      <c r="K7" s="17">
        <v>1418.329</v>
      </c>
      <c r="L7" s="17">
        <v>1439.337</v>
      </c>
      <c r="M7">
        <v>11</v>
      </c>
      <c r="N7" s="17">
        <f>VLOOKUP($A7,pop_2010_2021!$A$2:$L$44,N$2-2008,0)</f>
        <v>4533894</v>
      </c>
      <c r="O7" s="17">
        <f>VLOOKUP($A7,pop_2010_2021!$A$2:$L$44,O$2-2008,0)</f>
        <v>4592149</v>
      </c>
      <c r="P7" s="17">
        <f>VLOOKUP($A7,pop_2010_2021!$A$2:$L$44,P$2-2008,0)</f>
        <v>4652458.9305058103</v>
      </c>
      <c r="Q7" s="17">
        <f>VLOOKUP($A7,pop_2010_2021!$A$2:$L$44,Q$2-2008,0)</f>
        <v>4713168.1414101496</v>
      </c>
      <c r="R7" s="17">
        <f>VLOOKUP($A7,pop_2010_2021!$A$2:$L$44,R$2-2008,0)</f>
        <v>4773129.9338444602</v>
      </c>
      <c r="S7" s="17">
        <f>VLOOKUP($A7,pop_2010_2021!$A$2:$L$44,S$2-2008,0)</f>
        <v>4832233.8134650998</v>
      </c>
      <c r="T7" s="17">
        <f>VLOOKUP($A7,pop_2010_2021!$A$2:$L$44,T$2-2008,0)</f>
        <v>4890379.4522162499</v>
      </c>
      <c r="U7" s="17">
        <f>VLOOKUP($A7,pop_2010_2021!$A$2:$L$44,U$2-2008,0)</f>
        <v>4947489.5933225201</v>
      </c>
      <c r="V7" s="17">
        <f>VLOOKUP($A7,pop_2010_2021!$A$2:$L$44,V$2-2008,0)</f>
        <v>5003401.9576721303</v>
      </c>
      <c r="W7" s="17">
        <f>VLOOKUP($A7,pop_2010_2021!$A$2:$L$44,W$2-2008,0)</f>
        <v>5058007.1472190199</v>
      </c>
      <c r="X7" s="17">
        <f>VLOOKUP($A7,pop_2010_2021!$A$2:$L$44,X$2-2008,0)</f>
        <v>5111238.2164686499</v>
      </c>
      <c r="Y7" s="33" t="str">
        <f t="shared" si="17"/>
        <v>Costa Rica</v>
      </c>
      <c r="Z7" s="15">
        <f t="shared" si="18"/>
        <v>0.15844878596632386</v>
      </c>
      <c r="AA7" s="15">
        <f t="shared" si="2"/>
        <v>0.17277161520673656</v>
      </c>
      <c r="AB7" s="15">
        <f t="shared" si="3"/>
        <v>0.19923507415018166</v>
      </c>
      <c r="AC7" s="15">
        <f t="shared" si="4"/>
        <v>0.21979822678043723</v>
      </c>
      <c r="AD7" s="15">
        <f t="shared" si="5"/>
        <v>0.24230494791254684</v>
      </c>
      <c r="AE7" s="15">
        <f t="shared" si="6"/>
        <v>0.21716291895393797</v>
      </c>
      <c r="AF7" s="15">
        <f t="shared" si="7"/>
        <v>0.24753375721211232</v>
      </c>
      <c r="AG7" s="15">
        <f t="shared" si="8"/>
        <v>0.26665018189842205</v>
      </c>
      <c r="AH7" s="15">
        <f t="shared" si="9"/>
        <v>0.26647469287482917</v>
      </c>
      <c r="AI7" s="15">
        <f t="shared" si="10"/>
        <v>0.2804126128567892</v>
      </c>
      <c r="AJ7" s="72">
        <f t="shared" si="11"/>
        <v>0.28160241003097614</v>
      </c>
      <c r="AK7">
        <v>1000000</v>
      </c>
      <c r="AL7" t="str">
        <f t="shared" si="19"/>
        <v>Costa Rica</v>
      </c>
      <c r="AM7" s="15">
        <f t="shared" si="20"/>
        <v>0.23203592944029941</v>
      </c>
      <c r="AN7" s="15">
        <f t="shared" si="21"/>
        <v>0.28160241003097614</v>
      </c>
      <c r="AO7" s="15">
        <f t="shared" si="22"/>
        <v>0.15844878596632386</v>
      </c>
      <c r="AP7" s="15">
        <f t="shared" si="23"/>
        <v>0.18234132679454992</v>
      </c>
      <c r="AQ7" s="15">
        <f t="shared" si="24"/>
        <v>0.24230494791254684</v>
      </c>
      <c r="AR7" s="15">
        <f t="shared" si="25"/>
        <v>1.2245306242117724E-2</v>
      </c>
      <c r="AS7">
        <v>10000000</v>
      </c>
      <c r="AU7" t="str">
        <f t="shared" si="26"/>
        <v>Costa Rica</v>
      </c>
      <c r="AV7">
        <f t="shared" si="27"/>
        <v>30</v>
      </c>
      <c r="AW7">
        <f t="shared" si="12"/>
        <v>30</v>
      </c>
      <c r="AX7">
        <f t="shared" si="13"/>
        <v>31</v>
      </c>
      <c r="AY7">
        <f t="shared" si="14"/>
        <v>23</v>
      </c>
      <c r="AZ7">
        <f t="shared" si="15"/>
        <v>30</v>
      </c>
      <c r="BA7">
        <f t="shared" si="16"/>
        <v>13</v>
      </c>
      <c r="BB7">
        <f t="shared" si="1"/>
        <v>10000000</v>
      </c>
      <c r="BC7" s="16">
        <f t="shared" si="28"/>
        <v>26.166666666666668</v>
      </c>
      <c r="BD7">
        <f>-modell!J117</f>
        <v>-53.2</v>
      </c>
      <c r="BE7">
        <f t="shared" si="29"/>
        <v>31</v>
      </c>
      <c r="BF7">
        <f t="shared" si="30"/>
        <v>33</v>
      </c>
      <c r="BG7">
        <f t="shared" si="31"/>
        <v>-2</v>
      </c>
      <c r="BH7">
        <f>IF(modell!J117*modell!J279&lt;=0,1,0)</f>
        <v>1</v>
      </c>
    </row>
    <row r="8" spans="1:61" x14ac:dyDescent="0.25">
      <c r="A8" t="s">
        <v>28</v>
      </c>
      <c r="B8" s="17">
        <v>8167.31</v>
      </c>
      <c r="C8" s="17">
        <v>8764.2990000000009</v>
      </c>
      <c r="D8" s="17">
        <v>7845.6120000000001</v>
      </c>
      <c r="E8" s="17">
        <v>7997.817</v>
      </c>
      <c r="F8" s="17">
        <v>7607.7929999999997</v>
      </c>
      <c r="G8" s="17">
        <v>6172.9269999999997</v>
      </c>
      <c r="H8" s="17">
        <v>6001.7939999999999</v>
      </c>
      <c r="I8" s="17">
        <v>6401.58</v>
      </c>
      <c r="J8" s="17">
        <v>7052.0770000000002</v>
      </c>
      <c r="K8" s="17">
        <v>7214.2619999999997</v>
      </c>
      <c r="L8" s="17">
        <v>7215.3609999999999</v>
      </c>
      <c r="M8">
        <v>11</v>
      </c>
      <c r="N8" s="17">
        <f>VLOOKUP($A8,pop_2010_2021!$A$2:$L$44,N$2-2008,0)</f>
        <v>10517247</v>
      </c>
      <c r="O8" s="17">
        <f>VLOOKUP($A8,pop_2010_2021!$A$2:$L$44,O$2-2008,0)</f>
        <v>10496672</v>
      </c>
      <c r="P8" s="17">
        <f>VLOOKUP($A8,pop_2010_2021!$A$2:$L$44,P$2-2008,0)</f>
        <v>10509286</v>
      </c>
      <c r="Q8" s="17">
        <f>VLOOKUP($A8,pop_2010_2021!$A$2:$L$44,Q$2-2008,0)</f>
        <v>10510719</v>
      </c>
      <c r="R8" s="17">
        <f>VLOOKUP($A8,pop_2010_2021!$A$2:$L$44,R$2-2008,0)</f>
        <v>10524783</v>
      </c>
      <c r="S8" s="17">
        <f>VLOOKUP($A8,pop_2010_2021!$A$2:$L$44,S$2-2008,0)</f>
        <v>10542942</v>
      </c>
      <c r="T8" s="17">
        <f>VLOOKUP($A8,pop_2010_2021!$A$2:$L$44,T$2-2008,0)</f>
        <v>10565284</v>
      </c>
      <c r="U8" s="17">
        <f>VLOOKUP($A8,pop_2010_2021!$A$2:$L$44,U$2-2008,0)</f>
        <v>10589526</v>
      </c>
      <c r="V8" s="17">
        <f>VLOOKUP($A8,pop_2010_2021!$A$2:$L$44,V$2-2008,0)</f>
        <v>10626430</v>
      </c>
      <c r="W8" s="17">
        <f>VLOOKUP($A8,pop_2010_2021!$A$2:$L$44,W$2-2008,0)</f>
        <v>10669324</v>
      </c>
      <c r="X8" s="17">
        <f>VLOOKUP($A8,pop_2010_2021!$A$2:$L$44,X$2-2008,0)</f>
        <v>10700155</v>
      </c>
      <c r="Y8" s="33" t="str">
        <f t="shared" si="17"/>
        <v>Czech Republic</v>
      </c>
      <c r="Z8" s="15">
        <f t="shared" si="18"/>
        <v>0.77656348662344821</v>
      </c>
      <c r="AA8" s="15">
        <f t="shared" si="2"/>
        <v>0.83495978534910875</v>
      </c>
      <c r="AB8" s="15">
        <f t="shared" si="3"/>
        <v>0.74654091629060237</v>
      </c>
      <c r="AC8" s="15">
        <f t="shared" si="4"/>
        <v>0.76092006645787036</v>
      </c>
      <c r="AD8" s="15">
        <f t="shared" si="5"/>
        <v>0.72284559216090249</v>
      </c>
      <c r="AE8" s="15">
        <f t="shared" si="6"/>
        <v>0.58550326844252765</v>
      </c>
      <c r="AF8" s="15">
        <f t="shared" si="7"/>
        <v>0.56806745564056771</v>
      </c>
      <c r="AG8" s="15">
        <f t="shared" si="8"/>
        <v>0.60451997568163107</v>
      </c>
      <c r="AH8" s="15">
        <f t="shared" si="9"/>
        <v>0.66363557657651717</v>
      </c>
      <c r="AI8" s="15">
        <f t="shared" si="10"/>
        <v>0.67616861199453682</v>
      </c>
      <c r="AJ8" s="72">
        <f t="shared" si="11"/>
        <v>0.67432303550742956</v>
      </c>
      <c r="AK8">
        <v>1000000</v>
      </c>
      <c r="AL8" t="str">
        <f t="shared" si="19"/>
        <v>Czech Republic</v>
      </c>
      <c r="AM8" s="15">
        <f t="shared" si="20"/>
        <v>0.69218616097501295</v>
      </c>
      <c r="AN8" s="15">
        <f t="shared" si="21"/>
        <v>0.83495978534910875</v>
      </c>
      <c r="AO8" s="15">
        <f t="shared" si="22"/>
        <v>0.56806745564056771</v>
      </c>
      <c r="AP8" s="15">
        <f t="shared" si="23"/>
        <v>0.12257432701917262</v>
      </c>
      <c r="AQ8" s="15">
        <f t="shared" si="24"/>
        <v>0.67616861199453682</v>
      </c>
      <c r="AR8" s="15">
        <f t="shared" si="25"/>
        <v>-1.6933284420122274E-2</v>
      </c>
      <c r="AS8">
        <v>10000000</v>
      </c>
      <c r="AU8" t="str">
        <f t="shared" si="26"/>
        <v>Czech Republic</v>
      </c>
      <c r="AV8">
        <f t="shared" si="27"/>
        <v>22</v>
      </c>
      <c r="AW8">
        <f t="shared" si="12"/>
        <v>22</v>
      </c>
      <c r="AX8">
        <f t="shared" si="13"/>
        <v>22</v>
      </c>
      <c r="AY8">
        <f t="shared" si="14"/>
        <v>17</v>
      </c>
      <c r="AZ8">
        <f t="shared" si="15"/>
        <v>22</v>
      </c>
      <c r="BA8">
        <f t="shared" si="16"/>
        <v>24</v>
      </c>
      <c r="BB8">
        <f t="shared" si="1"/>
        <v>10000000</v>
      </c>
      <c r="BC8" s="16">
        <f t="shared" si="28"/>
        <v>21.5</v>
      </c>
      <c r="BD8">
        <f>-modell!J118</f>
        <v>-25.2</v>
      </c>
      <c r="BE8">
        <f t="shared" si="29"/>
        <v>21</v>
      </c>
      <c r="BF8">
        <f t="shared" si="30"/>
        <v>20</v>
      </c>
      <c r="BG8">
        <f t="shared" si="31"/>
        <v>1</v>
      </c>
      <c r="BH8">
        <f>IF(modell!J118*modell!J280&lt;=0,1,0)</f>
        <v>1</v>
      </c>
    </row>
    <row r="9" spans="1:61" x14ac:dyDescent="0.25">
      <c r="A9" t="s">
        <v>30</v>
      </c>
      <c r="B9" s="17">
        <v>565.72400000000005</v>
      </c>
      <c r="C9" s="17">
        <v>560.73500000000001</v>
      </c>
      <c r="D9" s="17">
        <v>617.09699999999998</v>
      </c>
      <c r="E9" s="17">
        <v>774.26599999999996</v>
      </c>
      <c r="F9" s="17">
        <v>838.70899999999995</v>
      </c>
      <c r="G9" s="17">
        <v>764.18799999999999</v>
      </c>
      <c r="H9" s="17">
        <v>815.19</v>
      </c>
      <c r="I9" s="17">
        <v>924.07899999999995</v>
      </c>
      <c r="J9" s="17">
        <v>1092.383</v>
      </c>
      <c r="K9" s="17">
        <v>1101.5630000000001</v>
      </c>
      <c r="L9" s="17">
        <v>1070.2380000000001</v>
      </c>
      <c r="M9">
        <v>11</v>
      </c>
      <c r="N9" s="17">
        <f>VLOOKUP($A9,pop_2010_2021!$A$2:$L$44,N$2-2008,0)</f>
        <v>1331475</v>
      </c>
      <c r="O9" s="17">
        <f>VLOOKUP($A9,pop_2010_2021!$A$2:$L$44,O$2-2008,0)</f>
        <v>1327439</v>
      </c>
      <c r="P9" s="17">
        <f>VLOOKUP($A9,pop_2010_2021!$A$2:$L$44,P$2-2008,0)</f>
        <v>1322696</v>
      </c>
      <c r="Q9" s="17">
        <f>VLOOKUP($A9,pop_2010_2021!$A$2:$L$44,Q$2-2008,0)</f>
        <v>1317997</v>
      </c>
      <c r="R9" s="17">
        <f>VLOOKUP($A9,pop_2010_2021!$A$2:$L$44,R$2-2008,0)</f>
        <v>1314545</v>
      </c>
      <c r="S9" s="17">
        <f>VLOOKUP($A9,pop_2010_2021!$A$2:$L$44,S$2-2008,0)</f>
        <v>1314608</v>
      </c>
      <c r="T9" s="17">
        <f>VLOOKUP($A9,pop_2010_2021!$A$2:$L$44,T$2-2008,0)</f>
        <v>1315790</v>
      </c>
      <c r="U9" s="17">
        <f>VLOOKUP($A9,pop_2010_2021!$A$2:$L$44,U$2-2008,0)</f>
        <v>1317384</v>
      </c>
      <c r="V9" s="17">
        <f>VLOOKUP($A9,pop_2010_2021!$A$2:$L$44,V$2-2008,0)</f>
        <v>1321977</v>
      </c>
      <c r="W9" s="17">
        <f>VLOOKUP($A9,pop_2010_2021!$A$2:$L$44,W$2-2008,0)</f>
        <v>1326855</v>
      </c>
      <c r="X9" s="17">
        <f>VLOOKUP($A9,pop_2010_2021!$A$2:$L$44,X$2-2008,0)</f>
        <v>1329479</v>
      </c>
      <c r="Y9" s="33" t="str">
        <f t="shared" si="17"/>
        <v>Estonia</v>
      </c>
      <c r="Z9" s="15">
        <f t="shared" si="18"/>
        <v>0.42488518372481648</v>
      </c>
      <c r="AA9" s="15">
        <f t="shared" si="2"/>
        <v>0.42241865727916689</v>
      </c>
      <c r="AB9" s="15">
        <f t="shared" si="3"/>
        <v>0.4665448447715877</v>
      </c>
      <c r="AC9" s="15">
        <f t="shared" si="4"/>
        <v>0.58745657235942117</v>
      </c>
      <c r="AD9" s="15">
        <f t="shared" si="5"/>
        <v>0.6380222814738179</v>
      </c>
      <c r="AE9" s="15">
        <f t="shared" si="6"/>
        <v>0.58130484524664383</v>
      </c>
      <c r="AF9" s="15">
        <f t="shared" si="7"/>
        <v>0.61954415218233916</v>
      </c>
      <c r="AG9" s="15">
        <f t="shared" si="8"/>
        <v>0.70144999483825521</v>
      </c>
      <c r="AH9" s="15">
        <f t="shared" si="9"/>
        <v>0.82632526889650881</v>
      </c>
      <c r="AI9" s="15">
        <f t="shared" si="10"/>
        <v>0.83020601346793743</v>
      </c>
      <c r="AJ9" s="72">
        <f t="shared" si="11"/>
        <v>0.80500556985104688</v>
      </c>
      <c r="AK9">
        <v>1000000</v>
      </c>
      <c r="AL9" t="str">
        <f t="shared" si="19"/>
        <v>Estonia</v>
      </c>
      <c r="AM9" s="15">
        <f t="shared" si="20"/>
        <v>0.62756030764468562</v>
      </c>
      <c r="AN9" s="15">
        <f t="shared" si="21"/>
        <v>0.83020601346793743</v>
      </c>
      <c r="AO9" s="15">
        <f t="shared" si="22"/>
        <v>0.42241865727916689</v>
      </c>
      <c r="AP9" s="15">
        <f t="shared" si="23"/>
        <v>0.24193883882350578</v>
      </c>
      <c r="AQ9" s="15">
        <f t="shared" si="24"/>
        <v>0.61954415218233916</v>
      </c>
      <c r="AR9" s="15">
        <f t="shared" si="25"/>
        <v>4.3823648576610794E-2</v>
      </c>
      <c r="AS9">
        <v>10000000</v>
      </c>
      <c r="AU9" t="str">
        <f t="shared" si="26"/>
        <v>Estonia</v>
      </c>
      <c r="AV9">
        <f t="shared" si="27"/>
        <v>24</v>
      </c>
      <c r="AW9">
        <f t="shared" si="12"/>
        <v>23</v>
      </c>
      <c r="AX9">
        <f t="shared" si="13"/>
        <v>24</v>
      </c>
      <c r="AY9">
        <f t="shared" si="14"/>
        <v>29</v>
      </c>
      <c r="AZ9">
        <f t="shared" si="15"/>
        <v>24</v>
      </c>
      <c r="BA9">
        <f t="shared" si="16"/>
        <v>9</v>
      </c>
      <c r="BB9">
        <f t="shared" si="1"/>
        <v>10000000</v>
      </c>
      <c r="BC9" s="16">
        <f t="shared" si="28"/>
        <v>22.166666666666668</v>
      </c>
      <c r="BD9">
        <f>-modell!J119</f>
        <v>-30.7</v>
      </c>
      <c r="BE9">
        <f t="shared" si="29"/>
        <v>23</v>
      </c>
      <c r="BF9">
        <f t="shared" si="30"/>
        <v>23</v>
      </c>
      <c r="BG9">
        <f t="shared" si="31"/>
        <v>0</v>
      </c>
      <c r="BH9">
        <f>IF(modell!J119*modell!J281&lt;=0,1,0)</f>
        <v>1</v>
      </c>
    </row>
    <row r="10" spans="1:61" x14ac:dyDescent="0.25">
      <c r="A10" t="s">
        <v>31</v>
      </c>
      <c r="B10" s="17">
        <v>11626.429</v>
      </c>
      <c r="C10" s="17">
        <v>10132.502</v>
      </c>
      <c r="D10" s="17">
        <v>9352.4009999999998</v>
      </c>
      <c r="E10" s="17">
        <v>13060.713</v>
      </c>
      <c r="F10" s="17">
        <v>14124.62</v>
      </c>
      <c r="G10" s="17">
        <v>11917.278</v>
      </c>
      <c r="H10" s="17">
        <v>10011.939</v>
      </c>
      <c r="I10" s="17">
        <v>10083.534</v>
      </c>
      <c r="J10" s="17">
        <v>5156.0469999999996</v>
      </c>
      <c r="K10" s="17">
        <v>6743.7139999999999</v>
      </c>
      <c r="L10" s="17">
        <v>4611.0460000000003</v>
      </c>
      <c r="M10">
        <v>11</v>
      </c>
      <c r="N10" s="17">
        <f>VLOOKUP($A10,pop_2010_2021!$A$2:$L$44,N$2-2008,0)</f>
        <v>5363341</v>
      </c>
      <c r="O10" s="17">
        <f>VLOOKUP($A10,pop_2010_2021!$A$2:$L$44,O$2-2008,0)</f>
        <v>5388272</v>
      </c>
      <c r="P10" s="17">
        <f>VLOOKUP($A10,pop_2010_2021!$A$2:$L$44,P$2-2008,0)</f>
        <v>5413967</v>
      </c>
      <c r="Q10" s="17">
        <f>VLOOKUP($A10,pop_2010_2021!$A$2:$L$44,Q$2-2008,0)</f>
        <v>5438975</v>
      </c>
      <c r="R10" s="17">
        <f>VLOOKUP($A10,pop_2010_2021!$A$2:$L$44,R$2-2008,0)</f>
        <v>5461507</v>
      </c>
      <c r="S10" s="17">
        <f>VLOOKUP($A10,pop_2010_2021!$A$2:$L$44,S$2-2008,0)</f>
        <v>5479528</v>
      </c>
      <c r="T10" s="17">
        <f>VLOOKUP($A10,pop_2010_2021!$A$2:$L$44,T$2-2008,0)</f>
        <v>5495297</v>
      </c>
      <c r="U10" s="17">
        <f>VLOOKUP($A10,pop_2010_2021!$A$2:$L$44,U$2-2008,0)</f>
        <v>5508209</v>
      </c>
      <c r="V10" s="17">
        <f>VLOOKUP($A10,pop_2010_2021!$A$2:$L$44,V$2-2008,0)</f>
        <v>5515525</v>
      </c>
      <c r="W10" s="17">
        <f>VLOOKUP($A10,pop_2010_2021!$A$2:$L$44,W$2-2008,0)</f>
        <v>5521605</v>
      </c>
      <c r="X10" s="17">
        <f>VLOOKUP($A10,pop_2010_2021!$A$2:$L$44,X$2-2008,0)</f>
        <v>5529545</v>
      </c>
      <c r="Y10" s="33" t="str">
        <f t="shared" si="17"/>
        <v>Finland</v>
      </c>
      <c r="Z10" s="15">
        <f t="shared" si="18"/>
        <v>2.1677586787787684</v>
      </c>
      <c r="AA10" s="15">
        <f t="shared" si="2"/>
        <v>1.880473368827706</v>
      </c>
      <c r="AB10" s="15">
        <f t="shared" si="3"/>
        <v>1.7274580727957891</v>
      </c>
      <c r="AC10" s="15">
        <f t="shared" si="4"/>
        <v>2.4013188146663662</v>
      </c>
      <c r="AD10" s="15">
        <f t="shared" si="5"/>
        <v>2.5862129262124904</v>
      </c>
      <c r="AE10" s="15">
        <f t="shared" si="6"/>
        <v>2.1748730912589553</v>
      </c>
      <c r="AF10" s="15">
        <f t="shared" si="7"/>
        <v>1.8219104445128262</v>
      </c>
      <c r="AG10" s="15">
        <f t="shared" si="8"/>
        <v>1.8306375084896016</v>
      </c>
      <c r="AH10" s="15">
        <f t="shared" si="9"/>
        <v>0.9348243367585134</v>
      </c>
      <c r="AI10" s="15">
        <f t="shared" si="10"/>
        <v>1.2213322032271414</v>
      </c>
      <c r="AJ10" s="72">
        <f t="shared" si="11"/>
        <v>0.83389248120776671</v>
      </c>
      <c r="AK10">
        <v>1000000</v>
      </c>
      <c r="AL10" t="str">
        <f t="shared" si="19"/>
        <v>Finland</v>
      </c>
      <c r="AM10" s="15">
        <f t="shared" si="20"/>
        <v>1.7800629024305386</v>
      </c>
      <c r="AN10" s="15">
        <f t="shared" si="21"/>
        <v>2.5862129262124904</v>
      </c>
      <c r="AO10" s="15">
        <f t="shared" si="22"/>
        <v>0.83389248120776671</v>
      </c>
      <c r="AP10" s="15">
        <f t="shared" si="23"/>
        <v>0.32178769069148544</v>
      </c>
      <c r="AQ10" s="15">
        <f t="shared" si="24"/>
        <v>1.8306375084896016</v>
      </c>
      <c r="AR10" s="15">
        <f t="shared" si="25"/>
        <v>-0.12354056320383899</v>
      </c>
      <c r="AS10">
        <v>10000000</v>
      </c>
      <c r="AU10" t="str">
        <f t="shared" si="26"/>
        <v>Finland</v>
      </c>
      <c r="AV10">
        <f t="shared" si="27"/>
        <v>17</v>
      </c>
      <c r="AW10">
        <f t="shared" si="12"/>
        <v>16</v>
      </c>
      <c r="AX10">
        <f t="shared" si="13"/>
        <v>21</v>
      </c>
      <c r="AY10">
        <f t="shared" si="14"/>
        <v>32</v>
      </c>
      <c r="AZ10">
        <f t="shared" si="15"/>
        <v>16</v>
      </c>
      <c r="BA10">
        <f t="shared" si="16"/>
        <v>31</v>
      </c>
      <c r="BB10">
        <f t="shared" si="1"/>
        <v>10000000</v>
      </c>
      <c r="BC10" s="16">
        <f t="shared" si="28"/>
        <v>22.166666666666668</v>
      </c>
      <c r="BD10">
        <f>-modell!J120</f>
        <v>-37.700000000000003</v>
      </c>
      <c r="BE10">
        <f t="shared" si="29"/>
        <v>23</v>
      </c>
      <c r="BF10">
        <f t="shared" si="30"/>
        <v>25</v>
      </c>
      <c r="BG10">
        <f t="shared" si="31"/>
        <v>-2</v>
      </c>
      <c r="BH10">
        <f>IF(modell!J120*modell!J282&lt;=0,1,0)</f>
        <v>1</v>
      </c>
    </row>
    <row r="11" spans="1:61" x14ac:dyDescent="0.25">
      <c r="A11" t="s">
        <v>32</v>
      </c>
      <c r="B11" s="17">
        <v>297324.337</v>
      </c>
      <c r="C11" s="17">
        <v>289081.93900000001</v>
      </c>
      <c r="D11" s="17">
        <v>258641.01800000001</v>
      </c>
      <c r="E11" s="17">
        <v>275749.59100000001</v>
      </c>
      <c r="F11" s="17">
        <v>294032.87099999998</v>
      </c>
      <c r="G11" s="17">
        <v>250873.22899999999</v>
      </c>
      <c r="H11" s="17">
        <v>314250.56099999999</v>
      </c>
      <c r="I11" s="17">
        <v>314318.902</v>
      </c>
      <c r="J11" s="17">
        <v>338708.13400000002</v>
      </c>
      <c r="K11" s="17">
        <v>332471.45799999998</v>
      </c>
      <c r="L11" s="17">
        <v>302728.94</v>
      </c>
      <c r="M11">
        <v>11</v>
      </c>
      <c r="N11" s="17">
        <f>VLOOKUP($A11,pop_2010_2021!$A$2:$L$44,N$2-2008,0)</f>
        <v>64773169</v>
      </c>
      <c r="O11" s="17">
        <f>VLOOKUP($A11,pop_2010_2021!$A$2:$L$44,O$2-2008,0)</f>
        <v>65087317</v>
      </c>
      <c r="P11" s="17">
        <f>VLOOKUP($A11,pop_2010_2021!$A$2:$L$44,P$2-2008,0)</f>
        <v>65402998</v>
      </c>
      <c r="Q11" s="17">
        <f>VLOOKUP($A11,pop_2010_2021!$A$2:$L$44,Q$2-2008,0)</f>
        <v>65735961</v>
      </c>
      <c r="R11" s="17">
        <f>VLOOKUP($A11,pop_2010_2021!$A$2:$L$44,R$2-2008,0)</f>
        <v>66276671</v>
      </c>
      <c r="S11" s="17">
        <f>VLOOKUP($A11,pop_2010_2021!$A$2:$L$44,S$2-2008,0)</f>
        <v>66512558</v>
      </c>
      <c r="T11" s="17">
        <f>VLOOKUP($A11,pop_2010_2021!$A$2:$L$44,T$2-2008,0)</f>
        <v>66688563</v>
      </c>
      <c r="U11" s="17">
        <f>VLOOKUP($A11,pop_2010_2021!$A$2:$L$44,U$2-2008,0)</f>
        <v>66883314</v>
      </c>
      <c r="V11" s="17">
        <f>VLOOKUP($A11,pop_2010_2021!$A$2:$L$44,V$2-2008,0)</f>
        <v>67125071</v>
      </c>
      <c r="W11" s="17">
        <f>VLOOKUP($A11,pop_2010_2021!$A$2:$L$44,W$2-2008,0)</f>
        <v>67356050</v>
      </c>
      <c r="X11" s="17">
        <f>VLOOKUP($A11,pop_2010_2021!$A$2:$L$44,X$2-2008,0)</f>
        <v>67540257</v>
      </c>
      <c r="Y11" s="33" t="str">
        <f t="shared" si="17"/>
        <v>France</v>
      </c>
      <c r="Z11" s="15">
        <f t="shared" si="18"/>
        <v>4.5902391621444369</v>
      </c>
      <c r="AA11" s="15">
        <f t="shared" si="2"/>
        <v>4.4414480781255747</v>
      </c>
      <c r="AB11" s="15">
        <f t="shared" si="3"/>
        <v>3.9545743453534046</v>
      </c>
      <c r="AC11" s="15">
        <f t="shared" si="4"/>
        <v>4.1948058080416599</v>
      </c>
      <c r="AD11" s="15">
        <f t="shared" si="5"/>
        <v>4.4364459856470457</v>
      </c>
      <c r="AE11" s="15">
        <f t="shared" si="6"/>
        <v>3.7718174814446317</v>
      </c>
      <c r="AF11" s="15">
        <f t="shared" si="7"/>
        <v>4.712210712952384</v>
      </c>
      <c r="AG11" s="15">
        <f t="shared" si="8"/>
        <v>4.699511480546553</v>
      </c>
      <c r="AH11" s="15">
        <f t="shared" si="9"/>
        <v>5.0459258955569677</v>
      </c>
      <c r="AI11" s="15">
        <f t="shared" si="10"/>
        <v>4.9360296216895136</v>
      </c>
      <c r="AJ11" s="72">
        <f t="shared" si="11"/>
        <v>4.4822000011045269</v>
      </c>
      <c r="AK11">
        <v>1000000</v>
      </c>
      <c r="AL11" t="str">
        <f t="shared" si="19"/>
        <v>France</v>
      </c>
      <c r="AM11" s="15">
        <f t="shared" si="20"/>
        <v>4.4786553247824266</v>
      </c>
      <c r="AN11" s="15">
        <f t="shared" si="21"/>
        <v>5.0459258955569677</v>
      </c>
      <c r="AO11" s="15">
        <f t="shared" si="22"/>
        <v>3.7718174814446317</v>
      </c>
      <c r="AP11" s="15">
        <f t="shared" si="23"/>
        <v>8.6614538765480545E-2</v>
      </c>
      <c r="AQ11" s="15">
        <f t="shared" si="24"/>
        <v>4.4822000011045269</v>
      </c>
      <c r="AR11" s="15">
        <f t="shared" si="25"/>
        <v>5.4521464472563806E-2</v>
      </c>
      <c r="AS11">
        <v>10000000</v>
      </c>
      <c r="AU11" t="str">
        <f t="shared" si="26"/>
        <v>France</v>
      </c>
      <c r="AV11">
        <f t="shared" si="27"/>
        <v>6</v>
      </c>
      <c r="AW11">
        <f t="shared" si="12"/>
        <v>9</v>
      </c>
      <c r="AX11">
        <f t="shared" si="13"/>
        <v>7</v>
      </c>
      <c r="AY11">
        <f t="shared" si="14"/>
        <v>8</v>
      </c>
      <c r="AZ11">
        <f t="shared" si="15"/>
        <v>6</v>
      </c>
      <c r="BA11">
        <f t="shared" si="16"/>
        <v>7</v>
      </c>
      <c r="BB11">
        <f t="shared" si="1"/>
        <v>10000000</v>
      </c>
      <c r="BC11" s="16">
        <f t="shared" si="28"/>
        <v>7.166666666666667</v>
      </c>
      <c r="BD11">
        <f>-modell!J121</f>
        <v>65.3</v>
      </c>
      <c r="BE11">
        <f t="shared" si="29"/>
        <v>5</v>
      </c>
      <c r="BF11">
        <f t="shared" si="30"/>
        <v>4</v>
      </c>
      <c r="BG11">
        <f t="shared" si="31"/>
        <v>1</v>
      </c>
      <c r="BH11">
        <f>IF(modell!J121*modell!J283&lt;=0,1,0)</f>
        <v>1</v>
      </c>
    </row>
    <row r="12" spans="1:61" x14ac:dyDescent="0.25">
      <c r="A12" t="s">
        <v>33</v>
      </c>
      <c r="B12" s="17">
        <v>241051.965</v>
      </c>
      <c r="C12" s="17">
        <v>255708.473</v>
      </c>
      <c r="D12" s="17">
        <v>302739.36900000001</v>
      </c>
      <c r="E12" s="17">
        <v>333712.60499999998</v>
      </c>
      <c r="F12" s="17">
        <v>338763.85600000003</v>
      </c>
      <c r="G12" s="17">
        <v>293086.47499999998</v>
      </c>
      <c r="H12" s="17">
        <v>294660.46399999998</v>
      </c>
      <c r="I12" s="17">
        <v>311207.93699999998</v>
      </c>
      <c r="J12" s="17">
        <v>335668.95899999997</v>
      </c>
      <c r="K12" s="17">
        <v>344268.11099999998</v>
      </c>
      <c r="L12" s="17">
        <v>365896.65299999999</v>
      </c>
      <c r="M12">
        <v>11</v>
      </c>
      <c r="N12" s="17">
        <f>VLOOKUP($A12,pop_2010_2021!$A$2:$L$44,N$2-2008,0)</f>
        <v>81776936</v>
      </c>
      <c r="O12" s="17">
        <f>VLOOKUP($A12,pop_2010_2021!$A$2:$L$44,O$2-2008,0)</f>
        <v>80274981</v>
      </c>
      <c r="P12" s="17">
        <f>VLOOKUP($A12,pop_2010_2021!$A$2:$L$44,P$2-2008,0)</f>
        <v>80425826</v>
      </c>
      <c r="Q12" s="17">
        <f>VLOOKUP($A12,pop_2010_2021!$A$2:$L$44,Q$2-2008,0)</f>
        <v>80645605</v>
      </c>
      <c r="R12" s="17">
        <f>VLOOKUP($A12,pop_2010_2021!$A$2:$L$44,R$2-2008,0)</f>
        <v>80982495</v>
      </c>
      <c r="S12" s="17">
        <f>VLOOKUP($A12,pop_2010_2021!$A$2:$L$44,S$2-2008,0)</f>
        <v>81686608</v>
      </c>
      <c r="T12" s="17">
        <f>VLOOKUP($A12,pop_2010_2021!$A$2:$L$44,T$2-2008,0)</f>
        <v>82348669</v>
      </c>
      <c r="U12" s="17">
        <f>VLOOKUP($A12,pop_2010_2021!$A$2:$L$44,U$2-2008,0)</f>
        <v>82657000</v>
      </c>
      <c r="V12" s="17">
        <f>VLOOKUP($A12,pop_2010_2021!$A$2:$L$44,V$2-2008,0)</f>
        <v>82905788</v>
      </c>
      <c r="W12" s="17">
        <f>VLOOKUP($A12,pop_2010_2021!$A$2:$L$44,W$2-2008,0)</f>
        <v>83092958</v>
      </c>
      <c r="X12" s="17">
        <f>VLOOKUP($A12,pop_2010_2021!$A$2:$L$44,X$2-2008,0)</f>
        <v>83160874</v>
      </c>
      <c r="Y12" s="33" t="str">
        <f t="shared" si="17"/>
        <v>Germany</v>
      </c>
      <c r="Z12" s="15">
        <f t="shared" si="18"/>
        <v>2.9476766529868517</v>
      </c>
      <c r="AA12" s="15">
        <f t="shared" si="2"/>
        <v>3.185406833045529</v>
      </c>
      <c r="AB12" s="15">
        <f t="shared" si="3"/>
        <v>3.7642059032132291</v>
      </c>
      <c r="AC12" s="15">
        <f t="shared" si="4"/>
        <v>4.1380135346495326</v>
      </c>
      <c r="AD12" s="15">
        <f t="shared" si="5"/>
        <v>4.1831738575108117</v>
      </c>
      <c r="AE12" s="15">
        <f t="shared" si="6"/>
        <v>3.5879378783851568</v>
      </c>
      <c r="AF12" s="15">
        <f t="shared" si="7"/>
        <v>3.5782055445243439</v>
      </c>
      <c r="AG12" s="15">
        <f t="shared" si="8"/>
        <v>3.7650524093543192</v>
      </c>
      <c r="AH12" s="15">
        <f t="shared" si="9"/>
        <v>4.048800054828499</v>
      </c>
      <c r="AI12" s="15">
        <f t="shared" si="10"/>
        <v>4.1431683175847462</v>
      </c>
      <c r="AJ12" s="72">
        <f t="shared" si="11"/>
        <v>4.3998654102649279</v>
      </c>
      <c r="AK12">
        <v>1000000</v>
      </c>
      <c r="AL12" t="str">
        <f t="shared" si="19"/>
        <v>Germany</v>
      </c>
      <c r="AM12" s="15">
        <f t="shared" si="20"/>
        <v>3.794682399667995</v>
      </c>
      <c r="AN12" s="15">
        <f t="shared" si="21"/>
        <v>4.3998654102649279</v>
      </c>
      <c r="AO12" s="15">
        <f t="shared" si="22"/>
        <v>2.9476766529868517</v>
      </c>
      <c r="AP12" s="15">
        <f t="shared" si="23"/>
        <v>0.11788553405320212</v>
      </c>
      <c r="AQ12" s="15">
        <f t="shared" si="24"/>
        <v>3.7650524093543192</v>
      </c>
      <c r="AR12" s="15">
        <f t="shared" si="25"/>
        <v>9.6317105598328775E-2</v>
      </c>
      <c r="AS12">
        <v>10000000</v>
      </c>
      <c r="AU12" t="str">
        <f t="shared" si="26"/>
        <v>Germany</v>
      </c>
      <c r="AV12">
        <f t="shared" si="27"/>
        <v>9</v>
      </c>
      <c r="AW12">
        <f t="shared" si="12"/>
        <v>11</v>
      </c>
      <c r="AX12">
        <f t="shared" si="13"/>
        <v>9</v>
      </c>
      <c r="AY12">
        <f t="shared" si="14"/>
        <v>14</v>
      </c>
      <c r="AZ12">
        <f t="shared" si="15"/>
        <v>9</v>
      </c>
      <c r="BA12">
        <f t="shared" si="16"/>
        <v>5</v>
      </c>
      <c r="BB12">
        <f t="shared" si="1"/>
        <v>10000000</v>
      </c>
      <c r="BC12" s="16">
        <f t="shared" si="28"/>
        <v>9.5</v>
      </c>
      <c r="BD12">
        <f>-modell!J122</f>
        <v>51.3</v>
      </c>
      <c r="BE12">
        <f t="shared" si="29"/>
        <v>7</v>
      </c>
      <c r="BF12">
        <f t="shared" si="30"/>
        <v>8</v>
      </c>
      <c r="BG12">
        <f t="shared" si="31"/>
        <v>-1</v>
      </c>
      <c r="BH12">
        <f>IF(modell!J122*modell!J284&lt;=0,1,0)</f>
        <v>1</v>
      </c>
    </row>
    <row r="13" spans="1:61" x14ac:dyDescent="0.25">
      <c r="A13" t="s">
        <v>34</v>
      </c>
      <c r="B13" s="17">
        <v>6954.3779999999997</v>
      </c>
      <c r="C13" s="17">
        <v>6893.2759999999998</v>
      </c>
      <c r="D13" s="17">
        <v>5780.6719999999996</v>
      </c>
      <c r="E13" s="17">
        <v>5406.7129999999997</v>
      </c>
      <c r="F13" s="17">
        <v>5055.7780000000002</v>
      </c>
      <c r="G13" s="17">
        <v>3964.4180000000001</v>
      </c>
      <c r="H13" s="17">
        <v>3908.444</v>
      </c>
      <c r="I13" s="17">
        <v>4212.9030000000002</v>
      </c>
      <c r="J13" s="17">
        <v>4484.8530000000001</v>
      </c>
      <c r="K13" s="17">
        <v>4537.7389999999996</v>
      </c>
      <c r="L13" s="17">
        <v>4689.7129999999997</v>
      </c>
      <c r="M13">
        <v>11</v>
      </c>
      <c r="N13" s="17">
        <f>VLOOKUP($A13,pop_2010_2021!$A$2:$L$44,N$2-2008,0)</f>
        <v>11121344</v>
      </c>
      <c r="O13" s="17">
        <f>VLOOKUP($A13,pop_2010_2021!$A$2:$L$44,O$2-2008,0)</f>
        <v>11104900</v>
      </c>
      <c r="P13" s="17">
        <f>VLOOKUP($A13,pop_2010_2021!$A$2:$L$44,P$2-2008,0)</f>
        <v>11045010</v>
      </c>
      <c r="Q13" s="17">
        <f>VLOOKUP($A13,pop_2010_2021!$A$2:$L$44,Q$2-2008,0)</f>
        <v>10965209</v>
      </c>
      <c r="R13" s="17">
        <f>VLOOKUP($A13,pop_2010_2021!$A$2:$L$44,R$2-2008,0)</f>
        <v>10892415</v>
      </c>
      <c r="S13" s="17">
        <f>VLOOKUP($A13,pop_2010_2021!$A$2:$L$44,S$2-2008,0)</f>
        <v>10820883</v>
      </c>
      <c r="T13" s="17">
        <f>VLOOKUP($A13,pop_2010_2021!$A$2:$L$44,T$2-2008,0)</f>
        <v>10775966</v>
      </c>
      <c r="U13" s="17">
        <f>VLOOKUP($A13,pop_2010_2021!$A$2:$L$44,U$2-2008,0)</f>
        <v>10754679</v>
      </c>
      <c r="V13" s="17">
        <f>VLOOKUP($A13,pop_2010_2021!$A$2:$L$44,V$2-2008,0)</f>
        <v>10732877</v>
      </c>
      <c r="W13" s="17">
        <f>VLOOKUP($A13,pop_2010_2021!$A$2:$L$44,W$2-2008,0)</f>
        <v>10721584</v>
      </c>
      <c r="X13" s="17">
        <f>VLOOKUP($A13,pop_2010_2021!$A$2:$L$44,X$2-2008,0)</f>
        <v>10698597</v>
      </c>
      <c r="Y13" s="33" t="str">
        <f t="shared" si="17"/>
        <v>Greece</v>
      </c>
      <c r="Z13" s="15">
        <f t="shared" si="18"/>
        <v>0.6253181270177417</v>
      </c>
      <c r="AA13" s="15">
        <f t="shared" si="2"/>
        <v>0.6207418346855893</v>
      </c>
      <c r="AB13" s="15">
        <f t="shared" si="3"/>
        <v>0.52337408476769143</v>
      </c>
      <c r="AC13" s="15">
        <f t="shared" si="4"/>
        <v>0.49307888249097664</v>
      </c>
      <c r="AD13" s="15">
        <f t="shared" si="5"/>
        <v>0.46415583688282169</v>
      </c>
      <c r="AE13" s="15">
        <f t="shared" si="6"/>
        <v>0.36636732880301914</v>
      </c>
      <c r="AF13" s="15">
        <f t="shared" si="7"/>
        <v>0.36270010503002703</v>
      </c>
      <c r="AG13" s="15">
        <f t="shared" si="8"/>
        <v>0.3917274518374747</v>
      </c>
      <c r="AH13" s="15">
        <f t="shared" si="9"/>
        <v>0.41786121279504085</v>
      </c>
      <c r="AI13" s="15">
        <f t="shared" si="10"/>
        <v>0.42323401094465141</v>
      </c>
      <c r="AJ13" s="72">
        <f t="shared" si="11"/>
        <v>0.43834841147862658</v>
      </c>
      <c r="AK13">
        <v>1000000</v>
      </c>
      <c r="AL13" t="str">
        <f t="shared" si="19"/>
        <v>Greece</v>
      </c>
      <c r="AM13" s="15">
        <f t="shared" si="20"/>
        <v>0.46608248061215091</v>
      </c>
      <c r="AN13" s="15">
        <f t="shared" si="21"/>
        <v>0.6253181270177417</v>
      </c>
      <c r="AO13" s="15">
        <f t="shared" si="22"/>
        <v>0.36270010503002703</v>
      </c>
      <c r="AP13" s="15">
        <f t="shared" si="23"/>
        <v>0.19708714367846558</v>
      </c>
      <c r="AQ13" s="15">
        <f t="shared" si="24"/>
        <v>0.43834841147862658</v>
      </c>
      <c r="AR13" s="15">
        <f t="shared" si="25"/>
        <v>-2.1323428015791613E-2</v>
      </c>
      <c r="AS13">
        <v>10000000</v>
      </c>
      <c r="AU13" t="str">
        <f t="shared" si="26"/>
        <v>Greece</v>
      </c>
      <c r="AV13">
        <f t="shared" si="27"/>
        <v>25</v>
      </c>
      <c r="AW13">
        <f t="shared" si="12"/>
        <v>25</v>
      </c>
      <c r="AX13">
        <f t="shared" si="13"/>
        <v>26</v>
      </c>
      <c r="AY13">
        <f t="shared" si="14"/>
        <v>27</v>
      </c>
      <c r="AZ13">
        <f t="shared" si="15"/>
        <v>26</v>
      </c>
      <c r="BA13">
        <f t="shared" si="16"/>
        <v>25</v>
      </c>
      <c r="BB13">
        <f t="shared" si="1"/>
        <v>10000000</v>
      </c>
      <c r="BC13" s="16">
        <f t="shared" si="28"/>
        <v>25.666666666666668</v>
      </c>
      <c r="BD13">
        <f>-modell!J123</f>
        <v>-51.7</v>
      </c>
      <c r="BE13">
        <f t="shared" si="29"/>
        <v>29</v>
      </c>
      <c r="BF13">
        <f t="shared" si="30"/>
        <v>31</v>
      </c>
      <c r="BG13">
        <f t="shared" si="31"/>
        <v>-2</v>
      </c>
      <c r="BH13">
        <f>IF(modell!J123*modell!J285&lt;=0,1,0)</f>
        <v>1</v>
      </c>
    </row>
    <row r="14" spans="1:61" x14ac:dyDescent="0.25">
      <c r="A14" s="14" t="s">
        <v>35</v>
      </c>
      <c r="B14" s="70">
        <v>4052.92</v>
      </c>
      <c r="C14" s="70">
        <v>4053.808</v>
      </c>
      <c r="D14" s="70">
        <v>3377.3229999999999</v>
      </c>
      <c r="E14" s="70">
        <v>3581.7080000000001</v>
      </c>
      <c r="F14" s="70">
        <v>3584.0830000000001</v>
      </c>
      <c r="G14" s="70">
        <v>2990.8029999999999</v>
      </c>
      <c r="H14" s="70">
        <v>3146.386</v>
      </c>
      <c r="I14" s="70">
        <v>3483.5619999999999</v>
      </c>
      <c r="J14" s="70">
        <v>3766.598</v>
      </c>
      <c r="K14" s="70">
        <v>3954.873</v>
      </c>
      <c r="L14" s="70">
        <v>3909.643</v>
      </c>
      <c r="M14" s="14">
        <v>11</v>
      </c>
      <c r="N14" s="17">
        <f>VLOOKUP($A14,pop_2010_2021!$A$2:$L$44,N$2-2008,0)</f>
        <v>10000020</v>
      </c>
      <c r="O14" s="17">
        <f>VLOOKUP($A14,pop_2010_2021!$A$2:$L$44,O$2-2008,0)</f>
        <v>9958824</v>
      </c>
      <c r="P14" s="17">
        <f>VLOOKUP($A14,pop_2010_2021!$A$2:$L$44,P$2-2008,0)</f>
        <v>9920364</v>
      </c>
      <c r="Q14" s="17">
        <f>VLOOKUP($A14,pop_2010_2021!$A$2:$L$44,Q$2-2008,0)</f>
        <v>9893083</v>
      </c>
      <c r="R14" s="17">
        <f>VLOOKUP($A14,pop_2010_2021!$A$2:$L$44,R$2-2008,0)</f>
        <v>9866466</v>
      </c>
      <c r="S14" s="17">
        <f>VLOOKUP($A14,pop_2010_2021!$A$2:$L$44,S$2-2008,0)</f>
        <v>9843025</v>
      </c>
      <c r="T14" s="17">
        <f>VLOOKUP($A14,pop_2010_2021!$A$2:$L$44,T$2-2008,0)</f>
        <v>9814026</v>
      </c>
      <c r="U14" s="17">
        <f>VLOOKUP($A14,pop_2010_2021!$A$2:$L$44,U$2-2008,0)</f>
        <v>9787969</v>
      </c>
      <c r="V14" s="17">
        <f>VLOOKUP($A14,pop_2010_2021!$A$2:$L$44,V$2-2008,0)</f>
        <v>9775566</v>
      </c>
      <c r="W14" s="17">
        <f>VLOOKUP($A14,pop_2010_2021!$A$2:$L$44,W$2-2008,0)</f>
        <v>9771142</v>
      </c>
      <c r="X14" s="17">
        <f>VLOOKUP($A14,pop_2010_2021!$A$2:$L$44,X$2-2008,0)</f>
        <v>9750153</v>
      </c>
      <c r="Y14" s="33" t="str">
        <f t="shared" si="17"/>
        <v>Hungary</v>
      </c>
      <c r="Z14" s="15">
        <f t="shared" si="18"/>
        <v>0.40529118941762121</v>
      </c>
      <c r="AA14" s="15">
        <f t="shared" si="2"/>
        <v>0.40705689748106799</v>
      </c>
      <c r="AB14" s="15">
        <f t="shared" si="3"/>
        <v>0.34044345550223759</v>
      </c>
      <c r="AC14" s="15">
        <f t="shared" si="4"/>
        <v>0.36204164060889821</v>
      </c>
      <c r="AD14" s="15">
        <f t="shared" si="5"/>
        <v>0.36325904330892134</v>
      </c>
      <c r="AE14" s="15">
        <f t="shared" si="6"/>
        <v>0.30384998514176281</v>
      </c>
      <c r="AF14" s="15">
        <f t="shared" si="7"/>
        <v>0.32060094399586875</v>
      </c>
      <c r="AG14" s="15">
        <f t="shared" si="8"/>
        <v>0.35590243491780571</v>
      </c>
      <c r="AH14" s="15">
        <f t="shared" si="9"/>
        <v>0.38530740828715188</v>
      </c>
      <c r="AI14" s="15">
        <f t="shared" si="10"/>
        <v>0.40475033522181952</v>
      </c>
      <c r="AJ14" s="72">
        <f t="shared" si="11"/>
        <v>0.40098273329659545</v>
      </c>
      <c r="AK14">
        <v>1000000</v>
      </c>
      <c r="AL14" t="str">
        <f t="shared" si="19"/>
        <v>Hungary</v>
      </c>
      <c r="AM14" s="15">
        <f t="shared" si="20"/>
        <v>0.36813509701634095</v>
      </c>
      <c r="AN14" s="15">
        <f t="shared" si="21"/>
        <v>0.40705689748106799</v>
      </c>
      <c r="AO14" s="15">
        <f t="shared" si="22"/>
        <v>0.30384998514176281</v>
      </c>
      <c r="AP14" s="15">
        <f t="shared" si="23"/>
        <v>9.7863560125859006E-2</v>
      </c>
      <c r="AQ14" s="15">
        <f t="shared" si="24"/>
        <v>0.36325904330892134</v>
      </c>
      <c r="AR14" s="15">
        <f t="shared" si="25"/>
        <v>4.4442561833984176E-4</v>
      </c>
      <c r="AS14">
        <v>10000000</v>
      </c>
      <c r="AU14" t="str">
        <f t="shared" si="26"/>
        <v>Hungary</v>
      </c>
      <c r="AV14">
        <f t="shared" si="27"/>
        <v>27</v>
      </c>
      <c r="AW14">
        <f t="shared" si="12"/>
        <v>28</v>
      </c>
      <c r="AX14">
        <f t="shared" si="13"/>
        <v>27</v>
      </c>
      <c r="AY14">
        <f t="shared" si="14"/>
        <v>11</v>
      </c>
      <c r="AZ14">
        <f t="shared" si="15"/>
        <v>27</v>
      </c>
      <c r="BA14">
        <f t="shared" si="16"/>
        <v>17</v>
      </c>
      <c r="BB14">
        <f t="shared" si="1"/>
        <v>10000000</v>
      </c>
      <c r="BC14" s="16">
        <f t="shared" si="28"/>
        <v>22.833333333333332</v>
      </c>
      <c r="BD14">
        <f>-modell!J124</f>
        <v>-31.7</v>
      </c>
      <c r="BE14">
        <f t="shared" si="29"/>
        <v>26</v>
      </c>
      <c r="BF14">
        <f t="shared" si="30"/>
        <v>24</v>
      </c>
      <c r="BG14">
        <f t="shared" si="31"/>
        <v>2</v>
      </c>
      <c r="BH14">
        <f>IF(modell!J124*modell!J286&lt;=0,1,0)</f>
        <v>1</v>
      </c>
    </row>
    <row r="15" spans="1:61" x14ac:dyDescent="0.25">
      <c r="A15" t="s">
        <v>36</v>
      </c>
      <c r="B15" s="17">
        <v>381.50599999999997</v>
      </c>
      <c r="C15" s="17">
        <v>414.97</v>
      </c>
      <c r="D15" s="17">
        <v>403.65</v>
      </c>
      <c r="E15" s="17">
        <v>418.57900000000001</v>
      </c>
      <c r="F15" s="17">
        <v>444.03399999999999</v>
      </c>
      <c r="G15" s="17">
        <v>419.54899999999998</v>
      </c>
      <c r="H15" s="17">
        <v>486.517</v>
      </c>
      <c r="I15" s="17">
        <v>610.95600000000002</v>
      </c>
      <c r="J15" s="17">
        <v>651.53599999999994</v>
      </c>
      <c r="K15" s="17">
        <v>611.53200000000004</v>
      </c>
      <c r="L15" s="17">
        <v>544.72500000000002</v>
      </c>
      <c r="M15">
        <v>11</v>
      </c>
      <c r="N15" s="17">
        <f>VLOOKUP($A15,pop_2010_2021!$A$2:$L$44,N$2-2008,0)</f>
        <v>318044</v>
      </c>
      <c r="O15" s="17">
        <f>VLOOKUP($A15,pop_2010_2021!$A$2:$L$44,O$2-2008,0)</f>
        <v>319011</v>
      </c>
      <c r="P15" s="17">
        <f>VLOOKUP($A15,pop_2010_2021!$A$2:$L$44,P$2-2008,0)</f>
        <v>320723</v>
      </c>
      <c r="Q15" s="17">
        <f>VLOOKUP($A15,pop_2010_2021!$A$2:$L$44,Q$2-2008,0)</f>
        <v>323763</v>
      </c>
      <c r="R15" s="17">
        <f>VLOOKUP($A15,pop_2010_2021!$A$2:$L$44,R$2-2008,0)</f>
        <v>327379</v>
      </c>
      <c r="S15" s="17">
        <f>VLOOKUP($A15,pop_2010_2021!$A$2:$L$44,S$2-2008,0)</f>
        <v>330818</v>
      </c>
      <c r="T15" s="17">
        <f>VLOOKUP($A15,pop_2010_2021!$A$2:$L$44,T$2-2008,0)</f>
        <v>335435</v>
      </c>
      <c r="U15" s="17">
        <f>VLOOKUP($A15,pop_2010_2021!$A$2:$L$44,U$2-2008,0)</f>
        <v>343399</v>
      </c>
      <c r="V15" s="17">
        <f>VLOOKUP($A15,pop_2010_2021!$A$2:$L$44,V$2-2008,0)</f>
        <v>352722</v>
      </c>
      <c r="W15" s="17">
        <f>VLOOKUP($A15,pop_2010_2021!$A$2:$L$44,W$2-2008,0)</f>
        <v>360558</v>
      </c>
      <c r="X15" s="17">
        <f>VLOOKUP($A15,pop_2010_2021!$A$2:$L$44,X$2-2008,0)</f>
        <v>366462</v>
      </c>
      <c r="Y15" s="33" t="str">
        <f t="shared" si="17"/>
        <v>Iceland</v>
      </c>
      <c r="Z15" s="15">
        <f t="shared" si="18"/>
        <v>1.199538428645093</v>
      </c>
      <c r="AA15" s="15">
        <f t="shared" si="2"/>
        <v>1.3008015397588171</v>
      </c>
      <c r="AB15" s="15">
        <f t="shared" si="3"/>
        <v>1.2585626849337277</v>
      </c>
      <c r="AC15" s="15">
        <f t="shared" si="4"/>
        <v>1.2928561941914301</v>
      </c>
      <c r="AD15" s="15">
        <f t="shared" si="5"/>
        <v>1.3563301250232909</v>
      </c>
      <c r="AE15" s="15">
        <f t="shared" si="6"/>
        <v>1.2682169652195465</v>
      </c>
      <c r="AF15" s="15">
        <f t="shared" si="7"/>
        <v>1.4504061889784907</v>
      </c>
      <c r="AG15" s="15">
        <f t="shared" si="8"/>
        <v>1.7791432124147128</v>
      </c>
      <c r="AH15" s="15">
        <f t="shared" si="9"/>
        <v>1.8471657566015161</v>
      </c>
      <c r="AI15" s="15">
        <f t="shared" si="10"/>
        <v>1.6960710898107934</v>
      </c>
      <c r="AJ15" s="72">
        <f t="shared" si="11"/>
        <v>1.4864433420109042</v>
      </c>
      <c r="AK15">
        <v>1000000</v>
      </c>
      <c r="AL15" t="str">
        <f t="shared" si="19"/>
        <v>Iceland</v>
      </c>
      <c r="AM15" s="15">
        <f t="shared" si="20"/>
        <v>1.448685047962575</v>
      </c>
      <c r="AN15" s="15">
        <f t="shared" si="21"/>
        <v>1.8471657566015161</v>
      </c>
      <c r="AO15" s="15">
        <f t="shared" si="22"/>
        <v>1.199538428645093</v>
      </c>
      <c r="AP15" s="15">
        <f t="shared" si="23"/>
        <v>0.15681523814765055</v>
      </c>
      <c r="AQ15" s="15">
        <f t="shared" si="24"/>
        <v>1.3563301250232909</v>
      </c>
      <c r="AR15" s="15">
        <f t="shared" si="25"/>
        <v>5.3164200749473561E-2</v>
      </c>
      <c r="AS15">
        <v>10000000</v>
      </c>
      <c r="AU15" t="str">
        <f t="shared" si="26"/>
        <v>Iceland</v>
      </c>
      <c r="AV15">
        <f t="shared" si="27"/>
        <v>19</v>
      </c>
      <c r="AW15">
        <f t="shared" si="12"/>
        <v>20</v>
      </c>
      <c r="AX15">
        <f t="shared" si="13"/>
        <v>18</v>
      </c>
      <c r="AY15">
        <f t="shared" si="14"/>
        <v>22</v>
      </c>
      <c r="AZ15">
        <f t="shared" si="15"/>
        <v>20</v>
      </c>
      <c r="BA15">
        <f t="shared" si="16"/>
        <v>8</v>
      </c>
      <c r="BB15">
        <f t="shared" si="1"/>
        <v>10000000</v>
      </c>
      <c r="BC15" s="16">
        <f t="shared" si="28"/>
        <v>17.833333333333332</v>
      </c>
      <c r="BD15">
        <f>-modell!J125</f>
        <v>-5.2</v>
      </c>
      <c r="BE15">
        <f t="shared" si="29"/>
        <v>18</v>
      </c>
      <c r="BF15">
        <f t="shared" si="30"/>
        <v>16</v>
      </c>
      <c r="BG15">
        <f t="shared" si="31"/>
        <v>2</v>
      </c>
      <c r="BH15">
        <f>IF(modell!J125*modell!J287&lt;=0,1,0)</f>
        <v>1</v>
      </c>
    </row>
    <row r="16" spans="1:61" x14ac:dyDescent="0.25">
      <c r="A16" t="s">
        <v>37</v>
      </c>
      <c r="B16" s="17">
        <v>45312.995999999999</v>
      </c>
      <c r="C16" s="17">
        <v>44591.478999999999</v>
      </c>
      <c r="D16" s="17">
        <v>45586.190999999999</v>
      </c>
      <c r="E16" s="17">
        <v>45314.059000000001</v>
      </c>
      <c r="F16" s="17">
        <v>52556.82</v>
      </c>
      <c r="G16" s="17">
        <v>48801.923999999999</v>
      </c>
      <c r="H16" s="17">
        <v>54181.8</v>
      </c>
      <c r="I16" s="17">
        <v>49821.199000000001</v>
      </c>
      <c r="J16" s="17">
        <v>48128.62</v>
      </c>
      <c r="K16" s="17">
        <v>49889.381999999998</v>
      </c>
      <c r="L16" s="17">
        <v>45004.811000000002</v>
      </c>
      <c r="M16">
        <v>11</v>
      </c>
      <c r="N16" s="17">
        <f>VLOOKUP($A16,pop_2010_2021!$A$2:$L$44,N$2-2008,0)</f>
        <v>4554763</v>
      </c>
      <c r="O16" s="17">
        <f>VLOOKUP($A16,pop_2010_2021!$A$2:$L$44,O$2-2008,0)</f>
        <v>4574888</v>
      </c>
      <c r="P16" s="17">
        <f>VLOOKUP($A16,pop_2010_2021!$A$2:$L$44,P$2-2008,0)</f>
        <v>4593697</v>
      </c>
      <c r="Q16" s="17">
        <f>VLOOKUP($A16,pop_2010_2021!$A$2:$L$44,Q$2-2008,0)</f>
        <v>4614669</v>
      </c>
      <c r="R16" s="17">
        <f>VLOOKUP($A16,pop_2010_2021!$A$2:$L$44,R$2-2008,0)</f>
        <v>4645440</v>
      </c>
      <c r="S16" s="17">
        <f>VLOOKUP($A16,pop_2010_2021!$A$2:$L$44,S$2-2008,0)</f>
        <v>4687787</v>
      </c>
      <c r="T16" s="17">
        <f>VLOOKUP($A16,pop_2010_2021!$A$2:$L$44,T$2-2008,0)</f>
        <v>4739597</v>
      </c>
      <c r="U16" s="17">
        <f>VLOOKUP($A16,pop_2010_2021!$A$2:$L$44,U$2-2008,0)</f>
        <v>4792490</v>
      </c>
      <c r="V16" s="17">
        <f>VLOOKUP($A16,pop_2010_2021!$A$2:$L$44,V$2-2008,0)</f>
        <v>4857015</v>
      </c>
      <c r="W16" s="17">
        <f>VLOOKUP($A16,pop_2010_2021!$A$2:$L$44,W$2-2008,0)</f>
        <v>4921496</v>
      </c>
      <c r="X16" s="17">
        <f>VLOOKUP($A16,pop_2010_2021!$A$2:$L$44,X$2-2008,0)</f>
        <v>4977443</v>
      </c>
      <c r="Y16" s="33" t="str">
        <f t="shared" si="17"/>
        <v>Ireland</v>
      </c>
      <c r="Z16" s="15">
        <f t="shared" si="18"/>
        <v>9.9484860134325324</v>
      </c>
      <c r="AA16" s="15">
        <f t="shared" si="2"/>
        <v>9.7470099814465403</v>
      </c>
      <c r="AB16" s="15">
        <f t="shared" si="3"/>
        <v>9.9236390645704322</v>
      </c>
      <c r="AC16" s="15">
        <f t="shared" si="4"/>
        <v>9.8195686407844214</v>
      </c>
      <c r="AD16" s="15">
        <f t="shared" si="5"/>
        <v>11.313636598470758</v>
      </c>
      <c r="AE16" s="15">
        <f t="shared" si="6"/>
        <v>10.410439723477197</v>
      </c>
      <c r="AF16" s="15">
        <f t="shared" si="7"/>
        <v>11.431731432018376</v>
      </c>
      <c r="AG16" s="15">
        <f t="shared" si="8"/>
        <v>10.39568136814057</v>
      </c>
      <c r="AH16" s="15">
        <f t="shared" si="9"/>
        <v>9.9090943717489051</v>
      </c>
      <c r="AI16" s="15">
        <f t="shared" si="10"/>
        <v>10.137035974427288</v>
      </c>
      <c r="AJ16" s="72">
        <f t="shared" si="11"/>
        <v>9.0417531652296184</v>
      </c>
      <c r="AK16">
        <v>1000000</v>
      </c>
      <c r="AL16" t="str">
        <f t="shared" si="19"/>
        <v>Ireland</v>
      </c>
      <c r="AM16" s="15">
        <f t="shared" si="20"/>
        <v>10.188916030340605</v>
      </c>
      <c r="AN16" s="15">
        <f t="shared" si="21"/>
        <v>11.431731432018376</v>
      </c>
      <c r="AO16" s="15">
        <f t="shared" si="22"/>
        <v>9.0417531652296184</v>
      </c>
      <c r="AP16" s="15">
        <f t="shared" si="23"/>
        <v>6.7701175603494576E-2</v>
      </c>
      <c r="AQ16" s="15">
        <f t="shared" si="24"/>
        <v>9.9484860134325324</v>
      </c>
      <c r="AR16" s="15">
        <f t="shared" si="25"/>
        <v>-1.5880673266329495E-2</v>
      </c>
      <c r="AS16">
        <v>10000000</v>
      </c>
      <c r="AU16" t="str">
        <f t="shared" si="26"/>
        <v>Ireland</v>
      </c>
      <c r="AV16">
        <f t="shared" si="27"/>
        <v>2</v>
      </c>
      <c r="AW16">
        <f t="shared" si="12"/>
        <v>2</v>
      </c>
      <c r="AX16">
        <f t="shared" si="13"/>
        <v>2</v>
      </c>
      <c r="AY16">
        <f t="shared" si="14"/>
        <v>3</v>
      </c>
      <c r="AZ16">
        <f t="shared" si="15"/>
        <v>2</v>
      </c>
      <c r="BA16">
        <f t="shared" si="16"/>
        <v>23</v>
      </c>
      <c r="BB16">
        <f t="shared" si="1"/>
        <v>10000000</v>
      </c>
      <c r="BC16" s="16">
        <f t="shared" si="28"/>
        <v>5.666666666666667</v>
      </c>
      <c r="BD16">
        <f>-modell!J126</f>
        <v>73.3</v>
      </c>
      <c r="BE16">
        <f t="shared" si="29"/>
        <v>2</v>
      </c>
      <c r="BF16">
        <f t="shared" si="30"/>
        <v>2</v>
      </c>
      <c r="BG16">
        <f t="shared" si="31"/>
        <v>0</v>
      </c>
      <c r="BH16">
        <f>IF(modell!J126*modell!J288&lt;=0,1,0)</f>
        <v>1</v>
      </c>
    </row>
    <row r="17" spans="1:60" x14ac:dyDescent="0.25">
      <c r="A17" t="s">
        <v>38</v>
      </c>
      <c r="B17" s="17">
        <v>11233.888999999999</v>
      </c>
      <c r="C17" s="17">
        <v>12665.040999999999</v>
      </c>
      <c r="D17" s="17">
        <v>12470.563</v>
      </c>
      <c r="E17" s="17">
        <v>13941.326999999999</v>
      </c>
      <c r="F17" s="17">
        <v>14365.998</v>
      </c>
      <c r="G17" s="17">
        <v>14116.608</v>
      </c>
      <c r="H17" s="17">
        <v>15141.85</v>
      </c>
      <c r="I17" s="17">
        <v>17427.282999999999</v>
      </c>
      <c r="J17" s="17">
        <v>18559.710999999999</v>
      </c>
      <c r="K17" s="17">
        <v>19323.906999999999</v>
      </c>
      <c r="L17" s="17">
        <v>19512.867999999999</v>
      </c>
      <c r="M17">
        <v>11</v>
      </c>
      <c r="N17" s="17">
        <f>VLOOKUP($A17,pop_2010_2021!$A$2:$L$44,N$2-2008,0)</f>
        <v>7623561</v>
      </c>
      <c r="O17" s="17">
        <f>VLOOKUP($A17,pop_2010_2021!$A$2:$L$44,O$2-2008,0)</f>
        <v>7765832</v>
      </c>
      <c r="P17" s="17">
        <f>VLOOKUP($A17,pop_2010_2021!$A$2:$L$44,P$2-2008,0)</f>
        <v>7910525</v>
      </c>
      <c r="Q17" s="17">
        <f>VLOOKUP($A17,pop_2010_2021!$A$2:$L$44,Q$2-2008,0)</f>
        <v>8059456</v>
      </c>
      <c r="R17" s="17">
        <f>VLOOKUP($A17,pop_2010_2021!$A$2:$L$44,R$2-2008,0)</f>
        <v>8215668</v>
      </c>
      <c r="S17" s="17">
        <f>VLOOKUP($A17,pop_2010_2021!$A$2:$L$44,S$2-2008,0)</f>
        <v>8380149</v>
      </c>
      <c r="T17" s="17">
        <f>VLOOKUP($A17,pop_2010_2021!$A$2:$L$44,T$2-2008,0)</f>
        <v>8546009</v>
      </c>
      <c r="U17" s="17">
        <f>VLOOKUP($A17,pop_2010_2021!$A$2:$L$44,U$2-2008,0)</f>
        <v>8713268</v>
      </c>
      <c r="V17" s="17">
        <f>VLOOKUP($A17,pop_2010_2021!$A$2:$L$44,V$2-2008,0)</f>
        <v>8882764</v>
      </c>
      <c r="W17" s="17">
        <f>VLOOKUP($A17,pop_2010_2021!$A$2:$L$44,W$2-2008,0)</f>
        <v>9054026</v>
      </c>
      <c r="X17" s="17">
        <f>VLOOKUP($A17,pop_2010_2021!$A$2:$L$44,X$2-2008,0)</f>
        <v>9215113</v>
      </c>
      <c r="Y17" s="33" t="str">
        <f t="shared" si="17"/>
        <v>Israel</v>
      </c>
      <c r="Z17" s="15">
        <f t="shared" si="18"/>
        <v>1.4735750130418055</v>
      </c>
      <c r="AA17" s="15">
        <f t="shared" si="2"/>
        <v>1.6308672399814983</v>
      </c>
      <c r="AB17" s="15">
        <f t="shared" si="3"/>
        <v>1.5764520053978719</v>
      </c>
      <c r="AC17" s="15">
        <f t="shared" si="4"/>
        <v>1.7298099276179433</v>
      </c>
      <c r="AD17" s="15">
        <f t="shared" si="5"/>
        <v>1.7486098513231059</v>
      </c>
      <c r="AE17" s="15">
        <f t="shared" si="6"/>
        <v>1.6845294755498978</v>
      </c>
      <c r="AF17" s="15">
        <f t="shared" si="7"/>
        <v>1.7718036571222895</v>
      </c>
      <c r="AG17" s="15">
        <f t="shared" si="8"/>
        <v>2.0000857313237699</v>
      </c>
      <c r="AH17" s="15">
        <f t="shared" si="9"/>
        <v>2.0894071935266996</v>
      </c>
      <c r="AI17" s="15">
        <f t="shared" si="10"/>
        <v>2.1342888787816601</v>
      </c>
      <c r="AJ17" s="72">
        <f t="shared" si="11"/>
        <v>2.1174854828150234</v>
      </c>
      <c r="AK17">
        <v>1000000</v>
      </c>
      <c r="AL17" t="str">
        <f t="shared" si="19"/>
        <v>Israel</v>
      </c>
      <c r="AM17" s="15">
        <f t="shared" si="20"/>
        <v>1.8142649505892334</v>
      </c>
      <c r="AN17" s="15">
        <f t="shared" si="21"/>
        <v>2.1342888787816601</v>
      </c>
      <c r="AO17" s="15">
        <f t="shared" si="22"/>
        <v>1.4735750130418055</v>
      </c>
      <c r="AP17" s="15">
        <f t="shared" si="23"/>
        <v>0.12819432741581441</v>
      </c>
      <c r="AQ17" s="15">
        <f t="shared" si="24"/>
        <v>1.7486098513231059</v>
      </c>
      <c r="AR17" s="15">
        <f t="shared" si="25"/>
        <v>6.6689544378764148E-2</v>
      </c>
      <c r="AS17">
        <v>10000000</v>
      </c>
      <c r="AU17" t="str">
        <f t="shared" si="26"/>
        <v>Israel</v>
      </c>
      <c r="AV17">
        <f t="shared" si="27"/>
        <v>16</v>
      </c>
      <c r="AW17">
        <f t="shared" si="12"/>
        <v>17</v>
      </c>
      <c r="AX17">
        <f t="shared" si="13"/>
        <v>16</v>
      </c>
      <c r="AY17">
        <f t="shared" si="14"/>
        <v>19</v>
      </c>
      <c r="AZ17">
        <f t="shared" si="15"/>
        <v>17</v>
      </c>
      <c r="BA17">
        <f t="shared" si="16"/>
        <v>6</v>
      </c>
      <c r="BB17">
        <f t="shared" si="1"/>
        <v>10000000</v>
      </c>
      <c r="BC17" s="16">
        <f t="shared" si="28"/>
        <v>15.166666666666666</v>
      </c>
      <c r="BD17">
        <f>-modell!J127</f>
        <v>13.3</v>
      </c>
      <c r="BE17">
        <f t="shared" si="29"/>
        <v>13</v>
      </c>
      <c r="BF17">
        <f t="shared" si="30"/>
        <v>11</v>
      </c>
      <c r="BG17">
        <f t="shared" si="31"/>
        <v>2</v>
      </c>
      <c r="BH17">
        <f>IF(modell!J127*modell!J289&lt;=0,1,0)</f>
        <v>1</v>
      </c>
    </row>
    <row r="18" spans="1:60" x14ac:dyDescent="0.25">
      <c r="A18" t="s">
        <v>39</v>
      </c>
      <c r="B18" s="17">
        <v>169910.45</v>
      </c>
      <c r="C18" s="17">
        <v>156981.595</v>
      </c>
      <c r="D18" s="17">
        <v>138232.14799999999</v>
      </c>
      <c r="E18" s="17">
        <v>161160.603</v>
      </c>
      <c r="F18" s="17">
        <v>193455.43400000001</v>
      </c>
      <c r="G18" s="17">
        <v>165854.014</v>
      </c>
      <c r="H18" s="17">
        <v>151423.405</v>
      </c>
      <c r="I18" s="17">
        <v>150731.74400000001</v>
      </c>
      <c r="J18" s="17">
        <v>163780.53400000001</v>
      </c>
      <c r="K18" s="17">
        <v>158241.03599999999</v>
      </c>
      <c r="L18" s="17">
        <v>155751.723</v>
      </c>
      <c r="M18">
        <v>11</v>
      </c>
      <c r="N18" s="17">
        <f>VLOOKUP($A18,pop_2010_2021!$A$2:$L$44,N$2-2008,0)</f>
        <v>59819402</v>
      </c>
      <c r="O18" s="17">
        <f>VLOOKUP($A18,pop_2010_2021!$A$2:$L$44,O$2-2008,0)</f>
        <v>60026844</v>
      </c>
      <c r="P18" s="17">
        <f>VLOOKUP($A18,pop_2010_2021!$A$2:$L$44,P$2-2008,0)</f>
        <v>60191243</v>
      </c>
      <c r="Q18" s="17">
        <f>VLOOKUP($A18,pop_2010_2021!$A$2:$L$44,Q$2-2008,0)</f>
        <v>60311616</v>
      </c>
      <c r="R18" s="17">
        <f>VLOOKUP($A18,pop_2010_2021!$A$2:$L$44,R$2-2008,0)</f>
        <v>60320708</v>
      </c>
      <c r="S18" s="17">
        <f>VLOOKUP($A18,pop_2010_2021!$A$2:$L$44,S$2-2008,0)</f>
        <v>60229599</v>
      </c>
      <c r="T18" s="17">
        <f>VLOOKUP($A18,pop_2010_2021!$A$2:$L$44,T$2-2008,0)</f>
        <v>60115220</v>
      </c>
      <c r="U18" s="17">
        <f>VLOOKUP($A18,pop_2010_2021!$A$2:$L$44,U$2-2008,0)</f>
        <v>60002254</v>
      </c>
      <c r="V18" s="17">
        <f>VLOOKUP($A18,pop_2010_2021!$A$2:$L$44,V$2-2008,0)</f>
        <v>59877216</v>
      </c>
      <c r="W18" s="17">
        <f>VLOOKUP($A18,pop_2010_2021!$A$2:$L$44,W$2-2008,0)</f>
        <v>59729077</v>
      </c>
      <c r="X18" s="17">
        <f>VLOOKUP($A18,pop_2010_2021!$A$2:$L$44,X$2-2008,0)</f>
        <v>59438845</v>
      </c>
      <c r="Y18" s="33" t="str">
        <f t="shared" si="17"/>
        <v>Italy</v>
      </c>
      <c r="Z18" s="15">
        <f t="shared" si="18"/>
        <v>2.840390313497283</v>
      </c>
      <c r="AA18" s="15">
        <f t="shared" si="2"/>
        <v>2.615189880714035</v>
      </c>
      <c r="AB18" s="15">
        <f t="shared" si="3"/>
        <v>2.2965491508457467</v>
      </c>
      <c r="AC18" s="15">
        <f t="shared" si="4"/>
        <v>2.6721320649076952</v>
      </c>
      <c r="AD18" s="15">
        <f t="shared" si="5"/>
        <v>3.2071147772337159</v>
      </c>
      <c r="AE18" s="15">
        <f t="shared" si="6"/>
        <v>2.753696135350328</v>
      </c>
      <c r="AF18" s="15">
        <f t="shared" si="7"/>
        <v>2.518886315312495</v>
      </c>
      <c r="AG18" s="15">
        <f t="shared" si="8"/>
        <v>2.5121013620588322</v>
      </c>
      <c r="AH18" s="15">
        <f t="shared" si="9"/>
        <v>2.7352730293940186</v>
      </c>
      <c r="AI18" s="15">
        <f t="shared" si="10"/>
        <v>2.6493132649613851</v>
      </c>
      <c r="AJ18" s="72">
        <f t="shared" si="11"/>
        <v>2.6203692719803016</v>
      </c>
      <c r="AK18">
        <v>1000000</v>
      </c>
      <c r="AL18" t="str">
        <f t="shared" si="19"/>
        <v>Italy</v>
      </c>
      <c r="AM18" s="15">
        <f t="shared" si="20"/>
        <v>2.6746377787505309</v>
      </c>
      <c r="AN18" s="15">
        <f t="shared" si="21"/>
        <v>3.2071147772337159</v>
      </c>
      <c r="AO18" s="15">
        <f t="shared" si="22"/>
        <v>2.2965491508457467</v>
      </c>
      <c r="AP18" s="15">
        <f t="shared" si="23"/>
        <v>8.5396481153690487E-2</v>
      </c>
      <c r="AQ18" s="15">
        <f t="shared" si="24"/>
        <v>2.6493132649613851</v>
      </c>
      <c r="AR18" s="15">
        <f t="shared" si="25"/>
        <v>-5.9611809324512559E-3</v>
      </c>
      <c r="AS18">
        <v>10000000</v>
      </c>
      <c r="AU18" t="str">
        <f t="shared" si="26"/>
        <v>Italy</v>
      </c>
      <c r="AV18">
        <f t="shared" si="27"/>
        <v>15</v>
      </c>
      <c r="AW18">
        <f t="shared" si="12"/>
        <v>15</v>
      </c>
      <c r="AX18">
        <f t="shared" si="13"/>
        <v>14</v>
      </c>
      <c r="AY18">
        <f t="shared" si="14"/>
        <v>6</v>
      </c>
      <c r="AZ18">
        <f t="shared" si="15"/>
        <v>15</v>
      </c>
      <c r="BA18">
        <f t="shared" si="16"/>
        <v>20</v>
      </c>
      <c r="BB18">
        <f t="shared" ref="BB18:BB35" si="32">AS18</f>
        <v>10000000</v>
      </c>
      <c r="BC18" s="16">
        <f t="shared" si="28"/>
        <v>14.166666666666666</v>
      </c>
      <c r="BD18">
        <f>-modell!J128</f>
        <v>24.8</v>
      </c>
      <c r="BE18">
        <f t="shared" si="29"/>
        <v>12</v>
      </c>
      <c r="BF18">
        <f t="shared" si="30"/>
        <v>9</v>
      </c>
      <c r="BG18">
        <f t="shared" si="31"/>
        <v>3</v>
      </c>
      <c r="BH18">
        <f>IF(modell!J128*modell!J290&lt;=0,1,0)</f>
        <v>1</v>
      </c>
    </row>
    <row r="19" spans="1:60" x14ac:dyDescent="0.25">
      <c r="A19" t="s">
        <v>40</v>
      </c>
      <c r="B19" s="17">
        <v>518774.78700000001</v>
      </c>
      <c r="C19" s="17">
        <v>590342.125</v>
      </c>
      <c r="D19" s="17">
        <v>475139.04100000003</v>
      </c>
      <c r="E19" s="17">
        <v>349904.70199999999</v>
      </c>
      <c r="F19" s="17">
        <v>347080.29300000001</v>
      </c>
      <c r="G19" s="17">
        <v>313822.255</v>
      </c>
      <c r="H19" s="17">
        <v>434737.11499999999</v>
      </c>
      <c r="I19" s="17">
        <v>390095.63900000002</v>
      </c>
      <c r="J19" s="17">
        <v>402773.288</v>
      </c>
      <c r="K19" s="17">
        <v>399088.24099999998</v>
      </c>
      <c r="L19" s="17">
        <v>385034.93300000002</v>
      </c>
      <c r="M19">
        <v>11</v>
      </c>
      <c r="N19" s="17">
        <f>VLOOKUP($A19,pop_2010_2021!$A$2:$L$44,N$2-2008,0)</f>
        <v>128057352</v>
      </c>
      <c r="O19" s="17">
        <f>VLOOKUP($A19,pop_2010_2021!$A$2:$L$44,O$2-2008,0)</f>
        <v>127834233</v>
      </c>
      <c r="P19" s="17">
        <f>VLOOKUP($A19,pop_2010_2021!$A$2:$L$44,P$2-2008,0)</f>
        <v>127592657</v>
      </c>
      <c r="Q19" s="17">
        <f>VLOOKUP($A19,pop_2010_2021!$A$2:$L$44,Q$2-2008,0)</f>
        <v>127413888</v>
      </c>
      <c r="R19" s="17">
        <f>VLOOKUP($A19,pop_2010_2021!$A$2:$L$44,R$2-2008,0)</f>
        <v>127237150</v>
      </c>
      <c r="S19" s="17">
        <f>VLOOKUP($A19,pop_2010_2021!$A$2:$L$44,S$2-2008,0)</f>
        <v>127094745</v>
      </c>
      <c r="T19" s="17">
        <f>VLOOKUP($A19,pop_2010_2021!$A$2:$L$44,T$2-2008,0)</f>
        <v>126932772</v>
      </c>
      <c r="U19" s="17">
        <f>VLOOKUP($A19,pop_2010_2021!$A$2:$L$44,U$2-2008,0)</f>
        <v>126706210</v>
      </c>
      <c r="V19" s="17">
        <f>VLOOKUP($A19,pop_2010_2021!$A$2:$L$44,V$2-2008,0)</f>
        <v>126443180</v>
      </c>
      <c r="W19" s="17">
        <f>VLOOKUP($A19,pop_2010_2021!$A$2:$L$44,W$2-2008,0)</f>
        <v>126166948</v>
      </c>
      <c r="X19" s="17">
        <f>VLOOKUP($A19,pop_2010_2021!$A$2:$L$44,X$2-2008,0)</f>
        <v>126146099</v>
      </c>
      <c r="Y19" s="33" t="str">
        <f t="shared" si="17"/>
        <v>Japan</v>
      </c>
      <c r="Z19" s="15">
        <f t="shared" si="18"/>
        <v>4.0511128716764349</v>
      </c>
      <c r="AA19" s="15">
        <f t="shared" si="2"/>
        <v>4.6180284509549177</v>
      </c>
      <c r="AB19" s="15">
        <f t="shared" si="3"/>
        <v>3.7238744938119757</v>
      </c>
      <c r="AC19" s="15">
        <f t="shared" si="4"/>
        <v>2.7462053587125448</v>
      </c>
      <c r="AD19" s="15">
        <f t="shared" si="5"/>
        <v>2.7278219686624547</v>
      </c>
      <c r="AE19" s="15">
        <f t="shared" si="6"/>
        <v>2.469199296949689</v>
      </c>
      <c r="AF19" s="15">
        <f t="shared" si="7"/>
        <v>3.4249398965304247</v>
      </c>
      <c r="AG19" s="15">
        <f t="shared" si="8"/>
        <v>3.0787412787423758</v>
      </c>
      <c r="AH19" s="15">
        <f t="shared" si="9"/>
        <v>3.1854093514573107</v>
      </c>
      <c r="AI19" s="15">
        <f t="shared" si="10"/>
        <v>3.1631758342921952</v>
      </c>
      <c r="AJ19" s="72">
        <f t="shared" si="11"/>
        <v>3.0522936186873286</v>
      </c>
      <c r="AK19">
        <v>1000000</v>
      </c>
      <c r="AL19" t="str">
        <f t="shared" si="19"/>
        <v>Japan</v>
      </c>
      <c r="AM19" s="15">
        <f t="shared" si="20"/>
        <v>3.2946184018616047</v>
      </c>
      <c r="AN19" s="15">
        <f t="shared" si="21"/>
        <v>4.6180284509549177</v>
      </c>
      <c r="AO19" s="15">
        <f t="shared" si="22"/>
        <v>2.469199296949689</v>
      </c>
      <c r="AP19" s="15">
        <f t="shared" si="23"/>
        <v>0.19107157457481339</v>
      </c>
      <c r="AQ19" s="15">
        <f t="shared" si="24"/>
        <v>3.1631758342921952</v>
      </c>
      <c r="AR19" s="15">
        <f t="shared" si="25"/>
        <v>-0.10060647627938894</v>
      </c>
      <c r="AS19">
        <v>10000000</v>
      </c>
      <c r="AU19" t="str">
        <f t="shared" si="26"/>
        <v>Japan</v>
      </c>
      <c r="AV19">
        <f t="shared" si="27"/>
        <v>12</v>
      </c>
      <c r="AW19">
        <f t="shared" si="12"/>
        <v>10</v>
      </c>
      <c r="AX19">
        <f t="shared" si="13"/>
        <v>12</v>
      </c>
      <c r="AY19">
        <f t="shared" si="14"/>
        <v>25</v>
      </c>
      <c r="AZ19">
        <f t="shared" si="15"/>
        <v>13</v>
      </c>
      <c r="BA19">
        <f t="shared" si="16"/>
        <v>30</v>
      </c>
      <c r="BB19">
        <f t="shared" si="32"/>
        <v>10000000</v>
      </c>
      <c r="BC19" s="16">
        <f t="shared" si="28"/>
        <v>17</v>
      </c>
      <c r="BD19">
        <f>-modell!J129</f>
        <v>-8.6999999999999993</v>
      </c>
      <c r="BE19">
        <f t="shared" si="29"/>
        <v>16</v>
      </c>
      <c r="BF19">
        <f t="shared" si="30"/>
        <v>18</v>
      </c>
      <c r="BG19">
        <f t="shared" si="31"/>
        <v>-2</v>
      </c>
      <c r="BH19">
        <f>IF(modell!J129*modell!J291&lt;=0,1,0)</f>
        <v>1</v>
      </c>
    </row>
    <row r="20" spans="1:60" x14ac:dyDescent="0.25">
      <c r="A20" t="s">
        <v>41</v>
      </c>
      <c r="B20" s="17">
        <v>120761.742</v>
      </c>
      <c r="C20" s="17">
        <v>137835.696</v>
      </c>
      <c r="D20" s="17">
        <v>163016.05100000001</v>
      </c>
      <c r="E20" s="17">
        <v>169166.23699999999</v>
      </c>
      <c r="F20" s="17">
        <v>187089.54399999999</v>
      </c>
      <c r="G20" s="17">
        <v>183675.24400000001</v>
      </c>
      <c r="H20" s="17">
        <v>185592.82699999999</v>
      </c>
      <c r="I20" s="17">
        <v>189490.88200000001</v>
      </c>
      <c r="J20" s="17">
        <v>192868.63</v>
      </c>
      <c r="K20" s="71">
        <f>AVERAGE(L20+J20)</f>
        <v>391648.20699999999</v>
      </c>
      <c r="L20" s="17">
        <v>198779.57699999999</v>
      </c>
      <c r="M20">
        <v>10</v>
      </c>
      <c r="N20" s="17">
        <f>VLOOKUP($A20,pop_2010_2021!$A$2:$L$44,N$2-2008,0)</f>
        <v>49554112</v>
      </c>
      <c r="O20" s="17">
        <f>VLOOKUP($A20,pop_2010_2021!$A$2:$L$44,O$2-2008,0)</f>
        <v>49936638</v>
      </c>
      <c r="P20" s="17">
        <f>VLOOKUP($A20,pop_2010_2021!$A$2:$L$44,P$2-2008,0)</f>
        <v>50199853</v>
      </c>
      <c r="Q20" s="17">
        <f>VLOOKUP($A20,pop_2010_2021!$A$2:$L$44,Q$2-2008,0)</f>
        <v>50428893</v>
      </c>
      <c r="R20" s="17">
        <f>VLOOKUP($A20,pop_2010_2021!$A$2:$L$44,R$2-2008,0)</f>
        <v>50746659</v>
      </c>
      <c r="S20" s="17">
        <f>VLOOKUP($A20,pop_2010_2021!$A$2:$L$44,S$2-2008,0)</f>
        <v>51014947</v>
      </c>
      <c r="T20" s="17">
        <f>VLOOKUP($A20,pop_2010_2021!$A$2:$L$44,T$2-2008,0)</f>
        <v>51217803</v>
      </c>
      <c r="U20" s="17">
        <f>VLOOKUP($A20,pop_2010_2021!$A$2:$L$44,U$2-2008,0)</f>
        <v>51361911</v>
      </c>
      <c r="V20" s="17">
        <f>VLOOKUP($A20,pop_2010_2021!$A$2:$L$44,V$2-2008,0)</f>
        <v>51585058</v>
      </c>
      <c r="W20" s="17">
        <f>VLOOKUP($A20,pop_2010_2021!$A$2:$L$44,W$2-2008,0)</f>
        <v>51764822</v>
      </c>
      <c r="X20" s="17">
        <f>VLOOKUP($A20,pop_2010_2021!$A$2:$L$44,X$2-2008,0)</f>
        <v>51836239</v>
      </c>
      <c r="Y20" s="33" t="str">
        <f t="shared" si="17"/>
        <v>Korea</v>
      </c>
      <c r="Z20" s="15">
        <f t="shared" si="18"/>
        <v>2.4369671279751715</v>
      </c>
      <c r="AA20" s="15">
        <f t="shared" si="2"/>
        <v>2.7602117707643834</v>
      </c>
      <c r="AB20" s="15">
        <f t="shared" si="3"/>
        <v>3.2473412023736405</v>
      </c>
      <c r="AC20" s="15">
        <f t="shared" si="4"/>
        <v>3.3545498807598255</v>
      </c>
      <c r="AD20" s="15">
        <f t="shared" si="5"/>
        <v>3.6867361849378102</v>
      </c>
      <c r="AE20" s="15">
        <f t="shared" si="6"/>
        <v>3.6004201670541773</v>
      </c>
      <c r="AF20" s="15">
        <f t="shared" si="7"/>
        <v>3.6235999228627591</v>
      </c>
      <c r="AG20" s="15">
        <f t="shared" si="8"/>
        <v>3.6893269411256915</v>
      </c>
      <c r="AH20" s="15">
        <f t="shared" si="9"/>
        <v>3.7388468187822914</v>
      </c>
      <c r="AI20" s="15">
        <f t="shared" si="10"/>
        <v>7.5659142998695135</v>
      </c>
      <c r="AJ20" s="72">
        <f t="shared" si="11"/>
        <v>3.8347607935058714</v>
      </c>
      <c r="AK20">
        <v>1000000</v>
      </c>
      <c r="AL20" t="str">
        <f t="shared" si="19"/>
        <v>Korea</v>
      </c>
      <c r="AM20" s="15">
        <f t="shared" si="20"/>
        <v>3.7762431918191948</v>
      </c>
      <c r="AN20" s="15">
        <f t="shared" si="21"/>
        <v>7.5659142998695135</v>
      </c>
      <c r="AO20" s="15">
        <f t="shared" si="22"/>
        <v>2.4369671279751715</v>
      </c>
      <c r="AP20" s="15">
        <f t="shared" si="23"/>
        <v>0.35250791147801774</v>
      </c>
      <c r="AQ20" s="15">
        <f t="shared" si="24"/>
        <v>3.6235999228627591</v>
      </c>
      <c r="AR20" s="15">
        <f t="shared" si="25"/>
        <v>0.25720648319960593</v>
      </c>
      <c r="AS20">
        <v>10000000</v>
      </c>
      <c r="AU20" t="str">
        <f t="shared" si="26"/>
        <v>Korea</v>
      </c>
      <c r="AV20">
        <f t="shared" si="27"/>
        <v>10</v>
      </c>
      <c r="AW20">
        <f t="shared" si="12"/>
        <v>5</v>
      </c>
      <c r="AX20">
        <f t="shared" si="13"/>
        <v>13</v>
      </c>
      <c r="AY20">
        <f t="shared" si="14"/>
        <v>33</v>
      </c>
      <c r="AZ20">
        <f t="shared" si="15"/>
        <v>11</v>
      </c>
      <c r="BA20">
        <f t="shared" si="16"/>
        <v>1</v>
      </c>
      <c r="BB20">
        <f t="shared" si="32"/>
        <v>10000000</v>
      </c>
      <c r="BC20" s="16">
        <f t="shared" si="28"/>
        <v>12.166666666666666</v>
      </c>
      <c r="BD20">
        <f>-modell!J130</f>
        <v>11.8</v>
      </c>
      <c r="BE20">
        <f t="shared" si="29"/>
        <v>11</v>
      </c>
      <c r="BF20">
        <f t="shared" si="30"/>
        <v>12</v>
      </c>
      <c r="BG20">
        <f t="shared" si="31"/>
        <v>-1</v>
      </c>
      <c r="BH20">
        <f>IF(modell!J130*modell!J292&lt;=0,1,0)</f>
        <v>1</v>
      </c>
    </row>
    <row r="21" spans="1:60" x14ac:dyDescent="0.25">
      <c r="A21" t="s">
        <v>42</v>
      </c>
      <c r="B21" s="17">
        <v>434.25900000000001</v>
      </c>
      <c r="C21" s="17">
        <v>555.47299999999996</v>
      </c>
      <c r="D21" s="17">
        <v>574.33600000000001</v>
      </c>
      <c r="E21" s="17">
        <v>625.50300000000004</v>
      </c>
      <c r="F21" s="17">
        <v>687.38</v>
      </c>
      <c r="G21" s="17">
        <v>589.28399999999999</v>
      </c>
      <c r="H21" s="17">
        <v>589.41499999999996</v>
      </c>
      <c r="I21" s="17">
        <v>729.67200000000003</v>
      </c>
      <c r="J21" s="17">
        <v>892.61699999999996</v>
      </c>
      <c r="K21" s="17">
        <v>959.62199999999996</v>
      </c>
      <c r="L21" s="17">
        <v>911.303</v>
      </c>
      <c r="M21">
        <v>11</v>
      </c>
      <c r="N21" s="17">
        <f>VLOOKUP($A21,pop_2010_2021!$A$2:$L$44,N$2-2008,0)</f>
        <v>2097553</v>
      </c>
      <c r="O21" s="17">
        <f>VLOOKUP($A21,pop_2010_2021!$A$2:$L$44,O$2-2008,0)</f>
        <v>2059710</v>
      </c>
      <c r="P21" s="17">
        <f>VLOOKUP($A21,pop_2010_2021!$A$2:$L$44,P$2-2008,0)</f>
        <v>2034324</v>
      </c>
      <c r="Q21" s="17">
        <f>VLOOKUP($A21,pop_2010_2021!$A$2:$L$44,Q$2-2008,0)</f>
        <v>2012647</v>
      </c>
      <c r="R21" s="17">
        <f>VLOOKUP($A21,pop_2010_2021!$A$2:$L$44,R$2-2008,0)</f>
        <v>1993785</v>
      </c>
      <c r="S21" s="17">
        <f>VLOOKUP($A21,pop_2010_2021!$A$2:$L$44,S$2-2008,0)</f>
        <v>1977523</v>
      </c>
      <c r="T21" s="17">
        <f>VLOOKUP($A21,pop_2010_2021!$A$2:$L$44,T$2-2008,0)</f>
        <v>1959535</v>
      </c>
      <c r="U21" s="17">
        <f>VLOOKUP($A21,pop_2010_2021!$A$2:$L$44,U$2-2008,0)</f>
        <v>1942247</v>
      </c>
      <c r="V21" s="17">
        <f>VLOOKUP($A21,pop_2010_2021!$A$2:$L$44,V$2-2008,0)</f>
        <v>1927170</v>
      </c>
      <c r="W21" s="17">
        <f>VLOOKUP($A21,pop_2010_2021!$A$2:$L$44,W$2-2008,0)</f>
        <v>1913826</v>
      </c>
      <c r="X21" s="17">
        <f>VLOOKUP($A21,pop_2010_2021!$A$2:$L$44,X$2-2008,0)</f>
        <v>1900448</v>
      </c>
      <c r="Y21" s="33" t="str">
        <f t="shared" si="17"/>
        <v>Latvia</v>
      </c>
      <c r="Z21" s="15">
        <f t="shared" si="18"/>
        <v>0.20703124068855472</v>
      </c>
      <c r="AA21" s="15">
        <f t="shared" si="2"/>
        <v>0.26968505275014437</v>
      </c>
      <c r="AB21" s="15">
        <f t="shared" si="3"/>
        <v>0.28232277650954324</v>
      </c>
      <c r="AC21" s="15">
        <f t="shared" si="4"/>
        <v>0.31078624319118059</v>
      </c>
      <c r="AD21" s="15">
        <f t="shared" si="5"/>
        <v>0.34476134588232937</v>
      </c>
      <c r="AE21" s="15">
        <f t="shared" si="6"/>
        <v>0.29799097153358012</v>
      </c>
      <c r="AF21" s="15">
        <f t="shared" si="7"/>
        <v>0.30079330045138258</v>
      </c>
      <c r="AG21" s="15">
        <f t="shared" si="8"/>
        <v>0.37568445208050261</v>
      </c>
      <c r="AH21" s="15">
        <f t="shared" si="9"/>
        <v>0.46317501829106927</v>
      </c>
      <c r="AI21" s="15">
        <f t="shared" si="10"/>
        <v>0.50141548918240209</v>
      </c>
      <c r="AJ21" s="72">
        <f t="shared" si="11"/>
        <v>0.47952009210459851</v>
      </c>
      <c r="AK21">
        <v>1000000</v>
      </c>
      <c r="AL21" t="str">
        <f t="shared" si="19"/>
        <v>Latvia</v>
      </c>
      <c r="AM21" s="15">
        <f t="shared" si="20"/>
        <v>0.34846963478775339</v>
      </c>
      <c r="AN21" s="15">
        <f t="shared" si="21"/>
        <v>0.50141548918240209</v>
      </c>
      <c r="AO21" s="15">
        <f t="shared" si="22"/>
        <v>0.20703124068855472</v>
      </c>
      <c r="AP21" s="15">
        <f t="shared" si="23"/>
        <v>0.27421207737404335</v>
      </c>
      <c r="AQ21" s="15">
        <f t="shared" si="24"/>
        <v>0.31078624319118059</v>
      </c>
      <c r="AR21" s="15">
        <f t="shared" si="25"/>
        <v>2.652501000455932E-2</v>
      </c>
      <c r="AS21">
        <v>10000000</v>
      </c>
      <c r="AU21" t="str">
        <f t="shared" si="26"/>
        <v>Latvia</v>
      </c>
      <c r="AV21">
        <f t="shared" si="27"/>
        <v>28</v>
      </c>
      <c r="AW21">
        <f t="shared" si="12"/>
        <v>26</v>
      </c>
      <c r="AX21">
        <f t="shared" si="13"/>
        <v>28</v>
      </c>
      <c r="AY21">
        <f t="shared" si="14"/>
        <v>31</v>
      </c>
      <c r="AZ21">
        <f t="shared" si="15"/>
        <v>28</v>
      </c>
      <c r="BA21">
        <f t="shared" si="16"/>
        <v>11</v>
      </c>
      <c r="BB21">
        <f t="shared" si="32"/>
        <v>10000000</v>
      </c>
      <c r="BC21" s="16">
        <f t="shared" si="28"/>
        <v>25.333333333333332</v>
      </c>
      <c r="BD21">
        <f>-modell!J131</f>
        <v>-45.7</v>
      </c>
      <c r="BE21">
        <f t="shared" si="29"/>
        <v>28</v>
      </c>
      <c r="BF21">
        <f t="shared" si="30"/>
        <v>28</v>
      </c>
      <c r="BG21">
        <f t="shared" si="31"/>
        <v>0</v>
      </c>
      <c r="BH21">
        <f>IF(modell!J131*modell!J293&lt;=0,1,0)</f>
        <v>1</v>
      </c>
    </row>
    <row r="22" spans="1:60" x14ac:dyDescent="0.25">
      <c r="A22" t="s">
        <v>43</v>
      </c>
      <c r="B22" s="17">
        <v>596.26800000000003</v>
      </c>
      <c r="C22" s="17">
        <v>685.67700000000002</v>
      </c>
      <c r="D22" s="17">
        <v>665.08399999999995</v>
      </c>
      <c r="E22" s="17">
        <v>753.26900000000001</v>
      </c>
      <c r="F22" s="17">
        <v>798.24300000000005</v>
      </c>
      <c r="G22" s="17">
        <v>715.74699999999996</v>
      </c>
      <c r="H22" s="17">
        <v>785.94500000000005</v>
      </c>
      <c r="I22" s="17">
        <v>895.41899999999998</v>
      </c>
      <c r="J22" s="17">
        <v>1037.0429999999999</v>
      </c>
      <c r="K22" s="17">
        <v>1058.866</v>
      </c>
      <c r="L22" s="17">
        <v>1090.6489999999999</v>
      </c>
      <c r="M22">
        <v>11</v>
      </c>
      <c r="N22" s="17">
        <f>VLOOKUP($A22,pop_2010_2021!$A$2:$L$44,N$2-2008,0)</f>
        <v>3097292</v>
      </c>
      <c r="O22" s="17">
        <f>VLOOKUP($A22,pop_2010_2021!$A$2:$L$44,O$2-2008,0)</f>
        <v>3028119</v>
      </c>
      <c r="P22" s="17">
        <f>VLOOKUP($A22,pop_2010_2021!$A$2:$L$44,P$2-2008,0)</f>
        <v>2987773</v>
      </c>
      <c r="Q22" s="17">
        <f>VLOOKUP($A22,pop_2010_2021!$A$2:$L$44,Q$2-2008,0)</f>
        <v>2957689</v>
      </c>
      <c r="R22" s="17">
        <f>VLOOKUP($A22,pop_2010_2021!$A$2:$L$44,R$2-2008,0)</f>
        <v>2932366</v>
      </c>
      <c r="S22" s="17">
        <f>VLOOKUP($A22,pop_2010_2021!$A$2:$L$44,S$2-2008,0)</f>
        <v>2904908</v>
      </c>
      <c r="T22" s="17">
        <f>VLOOKUP($A22,pop_2010_2021!$A$2:$L$44,T$2-2008,0)</f>
        <v>2868234</v>
      </c>
      <c r="U22" s="17">
        <f>VLOOKUP($A22,pop_2010_2021!$A$2:$L$44,U$2-2008,0)</f>
        <v>2828398</v>
      </c>
      <c r="V22" s="17">
        <f>VLOOKUP($A22,pop_2010_2021!$A$2:$L$44,V$2-2008,0)</f>
        <v>2801541</v>
      </c>
      <c r="W22" s="17">
        <f>VLOOKUP($A22,pop_2010_2021!$A$2:$L$44,W$2-2008,0)</f>
        <v>2794135</v>
      </c>
      <c r="X22" s="17">
        <f>VLOOKUP($A22,pop_2010_2021!$A$2:$L$44,X$2-2008,0)</f>
        <v>2794890</v>
      </c>
      <c r="Y22" s="33" t="str">
        <f t="shared" si="17"/>
        <v>Lithuania</v>
      </c>
      <c r="Z22" s="15">
        <f t="shared" si="18"/>
        <v>0.19251268527474968</v>
      </c>
      <c r="AA22" s="15">
        <f t="shared" si="2"/>
        <v>0.22643660965767859</v>
      </c>
      <c r="AB22" s="15">
        <f t="shared" si="3"/>
        <v>0.22260191788331976</v>
      </c>
      <c r="AC22" s="15">
        <f t="shared" si="4"/>
        <v>0.25468161121740657</v>
      </c>
      <c r="AD22" s="15">
        <f t="shared" si="5"/>
        <v>0.27221806554843425</v>
      </c>
      <c r="AE22" s="15">
        <f t="shared" si="6"/>
        <v>0.24639231259647465</v>
      </c>
      <c r="AF22" s="15">
        <f t="shared" si="7"/>
        <v>0.27401704323984721</v>
      </c>
      <c r="AG22" s="15">
        <f t="shared" si="8"/>
        <v>0.31658168334159476</v>
      </c>
      <c r="AH22" s="15">
        <f t="shared" si="9"/>
        <v>0.37016877497063222</v>
      </c>
      <c r="AI22" s="15">
        <f t="shared" si="10"/>
        <v>0.37896021487866549</v>
      </c>
      <c r="AJ22" s="72">
        <f t="shared" si="11"/>
        <v>0.39022966914619178</v>
      </c>
      <c r="AK22">
        <v>1000000</v>
      </c>
      <c r="AL22" t="str">
        <f t="shared" si="19"/>
        <v>Lithuania</v>
      </c>
      <c r="AM22" s="15">
        <f t="shared" si="20"/>
        <v>0.28589096252318141</v>
      </c>
      <c r="AN22" s="15">
        <f t="shared" si="21"/>
        <v>0.39022966914619178</v>
      </c>
      <c r="AO22" s="15">
        <f t="shared" si="22"/>
        <v>0.19251268527474968</v>
      </c>
      <c r="AP22" s="15">
        <f t="shared" si="23"/>
        <v>0.2390716028448267</v>
      </c>
      <c r="AQ22" s="15">
        <f t="shared" si="24"/>
        <v>0.27221806554843425</v>
      </c>
      <c r="AR22" s="15">
        <f t="shared" si="25"/>
        <v>1.9699809394935316E-2</v>
      </c>
      <c r="AS22">
        <v>10000000</v>
      </c>
      <c r="AU22" t="str">
        <f t="shared" si="26"/>
        <v>Lithuania</v>
      </c>
      <c r="AV22">
        <f t="shared" si="27"/>
        <v>29</v>
      </c>
      <c r="AW22">
        <f t="shared" si="12"/>
        <v>29</v>
      </c>
      <c r="AX22">
        <f t="shared" si="13"/>
        <v>29</v>
      </c>
      <c r="AY22">
        <f t="shared" si="14"/>
        <v>28</v>
      </c>
      <c r="AZ22">
        <f t="shared" si="15"/>
        <v>29</v>
      </c>
      <c r="BA22">
        <f t="shared" si="16"/>
        <v>12</v>
      </c>
      <c r="BB22">
        <f t="shared" si="32"/>
        <v>10000000</v>
      </c>
      <c r="BC22" s="16">
        <f t="shared" si="28"/>
        <v>26</v>
      </c>
      <c r="BD22">
        <f>-modell!J132</f>
        <v>-48.7</v>
      </c>
      <c r="BE22">
        <f t="shared" si="29"/>
        <v>30</v>
      </c>
      <c r="BF22">
        <f t="shared" si="30"/>
        <v>30</v>
      </c>
      <c r="BG22">
        <f t="shared" si="31"/>
        <v>0</v>
      </c>
      <c r="BH22">
        <f>IF(modell!J132*modell!J294&lt;=0,1,0)</f>
        <v>1</v>
      </c>
    </row>
    <row r="23" spans="1:60" x14ac:dyDescent="0.25">
      <c r="A23" t="s">
        <v>44</v>
      </c>
      <c r="B23" s="17">
        <v>27464.47</v>
      </c>
      <c r="C23" s="17">
        <v>19176.113000000001</v>
      </c>
      <c r="D23" s="17">
        <v>25168.050999999999</v>
      </c>
      <c r="E23" s="17">
        <v>24704.607</v>
      </c>
      <c r="F23" s="17">
        <v>28945.348999999998</v>
      </c>
      <c r="G23" s="17">
        <v>21278.272000000001</v>
      </c>
      <c r="H23" s="17">
        <v>20288.77</v>
      </c>
      <c r="I23" s="17">
        <v>24313.958999999999</v>
      </c>
      <c r="J23" s="17">
        <v>24539.042000000001</v>
      </c>
      <c r="K23" s="17">
        <v>28129.741000000002</v>
      </c>
      <c r="L23" s="17">
        <v>24174.147000000001</v>
      </c>
      <c r="M23">
        <v>11</v>
      </c>
      <c r="N23" s="17">
        <f>VLOOKUP($A23,pop_2010_2021!$A$2:$L$44,N$2-2008,0)</f>
        <v>506953</v>
      </c>
      <c r="O23" s="17">
        <f>VLOOKUP($A23,pop_2010_2021!$A$2:$L$44,O$2-2008,0)</f>
        <v>518351</v>
      </c>
      <c r="P23" s="17">
        <f>VLOOKUP($A23,pop_2010_2021!$A$2:$L$44,P$2-2008,0)</f>
        <v>530952</v>
      </c>
      <c r="Q23" s="17">
        <f>VLOOKUP($A23,pop_2010_2021!$A$2:$L$44,Q$2-2008,0)</f>
        <v>543358</v>
      </c>
      <c r="R23" s="17">
        <f>VLOOKUP($A23,pop_2010_2021!$A$2:$L$44,R$2-2008,0)</f>
        <v>556322</v>
      </c>
      <c r="S23" s="17">
        <f>VLOOKUP($A23,pop_2010_2021!$A$2:$L$44,S$2-2008,0)</f>
        <v>569605</v>
      </c>
      <c r="T23" s="17">
        <f>VLOOKUP($A23,pop_2010_2021!$A$2:$L$44,T$2-2008,0)</f>
        <v>583459</v>
      </c>
      <c r="U23" s="17">
        <f>VLOOKUP($A23,pop_2010_2021!$A$2:$L$44,U$2-2008,0)</f>
        <v>596337</v>
      </c>
      <c r="V23" s="17">
        <f>VLOOKUP($A23,pop_2010_2021!$A$2:$L$44,V$2-2008,0)</f>
        <v>607950</v>
      </c>
      <c r="W23" s="17">
        <f>VLOOKUP($A23,pop_2010_2021!$A$2:$L$44,W$2-2008,0)</f>
        <v>620003</v>
      </c>
      <c r="X23" s="17">
        <f>VLOOKUP($A23,pop_2010_2021!$A$2:$L$44,X$2-2008,0)</f>
        <v>630413</v>
      </c>
      <c r="Y23" s="33" t="str">
        <f t="shared" si="17"/>
        <v>Luxembourg</v>
      </c>
      <c r="Z23" s="15">
        <f t="shared" si="18"/>
        <v>54.175574461537856</v>
      </c>
      <c r="AA23" s="15">
        <f t="shared" si="2"/>
        <v>36.994455494442953</v>
      </c>
      <c r="AB23" s="15">
        <f t="shared" si="3"/>
        <v>47.401744413807648</v>
      </c>
      <c r="AC23" s="15">
        <f t="shared" si="4"/>
        <v>45.466537715465684</v>
      </c>
      <c r="AD23" s="15">
        <f t="shared" si="5"/>
        <v>52.029847821944841</v>
      </c>
      <c r="AE23" s="15">
        <f t="shared" si="6"/>
        <v>37.356188937948232</v>
      </c>
      <c r="AF23" s="15">
        <f t="shared" si="7"/>
        <v>34.773257418259043</v>
      </c>
      <c r="AG23" s="15">
        <f t="shared" si="8"/>
        <v>40.772179153733539</v>
      </c>
      <c r="AH23" s="15">
        <f t="shared" si="9"/>
        <v>40.363585821202406</v>
      </c>
      <c r="AI23" s="15">
        <f t="shared" si="10"/>
        <v>45.37033046614291</v>
      </c>
      <c r="AJ23" s="72">
        <f t="shared" si="11"/>
        <v>38.346523628161222</v>
      </c>
      <c r="AK23">
        <v>1000000</v>
      </c>
      <c r="AL23" t="str">
        <f t="shared" si="19"/>
        <v>Luxembourg</v>
      </c>
      <c r="AM23" s="15">
        <f t="shared" si="20"/>
        <v>43.004565939331478</v>
      </c>
      <c r="AN23" s="15">
        <f t="shared" si="21"/>
        <v>54.175574461537856</v>
      </c>
      <c r="AO23" s="15">
        <f t="shared" si="22"/>
        <v>34.773257418259043</v>
      </c>
      <c r="AP23" s="15">
        <f t="shared" si="23"/>
        <v>0.14828929548940695</v>
      </c>
      <c r="AQ23" s="15">
        <f t="shared" si="24"/>
        <v>40.772179153733539</v>
      </c>
      <c r="AR23" s="15">
        <f t="shared" si="25"/>
        <v>-0.84910488713681043</v>
      </c>
      <c r="AS23">
        <v>10000000</v>
      </c>
      <c r="AU23" t="str">
        <f t="shared" si="26"/>
        <v>Luxembourg</v>
      </c>
      <c r="AV23">
        <f t="shared" si="27"/>
        <v>1</v>
      </c>
      <c r="AW23">
        <f t="shared" si="12"/>
        <v>1</v>
      </c>
      <c r="AX23">
        <f t="shared" si="13"/>
        <v>1</v>
      </c>
      <c r="AY23">
        <f t="shared" si="14"/>
        <v>21</v>
      </c>
      <c r="AZ23">
        <f t="shared" si="15"/>
        <v>1</v>
      </c>
      <c r="BA23">
        <f t="shared" si="16"/>
        <v>33</v>
      </c>
      <c r="BB23">
        <f t="shared" si="32"/>
        <v>10000000</v>
      </c>
      <c r="BC23" s="16">
        <f t="shared" si="28"/>
        <v>9.6666666666666661</v>
      </c>
      <c r="BD23">
        <f>-modell!J133</f>
        <v>11.8</v>
      </c>
      <c r="BE23">
        <f t="shared" si="29"/>
        <v>8</v>
      </c>
      <c r="BF23">
        <f t="shared" si="30"/>
        <v>12</v>
      </c>
      <c r="BG23">
        <f t="shared" si="31"/>
        <v>-4</v>
      </c>
      <c r="BH23">
        <f>IF(modell!J133*modell!J295&lt;=0,1,0)</f>
        <v>1</v>
      </c>
    </row>
    <row r="24" spans="1:60" x14ac:dyDescent="0.25">
      <c r="A24" t="s">
        <v>45</v>
      </c>
      <c r="B24" s="17">
        <v>19548.075000000001</v>
      </c>
      <c r="C24" s="17">
        <v>22682.505000000001</v>
      </c>
      <c r="D24" s="17">
        <v>23596.026000000002</v>
      </c>
      <c r="E24" s="17">
        <v>27184.19</v>
      </c>
      <c r="F24" s="17">
        <v>27348.639999999999</v>
      </c>
      <c r="G24" s="17">
        <v>24929.08</v>
      </c>
      <c r="H24" s="17">
        <v>24150.146000000001</v>
      </c>
      <c r="I24" s="17">
        <v>26568.839</v>
      </c>
      <c r="J24" s="17">
        <v>28249.960999999999</v>
      </c>
      <c r="K24" s="17">
        <v>31345.716</v>
      </c>
      <c r="L24" s="17">
        <v>28301.124</v>
      </c>
      <c r="M24">
        <v>11</v>
      </c>
      <c r="N24" s="17">
        <f>VLOOKUP($A24,pop_2010_2021!$A$2:$L$44,N$2-2008,0)</f>
        <v>113748671</v>
      </c>
      <c r="O24" s="17">
        <f>VLOOKUP($A24,pop_2010_2021!$A$2:$L$44,O$2-2008,0)</f>
        <v>115367452</v>
      </c>
      <c r="P24" s="17">
        <f>VLOOKUP($A24,pop_2010_2021!$A$2:$L$44,P$2-2008,0)</f>
        <v>116935670</v>
      </c>
      <c r="Q24" s="17">
        <f>VLOOKUP($A24,pop_2010_2021!$A$2:$L$44,Q$2-2008,0)</f>
        <v>118453929</v>
      </c>
      <c r="R24" s="17">
        <f>VLOOKUP($A24,pop_2010_2021!$A$2:$L$44,R$2-2008,0)</f>
        <v>119936411</v>
      </c>
      <c r="S24" s="17">
        <f>VLOOKUP($A24,pop_2010_2021!$A$2:$L$44,S$2-2008,0)</f>
        <v>121347800</v>
      </c>
      <c r="T24" s="17">
        <f>VLOOKUP($A24,pop_2010_2021!$A$2:$L$44,T$2-2008,0)</f>
        <v>122715165</v>
      </c>
      <c r="U24" s="17">
        <f>VLOOKUP($A24,pop_2010_2021!$A$2:$L$44,U$2-2008,0)</f>
        <v>124041731</v>
      </c>
      <c r="V24" s="17">
        <f>VLOOKUP($A24,pop_2010_2021!$A$2:$L$44,V$2-2008,0)</f>
        <v>125327797</v>
      </c>
      <c r="W24" s="17">
        <f>VLOOKUP($A24,pop_2010_2021!$A$2:$L$44,W$2-2008,0)</f>
        <v>126577691</v>
      </c>
      <c r="X24" s="17">
        <f>VLOOKUP($A24,pop_2010_2021!$A$2:$L$44,X$2-2008,0)</f>
        <v>127792286</v>
      </c>
      <c r="Y24" s="33" t="str">
        <f t="shared" si="17"/>
        <v>Mexico</v>
      </c>
      <c r="Z24" s="15">
        <f t="shared" si="18"/>
        <v>0.17185321664109818</v>
      </c>
      <c r="AA24" s="15">
        <f t="shared" si="2"/>
        <v>0.19661095574859364</v>
      </c>
      <c r="AB24" s="15">
        <f t="shared" si="3"/>
        <v>0.2017863839151903</v>
      </c>
      <c r="AC24" s="15">
        <f t="shared" si="4"/>
        <v>0.22949167013278216</v>
      </c>
      <c r="AD24" s="15">
        <f t="shared" si="5"/>
        <v>0.22802616629907327</v>
      </c>
      <c r="AE24" s="15">
        <f t="shared" si="6"/>
        <v>0.2054349563815743</v>
      </c>
      <c r="AF24" s="15">
        <f t="shared" si="7"/>
        <v>0.1967983826611813</v>
      </c>
      <c r="AG24" s="15">
        <f t="shared" si="8"/>
        <v>0.21419274614927777</v>
      </c>
      <c r="AH24" s="15">
        <f t="shared" si="9"/>
        <v>0.22540858194451469</v>
      </c>
      <c r="AI24" s="15">
        <f t="shared" si="10"/>
        <v>0.24764013115075706</v>
      </c>
      <c r="AJ24" s="72">
        <f t="shared" si="11"/>
        <v>0.22146191202808593</v>
      </c>
      <c r="AK24">
        <v>1000000</v>
      </c>
      <c r="AL24" t="str">
        <f t="shared" si="19"/>
        <v>Mexico</v>
      </c>
      <c r="AM24" s="15">
        <f t="shared" si="20"/>
        <v>0.21260955482292079</v>
      </c>
      <c r="AN24" s="15">
        <f t="shared" si="21"/>
        <v>0.24764013115075706</v>
      </c>
      <c r="AO24" s="15">
        <f t="shared" si="22"/>
        <v>0.17185321664109818</v>
      </c>
      <c r="AP24" s="15">
        <f t="shared" si="23"/>
        <v>9.7874284394514677E-2</v>
      </c>
      <c r="AQ24" s="15">
        <f t="shared" si="24"/>
        <v>0.21419274614927777</v>
      </c>
      <c r="AR24" s="15">
        <f t="shared" si="25"/>
        <v>4.1927376456969536E-3</v>
      </c>
      <c r="AS24">
        <v>10000000</v>
      </c>
      <c r="AU24" t="str">
        <f t="shared" si="26"/>
        <v>Mexico</v>
      </c>
      <c r="AV24">
        <f t="shared" si="27"/>
        <v>31</v>
      </c>
      <c r="AW24">
        <f t="shared" si="12"/>
        <v>31</v>
      </c>
      <c r="AX24">
        <f t="shared" si="13"/>
        <v>30</v>
      </c>
      <c r="AY24">
        <f t="shared" si="14"/>
        <v>12</v>
      </c>
      <c r="AZ24">
        <f t="shared" si="15"/>
        <v>31</v>
      </c>
      <c r="BA24">
        <f t="shared" si="16"/>
        <v>15</v>
      </c>
      <c r="BB24">
        <f t="shared" si="32"/>
        <v>10000000</v>
      </c>
      <c r="BC24" s="16">
        <f t="shared" si="28"/>
        <v>25</v>
      </c>
      <c r="BD24">
        <f>-modell!J134</f>
        <v>-45.2</v>
      </c>
      <c r="BE24">
        <f t="shared" si="29"/>
        <v>27</v>
      </c>
      <c r="BF24">
        <f t="shared" si="30"/>
        <v>27</v>
      </c>
      <c r="BG24">
        <f t="shared" si="31"/>
        <v>0</v>
      </c>
      <c r="BH24">
        <f>IF(modell!J134*modell!J296&lt;=0,1,0)</f>
        <v>1</v>
      </c>
    </row>
    <row r="25" spans="1:60" x14ac:dyDescent="0.25">
      <c r="A25" t="s">
        <v>48</v>
      </c>
      <c r="B25" s="17">
        <v>20570.080999999998</v>
      </c>
      <c r="C25" s="17">
        <v>23793.994999999999</v>
      </c>
      <c r="D25" s="17">
        <v>25748.173999999999</v>
      </c>
      <c r="E25" s="17">
        <v>25535.504000000001</v>
      </c>
      <c r="F25" s="17">
        <v>26461.356</v>
      </c>
      <c r="G25" s="17">
        <v>20647.109</v>
      </c>
      <c r="H25" s="17">
        <v>20209.811000000002</v>
      </c>
      <c r="I25" s="17">
        <v>20406.633000000002</v>
      </c>
      <c r="J25" s="17">
        <v>21993.467000000001</v>
      </c>
      <c r="K25" s="17">
        <v>22064.275000000001</v>
      </c>
      <c r="L25" s="17">
        <v>21330.573</v>
      </c>
      <c r="M25">
        <v>11</v>
      </c>
      <c r="N25" s="17">
        <f>VLOOKUP($A25,pop_2010_2021!$A$2:$L$44,N$2-2008,0)</f>
        <v>4889253</v>
      </c>
      <c r="O25" s="17">
        <f>VLOOKUP($A25,pop_2010_2021!$A$2:$L$44,O$2-2008,0)</f>
        <v>4953089</v>
      </c>
      <c r="P25" s="17">
        <f>VLOOKUP($A25,pop_2010_2021!$A$2:$L$44,P$2-2008,0)</f>
        <v>5018574</v>
      </c>
      <c r="Q25" s="17">
        <f>VLOOKUP($A25,pop_2010_2021!$A$2:$L$44,Q$2-2008,0)</f>
        <v>5080171</v>
      </c>
      <c r="R25" s="17">
        <f>VLOOKUP($A25,pop_2010_2021!$A$2:$L$44,R$2-2008,0)</f>
        <v>5137427</v>
      </c>
      <c r="S25" s="17">
        <f>VLOOKUP($A25,pop_2010_2021!$A$2:$L$44,S$2-2008,0)</f>
        <v>5189898</v>
      </c>
      <c r="T25" s="17">
        <f>VLOOKUP($A25,pop_2010_2021!$A$2:$L$44,T$2-2008,0)</f>
        <v>5236152</v>
      </c>
      <c r="U25" s="17">
        <f>VLOOKUP($A25,pop_2010_2021!$A$2:$L$44,U$2-2008,0)</f>
        <v>5276965</v>
      </c>
      <c r="V25" s="17">
        <f>VLOOKUP($A25,pop_2010_2021!$A$2:$L$44,V$2-2008,0)</f>
        <v>5311916</v>
      </c>
      <c r="W25" s="17">
        <f>VLOOKUP($A25,pop_2010_2021!$A$2:$L$44,W$2-2008,0)</f>
        <v>5347893</v>
      </c>
      <c r="X25" s="17">
        <f>VLOOKUP($A25,pop_2010_2021!$A$2:$L$44,X$2-2008,0)</f>
        <v>5379472</v>
      </c>
      <c r="Y25" s="33" t="str">
        <f t="shared" si="17"/>
        <v>Norway</v>
      </c>
      <c r="Z25" s="15">
        <f t="shared" si="18"/>
        <v>4.2072032271596491</v>
      </c>
      <c r="AA25" s="15">
        <f t="shared" si="2"/>
        <v>4.8038698678743712</v>
      </c>
      <c r="AB25" s="15">
        <f t="shared" si="3"/>
        <v>5.1305757372512595</v>
      </c>
      <c r="AC25" s="15">
        <f t="shared" si="4"/>
        <v>5.0265048164717294</v>
      </c>
      <c r="AD25" s="15">
        <f t="shared" si="5"/>
        <v>5.1507020927012688</v>
      </c>
      <c r="AE25" s="15">
        <f t="shared" si="6"/>
        <v>3.9783265489996138</v>
      </c>
      <c r="AF25" s="15">
        <f t="shared" si="7"/>
        <v>3.8596685122968166</v>
      </c>
      <c r="AG25" s="15">
        <f t="shared" si="8"/>
        <v>3.8671154726248895</v>
      </c>
      <c r="AH25" s="15">
        <f t="shared" si="9"/>
        <v>4.1404018813550518</v>
      </c>
      <c r="AI25" s="15">
        <f t="shared" si="10"/>
        <v>4.1257884179806892</v>
      </c>
      <c r="AJ25" s="72">
        <f t="shared" si="11"/>
        <v>3.9651796681904838</v>
      </c>
      <c r="AK25">
        <v>1000000</v>
      </c>
      <c r="AL25" t="str">
        <f t="shared" si="19"/>
        <v>Norway</v>
      </c>
      <c r="AM25" s="15">
        <f t="shared" si="20"/>
        <v>4.3868487493550754</v>
      </c>
      <c r="AN25" s="15">
        <f t="shared" si="21"/>
        <v>5.1507020927012688</v>
      </c>
      <c r="AO25" s="15">
        <f t="shared" si="22"/>
        <v>3.8596685122968166</v>
      </c>
      <c r="AP25" s="15">
        <f t="shared" si="23"/>
        <v>0.12005122835922465</v>
      </c>
      <c r="AQ25" s="15">
        <f t="shared" si="24"/>
        <v>4.1404018813550518</v>
      </c>
      <c r="AR25" s="15">
        <f t="shared" si="25"/>
        <v>-9.5479794820066438E-2</v>
      </c>
      <c r="AS25">
        <v>10000000</v>
      </c>
      <c r="AU25" t="str">
        <f t="shared" si="26"/>
        <v>Norway</v>
      </c>
      <c r="AV25">
        <f t="shared" si="27"/>
        <v>7</v>
      </c>
      <c r="AW25">
        <f t="shared" si="12"/>
        <v>7</v>
      </c>
      <c r="AX25">
        <f t="shared" si="13"/>
        <v>6</v>
      </c>
      <c r="AY25">
        <f t="shared" si="14"/>
        <v>16</v>
      </c>
      <c r="AZ25">
        <f t="shared" si="15"/>
        <v>7</v>
      </c>
      <c r="BA25">
        <f t="shared" si="16"/>
        <v>29</v>
      </c>
      <c r="BB25">
        <f t="shared" si="32"/>
        <v>10000000</v>
      </c>
      <c r="BC25" s="16">
        <f t="shared" si="28"/>
        <v>12</v>
      </c>
      <c r="BD25">
        <f>-modell!J135</f>
        <v>20.8</v>
      </c>
      <c r="BE25">
        <f t="shared" si="29"/>
        <v>10</v>
      </c>
      <c r="BF25">
        <f t="shared" si="30"/>
        <v>10</v>
      </c>
      <c r="BG25">
        <f t="shared" si="31"/>
        <v>0</v>
      </c>
      <c r="BH25">
        <f>IF(modell!J135*modell!J297&lt;=0,1,0)</f>
        <v>1</v>
      </c>
    </row>
    <row r="26" spans="1:60" x14ac:dyDescent="0.25">
      <c r="A26" t="s">
        <v>49</v>
      </c>
      <c r="B26" s="17">
        <v>17963.081999999999</v>
      </c>
      <c r="C26" s="17">
        <v>19289.060000000001</v>
      </c>
      <c r="D26" s="17">
        <v>19231.136999999999</v>
      </c>
      <c r="E26" s="17">
        <v>18307.440999999999</v>
      </c>
      <c r="F26" s="17">
        <v>17412.028999999999</v>
      </c>
      <c r="G26" s="17">
        <v>14538.691999999999</v>
      </c>
      <c r="H26" s="17">
        <v>14213.102000000001</v>
      </c>
      <c r="I26" s="17">
        <v>16494.64</v>
      </c>
      <c r="J26" s="17">
        <v>17211.002</v>
      </c>
      <c r="K26" s="17">
        <v>16627.118999999999</v>
      </c>
      <c r="L26" s="17">
        <v>16265.629000000001</v>
      </c>
      <c r="M26">
        <v>11</v>
      </c>
      <c r="N26" s="17">
        <f>VLOOKUP($A26,pop_2010_2021!$A$2:$L$44,N$2-2008,0)</f>
        <v>38516689</v>
      </c>
      <c r="O26" s="17">
        <f>VLOOKUP($A26,pop_2010_2021!$A$2:$L$44,O$2-2008,0)</f>
        <v>38525670</v>
      </c>
      <c r="P26" s="17">
        <f>VLOOKUP($A26,pop_2010_2021!$A$2:$L$44,P$2-2008,0)</f>
        <v>38533789</v>
      </c>
      <c r="Q26" s="17">
        <f>VLOOKUP($A26,pop_2010_2021!$A$2:$L$44,Q$2-2008,0)</f>
        <v>38502396</v>
      </c>
      <c r="R26" s="17">
        <f>VLOOKUP($A26,pop_2010_2021!$A$2:$L$44,R$2-2008,0)</f>
        <v>38483957</v>
      </c>
      <c r="S26" s="17">
        <f>VLOOKUP($A26,pop_2010_2021!$A$2:$L$44,S$2-2008,0)</f>
        <v>38454576</v>
      </c>
      <c r="T26" s="17">
        <f>VLOOKUP($A26,pop_2010_2021!$A$2:$L$44,T$2-2008,0)</f>
        <v>38426809</v>
      </c>
      <c r="U26" s="17">
        <f>VLOOKUP($A26,pop_2010_2021!$A$2:$L$44,U$2-2008,0)</f>
        <v>38422346</v>
      </c>
      <c r="V26" s="17">
        <f>VLOOKUP($A26,pop_2010_2021!$A$2:$L$44,V$2-2008,0)</f>
        <v>38413139</v>
      </c>
      <c r="W26" s="17">
        <f>VLOOKUP($A26,pop_2010_2021!$A$2:$L$44,W$2-2008,0)</f>
        <v>38386476</v>
      </c>
      <c r="X26" s="17">
        <f>VLOOKUP($A26,pop_2010_2021!$A$2:$L$44,X$2-2008,0)</f>
        <v>38354173</v>
      </c>
      <c r="Y26" s="33" t="str">
        <f t="shared" si="17"/>
        <v>Poland</v>
      </c>
      <c r="Z26" s="15">
        <f t="shared" si="18"/>
        <v>0.46637139552675461</v>
      </c>
      <c r="AA26" s="15">
        <f t="shared" si="2"/>
        <v>0.50068071496225763</v>
      </c>
      <c r="AB26" s="15">
        <f t="shared" si="3"/>
        <v>0.49907204817050299</v>
      </c>
      <c r="AC26" s="15">
        <f t="shared" si="4"/>
        <v>0.4754883566207152</v>
      </c>
      <c r="AD26" s="15">
        <f t="shared" si="5"/>
        <v>0.45244902960472588</v>
      </c>
      <c r="AE26" s="15">
        <f t="shared" si="6"/>
        <v>0.3780744325460772</v>
      </c>
      <c r="AF26" s="15">
        <f t="shared" si="7"/>
        <v>0.36987463622076977</v>
      </c>
      <c r="AG26" s="15">
        <f t="shared" si="8"/>
        <v>0.42929809647750294</v>
      </c>
      <c r="AH26" s="15">
        <f t="shared" si="9"/>
        <v>0.44804987168583127</v>
      </c>
      <c r="AI26" s="15">
        <f t="shared" si="10"/>
        <v>0.43315044079586779</v>
      </c>
      <c r="AJ26" s="72">
        <f t="shared" si="11"/>
        <v>0.42409020264887476</v>
      </c>
      <c r="AK26">
        <v>1000000</v>
      </c>
      <c r="AL26" t="str">
        <f t="shared" si="19"/>
        <v>Poland</v>
      </c>
      <c r="AM26" s="15">
        <f t="shared" si="20"/>
        <v>0.44332720229635281</v>
      </c>
      <c r="AN26" s="15">
        <f t="shared" si="21"/>
        <v>0.50068071496225763</v>
      </c>
      <c r="AO26" s="15">
        <f t="shared" si="22"/>
        <v>0.36987463622076977</v>
      </c>
      <c r="AP26" s="15">
        <f t="shared" si="23"/>
        <v>9.6734985648105246E-2</v>
      </c>
      <c r="AQ26" s="15">
        <f t="shared" si="24"/>
        <v>0.44804987168583127</v>
      </c>
      <c r="AR26" s="15">
        <f t="shared" si="25"/>
        <v>-7.3595318561759503E-3</v>
      </c>
      <c r="AS26">
        <v>10000000</v>
      </c>
      <c r="AU26" t="str">
        <f t="shared" si="26"/>
        <v>Poland</v>
      </c>
      <c r="AV26">
        <f t="shared" si="27"/>
        <v>26</v>
      </c>
      <c r="AW26">
        <f t="shared" si="12"/>
        <v>27</v>
      </c>
      <c r="AX26">
        <f t="shared" si="13"/>
        <v>25</v>
      </c>
      <c r="AY26">
        <f t="shared" si="14"/>
        <v>9</v>
      </c>
      <c r="AZ26">
        <f t="shared" si="15"/>
        <v>25</v>
      </c>
      <c r="BA26">
        <f t="shared" si="16"/>
        <v>21</v>
      </c>
      <c r="BB26">
        <f t="shared" si="32"/>
        <v>10000000</v>
      </c>
      <c r="BC26" s="16">
        <f t="shared" si="28"/>
        <v>22.166666666666668</v>
      </c>
      <c r="BD26">
        <f>-modell!J136</f>
        <v>-27.2</v>
      </c>
      <c r="BE26">
        <f t="shared" si="29"/>
        <v>23</v>
      </c>
      <c r="BF26">
        <f t="shared" si="30"/>
        <v>21</v>
      </c>
      <c r="BG26">
        <f t="shared" si="31"/>
        <v>2</v>
      </c>
      <c r="BH26">
        <f>IF(modell!J136*modell!J298&lt;=0,1,0)</f>
        <v>1</v>
      </c>
    </row>
    <row r="27" spans="1:60" x14ac:dyDescent="0.25">
      <c r="A27" t="s">
        <v>50</v>
      </c>
      <c r="B27" s="17">
        <v>21066.31</v>
      </c>
      <c r="C27" s="17">
        <v>15642.457</v>
      </c>
      <c r="D27" s="17">
        <v>13558.766</v>
      </c>
      <c r="E27" s="17">
        <v>17002.702000000001</v>
      </c>
      <c r="F27" s="17">
        <v>18667.169999999998</v>
      </c>
      <c r="G27" s="17">
        <v>13944.776</v>
      </c>
      <c r="H27" s="17">
        <v>12079.183000000001</v>
      </c>
      <c r="I27" s="17">
        <v>12941.027</v>
      </c>
      <c r="J27" s="17">
        <v>14867.654</v>
      </c>
      <c r="K27" s="17">
        <v>13337.99</v>
      </c>
      <c r="L27" s="17">
        <v>11049.617</v>
      </c>
      <c r="M27">
        <v>11</v>
      </c>
      <c r="N27" s="17">
        <f>VLOOKUP($A27,pop_2010_2021!$A$2:$L$44,N$2-2008,0)</f>
        <v>10573100</v>
      </c>
      <c r="O27" s="17">
        <f>VLOOKUP($A27,pop_2010_2021!$A$2:$L$44,O$2-2008,0)</f>
        <v>10557559.5</v>
      </c>
      <c r="P27" s="17">
        <f>VLOOKUP($A27,pop_2010_2021!$A$2:$L$44,P$2-2008,0)</f>
        <v>10514843.5</v>
      </c>
      <c r="Q27" s="17">
        <f>VLOOKUP($A27,pop_2010_2021!$A$2:$L$44,Q$2-2008,0)</f>
        <v>10457295</v>
      </c>
      <c r="R27" s="17">
        <f>VLOOKUP($A27,pop_2010_2021!$A$2:$L$44,R$2-2008,0)</f>
        <v>10401061.5</v>
      </c>
      <c r="S27" s="17">
        <f>VLOOKUP($A27,pop_2010_2021!$A$2:$L$44,S$2-2008,0)</f>
        <v>10358076</v>
      </c>
      <c r="T27" s="17">
        <f>VLOOKUP($A27,pop_2010_2021!$A$2:$L$44,T$2-2008,0)</f>
        <v>10325451.5</v>
      </c>
      <c r="U27" s="17">
        <f>VLOOKUP($A27,pop_2010_2021!$A$2:$L$44,U$2-2008,0)</f>
        <v>10300300</v>
      </c>
      <c r="V27" s="17">
        <f>VLOOKUP($A27,pop_2010_2021!$A$2:$L$44,V$2-2008,0)</f>
        <v>10283822</v>
      </c>
      <c r="W27" s="17">
        <f>VLOOKUP($A27,pop_2010_2021!$A$2:$L$44,W$2-2008,0)</f>
        <v>10286263</v>
      </c>
      <c r="X27" s="17">
        <f>VLOOKUP($A27,pop_2010_2021!$A$2:$L$44,X$2-2008,0)</f>
        <v>10297080.5</v>
      </c>
      <c r="Y27" s="33" t="str">
        <f t="shared" si="17"/>
        <v>Portugal</v>
      </c>
      <c r="Z27" s="15">
        <f t="shared" si="18"/>
        <v>1.992444032497565</v>
      </c>
      <c r="AA27" s="15">
        <f t="shared" si="2"/>
        <v>1.4816356943098452</v>
      </c>
      <c r="AB27" s="15">
        <f t="shared" si="3"/>
        <v>1.2894881412167476</v>
      </c>
      <c r="AC27" s="15">
        <f t="shared" si="4"/>
        <v>1.6259177923162731</v>
      </c>
      <c r="AD27" s="15">
        <f t="shared" si="5"/>
        <v>1.7947370083332359</v>
      </c>
      <c r="AE27" s="15">
        <f t="shared" si="6"/>
        <v>1.3462708711540636</v>
      </c>
      <c r="AF27" s="15">
        <f t="shared" si="7"/>
        <v>1.1698455026397636</v>
      </c>
      <c r="AG27" s="15">
        <f t="shared" si="8"/>
        <v>1.2563737949380116</v>
      </c>
      <c r="AH27" s="15">
        <f t="shared" si="9"/>
        <v>1.4457323357016487</v>
      </c>
      <c r="AI27" s="15">
        <f t="shared" si="10"/>
        <v>1.2966798535094815</v>
      </c>
      <c r="AJ27" s="72">
        <f t="shared" si="11"/>
        <v>1.0730825111059392</v>
      </c>
      <c r="AK27">
        <v>1000000</v>
      </c>
      <c r="AL27" t="str">
        <f t="shared" si="19"/>
        <v>Portugal</v>
      </c>
      <c r="AM27" s="15">
        <f t="shared" si="20"/>
        <v>1.4338370488838703</v>
      </c>
      <c r="AN27" s="15">
        <f t="shared" si="21"/>
        <v>1.992444032497565</v>
      </c>
      <c r="AO27" s="15">
        <f t="shared" si="22"/>
        <v>1.0730825111059392</v>
      </c>
      <c r="AP27" s="15">
        <f t="shared" si="23"/>
        <v>0.19230048609563799</v>
      </c>
      <c r="AQ27" s="15">
        <f t="shared" si="24"/>
        <v>1.3462708711540636</v>
      </c>
      <c r="AR27" s="15">
        <f t="shared" si="25"/>
        <v>-5.665343533777159E-2</v>
      </c>
      <c r="AS27">
        <v>10000000</v>
      </c>
      <c r="AU27" t="str">
        <f t="shared" si="26"/>
        <v>Portugal</v>
      </c>
      <c r="AV27">
        <f t="shared" si="27"/>
        <v>20</v>
      </c>
      <c r="AW27">
        <f t="shared" si="12"/>
        <v>18</v>
      </c>
      <c r="AX27">
        <f t="shared" si="13"/>
        <v>20</v>
      </c>
      <c r="AY27">
        <f t="shared" si="14"/>
        <v>26</v>
      </c>
      <c r="AZ27">
        <f t="shared" si="15"/>
        <v>21</v>
      </c>
      <c r="BA27">
        <f t="shared" si="16"/>
        <v>26</v>
      </c>
      <c r="BB27">
        <f t="shared" si="32"/>
        <v>10000000</v>
      </c>
      <c r="BC27" s="16">
        <f t="shared" si="28"/>
        <v>21.833333333333332</v>
      </c>
      <c r="BD27">
        <f>-modell!J137</f>
        <v>-39.700000000000003</v>
      </c>
      <c r="BE27">
        <f t="shared" si="29"/>
        <v>22</v>
      </c>
      <c r="BF27">
        <f t="shared" si="30"/>
        <v>26</v>
      </c>
      <c r="BG27">
        <f t="shared" si="31"/>
        <v>-4</v>
      </c>
      <c r="BH27">
        <f>IF(modell!J137*modell!J299&lt;=0,1,0)</f>
        <v>1</v>
      </c>
    </row>
    <row r="28" spans="1:60" x14ac:dyDescent="0.25">
      <c r="A28" t="s">
        <v>52</v>
      </c>
      <c r="B28" s="17">
        <v>2887.6239999999998</v>
      </c>
      <c r="C28" s="17">
        <v>3039.4369999999999</v>
      </c>
      <c r="D28" s="17">
        <v>2815.8159999999998</v>
      </c>
      <c r="E28" s="17">
        <v>2807.5529999999999</v>
      </c>
      <c r="F28" s="17">
        <v>2782.9140000000002</v>
      </c>
      <c r="G28" s="17">
        <v>2385.5810000000001</v>
      </c>
      <c r="H28" s="17">
        <v>2415.6460000000002</v>
      </c>
      <c r="I28" s="17">
        <v>2596.0410000000002</v>
      </c>
      <c r="J28" s="17">
        <v>2862.8229999999999</v>
      </c>
      <c r="K28" s="17">
        <v>2963.1370000000002</v>
      </c>
      <c r="L28" s="17">
        <v>3122.8220000000001</v>
      </c>
      <c r="M28">
        <v>11</v>
      </c>
      <c r="N28" s="17">
        <f>VLOOKUP($A28,pop_2010_2021!$A$2:$L$44,N$2-2008,0)</f>
        <v>2049261</v>
      </c>
      <c r="O28" s="17">
        <f>VLOOKUP($A28,pop_2010_2021!$A$2:$L$44,O$2-2008,0)</f>
        <v>2052496</v>
      </c>
      <c r="P28" s="17">
        <f>VLOOKUP($A28,pop_2010_2021!$A$2:$L$44,P$2-2008,0)</f>
        <v>2056262</v>
      </c>
      <c r="Q28" s="17">
        <f>VLOOKUP($A28,pop_2010_2021!$A$2:$L$44,Q$2-2008,0)</f>
        <v>2059114</v>
      </c>
      <c r="R28" s="17">
        <f>VLOOKUP($A28,pop_2010_2021!$A$2:$L$44,R$2-2008,0)</f>
        <v>2061623</v>
      </c>
      <c r="S28" s="17">
        <f>VLOOKUP($A28,pop_2010_2021!$A$2:$L$44,S$2-2008,0)</f>
        <v>2063077</v>
      </c>
      <c r="T28" s="17">
        <f>VLOOKUP($A28,pop_2010_2021!$A$2:$L$44,T$2-2008,0)</f>
        <v>2064241</v>
      </c>
      <c r="U28" s="17">
        <f>VLOOKUP($A28,pop_2010_2021!$A$2:$L$44,U$2-2008,0)</f>
        <v>2066161</v>
      </c>
      <c r="V28" s="17">
        <f>VLOOKUP($A28,pop_2010_2021!$A$2:$L$44,V$2-2008,0)</f>
        <v>2070050</v>
      </c>
      <c r="W28" s="17">
        <f>VLOOKUP($A28,pop_2010_2021!$A$2:$L$44,W$2-2008,0)</f>
        <v>2089310</v>
      </c>
      <c r="X28" s="17">
        <f>VLOOKUP($A28,pop_2010_2021!$A$2:$L$44,X$2-2008,0)</f>
        <v>2100126</v>
      </c>
      <c r="Y28" s="33" t="str">
        <f t="shared" si="17"/>
        <v>Slovenia</v>
      </c>
      <c r="Z28" s="15">
        <f t="shared" si="18"/>
        <v>1.4091050383528501</v>
      </c>
      <c r="AA28" s="15">
        <f t="shared" si="2"/>
        <v>1.4808491709606255</v>
      </c>
      <c r="AB28" s="15">
        <f t="shared" si="3"/>
        <v>1.3693858078396624</v>
      </c>
      <c r="AC28" s="15">
        <f t="shared" si="4"/>
        <v>1.3634762329817582</v>
      </c>
      <c r="AD28" s="15">
        <f t="shared" si="5"/>
        <v>1.3498656155853908</v>
      </c>
      <c r="AE28" s="15">
        <f t="shared" si="6"/>
        <v>1.1563218435375897</v>
      </c>
      <c r="AF28" s="15">
        <f t="shared" si="7"/>
        <v>1.1702344832798111</v>
      </c>
      <c r="AG28" s="15">
        <f t="shared" si="8"/>
        <v>1.2564562974521347</v>
      </c>
      <c r="AH28" s="15">
        <f t="shared" si="9"/>
        <v>1.3829728750513273</v>
      </c>
      <c r="AI28" s="15">
        <f t="shared" si="10"/>
        <v>1.4182371213462819</v>
      </c>
      <c r="AJ28" s="72">
        <f t="shared" si="11"/>
        <v>1.486968877105469</v>
      </c>
      <c r="AK28">
        <v>1000000</v>
      </c>
      <c r="AL28" t="str">
        <f t="shared" si="19"/>
        <v>Slovenia</v>
      </c>
      <c r="AM28" s="15">
        <f t="shared" si="20"/>
        <v>1.3494430330448091</v>
      </c>
      <c r="AN28" s="15">
        <f t="shared" si="21"/>
        <v>1.486968877105469</v>
      </c>
      <c r="AO28" s="15">
        <f t="shared" si="22"/>
        <v>1.1563218435375897</v>
      </c>
      <c r="AP28" s="15">
        <f t="shared" si="23"/>
        <v>8.2602658133202417E-2</v>
      </c>
      <c r="AQ28" s="15">
        <f t="shared" si="24"/>
        <v>1.3693858078396624</v>
      </c>
      <c r="AR28" s="15">
        <f t="shared" si="25"/>
        <v>-1.9458073311282899E-3</v>
      </c>
      <c r="AS28">
        <v>10000000</v>
      </c>
      <c r="AU28" t="str">
        <f t="shared" si="26"/>
        <v>Slovenia</v>
      </c>
      <c r="AV28">
        <f t="shared" si="27"/>
        <v>21</v>
      </c>
      <c r="AW28">
        <f t="shared" si="12"/>
        <v>21</v>
      </c>
      <c r="AX28">
        <f t="shared" si="13"/>
        <v>19</v>
      </c>
      <c r="AY28">
        <f t="shared" si="14"/>
        <v>5</v>
      </c>
      <c r="AZ28">
        <f t="shared" si="15"/>
        <v>19</v>
      </c>
      <c r="BA28">
        <f t="shared" si="16"/>
        <v>19</v>
      </c>
      <c r="BB28">
        <f t="shared" si="32"/>
        <v>10000000</v>
      </c>
      <c r="BC28" s="16">
        <f t="shared" si="28"/>
        <v>17.333333333333332</v>
      </c>
      <c r="BD28">
        <f>-modell!J138</f>
        <v>1.3</v>
      </c>
      <c r="BE28">
        <f t="shared" si="29"/>
        <v>17</v>
      </c>
      <c r="BF28">
        <f t="shared" si="30"/>
        <v>15</v>
      </c>
      <c r="BG28">
        <f t="shared" si="31"/>
        <v>2</v>
      </c>
      <c r="BH28">
        <f>IF(modell!J138*modell!J300&lt;=0,1,0)</f>
        <v>1</v>
      </c>
    </row>
    <row r="29" spans="1:60" x14ac:dyDescent="0.25">
      <c r="A29" t="s">
        <v>53</v>
      </c>
      <c r="B29" s="17">
        <v>76387.793999999994</v>
      </c>
      <c r="C29" s="17">
        <v>86378.2</v>
      </c>
      <c r="D29" s="17">
        <v>72879.831999999995</v>
      </c>
      <c r="E29" s="17">
        <v>77176.707999999999</v>
      </c>
      <c r="F29" s="17">
        <v>76604.293000000005</v>
      </c>
      <c r="G29" s="17">
        <v>65513.97</v>
      </c>
      <c r="H29" s="17">
        <v>73654.743000000002</v>
      </c>
      <c r="I29" s="17">
        <v>74241.625</v>
      </c>
      <c r="J29" s="17">
        <v>78578.351999999999</v>
      </c>
      <c r="K29" s="17">
        <v>74105.817999999999</v>
      </c>
      <c r="L29" s="17">
        <v>71530.453999999998</v>
      </c>
      <c r="M29">
        <v>11</v>
      </c>
      <c r="N29" s="17">
        <f>VLOOKUP($A29,pop_2010_2021!$A$2:$L$44,N$2-2008,0)</f>
        <v>46562483</v>
      </c>
      <c r="O29" s="17">
        <f>VLOOKUP($A29,pop_2010_2021!$A$2:$L$44,O$2-2008,0)</f>
        <v>46736257</v>
      </c>
      <c r="P29" s="17">
        <f>VLOOKUP($A29,pop_2010_2021!$A$2:$L$44,P$2-2008,0)</f>
        <v>46766403</v>
      </c>
      <c r="Q29" s="17">
        <f>VLOOKUP($A29,pop_2010_2021!$A$2:$L$44,Q$2-2008,0)</f>
        <v>46593236</v>
      </c>
      <c r="R29" s="17">
        <f>VLOOKUP($A29,pop_2010_2021!$A$2:$L$44,R$2-2008,0)</f>
        <v>46455123</v>
      </c>
      <c r="S29" s="17">
        <f>VLOOKUP($A29,pop_2010_2021!$A$2:$L$44,S$2-2008,0)</f>
        <v>46410149</v>
      </c>
      <c r="T29" s="17">
        <f>VLOOKUP($A29,pop_2010_2021!$A$2:$L$44,T$2-2008,0)</f>
        <v>46449874</v>
      </c>
      <c r="U29" s="17">
        <f>VLOOKUP($A29,pop_2010_2021!$A$2:$L$44,U$2-2008,0)</f>
        <v>46532869</v>
      </c>
      <c r="V29" s="17">
        <f>VLOOKUP($A29,pop_2010_2021!$A$2:$L$44,V$2-2008,0)</f>
        <v>46728814</v>
      </c>
      <c r="W29" s="17">
        <f>VLOOKUP($A29,pop_2010_2021!$A$2:$L$44,W$2-2008,0)</f>
        <v>47105358</v>
      </c>
      <c r="X29" s="17">
        <f>VLOOKUP($A29,pop_2010_2021!$A$2:$L$44,X$2-2008,0)</f>
        <v>47355685</v>
      </c>
      <c r="Y29" s="33" t="str">
        <f t="shared" si="17"/>
        <v>Spain</v>
      </c>
      <c r="Z29" s="15">
        <f t="shared" si="18"/>
        <v>1.6405438258092895</v>
      </c>
      <c r="AA29" s="15">
        <f t="shared" si="2"/>
        <v>1.8482053451563312</v>
      </c>
      <c r="AB29" s="15">
        <f t="shared" si="3"/>
        <v>1.558380104623398</v>
      </c>
      <c r="AC29" s="15">
        <f t="shared" si="4"/>
        <v>1.6563929579821413</v>
      </c>
      <c r="AD29" s="15">
        <f t="shared" si="5"/>
        <v>1.6489955908630358</v>
      </c>
      <c r="AE29" s="15">
        <f t="shared" si="6"/>
        <v>1.4116302449276774</v>
      </c>
      <c r="AF29" s="15">
        <f t="shared" si="7"/>
        <v>1.585682299159735</v>
      </c>
      <c r="AG29" s="15">
        <f t="shared" si="8"/>
        <v>1.5954663143594263</v>
      </c>
      <c r="AH29" s="15">
        <f t="shared" si="9"/>
        <v>1.6815824172212031</v>
      </c>
      <c r="AI29" s="15">
        <f t="shared" si="10"/>
        <v>1.5731929688338215</v>
      </c>
      <c r="AJ29" s="72">
        <f t="shared" si="11"/>
        <v>1.5104934919640589</v>
      </c>
      <c r="AK29">
        <v>1000000</v>
      </c>
      <c r="AL29" t="str">
        <f t="shared" si="19"/>
        <v>Spain</v>
      </c>
      <c r="AM29" s="15">
        <f t="shared" si="20"/>
        <v>1.6100514146272835</v>
      </c>
      <c r="AN29" s="15">
        <f t="shared" si="21"/>
        <v>1.8482053451563312</v>
      </c>
      <c r="AO29" s="15">
        <f t="shared" si="22"/>
        <v>1.4116302449276774</v>
      </c>
      <c r="AP29" s="15">
        <f t="shared" si="23"/>
        <v>6.8192434176659433E-2</v>
      </c>
      <c r="AQ29" s="15">
        <f t="shared" si="24"/>
        <v>1.5954663143594263</v>
      </c>
      <c r="AR29" s="15">
        <f t="shared" si="25"/>
        <v>-1.4235098324286427E-2</v>
      </c>
      <c r="AS29">
        <v>10000000</v>
      </c>
      <c r="AU29" t="str">
        <f t="shared" si="26"/>
        <v>Spain</v>
      </c>
      <c r="AV29">
        <f t="shared" si="27"/>
        <v>18</v>
      </c>
      <c r="AW29">
        <f t="shared" si="12"/>
        <v>19</v>
      </c>
      <c r="AX29">
        <f t="shared" si="13"/>
        <v>17</v>
      </c>
      <c r="AY29">
        <f t="shared" si="14"/>
        <v>4</v>
      </c>
      <c r="AZ29">
        <f t="shared" si="15"/>
        <v>18</v>
      </c>
      <c r="BA29">
        <f t="shared" si="16"/>
        <v>22</v>
      </c>
      <c r="BB29">
        <f t="shared" si="32"/>
        <v>10000000</v>
      </c>
      <c r="BC29" s="16">
        <f t="shared" si="28"/>
        <v>16.333333333333332</v>
      </c>
      <c r="BD29">
        <f>-modell!J139</f>
        <v>9.8000000000000007</v>
      </c>
      <c r="BE29">
        <f t="shared" si="29"/>
        <v>14</v>
      </c>
      <c r="BF29">
        <f t="shared" si="30"/>
        <v>14</v>
      </c>
      <c r="BG29">
        <f t="shared" si="31"/>
        <v>0</v>
      </c>
      <c r="BH29">
        <f>IF(modell!J139*modell!J301&lt;=0,1,0)</f>
        <v>1</v>
      </c>
    </row>
    <row r="30" spans="1:60" x14ac:dyDescent="0.25">
      <c r="A30" t="s">
        <v>54</v>
      </c>
      <c r="B30" s="17">
        <v>25623.777999999998</v>
      </c>
      <c r="C30" s="17">
        <v>28062.491000000002</v>
      </c>
      <c r="D30" s="17">
        <v>24668.871999999999</v>
      </c>
      <c r="E30" s="17">
        <v>27202.605</v>
      </c>
      <c r="F30" s="17">
        <v>49890.472999999998</v>
      </c>
      <c r="G30" s="17">
        <v>40253.635000000002</v>
      </c>
      <c r="H30" s="17">
        <v>39107.021999999997</v>
      </c>
      <c r="I30" s="17">
        <v>44382.288</v>
      </c>
      <c r="J30" s="17">
        <v>49044.245000000003</v>
      </c>
      <c r="K30" s="17">
        <v>48704.165000000001</v>
      </c>
      <c r="L30" s="71">
        <v>50000</v>
      </c>
      <c r="M30">
        <v>10</v>
      </c>
      <c r="N30" s="17">
        <f>VLOOKUP($A30,pop_2010_2021!$A$2:$L$44,N$2-2008,0)</f>
        <v>9378131</v>
      </c>
      <c r="O30" s="17">
        <f>VLOOKUP($A30,pop_2010_2021!$A$2:$L$44,O$2-2008,0)</f>
        <v>9449216</v>
      </c>
      <c r="P30" s="17">
        <f>VLOOKUP($A30,pop_2010_2021!$A$2:$L$44,P$2-2008,0)</f>
        <v>9519379</v>
      </c>
      <c r="Q30" s="17">
        <f>VLOOKUP($A30,pop_2010_2021!$A$2:$L$44,Q$2-2008,0)</f>
        <v>9600374</v>
      </c>
      <c r="R30" s="17">
        <f>VLOOKUP($A30,pop_2010_2021!$A$2:$L$44,R$2-2008,0)</f>
        <v>9696105</v>
      </c>
      <c r="S30" s="17">
        <f>VLOOKUP($A30,pop_2010_2021!$A$2:$L$44,S$2-2008,0)</f>
        <v>9799183</v>
      </c>
      <c r="T30" s="17">
        <f>VLOOKUP($A30,pop_2010_2021!$A$2:$L$44,T$2-2008,0)</f>
        <v>9923086</v>
      </c>
      <c r="U30" s="17">
        <f>VLOOKUP($A30,pop_2010_2021!$A$2:$L$44,U$2-2008,0)</f>
        <v>10057695</v>
      </c>
      <c r="V30" s="17">
        <f>VLOOKUP($A30,pop_2010_2021!$A$2:$L$44,V$2-2008,0)</f>
        <v>10175215</v>
      </c>
      <c r="W30" s="17">
        <f>VLOOKUP($A30,pop_2010_2021!$A$2:$L$44,W$2-2008,0)</f>
        <v>10278888</v>
      </c>
      <c r="X30" s="17">
        <f>VLOOKUP($A30,pop_2010_2021!$A$2:$L$44,X$2-2008,0)</f>
        <v>10353444</v>
      </c>
      <c r="Y30" s="33" t="str">
        <f t="shared" si="17"/>
        <v>Sweden</v>
      </c>
      <c r="Z30" s="15">
        <f t="shared" si="18"/>
        <v>2.7322904745092598</v>
      </c>
      <c r="AA30" s="15">
        <f t="shared" si="2"/>
        <v>2.9698221524410067</v>
      </c>
      <c r="AB30" s="15">
        <f t="shared" si="3"/>
        <v>2.5914371095005251</v>
      </c>
      <c r="AC30" s="15">
        <f t="shared" si="4"/>
        <v>2.8334942992845904</v>
      </c>
      <c r="AD30" s="15">
        <f t="shared" si="5"/>
        <v>5.1454138543260415</v>
      </c>
      <c r="AE30" s="15">
        <f t="shared" si="6"/>
        <v>4.1078562365862537</v>
      </c>
      <c r="AF30" s="15">
        <f t="shared" si="7"/>
        <v>3.9410141159715835</v>
      </c>
      <c r="AG30" s="15">
        <f t="shared" si="8"/>
        <v>4.4127693273657638</v>
      </c>
      <c r="AH30" s="15">
        <f t="shared" si="9"/>
        <v>4.8199713716122954</v>
      </c>
      <c r="AI30" s="15">
        <f t="shared" si="10"/>
        <v>4.7382717858196335</v>
      </c>
      <c r="AJ30" s="72">
        <f t="shared" si="11"/>
        <v>4.8293109036954274</v>
      </c>
      <c r="AK30">
        <v>1000000</v>
      </c>
      <c r="AL30" t="str">
        <f t="shared" si="19"/>
        <v>Sweden</v>
      </c>
      <c r="AM30" s="15">
        <f t="shared" si="20"/>
        <v>3.9201501482829442</v>
      </c>
      <c r="AN30" s="15">
        <f t="shared" si="21"/>
        <v>5.1454138543260415</v>
      </c>
      <c r="AO30" s="15">
        <f t="shared" si="22"/>
        <v>2.5914371095005251</v>
      </c>
      <c r="AP30" s="15">
        <f t="shared" si="23"/>
        <v>0.2466047229573867</v>
      </c>
      <c r="AQ30" s="15">
        <f t="shared" si="24"/>
        <v>4.1078562365862537</v>
      </c>
      <c r="AR30" s="15">
        <f t="shared" si="25"/>
        <v>0.23816957985080492</v>
      </c>
      <c r="AS30">
        <v>10000000</v>
      </c>
      <c r="AU30" t="str">
        <f t="shared" si="26"/>
        <v>Sweden</v>
      </c>
      <c r="AV30">
        <f t="shared" si="27"/>
        <v>8</v>
      </c>
      <c r="AW30">
        <f t="shared" si="12"/>
        <v>8</v>
      </c>
      <c r="AX30">
        <f t="shared" si="13"/>
        <v>11</v>
      </c>
      <c r="AY30">
        <f t="shared" si="14"/>
        <v>30</v>
      </c>
      <c r="AZ30">
        <f t="shared" si="15"/>
        <v>8</v>
      </c>
      <c r="BA30">
        <f t="shared" si="16"/>
        <v>2</v>
      </c>
      <c r="BB30">
        <f t="shared" si="32"/>
        <v>10000000</v>
      </c>
      <c r="BC30" s="16">
        <f t="shared" si="28"/>
        <v>11.166666666666666</v>
      </c>
      <c r="BD30">
        <f>-modell!J140</f>
        <v>59.8</v>
      </c>
      <c r="BE30">
        <f t="shared" si="29"/>
        <v>9</v>
      </c>
      <c r="BF30">
        <f t="shared" si="30"/>
        <v>7</v>
      </c>
      <c r="BG30">
        <f t="shared" si="31"/>
        <v>2</v>
      </c>
      <c r="BH30">
        <f>IF(modell!J140*modell!J302&lt;=0,1,0)</f>
        <v>1</v>
      </c>
    </row>
    <row r="31" spans="1:60" x14ac:dyDescent="0.25">
      <c r="A31" t="s">
        <v>55</v>
      </c>
      <c r="B31" s="17">
        <v>61637.406999999999</v>
      </c>
      <c r="C31" s="17">
        <v>71481.78</v>
      </c>
      <c r="D31" s="17">
        <v>70213.763999999996</v>
      </c>
      <c r="E31" s="17">
        <v>74264.245999999999</v>
      </c>
      <c r="F31" s="17">
        <v>74480.076000000001</v>
      </c>
      <c r="G31" s="17">
        <v>70366.64</v>
      </c>
      <c r="H31" s="17">
        <v>67482.625</v>
      </c>
      <c r="I31" s="17">
        <v>67772.483999999997</v>
      </c>
      <c r="J31" s="17">
        <v>69455.546000000002</v>
      </c>
      <c r="K31" s="17">
        <v>69986.271999999997</v>
      </c>
      <c r="L31" s="17">
        <v>69039.846999999994</v>
      </c>
      <c r="M31">
        <v>11</v>
      </c>
      <c r="N31" s="17">
        <f>VLOOKUP($A31,pop_2010_2021!$A$2:$L$44,N$2-2008,0)</f>
        <v>7824910</v>
      </c>
      <c r="O31" s="17">
        <f>VLOOKUP($A31,pop_2010_2021!$A$2:$L$44,O$2-2008,0)</f>
        <v>7912396</v>
      </c>
      <c r="P31" s="17">
        <f>VLOOKUP($A31,pop_2010_2021!$A$2:$L$44,P$2-2008,0)</f>
        <v>7996861</v>
      </c>
      <c r="Q31" s="17">
        <f>VLOOKUP($A31,pop_2010_2021!$A$2:$L$44,Q$2-2008,0)</f>
        <v>8089346</v>
      </c>
      <c r="R31" s="17">
        <f>VLOOKUP($A31,pop_2010_2021!$A$2:$L$44,R$2-2008,0)</f>
        <v>8188646</v>
      </c>
      <c r="S31" s="17">
        <f>VLOOKUP($A31,pop_2010_2021!$A$2:$L$44,S$2-2008,0)</f>
        <v>8282398</v>
      </c>
      <c r="T31" s="17">
        <f>VLOOKUP($A31,pop_2010_2021!$A$2:$L$44,T$2-2008,0)</f>
        <v>8373334</v>
      </c>
      <c r="U31" s="17">
        <f>VLOOKUP($A31,pop_2010_2021!$A$2:$L$44,U$2-2008,0)</f>
        <v>8451834</v>
      </c>
      <c r="V31" s="17">
        <f>VLOOKUP($A31,pop_2010_2021!$A$2:$L$44,V$2-2008,0)</f>
        <v>8514327</v>
      </c>
      <c r="W31" s="17">
        <f>VLOOKUP($A31,pop_2010_2021!$A$2:$L$44,W$2-2008,0)</f>
        <v>8575280</v>
      </c>
      <c r="X31" s="17">
        <f>VLOOKUP($A31,pop_2010_2021!$A$2:$L$44,X$2-2008,0)</f>
        <v>8638170</v>
      </c>
      <c r="Y31" s="33" t="str">
        <f t="shared" si="17"/>
        <v>Switzerland</v>
      </c>
      <c r="Z31" s="15">
        <f t="shared" si="18"/>
        <v>7.8770755190794519</v>
      </c>
      <c r="AA31" s="15">
        <f t="shared" si="2"/>
        <v>9.0341509701991658</v>
      </c>
      <c r="AB31" s="15">
        <f t="shared" si="3"/>
        <v>8.78016561748416</v>
      </c>
      <c r="AC31" s="15">
        <f t="shared" si="4"/>
        <v>9.1805006239070508</v>
      </c>
      <c r="AD31" s="15">
        <f t="shared" si="5"/>
        <v>9.0955300790875562</v>
      </c>
      <c r="AE31" s="15">
        <f t="shared" si="6"/>
        <v>8.4959259383574661</v>
      </c>
      <c r="AF31" s="15">
        <f t="shared" si="7"/>
        <v>8.0592300510167156</v>
      </c>
      <c r="AG31" s="15">
        <f t="shared" si="8"/>
        <v>8.0186719237505137</v>
      </c>
      <c r="AH31" s="15">
        <f t="shared" si="9"/>
        <v>8.157491014850617</v>
      </c>
      <c r="AI31" s="15">
        <f t="shared" si="10"/>
        <v>8.1613978785532364</v>
      </c>
      <c r="AJ31" s="72">
        <f t="shared" si="11"/>
        <v>7.9924158704910866</v>
      </c>
      <c r="AK31">
        <v>1000000</v>
      </c>
      <c r="AL31" t="str">
        <f t="shared" si="19"/>
        <v>Switzerland</v>
      </c>
      <c r="AM31" s="15">
        <f t="shared" si="20"/>
        <v>8.4411414078888196</v>
      </c>
      <c r="AN31" s="15">
        <f t="shared" si="21"/>
        <v>9.1805006239070508</v>
      </c>
      <c r="AO31" s="15">
        <f t="shared" si="22"/>
        <v>7.8770755190794519</v>
      </c>
      <c r="AP31" s="15">
        <f t="shared" si="23"/>
        <v>5.8603069799415826E-2</v>
      </c>
      <c r="AQ31" s="15">
        <f t="shared" si="24"/>
        <v>8.1613978785532364</v>
      </c>
      <c r="AR31" s="15">
        <f t="shared" si="25"/>
        <v>-7.4020834961909893E-2</v>
      </c>
      <c r="AS31">
        <v>10000000</v>
      </c>
      <c r="AU31" t="str">
        <f t="shared" si="26"/>
        <v>Switzerland</v>
      </c>
      <c r="AV31">
        <f t="shared" si="27"/>
        <v>3</v>
      </c>
      <c r="AW31">
        <f t="shared" si="12"/>
        <v>3</v>
      </c>
      <c r="AX31">
        <f t="shared" si="13"/>
        <v>3</v>
      </c>
      <c r="AY31">
        <f t="shared" si="14"/>
        <v>2</v>
      </c>
      <c r="AZ31">
        <f t="shared" si="15"/>
        <v>3</v>
      </c>
      <c r="BA31">
        <f t="shared" si="16"/>
        <v>27</v>
      </c>
      <c r="BB31">
        <f t="shared" si="32"/>
        <v>10000000</v>
      </c>
      <c r="BC31" s="16">
        <f t="shared" si="28"/>
        <v>6.833333333333333</v>
      </c>
      <c r="BD31">
        <f>-modell!J141</f>
        <v>60.3</v>
      </c>
      <c r="BE31">
        <f t="shared" si="29"/>
        <v>4</v>
      </c>
      <c r="BF31">
        <f t="shared" si="30"/>
        <v>6</v>
      </c>
      <c r="BG31">
        <f t="shared" si="31"/>
        <v>-2</v>
      </c>
      <c r="BH31">
        <f>IF(modell!J141*modell!J303&lt;=0,1,0)</f>
        <v>1</v>
      </c>
    </row>
    <row r="32" spans="1:60" x14ac:dyDescent="0.25">
      <c r="A32" t="s">
        <v>56</v>
      </c>
      <c r="B32" s="17">
        <v>9971.1970000000001</v>
      </c>
      <c r="C32" s="17">
        <v>10247.192999999999</v>
      </c>
      <c r="D32" s="17">
        <v>11398.967000000001</v>
      </c>
      <c r="E32" s="17">
        <v>13211.708000000001</v>
      </c>
      <c r="F32" s="17">
        <v>12313.62</v>
      </c>
      <c r="G32" s="17">
        <v>11775.412</v>
      </c>
      <c r="H32" s="17">
        <v>13718.387000000001</v>
      </c>
      <c r="I32" s="17">
        <v>13074.108</v>
      </c>
      <c r="J32" s="17">
        <v>11332.99</v>
      </c>
      <c r="K32" s="17">
        <v>12125.870999999999</v>
      </c>
      <c r="L32" s="17">
        <v>12214.566999999999</v>
      </c>
      <c r="M32">
        <v>11</v>
      </c>
      <c r="N32" s="17">
        <f>VLOOKUP($A32,pop_2010_2021!$A$2:$L$44,N$2-2008,0)</f>
        <v>73142162</v>
      </c>
      <c r="O32" s="17">
        <f>VLOOKUP($A32,pop_2010_2021!$A$2:$L$44,O$2-2008,0)</f>
        <v>74223642</v>
      </c>
      <c r="P32" s="17">
        <f>VLOOKUP($A32,pop_2010_2021!$A$2:$L$44,P$2-2008,0)</f>
        <v>75175836</v>
      </c>
      <c r="Q32" s="17">
        <f>VLOOKUP($A32,pop_2010_2021!$A$2:$L$44,Q$2-2008,0)</f>
        <v>76147634</v>
      </c>
      <c r="R32" s="17">
        <f>VLOOKUP($A32,pop_2010_2021!$A$2:$L$44,R$2-2008,0)</f>
        <v>77181894</v>
      </c>
      <c r="S32" s="17">
        <f>VLOOKUP($A32,pop_2010_2021!$A$2:$L$44,S$2-2008,0)</f>
        <v>78218488</v>
      </c>
      <c r="T32" s="17">
        <f>VLOOKUP($A32,pop_2010_2021!$A$2:$L$44,T$2-2008,0)</f>
        <v>79277971</v>
      </c>
      <c r="U32" s="17">
        <f>VLOOKUP($A32,pop_2010_2021!$A$2:$L$44,U$2-2008,0)</f>
        <v>80312708</v>
      </c>
      <c r="V32" s="17">
        <f>VLOOKUP($A32,pop_2010_2021!$A$2:$L$44,V$2-2008,0)</f>
        <v>81407211</v>
      </c>
      <c r="W32" s="17">
        <f>VLOOKUP($A32,pop_2010_2021!$A$2:$L$44,W$2-2008,0)</f>
        <v>82579448</v>
      </c>
      <c r="X32" s="17">
        <f>VLOOKUP($A32,pop_2010_2021!$A$2:$L$44,X$2-2008,0)</f>
        <v>83384688</v>
      </c>
      <c r="Y32" s="33" t="str">
        <f t="shared" si="17"/>
        <v>Türkiye</v>
      </c>
      <c r="Z32" s="15">
        <f t="shared" si="18"/>
        <v>0.13632625461631831</v>
      </c>
      <c r="AA32" s="15">
        <f t="shared" si="2"/>
        <v>0.13805834265044553</v>
      </c>
      <c r="AB32" s="15">
        <f t="shared" si="3"/>
        <v>0.15163073144939818</v>
      </c>
      <c r="AC32" s="15">
        <f t="shared" si="4"/>
        <v>0.17350122789107278</v>
      </c>
      <c r="AD32" s="15">
        <f t="shared" si="5"/>
        <v>0.15954026730673387</v>
      </c>
      <c r="AE32" s="15">
        <f t="shared" si="6"/>
        <v>0.15054512431894618</v>
      </c>
      <c r="AF32" s="15">
        <f t="shared" si="7"/>
        <v>0.17304160067366003</v>
      </c>
      <c r="AG32" s="15">
        <f t="shared" si="8"/>
        <v>0.16279002819827715</v>
      </c>
      <c r="AH32" s="15">
        <f t="shared" si="9"/>
        <v>0.13921358883060125</v>
      </c>
      <c r="AI32" s="15">
        <f t="shared" si="10"/>
        <v>0.14683884784504733</v>
      </c>
      <c r="AJ32" s="72">
        <f t="shared" si="11"/>
        <v>0.14648453202823039</v>
      </c>
      <c r="AK32">
        <v>1000000</v>
      </c>
      <c r="AL32" t="str">
        <f t="shared" si="19"/>
        <v>Türkiye</v>
      </c>
      <c r="AM32" s="15">
        <f t="shared" si="20"/>
        <v>0.15254277689170281</v>
      </c>
      <c r="AN32" s="15">
        <f t="shared" si="21"/>
        <v>0.17350122789107278</v>
      </c>
      <c r="AO32" s="15">
        <f t="shared" si="22"/>
        <v>0.13632625461631831</v>
      </c>
      <c r="AP32" s="15">
        <f t="shared" si="23"/>
        <v>8.6422054103125673E-2</v>
      </c>
      <c r="AQ32" s="15">
        <f t="shared" si="24"/>
        <v>0.15054512431894618</v>
      </c>
      <c r="AR32" s="15">
        <f t="shared" si="25"/>
        <v>3.7037194511737947E-4</v>
      </c>
      <c r="AS32">
        <v>10000000</v>
      </c>
      <c r="AU32" t="str">
        <f t="shared" si="26"/>
        <v>Türkiye</v>
      </c>
      <c r="AV32">
        <f t="shared" si="27"/>
        <v>33</v>
      </c>
      <c r="AW32">
        <f t="shared" si="12"/>
        <v>33</v>
      </c>
      <c r="AX32">
        <f t="shared" si="13"/>
        <v>33</v>
      </c>
      <c r="AY32">
        <f t="shared" si="14"/>
        <v>7</v>
      </c>
      <c r="AZ32">
        <f t="shared" si="15"/>
        <v>33</v>
      </c>
      <c r="BA32">
        <f t="shared" si="16"/>
        <v>18</v>
      </c>
      <c r="BB32">
        <f t="shared" si="32"/>
        <v>10000000</v>
      </c>
      <c r="BC32" s="16">
        <f t="shared" si="28"/>
        <v>26.166666666666668</v>
      </c>
      <c r="BD32">
        <f>-modell!J142</f>
        <v>-48.2</v>
      </c>
      <c r="BE32">
        <f t="shared" si="29"/>
        <v>31</v>
      </c>
      <c r="BF32">
        <f t="shared" si="30"/>
        <v>29</v>
      </c>
      <c r="BG32">
        <f t="shared" si="31"/>
        <v>2</v>
      </c>
      <c r="BH32">
        <f>IF(modell!J142*modell!J304&lt;=0,1,0)</f>
        <v>1</v>
      </c>
    </row>
    <row r="33" spans="1:60" x14ac:dyDescent="0.25">
      <c r="A33" t="s">
        <v>57</v>
      </c>
      <c r="B33" s="17">
        <v>325141.31</v>
      </c>
      <c r="C33" s="17">
        <v>339364.89799999999</v>
      </c>
      <c r="D33" s="17">
        <v>368524.78600000002</v>
      </c>
      <c r="E33" s="17">
        <v>340384.728</v>
      </c>
      <c r="F33" s="17">
        <v>365688.05300000001</v>
      </c>
      <c r="G33" s="17">
        <v>336743.04200000002</v>
      </c>
      <c r="H33" s="17">
        <v>403794.03700000001</v>
      </c>
      <c r="I33" s="17">
        <v>394929.40700000001</v>
      </c>
      <c r="J33" s="17">
        <v>471031.43199999997</v>
      </c>
      <c r="K33" s="17">
        <v>418558.56800000003</v>
      </c>
      <c r="L33" s="17">
        <v>380959.57400000002</v>
      </c>
      <c r="M33">
        <v>11</v>
      </c>
      <c r="N33" s="17">
        <f>VLOOKUP($A33,pop_2010_2021!$A$2:$L$44,N$2-2008,0)</f>
        <v>62759456</v>
      </c>
      <c r="O33" s="17">
        <f>VLOOKUP($A33,pop_2010_2021!$A$2:$L$44,O$2-2008,0)</f>
        <v>63285145</v>
      </c>
      <c r="P33" s="17">
        <f>VLOOKUP($A33,pop_2010_2021!$A$2:$L$44,P$2-2008,0)</f>
        <v>63705030</v>
      </c>
      <c r="Q33" s="17">
        <f>VLOOKUP($A33,pop_2010_2021!$A$2:$L$44,Q$2-2008,0)</f>
        <v>64105654</v>
      </c>
      <c r="R33" s="17">
        <f>VLOOKUP($A33,pop_2010_2021!$A$2:$L$44,R$2-2008,0)</f>
        <v>64596752</v>
      </c>
      <c r="S33" s="17">
        <f>VLOOKUP($A33,pop_2010_2021!$A$2:$L$44,S$2-2008,0)</f>
        <v>65110034</v>
      </c>
      <c r="T33" s="17">
        <f>VLOOKUP($A33,pop_2010_2021!$A$2:$L$44,T$2-2008,0)</f>
        <v>65648054</v>
      </c>
      <c r="U33" s="17">
        <f>VLOOKUP($A33,pop_2010_2021!$A$2:$L$44,U$2-2008,0)</f>
        <v>66040229</v>
      </c>
      <c r="V33" s="17">
        <f>VLOOKUP($A33,pop_2010_2021!$A$2:$L$44,V$2-2008,0)</f>
        <v>66435550</v>
      </c>
      <c r="W33" s="17">
        <f>VLOOKUP($A33,pop_2010_2021!$A$2:$L$44,W$2-2008,0)</f>
        <v>66796807</v>
      </c>
      <c r="X33" s="17">
        <f>VLOOKUP($A33,pop_2010_2021!$A$2:$L$44,X$2-2008,0)</f>
        <v>67081234</v>
      </c>
      <c r="Y33" s="33" t="str">
        <f t="shared" si="17"/>
        <v>United Kingdom</v>
      </c>
      <c r="Z33" s="15">
        <f t="shared" si="18"/>
        <v>5.1807541161605988</v>
      </c>
      <c r="AA33" s="15">
        <f t="shared" si="2"/>
        <v>5.3624732628802532</v>
      </c>
      <c r="AB33" s="15">
        <f t="shared" si="3"/>
        <v>5.7848616663393777</v>
      </c>
      <c r="AC33" s="15">
        <f t="shared" si="4"/>
        <v>5.3097458143083607</v>
      </c>
      <c r="AD33" s="15">
        <f t="shared" si="5"/>
        <v>5.6610904059077152</v>
      </c>
      <c r="AE33" s="15">
        <f t="shared" si="6"/>
        <v>5.1719070212741718</v>
      </c>
      <c r="AF33" s="15">
        <f t="shared" si="7"/>
        <v>6.1508911901638399</v>
      </c>
      <c r="AG33" s="15">
        <f t="shared" si="8"/>
        <v>5.980133821159221</v>
      </c>
      <c r="AH33" s="15">
        <f t="shared" si="9"/>
        <v>7.0900509140061301</v>
      </c>
      <c r="AI33" s="15">
        <f t="shared" si="10"/>
        <v>6.2661463443903846</v>
      </c>
      <c r="AJ33" s="72">
        <f t="shared" si="11"/>
        <v>5.6790782053890068</v>
      </c>
      <c r="AK33">
        <v>1000000</v>
      </c>
      <c r="AL33" t="str">
        <f t="shared" si="19"/>
        <v>United Kingdom</v>
      </c>
      <c r="AM33" s="15">
        <f t="shared" si="20"/>
        <v>5.7851938874526416</v>
      </c>
      <c r="AN33" s="15">
        <f t="shared" si="21"/>
        <v>7.0900509140061301</v>
      </c>
      <c r="AO33" s="15">
        <f t="shared" si="22"/>
        <v>5.1719070212741718</v>
      </c>
      <c r="AP33" s="15">
        <f t="shared" si="23"/>
        <v>9.8974837850630562E-2</v>
      </c>
      <c r="AQ33" s="15">
        <f t="shared" si="24"/>
        <v>5.6790782053890068</v>
      </c>
      <c r="AR33" s="15">
        <f t="shared" si="25"/>
        <v>0.10774961193764244</v>
      </c>
      <c r="AS33">
        <v>10000000</v>
      </c>
      <c r="AU33" t="str">
        <f t="shared" si="26"/>
        <v>United Kingdom</v>
      </c>
      <c r="AV33">
        <f t="shared" si="27"/>
        <v>5</v>
      </c>
      <c r="AW33">
        <f t="shared" si="12"/>
        <v>6</v>
      </c>
      <c r="AX33">
        <f t="shared" si="13"/>
        <v>5</v>
      </c>
      <c r="AY33">
        <f t="shared" si="14"/>
        <v>13</v>
      </c>
      <c r="AZ33">
        <f t="shared" si="15"/>
        <v>5</v>
      </c>
      <c r="BA33">
        <f t="shared" si="16"/>
        <v>4</v>
      </c>
      <c r="BB33">
        <f t="shared" si="32"/>
        <v>10000000</v>
      </c>
      <c r="BC33" s="16">
        <f t="shared" si="28"/>
        <v>6.333333333333333</v>
      </c>
      <c r="BD33">
        <f>-modell!J143</f>
        <v>66.3</v>
      </c>
      <c r="BE33">
        <f t="shared" si="29"/>
        <v>3</v>
      </c>
      <c r="BF33">
        <f t="shared" si="30"/>
        <v>3</v>
      </c>
      <c r="BG33">
        <f t="shared" si="31"/>
        <v>0</v>
      </c>
      <c r="BH33">
        <f>IF(modell!J143*modell!J305&lt;=0,1,0)</f>
        <v>1</v>
      </c>
    </row>
    <row r="34" spans="1:60" x14ac:dyDescent="0.25">
      <c r="A34" t="s">
        <v>58</v>
      </c>
      <c r="B34" s="17">
        <v>2035561.5430000001</v>
      </c>
      <c r="C34" s="17">
        <v>2154850.9539999999</v>
      </c>
      <c r="D34" s="17">
        <v>2279817</v>
      </c>
      <c r="E34" s="17">
        <v>2289921</v>
      </c>
      <c r="F34" s="17">
        <v>2431323</v>
      </c>
      <c r="G34" s="17">
        <v>2621083</v>
      </c>
      <c r="H34" s="17">
        <v>2703793</v>
      </c>
      <c r="I34" s="17">
        <v>2836293.22</v>
      </c>
      <c r="J34" s="17">
        <v>2632283.878</v>
      </c>
      <c r="K34" s="17">
        <v>2773916</v>
      </c>
      <c r="L34" s="17">
        <v>2934828.9</v>
      </c>
      <c r="M34">
        <v>11</v>
      </c>
      <c r="N34" s="17">
        <f>VLOOKUP($A34,pop_2010_2021!$A$2:$L$44,N$2-2008,0)</f>
        <v>309327143</v>
      </c>
      <c r="O34" s="17">
        <f>VLOOKUP($A34,pop_2010_2021!$A$2:$L$44,O$2-2008,0)</f>
        <v>311583481</v>
      </c>
      <c r="P34" s="17">
        <f>VLOOKUP($A34,pop_2010_2021!$A$2:$L$44,P$2-2008,0)</f>
        <v>313877662</v>
      </c>
      <c r="Q34" s="17">
        <f>VLOOKUP($A34,pop_2010_2021!$A$2:$L$44,Q$2-2008,0)</f>
        <v>316059947</v>
      </c>
      <c r="R34" s="17">
        <f>VLOOKUP($A34,pop_2010_2021!$A$2:$L$44,R$2-2008,0)</f>
        <v>318386329</v>
      </c>
      <c r="S34" s="17">
        <f>VLOOKUP($A34,pop_2010_2021!$A$2:$L$44,S$2-2008,0)</f>
        <v>320738994</v>
      </c>
      <c r="T34" s="17">
        <f>VLOOKUP($A34,pop_2010_2021!$A$2:$L$44,T$2-2008,0)</f>
        <v>323071755</v>
      </c>
      <c r="U34" s="17">
        <f>VLOOKUP($A34,pop_2010_2021!$A$2:$L$44,U$2-2008,0)</f>
        <v>325122128</v>
      </c>
      <c r="V34" s="17">
        <f>VLOOKUP($A34,pop_2010_2021!$A$2:$L$44,V$2-2008,0)</f>
        <v>326838199</v>
      </c>
      <c r="W34" s="17">
        <f>VLOOKUP($A34,pop_2010_2021!$A$2:$L$44,W$2-2008,0)</f>
        <v>328329953</v>
      </c>
      <c r="X34" s="17">
        <f>VLOOKUP($A34,pop_2010_2021!$A$2:$L$44,X$2-2008,0)</f>
        <v>331501080</v>
      </c>
      <c r="Y34" s="33" t="str">
        <f t="shared" si="17"/>
        <v>United States</v>
      </c>
      <c r="Z34" s="15">
        <f t="shared" si="18"/>
        <v>6.5806108162968426</v>
      </c>
      <c r="AA34" s="15">
        <f t="shared" si="2"/>
        <v>6.915806149556432</v>
      </c>
      <c r="AB34" s="15">
        <f t="shared" si="3"/>
        <v>7.2633935956869715</v>
      </c>
      <c r="AC34" s="15">
        <f t="shared" si="4"/>
        <v>7.2452109852438848</v>
      </c>
      <c r="AD34" s="15">
        <f t="shared" si="5"/>
        <v>7.6363925789037257</v>
      </c>
      <c r="AE34" s="15">
        <f t="shared" si="6"/>
        <v>8.1720122873491334</v>
      </c>
      <c r="AF34" s="15">
        <f t="shared" si="7"/>
        <v>8.3690169696202616</v>
      </c>
      <c r="AG34" s="15">
        <f t="shared" si="8"/>
        <v>8.7237778537177899</v>
      </c>
      <c r="AH34" s="15">
        <f t="shared" si="9"/>
        <v>8.0537828382783374</v>
      </c>
      <c r="AI34" s="15">
        <f t="shared" si="10"/>
        <v>8.4485621084957785</v>
      </c>
      <c r="AJ34" s="72">
        <f t="shared" si="11"/>
        <v>8.8531503426776155</v>
      </c>
      <c r="AK34">
        <v>1000000</v>
      </c>
      <c r="AL34" t="str">
        <f t="shared" si="19"/>
        <v>United States</v>
      </c>
      <c r="AM34" s="15">
        <f t="shared" si="20"/>
        <v>7.8419742296206145</v>
      </c>
      <c r="AN34" s="15">
        <f t="shared" si="21"/>
        <v>8.8531503426776155</v>
      </c>
      <c r="AO34" s="15">
        <f t="shared" si="22"/>
        <v>6.5806108162968426</v>
      </c>
      <c r="AP34" s="15">
        <f t="shared" si="23"/>
        <v>9.6960806825367243E-2</v>
      </c>
      <c r="AQ34" s="15">
        <f t="shared" si="24"/>
        <v>8.0537828382783374</v>
      </c>
      <c r="AR34" s="15">
        <f t="shared" si="25"/>
        <v>0.21413315748272446</v>
      </c>
      <c r="AS34">
        <v>10000000</v>
      </c>
      <c r="AU34" t="str">
        <f t="shared" si="26"/>
        <v>United States</v>
      </c>
      <c r="AV34">
        <f t="shared" si="27"/>
        <v>4</v>
      </c>
      <c r="AW34">
        <f t="shared" si="12"/>
        <v>4</v>
      </c>
      <c r="AX34">
        <f t="shared" si="13"/>
        <v>4</v>
      </c>
      <c r="AY34">
        <f t="shared" si="14"/>
        <v>10</v>
      </c>
      <c r="AZ34">
        <f t="shared" si="15"/>
        <v>4</v>
      </c>
      <c r="BA34">
        <f t="shared" si="16"/>
        <v>3</v>
      </c>
      <c r="BB34">
        <f t="shared" si="32"/>
        <v>10000000</v>
      </c>
      <c r="BC34" s="16">
        <f t="shared" si="28"/>
        <v>4.833333333333333</v>
      </c>
      <c r="BD34">
        <f>-modell!J144</f>
        <v>74.3</v>
      </c>
      <c r="BE34">
        <f t="shared" si="29"/>
        <v>1</v>
      </c>
      <c r="BF34">
        <f t="shared" si="30"/>
        <v>1</v>
      </c>
      <c r="BG34">
        <f t="shared" si="31"/>
        <v>0</v>
      </c>
      <c r="BH34">
        <f>IF(modell!J144*modell!J306&lt;=0,1,0)</f>
        <v>1</v>
      </c>
    </row>
    <row r="35" spans="1:60" ht="13.8" thickBot="1" x14ac:dyDescent="0.3">
      <c r="A35" t="s">
        <v>59</v>
      </c>
      <c r="B35" s="17">
        <v>4350887.727</v>
      </c>
      <c r="C35" s="17">
        <v>4646303.8049999997</v>
      </c>
      <c r="D35" s="17">
        <v>4699639.92</v>
      </c>
      <c r="E35" s="17">
        <v>4876012.858</v>
      </c>
      <c r="F35" s="17">
        <v>4961918.5970000001</v>
      </c>
      <c r="G35" s="17">
        <v>4852388.0829999996</v>
      </c>
      <c r="H35" s="17">
        <v>5215044.4119999995</v>
      </c>
      <c r="I35" s="17">
        <v>5346884.4560000002</v>
      </c>
      <c r="J35" s="17">
        <v>5311379.5690000001</v>
      </c>
      <c r="K35" s="17">
        <v>5031220.3640000001</v>
      </c>
      <c r="L35" s="17">
        <v>5225019.0480000004</v>
      </c>
      <c r="M35">
        <v>11</v>
      </c>
      <c r="N35" s="17">
        <f>VLOOKUP($A35,pop_2010_2021!$A$2:$L$44,N$2-2008,0)</f>
        <v>1293625458</v>
      </c>
      <c r="O35" s="17">
        <f>VLOOKUP($A35,pop_2010_2021!$A$2:$L$44,O$2-2008,0)</f>
        <v>1300343159.5</v>
      </c>
      <c r="P35" s="17">
        <f>VLOOKUP($A35,pop_2010_2021!$A$2:$L$44,P$2-2008,0)</f>
        <v>1308279449.43051</v>
      </c>
      <c r="Q35" s="17">
        <f>VLOOKUP($A35,pop_2010_2021!$A$2:$L$44,Q$2-2008,0)</f>
        <v>1315850835.6414101</v>
      </c>
      <c r="R35" s="17">
        <f>VLOOKUP($A35,pop_2010_2021!$A$2:$L$44,R$2-2008,0)</f>
        <v>1324118928.43384</v>
      </c>
      <c r="S35" s="17">
        <f>VLOOKUP($A35,pop_2010_2021!$A$2:$L$44,S$2-2008,0)</f>
        <v>1332408337.3134699</v>
      </c>
      <c r="T35" s="17">
        <f>VLOOKUP($A35,pop_2010_2021!$A$2:$L$44,T$2-2008,0)</f>
        <v>1340853656.45222</v>
      </c>
      <c r="U35" s="17">
        <f>VLOOKUP($A35,pop_2010_2021!$A$2:$L$44,U$2-2008,0)</f>
        <v>1348503922.0933199</v>
      </c>
      <c r="V35" s="17">
        <f>VLOOKUP($A35,pop_2010_2021!$A$2:$L$44,V$2-2008,0)</f>
        <v>1356091105.45767</v>
      </c>
      <c r="W35" s="17">
        <f>VLOOKUP($A35,pop_2010_2021!$A$2:$L$44,W$2-2008,0)</f>
        <v>1363576796.1472199</v>
      </c>
      <c r="X35" s="17">
        <f>VLOOKUP($A35,pop_2010_2021!$A$2:$L$44,X$2-2008,0)</f>
        <v>1371703863.71647</v>
      </c>
      <c r="Y35" s="34" t="str">
        <f t="shared" si="17"/>
        <v>OECD - Total</v>
      </c>
      <c r="Z35" s="73">
        <f t="shared" si="18"/>
        <v>3.3633287750278646</v>
      </c>
      <c r="AA35" s="73">
        <f t="shared" si="2"/>
        <v>3.573136653240494</v>
      </c>
      <c r="AB35" s="73">
        <f t="shared" si="3"/>
        <v>3.5922294140183419</v>
      </c>
      <c r="AC35" s="73">
        <f t="shared" si="4"/>
        <v>3.7055969612415778</v>
      </c>
      <c r="AD35" s="73">
        <f t="shared" si="5"/>
        <v>3.7473360515047753</v>
      </c>
      <c r="AE35" s="73">
        <f t="shared" si="6"/>
        <v>3.6418175623126556</v>
      </c>
      <c r="AF35" s="73">
        <f t="shared" si="7"/>
        <v>3.8893464524671133</v>
      </c>
      <c r="AG35" s="73">
        <f t="shared" si="8"/>
        <v>3.9650492433866145</v>
      </c>
      <c r="AH35" s="73">
        <f t="shared" si="9"/>
        <v>3.9166834349285486</v>
      </c>
      <c r="AI35" s="73">
        <f t="shared" si="10"/>
        <v>3.68972277778244</v>
      </c>
      <c r="AJ35" s="74">
        <f t="shared" si="11"/>
        <v>3.8091450977206018</v>
      </c>
      <c r="AK35">
        <v>1000000</v>
      </c>
      <c r="AL35" t="str">
        <f t="shared" si="19"/>
        <v>OECD - Total</v>
      </c>
      <c r="AM35" s="15">
        <f t="shared" si="20"/>
        <v>3.7175811294210033</v>
      </c>
      <c r="AN35" s="15">
        <f t="shared" si="21"/>
        <v>3.9650492433866145</v>
      </c>
      <c r="AO35" s="15">
        <f t="shared" si="22"/>
        <v>3.3633287750278646</v>
      </c>
      <c r="AP35" s="15">
        <f t="shared" si="23"/>
        <v>4.7237546453696509E-2</v>
      </c>
      <c r="AQ35" s="15">
        <f t="shared" si="24"/>
        <v>3.7055969612415778</v>
      </c>
      <c r="AR35" s="15">
        <f t="shared" si="25"/>
        <v>3.9360937632859104E-2</v>
      </c>
      <c r="AS35">
        <v>10000000</v>
      </c>
      <c r="AU35" t="str">
        <f t="shared" si="26"/>
        <v>OECD - Total</v>
      </c>
      <c r="AV35">
        <f t="shared" si="27"/>
        <v>11</v>
      </c>
      <c r="AW35">
        <f t="shared" si="12"/>
        <v>13</v>
      </c>
      <c r="AX35">
        <f t="shared" si="13"/>
        <v>8</v>
      </c>
      <c r="AY35">
        <f t="shared" si="14"/>
        <v>1</v>
      </c>
      <c r="AZ35">
        <f t="shared" si="15"/>
        <v>10</v>
      </c>
      <c r="BA35">
        <f t="shared" si="16"/>
        <v>10</v>
      </c>
      <c r="BB35">
        <f t="shared" si="32"/>
        <v>10000000</v>
      </c>
      <c r="BC35" s="16">
        <f t="shared" si="28"/>
        <v>8.8333333333333339</v>
      </c>
      <c r="BD35">
        <f>-modell!J145</f>
        <v>62.8</v>
      </c>
      <c r="BE35">
        <f t="shared" si="29"/>
        <v>6</v>
      </c>
      <c r="BF35">
        <f t="shared" si="30"/>
        <v>5</v>
      </c>
      <c r="BG35">
        <f t="shared" si="31"/>
        <v>1</v>
      </c>
      <c r="BH35">
        <f>IF(modell!J145*modell!J307&lt;=0,1,0)</f>
        <v>1</v>
      </c>
    </row>
  </sheetData>
  <conditionalFormatting sqref="AV3:BA35 BC3:BC35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3:BD3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BI1" r:id="rId1" xr:uid="{00000000-0004-0000-04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A58C8-C80B-4672-A7EC-A6945F2A4834}">
  <dimension ref="A1:O74"/>
  <sheetViews>
    <sheetView zoomScale="63" workbookViewId="0"/>
  </sheetViews>
  <sheetFormatPr defaultRowHeight="13.2" x14ac:dyDescent="0.25"/>
  <cols>
    <col min="15" max="15" width="12.77734375" bestFit="1" customWidth="1"/>
  </cols>
  <sheetData>
    <row r="1" spans="1:15" x14ac:dyDescent="0.25">
      <c r="A1" t="s">
        <v>468</v>
      </c>
      <c r="B1">
        <v>2010</v>
      </c>
      <c r="C1">
        <v>2011</v>
      </c>
      <c r="D1">
        <v>2012</v>
      </c>
      <c r="E1">
        <v>2013</v>
      </c>
      <c r="F1">
        <v>2014</v>
      </c>
      <c r="G1">
        <v>2015</v>
      </c>
      <c r="H1">
        <v>2016</v>
      </c>
      <c r="I1">
        <v>2017</v>
      </c>
      <c r="J1">
        <v>2018</v>
      </c>
      <c r="K1">
        <v>2019</v>
      </c>
      <c r="L1">
        <v>2020</v>
      </c>
      <c r="M1" t="s">
        <v>490</v>
      </c>
      <c r="N1" t="s">
        <v>488</v>
      </c>
      <c r="O1" t="s">
        <v>489</v>
      </c>
    </row>
    <row r="2" spans="1:15" x14ac:dyDescent="0.25">
      <c r="A2" t="s">
        <v>20</v>
      </c>
      <c r="B2">
        <v>3.2132299522280343</v>
      </c>
      <c r="C2">
        <v>3.7842690321192132</v>
      </c>
      <c r="D2">
        <v>3.7777064341049638</v>
      </c>
      <c r="E2">
        <v>3.7872072142108859</v>
      </c>
      <c r="F2">
        <v>4.1323995388249788</v>
      </c>
      <c r="G2">
        <v>3.3085414655150873</v>
      </c>
      <c r="H2">
        <v>3.0649980176435712</v>
      </c>
      <c r="I2">
        <v>2.9403907265548219</v>
      </c>
      <c r="J2">
        <v>2.8015998118377019</v>
      </c>
      <c r="K2">
        <v>2.4157301510363678</v>
      </c>
      <c r="L2">
        <v>2.233932648580657</v>
      </c>
      <c r="M2">
        <f>INT(N2/O2*1000000)</f>
        <v>61977</v>
      </c>
      <c r="N2">
        <f>VLOOKUP(A2,'GDP, US $, current prices, curr'!$A$7:$K$60,11,0)</f>
        <v>1595175.273</v>
      </c>
      <c r="O2">
        <f>VLOOKUP(A2,pop_2010_2021!$A$2:$M$42,13,0)</f>
        <v>25738142</v>
      </c>
    </row>
    <row r="3" spans="1:15" x14ac:dyDescent="0.25">
      <c r="A3" t="s">
        <v>23</v>
      </c>
      <c r="B3">
        <v>3.5985811322361738</v>
      </c>
      <c r="C3">
        <v>3.7177655650333792</v>
      </c>
      <c r="D3">
        <v>3.7889950150653955</v>
      </c>
      <c r="E3">
        <v>3.372659388965408</v>
      </c>
      <c r="F3">
        <v>3.4298158693312155</v>
      </c>
      <c r="G3">
        <v>2.7358140437927783</v>
      </c>
      <c r="H3">
        <v>2.6942733879751959</v>
      </c>
      <c r="I3">
        <v>2.7173177281931462</v>
      </c>
      <c r="J3">
        <v>2.9554219054450557</v>
      </c>
      <c r="K3">
        <v>3.0667816667267198</v>
      </c>
      <c r="L3">
        <v>2.9909957801110947</v>
      </c>
      <c r="M3">
        <f t="shared" ref="M3:M34" si="0">INT(N3/O3*1000000)</f>
        <v>59006</v>
      </c>
      <c r="N3">
        <f>VLOOKUP(A3,'GDP, US $, current prices, curr'!$A$7:$K$60,11,0)</f>
        <v>681680.53399999999</v>
      </c>
      <c r="O3">
        <f>VLOOKUP(A3,pop_2010_2021!$A$2:$M$42,13,0)</f>
        <v>11552615</v>
      </c>
    </row>
    <row r="4" spans="1:15" x14ac:dyDescent="0.25">
      <c r="A4" t="s">
        <v>25</v>
      </c>
      <c r="B4">
        <v>0.48693744411822676</v>
      </c>
      <c r="C4">
        <v>0.56213843862224755</v>
      </c>
      <c r="D4">
        <v>0.64769970644064312</v>
      </c>
      <c r="E4">
        <v>0.66862585313045686</v>
      </c>
      <c r="F4">
        <v>0.61704639806445116</v>
      </c>
      <c r="G4">
        <v>0.63508293138501049</v>
      </c>
      <c r="H4">
        <v>0.68260723601785134</v>
      </c>
      <c r="I4">
        <v>0.69821135476518192</v>
      </c>
      <c r="J4">
        <v>0.74691251135581571</v>
      </c>
      <c r="K4">
        <v>0.67475366374672274</v>
      </c>
      <c r="L4">
        <v>0.51334833292305437</v>
      </c>
      <c r="M4">
        <f t="shared" si="0"/>
        <v>28105</v>
      </c>
      <c r="N4">
        <f>VLOOKUP(A4,'GDP, US $, current prices, curr'!$A$7:$K$60,11,0)</f>
        <v>553061.39399999997</v>
      </c>
      <c r="O4">
        <f>VLOOKUP(A4,pop_2010_2021!$A$2:$M$42,13,0)</f>
        <v>19678363</v>
      </c>
    </row>
    <row r="5" spans="1:15" x14ac:dyDescent="0.25">
      <c r="A5" t="s">
        <v>26</v>
      </c>
      <c r="B5">
        <v>0.14266203795666427</v>
      </c>
      <c r="C5">
        <v>0.16509297148649416</v>
      </c>
      <c r="D5">
        <v>0.19630725916415936</v>
      </c>
      <c r="E5">
        <v>0.21661806245606929</v>
      </c>
      <c r="F5">
        <v>0.20330358154636544</v>
      </c>
      <c r="G5">
        <v>0.16602702651399834</v>
      </c>
      <c r="H5">
        <v>0.16513360997403201</v>
      </c>
      <c r="I5">
        <v>0.18213858671158412</v>
      </c>
      <c r="J5">
        <v>0.18880281910589988</v>
      </c>
      <c r="K5">
        <v>0.18643550013560439</v>
      </c>
      <c r="L5">
        <v>0.16532701185838308</v>
      </c>
      <c r="M5">
        <f t="shared" si="0"/>
        <v>17005</v>
      </c>
      <c r="N5">
        <f>VLOOKUP(A5,'GDP, US $, current prices, curr'!$A$7:$K$60,11,0)</f>
        <v>870825.31400000001</v>
      </c>
      <c r="O5">
        <f>VLOOKUP(A5,pop_2010_2021!$A$2:$M$42,13,0)</f>
        <v>51207695</v>
      </c>
    </row>
    <row r="6" spans="1:15" x14ac:dyDescent="0.25">
      <c r="A6" t="s">
        <v>27</v>
      </c>
      <c r="B6">
        <v>0.15844878596632386</v>
      </c>
      <c r="C6">
        <v>0.17277161520673656</v>
      </c>
      <c r="D6">
        <v>0.19923507415018166</v>
      </c>
      <c r="E6">
        <v>0.21979822678043723</v>
      </c>
      <c r="F6">
        <v>0.24230494791254684</v>
      </c>
      <c r="G6">
        <v>0.21716291895393797</v>
      </c>
      <c r="H6">
        <v>0.24753375721211232</v>
      </c>
      <c r="I6">
        <v>0.26665018189842205</v>
      </c>
      <c r="J6">
        <v>0.26647469287482917</v>
      </c>
      <c r="K6">
        <v>0.2804126128567892</v>
      </c>
      <c r="L6">
        <v>0.28160241003097614</v>
      </c>
      <c r="M6">
        <f t="shared" si="0"/>
        <v>22691</v>
      </c>
      <c r="N6">
        <f>VLOOKUP(A6,'GDP, US $, current prices, curr'!$A$7:$K$60,11,0)</f>
        <v>117157.151</v>
      </c>
      <c r="O6">
        <f>VLOOKUP(A6,pop_2010_2021!$A$2:$M$42,13,0)</f>
        <v>5163037.97091561</v>
      </c>
    </row>
    <row r="7" spans="1:15" x14ac:dyDescent="0.25">
      <c r="A7" t="s">
        <v>28</v>
      </c>
      <c r="B7">
        <v>0.77656348662344821</v>
      </c>
      <c r="C7">
        <v>0.83495978534910875</v>
      </c>
      <c r="D7">
        <v>0.74654091629060237</v>
      </c>
      <c r="E7">
        <v>0.76092006645787036</v>
      </c>
      <c r="F7">
        <v>0.72284559216090249</v>
      </c>
      <c r="G7">
        <v>0.58550326844252765</v>
      </c>
      <c r="H7">
        <v>0.56806745564056771</v>
      </c>
      <c r="I7">
        <v>0.60451997568163107</v>
      </c>
      <c r="J7">
        <v>0.66363557657651717</v>
      </c>
      <c r="K7">
        <v>0.67616861199453682</v>
      </c>
      <c r="L7">
        <v>0.67432303550742956</v>
      </c>
      <c r="M7">
        <f t="shared" si="0"/>
        <v>45639</v>
      </c>
      <c r="N7">
        <f>VLOOKUP(A7,'GDP, US $, current prices, curr'!$A$7:$K$60,11,0)</f>
        <v>479257.49800000002</v>
      </c>
      <c r="O7">
        <f>VLOOKUP(A7,pop_2010_2021!$A$2:$M$42,13,0)</f>
        <v>10500850</v>
      </c>
    </row>
    <row r="8" spans="1:15" x14ac:dyDescent="0.25">
      <c r="A8" t="s">
        <v>30</v>
      </c>
      <c r="B8">
        <v>0.42488518372481648</v>
      </c>
      <c r="C8">
        <v>0.42241865727916689</v>
      </c>
      <c r="D8">
        <v>0.4665448447715877</v>
      </c>
      <c r="E8">
        <v>0.58745657235942117</v>
      </c>
      <c r="F8">
        <v>0.6380222814738179</v>
      </c>
      <c r="G8">
        <v>0.58130484524664383</v>
      </c>
      <c r="H8">
        <v>0.61954415218233916</v>
      </c>
      <c r="I8">
        <v>0.70144999483825521</v>
      </c>
      <c r="J8">
        <v>0.82632526889650881</v>
      </c>
      <c r="K8">
        <v>0.83020601346793743</v>
      </c>
      <c r="L8">
        <v>0.80500556985104688</v>
      </c>
      <c r="M8">
        <f t="shared" si="0"/>
        <v>43465</v>
      </c>
      <c r="N8">
        <f>VLOOKUP(A8,'GDP, US $, current prices, curr'!$A$7:$K$60,11,0)</f>
        <v>57850.071000000004</v>
      </c>
      <c r="O8">
        <f>VLOOKUP(A8,pop_2010_2021!$A$2:$M$42,13,0)</f>
        <v>1330932</v>
      </c>
    </row>
    <row r="9" spans="1:15" x14ac:dyDescent="0.25">
      <c r="A9" t="s">
        <v>31</v>
      </c>
      <c r="B9">
        <v>2.1677586787787684</v>
      </c>
      <c r="C9">
        <v>1.880473368827706</v>
      </c>
      <c r="D9">
        <v>1.7274580727957891</v>
      </c>
      <c r="E9">
        <v>2.4013188146663662</v>
      </c>
      <c r="F9">
        <v>2.5862129262124904</v>
      </c>
      <c r="G9">
        <v>2.1748730912589553</v>
      </c>
      <c r="H9">
        <v>1.8219104445128262</v>
      </c>
      <c r="I9">
        <v>1.8306375084896016</v>
      </c>
      <c r="J9">
        <v>0.9348243367585134</v>
      </c>
      <c r="K9">
        <v>1.2213322032271414</v>
      </c>
      <c r="L9">
        <v>0.83389248120776671</v>
      </c>
      <c r="M9">
        <f t="shared" si="0"/>
        <v>54861</v>
      </c>
      <c r="N9">
        <f>VLOOKUP(A9,'GDP, US $, current prices, curr'!$A$7:$K$60,11,0)</f>
        <v>303987.59299999999</v>
      </c>
      <c r="O9">
        <f>VLOOKUP(A9,pop_2010_2021!$A$2:$M$42,13,0)</f>
        <v>5541020</v>
      </c>
    </row>
    <row r="10" spans="1:15" x14ac:dyDescent="0.25">
      <c r="A10" t="s">
        <v>32</v>
      </c>
      <c r="B10">
        <v>4.5902391621444369</v>
      </c>
      <c r="C10">
        <v>4.4414480781255747</v>
      </c>
      <c r="D10">
        <v>3.9545743453534046</v>
      </c>
      <c r="E10">
        <v>4.1948058080416599</v>
      </c>
      <c r="F10">
        <v>4.4364459856470457</v>
      </c>
      <c r="G10">
        <v>3.7718174814446317</v>
      </c>
      <c r="H10">
        <v>4.712210712952384</v>
      </c>
      <c r="I10">
        <v>4.699511480546553</v>
      </c>
      <c r="J10">
        <v>5.0459258955569677</v>
      </c>
      <c r="K10">
        <v>4.9360296216895136</v>
      </c>
      <c r="L10">
        <v>4.4822000011045269</v>
      </c>
      <c r="M10">
        <f t="shared" si="0"/>
        <v>51373</v>
      </c>
      <c r="N10">
        <f>VLOOKUP(A10,'GDP, US $, current prices, curr'!$A$7:$K$60,11,0)</f>
        <v>3478994.2259999998</v>
      </c>
      <c r="O10">
        <f>VLOOKUP(A10,pop_2010_2021!$A$2:$M$42,13,0)</f>
        <v>67719897</v>
      </c>
    </row>
    <row r="11" spans="1:15" x14ac:dyDescent="0.25">
      <c r="A11" t="s">
        <v>33</v>
      </c>
      <c r="B11">
        <v>2.9476766529868517</v>
      </c>
      <c r="C11">
        <v>3.185406833045529</v>
      </c>
      <c r="D11">
        <v>3.7642059032132291</v>
      </c>
      <c r="E11">
        <v>4.1380135346495326</v>
      </c>
      <c r="F11">
        <v>4.1831738575108117</v>
      </c>
      <c r="G11">
        <v>3.5879378783851568</v>
      </c>
      <c r="H11">
        <v>3.5782055445243439</v>
      </c>
      <c r="I11">
        <v>3.7650524093543192</v>
      </c>
      <c r="J11">
        <v>4.048800054828499</v>
      </c>
      <c r="K11">
        <v>4.1431683175847462</v>
      </c>
      <c r="L11">
        <v>4.3998654102649279</v>
      </c>
      <c r="M11">
        <f t="shared" si="0"/>
        <v>58831</v>
      </c>
      <c r="N11">
        <f>VLOOKUP(A11,'GDP, US $, current prices, curr'!$A$7:$K$60,11,0)</f>
        <v>4890605.2170000002</v>
      </c>
      <c r="O11">
        <f>VLOOKUP(A11,pop_2010_2021!$A$2:$M$42,13,0)</f>
        <v>83129285</v>
      </c>
    </row>
    <row r="12" spans="1:15" x14ac:dyDescent="0.25">
      <c r="A12" t="s">
        <v>34</v>
      </c>
      <c r="B12">
        <v>0.6253181270177417</v>
      </c>
      <c r="C12">
        <v>0.6207418346855893</v>
      </c>
      <c r="D12">
        <v>0.52337408476769143</v>
      </c>
      <c r="E12">
        <v>0.49307888249097664</v>
      </c>
      <c r="F12">
        <v>0.46415583688282169</v>
      </c>
      <c r="G12">
        <v>0.36636732880301914</v>
      </c>
      <c r="H12">
        <v>0.36270010503002703</v>
      </c>
      <c r="I12">
        <v>0.3917274518374747</v>
      </c>
      <c r="J12">
        <v>0.41786121279504085</v>
      </c>
      <c r="K12">
        <v>0.42323401094465141</v>
      </c>
      <c r="L12">
        <v>0.43834841147862658</v>
      </c>
      <c r="M12">
        <f t="shared" si="0"/>
        <v>31240</v>
      </c>
      <c r="N12">
        <f>VLOOKUP(A12,'GDP, US $, current prices, curr'!$A$7:$K$60,11,0)</f>
        <v>332930.39299999998</v>
      </c>
      <c r="O12">
        <f>VLOOKUP(A12,pop_2010_2021!$A$2:$M$42,13,0)</f>
        <v>10656962</v>
      </c>
    </row>
    <row r="13" spans="1:15" x14ac:dyDescent="0.25">
      <c r="A13" t="s">
        <v>35</v>
      </c>
      <c r="B13">
        <v>0.40529118941762121</v>
      </c>
      <c r="C13">
        <v>0.40705689748106799</v>
      </c>
      <c r="D13">
        <v>0.34044345550223759</v>
      </c>
      <c r="E13">
        <v>0.36204164060889821</v>
      </c>
      <c r="F13">
        <v>0.36325904330892134</v>
      </c>
      <c r="G13">
        <v>0.30384998514176281</v>
      </c>
      <c r="H13">
        <v>0.32060094399586875</v>
      </c>
      <c r="I13">
        <v>0.35590243491780571</v>
      </c>
      <c r="J13">
        <v>0.38530740828715188</v>
      </c>
      <c r="K13">
        <v>0.40475033522181952</v>
      </c>
      <c r="L13">
        <v>0.40098273329659545</v>
      </c>
      <c r="M13">
        <f t="shared" si="0"/>
        <v>36676</v>
      </c>
      <c r="N13">
        <f>VLOOKUP(A13,'GDP, US $, current prices, curr'!$A$7:$K$60,11,0)</f>
        <v>356137.47100000002</v>
      </c>
      <c r="O13">
        <f>VLOOKUP(A13,pop_2010_2021!$A$2:$M$42,13,0)</f>
        <v>9710107</v>
      </c>
    </row>
    <row r="14" spans="1:15" x14ac:dyDescent="0.25">
      <c r="A14" t="s">
        <v>36</v>
      </c>
      <c r="B14">
        <v>1.199538428645093</v>
      </c>
      <c r="C14">
        <v>1.3008015397588171</v>
      </c>
      <c r="D14">
        <v>1.2585626849337277</v>
      </c>
      <c r="E14">
        <v>1.2928561941914301</v>
      </c>
      <c r="F14">
        <v>1.3563301250232909</v>
      </c>
      <c r="G14">
        <v>1.2682169652195465</v>
      </c>
      <c r="H14">
        <v>1.4504061889784907</v>
      </c>
      <c r="I14">
        <v>1.7791432124147128</v>
      </c>
      <c r="J14">
        <v>1.8471657566015161</v>
      </c>
      <c r="K14">
        <v>1.6960710898107934</v>
      </c>
      <c r="L14">
        <v>1.4864433420109042</v>
      </c>
      <c r="M14">
        <f t="shared" si="0"/>
        <v>58293</v>
      </c>
      <c r="N14">
        <f>VLOOKUP(A14,'GDP, US $, current prices, curr'!$A$7:$K$60,11,0)</f>
        <v>21715.674999999999</v>
      </c>
      <c r="O14">
        <f>VLOOKUP(A14,pop_2010_2021!$A$2:$M$42,13,0)</f>
        <v>372523</v>
      </c>
    </row>
    <row r="15" spans="1:15" x14ac:dyDescent="0.25">
      <c r="A15" t="s">
        <v>37</v>
      </c>
      <c r="B15">
        <v>9.9484860134325324</v>
      </c>
      <c r="C15">
        <v>9.7470099814465403</v>
      </c>
      <c r="D15">
        <v>9.9236390645704322</v>
      </c>
      <c r="E15">
        <v>9.8195686407844214</v>
      </c>
      <c r="F15">
        <v>11.313636598470758</v>
      </c>
      <c r="G15">
        <v>10.410439723477197</v>
      </c>
      <c r="H15">
        <v>11.431731432018376</v>
      </c>
      <c r="I15">
        <v>10.39568136814057</v>
      </c>
      <c r="J15">
        <v>9.9090943717489051</v>
      </c>
      <c r="K15">
        <v>10.137035974427288</v>
      </c>
      <c r="L15">
        <v>9.0417531652296184</v>
      </c>
      <c r="M15">
        <f t="shared" si="0"/>
        <v>107004</v>
      </c>
      <c r="N15">
        <f>VLOOKUP(A15,'GDP, US $, current prices, curr'!$A$7:$K$60,11,0)</f>
        <v>536251.05200000003</v>
      </c>
      <c r="O15">
        <f>VLOOKUP(A15,pop_2010_2021!$A$2:$M$42,13,0)</f>
        <v>5011460</v>
      </c>
    </row>
    <row r="16" spans="1:15" x14ac:dyDescent="0.25">
      <c r="A16" t="s">
        <v>38</v>
      </c>
      <c r="B16">
        <v>1.4735750130418055</v>
      </c>
      <c r="C16">
        <v>1.6308672399814983</v>
      </c>
      <c r="D16">
        <v>1.5764520053978719</v>
      </c>
      <c r="E16">
        <v>1.7298099276179433</v>
      </c>
      <c r="F16">
        <v>1.7486098513231059</v>
      </c>
      <c r="G16">
        <v>1.6845294755498978</v>
      </c>
      <c r="H16">
        <v>1.7718036571222895</v>
      </c>
      <c r="I16">
        <v>2.0000857313237699</v>
      </c>
      <c r="J16">
        <v>2.0894071935266996</v>
      </c>
      <c r="K16">
        <v>2.1342888787816601</v>
      </c>
      <c r="L16">
        <v>2.1174854828150234</v>
      </c>
      <c r="M16">
        <f t="shared" si="0"/>
        <v>44071</v>
      </c>
      <c r="N16">
        <f>VLOOKUP(A16,'GDP, US $, current prices, curr'!$A$7:$K$60,11,0)</f>
        <v>412730.299</v>
      </c>
      <c r="O16">
        <f>VLOOKUP(A16,pop_2010_2021!$A$2:$M$42,13,0)</f>
        <v>9365083</v>
      </c>
    </row>
    <row r="17" spans="1:15" x14ac:dyDescent="0.25">
      <c r="A17" t="s">
        <v>39</v>
      </c>
      <c r="B17">
        <v>2.840390313497283</v>
      </c>
      <c r="C17">
        <v>2.615189880714035</v>
      </c>
      <c r="D17">
        <v>2.2965491508457467</v>
      </c>
      <c r="E17">
        <v>2.6721320649076952</v>
      </c>
      <c r="F17">
        <v>3.2071147772337159</v>
      </c>
      <c r="G17">
        <v>2.753696135350328</v>
      </c>
      <c r="H17">
        <v>2.518886315312495</v>
      </c>
      <c r="I17">
        <v>2.5121013620588322</v>
      </c>
      <c r="J17">
        <v>2.7352730293940186</v>
      </c>
      <c r="K17">
        <v>2.6493132649613851</v>
      </c>
      <c r="L17">
        <v>2.6203692719803016</v>
      </c>
      <c r="M17">
        <f t="shared" si="0"/>
        <v>46546</v>
      </c>
      <c r="N17">
        <f>VLOOKUP(A17,'GDP, US $, current prices, curr'!$A$7:$K$60,11,0)</f>
        <v>2751334.7680000002</v>
      </c>
      <c r="O17">
        <f>VLOOKUP(A17,pop_2010_2021!$A$2:$M$42,13,0)</f>
        <v>59109666</v>
      </c>
    </row>
    <row r="18" spans="1:15" x14ac:dyDescent="0.25">
      <c r="A18" t="s">
        <v>40</v>
      </c>
      <c r="B18">
        <v>4.0511128716764349</v>
      </c>
      <c r="C18">
        <v>4.6180284509549177</v>
      </c>
      <c r="D18">
        <v>3.7238744938119757</v>
      </c>
      <c r="E18">
        <v>2.7462053587125448</v>
      </c>
      <c r="F18">
        <v>2.7278219686624547</v>
      </c>
      <c r="G18">
        <v>2.469199296949689</v>
      </c>
      <c r="H18">
        <v>3.4249398965304247</v>
      </c>
      <c r="I18">
        <v>3.0787412787423758</v>
      </c>
      <c r="J18">
        <v>3.1854093514573107</v>
      </c>
      <c r="K18">
        <v>3.1631758342921952</v>
      </c>
      <c r="L18">
        <v>3.0522936186873286</v>
      </c>
      <c r="M18">
        <f t="shared" si="0"/>
        <v>42229</v>
      </c>
      <c r="N18">
        <f>VLOOKUP(A18,'GDP, US $, current prices, curr'!$A$7:$K$60,11,0)</f>
        <v>5299927.76</v>
      </c>
      <c r="O18">
        <f>VLOOKUP(A18,pop_2010_2021!$A$2:$M$42,13,0)</f>
        <v>125502290</v>
      </c>
    </row>
    <row r="19" spans="1:15" x14ac:dyDescent="0.25">
      <c r="A19" t="s">
        <v>41</v>
      </c>
      <c r="B19">
        <v>2.4369671279751715</v>
      </c>
      <c r="C19">
        <v>2.7602117707643834</v>
      </c>
      <c r="D19">
        <v>3.2473412023736405</v>
      </c>
      <c r="E19">
        <v>3.3545498807598255</v>
      </c>
      <c r="F19">
        <v>3.6867361849378102</v>
      </c>
      <c r="G19">
        <v>3.6004201670541773</v>
      </c>
      <c r="H19">
        <v>3.6235999228627591</v>
      </c>
      <c r="I19">
        <v>3.6893269411256915</v>
      </c>
      <c r="J19">
        <v>3.7388468187822914</v>
      </c>
      <c r="K19">
        <v>7.5659142998695135</v>
      </c>
      <c r="L19">
        <v>3.8347607935058714</v>
      </c>
      <c r="M19">
        <f t="shared" si="0"/>
        <v>46888</v>
      </c>
      <c r="N19">
        <f>VLOOKUP(A19,'GDP, US $, current prices, curr'!$A$7:$K$60,11,0)</f>
        <v>2426254.6970000002</v>
      </c>
      <c r="O19">
        <f>VLOOKUP(A19,pop_2010_2021!$A$2:$M$42,13,0)</f>
        <v>51744876</v>
      </c>
    </row>
    <row r="20" spans="1:15" x14ac:dyDescent="0.25">
      <c r="A20" t="s">
        <v>42</v>
      </c>
      <c r="B20">
        <v>0.20703124068855472</v>
      </c>
      <c r="C20">
        <v>0.26968505275014437</v>
      </c>
      <c r="D20">
        <v>0.28232277650954324</v>
      </c>
      <c r="E20">
        <v>0.31078624319118059</v>
      </c>
      <c r="F20">
        <v>0.34476134588232937</v>
      </c>
      <c r="G20">
        <v>0.29799097153358012</v>
      </c>
      <c r="H20">
        <v>0.30079330045138258</v>
      </c>
      <c r="I20">
        <v>0.37568445208050261</v>
      </c>
      <c r="J20">
        <v>0.46317501829106927</v>
      </c>
      <c r="K20">
        <v>0.50141548918240209</v>
      </c>
      <c r="L20">
        <v>0.47952009210459851</v>
      </c>
      <c r="M20">
        <f t="shared" si="0"/>
        <v>35122</v>
      </c>
      <c r="N20">
        <f>VLOOKUP(A20,'GDP, US $, current prices, curr'!$A$7:$K$60,11,0)</f>
        <v>66188.009000000005</v>
      </c>
      <c r="O20">
        <f>VLOOKUP(A20,pop_2010_2021!$A$2:$M$42,13,0)</f>
        <v>1884488</v>
      </c>
    </row>
    <row r="21" spans="1:15" x14ac:dyDescent="0.25">
      <c r="A21" t="s">
        <v>43</v>
      </c>
      <c r="B21">
        <v>0.19251268527474968</v>
      </c>
      <c r="C21">
        <v>0.22643660965767859</v>
      </c>
      <c r="D21">
        <v>0.22260191788331976</v>
      </c>
      <c r="E21">
        <v>0.25468161121740657</v>
      </c>
      <c r="F21">
        <v>0.27221806554843425</v>
      </c>
      <c r="G21">
        <v>0.24639231259647465</v>
      </c>
      <c r="H21">
        <v>0.27401704323984721</v>
      </c>
      <c r="I21">
        <v>0.31658168334159476</v>
      </c>
      <c r="J21">
        <v>0.37016877497063222</v>
      </c>
      <c r="K21">
        <v>0.37896021487866549</v>
      </c>
      <c r="L21">
        <v>0.39022966914619178</v>
      </c>
      <c r="M21">
        <f t="shared" si="0"/>
        <v>43892</v>
      </c>
      <c r="N21">
        <f>VLOOKUP(A21,'GDP, US $, current prices, curr'!$A$7:$K$60,11,0)</f>
        <v>122692.54399999999</v>
      </c>
      <c r="O21">
        <f>VLOOKUP(A21,pop_2010_2021!$A$2:$M$42,13,0)</f>
        <v>2795321</v>
      </c>
    </row>
    <row r="22" spans="1:15" x14ac:dyDescent="0.25">
      <c r="A22" t="s">
        <v>44</v>
      </c>
      <c r="B22">
        <v>54.175574461537856</v>
      </c>
      <c r="C22">
        <v>36.994455494442953</v>
      </c>
      <c r="D22">
        <v>47.401744413807648</v>
      </c>
      <c r="E22">
        <v>45.466537715465684</v>
      </c>
      <c r="F22">
        <v>52.029847821944841</v>
      </c>
      <c r="G22">
        <v>37.356188937948232</v>
      </c>
      <c r="H22">
        <v>34.773257418259043</v>
      </c>
      <c r="I22">
        <v>40.772179153733539</v>
      </c>
      <c r="J22">
        <v>40.363585821202406</v>
      </c>
      <c r="K22">
        <v>45.37033046614291</v>
      </c>
      <c r="L22">
        <v>38.346523628161222</v>
      </c>
      <c r="M22">
        <f t="shared" si="0"/>
        <v>131477</v>
      </c>
      <c r="N22">
        <f>VLOOKUP(A22,'GDP, US $, current prices, curr'!$A$7:$K$60,11,0)</f>
        <v>84154.153999999995</v>
      </c>
      <c r="O22">
        <f>VLOOKUP(A22,pop_2010_2021!$A$2:$M$42,13,0)</f>
        <v>640064</v>
      </c>
    </row>
    <row r="23" spans="1:15" x14ac:dyDescent="0.25">
      <c r="A23" t="s">
        <v>45</v>
      </c>
      <c r="B23">
        <v>0.17185321664109818</v>
      </c>
      <c r="C23">
        <v>0.19661095574859364</v>
      </c>
      <c r="D23">
        <v>0.2017863839151903</v>
      </c>
      <c r="E23">
        <v>0.22949167013278216</v>
      </c>
      <c r="F23">
        <v>0.22802616629907327</v>
      </c>
      <c r="G23">
        <v>0.2054349563815743</v>
      </c>
      <c r="H23">
        <v>0.1967983826611813</v>
      </c>
      <c r="I23">
        <v>0.21419274614927777</v>
      </c>
      <c r="J23">
        <v>0.22540858194451469</v>
      </c>
      <c r="K23">
        <v>0.24764013115075706</v>
      </c>
      <c r="L23">
        <v>0.22146191202808593</v>
      </c>
      <c r="M23">
        <f t="shared" si="0"/>
        <v>19240</v>
      </c>
      <c r="N23">
        <f>VLOOKUP(A23,'GDP, US $, current prices, curr'!$A$7:$K$60,11,0)</f>
        <v>2481478.5970000001</v>
      </c>
      <c r="O23">
        <f>VLOOKUP(A23,pop_2010_2021!$A$2:$M$42,13,0)</f>
        <v>128972439</v>
      </c>
    </row>
    <row r="24" spans="1:15" x14ac:dyDescent="0.25">
      <c r="A24" t="s">
        <v>48</v>
      </c>
      <c r="B24">
        <v>4.2072032271596491</v>
      </c>
      <c r="C24">
        <v>4.8038698678743712</v>
      </c>
      <c r="D24">
        <v>5.1305757372512595</v>
      </c>
      <c r="E24">
        <v>5.0265048164717294</v>
      </c>
      <c r="F24">
        <v>5.1507020927012688</v>
      </c>
      <c r="G24">
        <v>3.9783265489996138</v>
      </c>
      <c r="H24">
        <v>3.8596685122968166</v>
      </c>
      <c r="I24">
        <v>3.8671154726248895</v>
      </c>
      <c r="J24">
        <v>4.1404018813550518</v>
      </c>
      <c r="K24">
        <v>4.1257884179806892</v>
      </c>
      <c r="L24">
        <v>3.9651796681904838</v>
      </c>
      <c r="M24">
        <f t="shared" si="0"/>
        <v>80490</v>
      </c>
      <c r="N24">
        <f>VLOOKUP(A24,'GDP, US $, current prices, curr'!$A$7:$K$60,11,0)</f>
        <v>435320.24</v>
      </c>
      <c r="O24">
        <f>VLOOKUP(A24,pop_2010_2021!$A$2:$M$42,13,0)</f>
        <v>5408320</v>
      </c>
    </row>
    <row r="25" spans="1:15" x14ac:dyDescent="0.25">
      <c r="A25" t="s">
        <v>49</v>
      </c>
      <c r="B25">
        <v>0.46637139552675461</v>
      </c>
      <c r="C25">
        <v>0.50068071496225763</v>
      </c>
      <c r="D25">
        <v>0.49907204817050299</v>
      </c>
      <c r="E25">
        <v>0.4754883566207152</v>
      </c>
      <c r="F25">
        <v>0.45244902960472588</v>
      </c>
      <c r="G25">
        <v>0.3780744325460772</v>
      </c>
      <c r="H25">
        <v>0.36987463622076977</v>
      </c>
      <c r="I25">
        <v>0.42929809647750294</v>
      </c>
      <c r="J25">
        <v>0.44804987168583127</v>
      </c>
      <c r="K25">
        <v>0.43315044079586779</v>
      </c>
      <c r="L25">
        <v>0.42409020264887476</v>
      </c>
      <c r="M25">
        <f t="shared" si="0"/>
        <v>37710</v>
      </c>
      <c r="N25">
        <f>VLOOKUP(A25,'GDP, US $, current prices, curr'!$A$7:$K$60,11,0)</f>
        <v>1439116.166</v>
      </c>
      <c r="O25">
        <f>VLOOKUP(A25,pop_2010_2021!$A$2:$M$42,13,0)</f>
        <v>38162224</v>
      </c>
    </row>
    <row r="26" spans="1:15" x14ac:dyDescent="0.25">
      <c r="A26" t="s">
        <v>50</v>
      </c>
      <c r="B26">
        <v>1.992444032497565</v>
      </c>
      <c r="C26">
        <v>1.4816356943098452</v>
      </c>
      <c r="D26">
        <v>1.2894881412167476</v>
      </c>
      <c r="E26">
        <v>1.6259177923162731</v>
      </c>
      <c r="F26">
        <v>1.7947370083332359</v>
      </c>
      <c r="G26">
        <v>1.3462708711540636</v>
      </c>
      <c r="H26">
        <v>1.1698455026397636</v>
      </c>
      <c r="I26">
        <v>1.2563737949380116</v>
      </c>
      <c r="J26">
        <v>1.4457323357016487</v>
      </c>
      <c r="K26">
        <v>1.2966798535094815</v>
      </c>
      <c r="L26">
        <v>1.0730825111059392</v>
      </c>
      <c r="M26">
        <f t="shared" si="0"/>
        <v>36679</v>
      </c>
      <c r="N26">
        <f>VLOOKUP(A26,'GDP, US $, current prices, curr'!$A$7:$K$60,11,0)</f>
        <v>377721.07400000002</v>
      </c>
      <c r="O26">
        <f>VLOOKUP(A26,pop_2010_2021!$A$2:$M$42,13,0)</f>
        <v>10297876</v>
      </c>
    </row>
    <row r="27" spans="1:15" x14ac:dyDescent="0.25">
      <c r="A27" t="s">
        <v>52</v>
      </c>
      <c r="B27">
        <v>1.4091050383528501</v>
      </c>
      <c r="C27">
        <v>1.4808491709606255</v>
      </c>
      <c r="D27">
        <v>1.3693858078396624</v>
      </c>
      <c r="E27">
        <v>1.3634762329817582</v>
      </c>
      <c r="F27">
        <v>1.3498656155853908</v>
      </c>
      <c r="G27">
        <v>1.1563218435375897</v>
      </c>
      <c r="H27">
        <v>1.1702344832798111</v>
      </c>
      <c r="I27">
        <v>1.2564562974521347</v>
      </c>
      <c r="J27">
        <v>1.3829728750513273</v>
      </c>
      <c r="K27">
        <v>1.4182371213462819</v>
      </c>
      <c r="L27">
        <v>1.486968877105469</v>
      </c>
      <c r="M27">
        <f t="shared" si="0"/>
        <v>43985</v>
      </c>
      <c r="N27">
        <f>VLOOKUP(A27,'GDP, US $, current prices, curr'!$A$7:$K$60,11,0)</f>
        <v>92677.671000000002</v>
      </c>
      <c r="O27">
        <f>VLOOKUP(A27,pop_2010_2021!$A$2:$M$42,13,0)</f>
        <v>2107007</v>
      </c>
    </row>
    <row r="28" spans="1:15" x14ac:dyDescent="0.25">
      <c r="A28" t="s">
        <v>53</v>
      </c>
      <c r="B28">
        <v>1.6405438258092895</v>
      </c>
      <c r="C28">
        <v>1.8482053451563312</v>
      </c>
      <c r="D28">
        <v>1.558380104623398</v>
      </c>
      <c r="E28">
        <v>1.6563929579821413</v>
      </c>
      <c r="F28">
        <v>1.6489955908630358</v>
      </c>
      <c r="G28">
        <v>1.4116302449276774</v>
      </c>
      <c r="H28">
        <v>1.585682299159735</v>
      </c>
      <c r="I28">
        <v>1.5954663143594263</v>
      </c>
      <c r="J28">
        <v>1.6815824172212031</v>
      </c>
      <c r="K28">
        <v>1.5731929688338215</v>
      </c>
      <c r="L28">
        <v>1.5104934919640589</v>
      </c>
      <c r="M28">
        <f t="shared" si="0"/>
        <v>40728</v>
      </c>
      <c r="N28">
        <f>VLOOKUP(A28,'GDP, US $, current prices, curr'!$A$7:$K$60,11,0)</f>
        <v>1927531.4820000001</v>
      </c>
      <c r="O28">
        <f>VLOOKUP(A28,pop_2010_2021!$A$2:$M$42,13,0)</f>
        <v>47326687</v>
      </c>
    </row>
    <row r="29" spans="1:15" x14ac:dyDescent="0.25">
      <c r="A29" t="s">
        <v>54</v>
      </c>
      <c r="B29">
        <v>2.7322904745092598</v>
      </c>
      <c r="C29">
        <v>2.9698221524410067</v>
      </c>
      <c r="D29">
        <v>2.5914371095005251</v>
      </c>
      <c r="E29">
        <v>2.8334942992845904</v>
      </c>
      <c r="F29">
        <v>5.1454138543260415</v>
      </c>
      <c r="G29">
        <v>4.1078562365862537</v>
      </c>
      <c r="H29">
        <v>3.9410141159715835</v>
      </c>
      <c r="I29">
        <v>4.4127693273657638</v>
      </c>
      <c r="J29">
        <v>4.8199713716122954</v>
      </c>
      <c r="K29">
        <v>4.7382717858196335</v>
      </c>
      <c r="L29">
        <v>4.8293109036954274</v>
      </c>
      <c r="M29">
        <f t="shared" si="0"/>
        <v>59973</v>
      </c>
      <c r="N29">
        <f>VLOOKUP(A29,'GDP, US $, current prices, curr'!$A$7:$K$60,11,0)</f>
        <v>624677.49399999995</v>
      </c>
      <c r="O29">
        <f>VLOOKUP(A29,pop_2010_2021!$A$2:$M$42,13,0)</f>
        <v>10415812</v>
      </c>
    </row>
    <row r="30" spans="1:15" x14ac:dyDescent="0.25">
      <c r="A30" t="s">
        <v>55</v>
      </c>
      <c r="B30">
        <v>7.8770755190794519</v>
      </c>
      <c r="C30">
        <v>9.0341509701991658</v>
      </c>
      <c r="D30">
        <v>8.78016561748416</v>
      </c>
      <c r="E30">
        <v>9.1805006239070508</v>
      </c>
      <c r="F30">
        <v>9.0955300790875562</v>
      </c>
      <c r="G30">
        <v>8.4959259383574661</v>
      </c>
      <c r="H30">
        <v>8.0592300510167156</v>
      </c>
      <c r="I30">
        <v>8.0186719237505137</v>
      </c>
      <c r="J30">
        <v>8.157491014850617</v>
      </c>
      <c r="K30">
        <v>8.1613978785532364</v>
      </c>
      <c r="L30">
        <v>7.9924158704910866</v>
      </c>
      <c r="M30">
        <f t="shared" si="0"/>
        <v>75973</v>
      </c>
      <c r="N30">
        <f>VLOOKUP(A30,'GDP, US $, current prices, curr'!$A$7:$K$60,11,0)</f>
        <v>661115.196</v>
      </c>
      <c r="O30">
        <f>VLOOKUP(A30,pop_2010_2021!$A$2:$M$42,13,0)</f>
        <v>8701914</v>
      </c>
    </row>
    <row r="31" spans="1:15" x14ac:dyDescent="0.25">
      <c r="A31" t="s">
        <v>56</v>
      </c>
      <c r="B31">
        <v>0.13632625461631831</v>
      </c>
      <c r="C31">
        <v>0.13805834265044553</v>
      </c>
      <c r="D31">
        <v>0.15163073144939818</v>
      </c>
      <c r="E31">
        <v>0.17350122789107278</v>
      </c>
      <c r="F31">
        <v>0.15954026730673387</v>
      </c>
      <c r="G31">
        <v>0.15054512431894618</v>
      </c>
      <c r="H31">
        <v>0.17304160067366003</v>
      </c>
      <c r="I31">
        <v>0.16279002819827715</v>
      </c>
      <c r="J31">
        <v>0.13921358883060125</v>
      </c>
      <c r="K31">
        <v>0.14683884784504733</v>
      </c>
      <c r="L31">
        <v>0.14648453202823039</v>
      </c>
      <c r="M31">
        <f t="shared" si="0"/>
        <v>30671</v>
      </c>
      <c r="N31">
        <f>VLOOKUP(A31,'GDP, US $, current prices, curr'!$A$7:$K$60,11,0)</f>
        <v>2580935.4130000002</v>
      </c>
      <c r="O31">
        <f>VLOOKUP(A31,pop_2010_2021!$A$2:$M$42,13,0)</f>
        <v>84147326</v>
      </c>
    </row>
    <row r="32" spans="1:15" x14ac:dyDescent="0.25">
      <c r="A32" t="s">
        <v>57</v>
      </c>
      <c r="B32">
        <v>5.1807541161605988</v>
      </c>
      <c r="C32">
        <v>5.3624732628802532</v>
      </c>
      <c r="D32">
        <v>5.7848616663393777</v>
      </c>
      <c r="E32">
        <v>5.3097458143083607</v>
      </c>
      <c r="F32">
        <v>5.6610904059077152</v>
      </c>
      <c r="G32">
        <v>5.1719070212741718</v>
      </c>
      <c r="H32">
        <v>6.1508911901638399</v>
      </c>
      <c r="I32">
        <v>5.980133821159221</v>
      </c>
      <c r="J32">
        <v>7.0900509140061301</v>
      </c>
      <c r="K32">
        <v>6.2661463443903846</v>
      </c>
      <c r="L32">
        <v>5.6790782053890068</v>
      </c>
      <c r="M32">
        <f t="shared" si="0"/>
        <v>49765</v>
      </c>
      <c r="N32">
        <f>VLOOKUP(A32,'GDP, US $, current prices, curr'!$A$7:$K$60,11,0)</f>
        <v>3351727.9410000001</v>
      </c>
      <c r="O32">
        <f>VLOOKUP(A32,pop_2010_2021!$A$2:$M$42,13,0)</f>
        <v>67350695</v>
      </c>
    </row>
    <row r="33" spans="1:15" x14ac:dyDescent="0.25">
      <c r="A33" t="s">
        <v>58</v>
      </c>
      <c r="B33">
        <v>6.5806108162968426</v>
      </c>
      <c r="C33">
        <v>6.915806149556432</v>
      </c>
      <c r="D33">
        <v>7.2633935956869715</v>
      </c>
      <c r="E33">
        <v>7.2452109852438848</v>
      </c>
      <c r="F33">
        <v>7.6363925789037257</v>
      </c>
      <c r="G33">
        <v>8.1720122873491334</v>
      </c>
      <c r="H33">
        <v>8.3690169696202616</v>
      </c>
      <c r="I33">
        <v>8.7237778537177899</v>
      </c>
      <c r="J33">
        <v>8.0537828382783374</v>
      </c>
      <c r="K33">
        <v>8.4485621084957785</v>
      </c>
      <c r="L33">
        <v>8.8531503426776155</v>
      </c>
      <c r="M33">
        <f t="shared" si="0"/>
        <v>70248</v>
      </c>
      <c r="N33">
        <f>VLOOKUP(A33,'GDP, US $, current prices, curr'!$A$7:$K$60,11,0)</f>
        <v>23315081</v>
      </c>
      <c r="O33">
        <f>VLOOKUP(A33,pop_2010_2021!$A$2:$M$42,13,0)</f>
        <v>331893745</v>
      </c>
    </row>
    <row r="34" spans="1:15" x14ac:dyDescent="0.25">
      <c r="A34" t="s">
        <v>59</v>
      </c>
      <c r="B34">
        <v>3.3633287750278646</v>
      </c>
      <c r="C34">
        <v>3.573136653240494</v>
      </c>
      <c r="D34">
        <v>3.5922294140183419</v>
      </c>
      <c r="E34">
        <v>3.7055969612415778</v>
      </c>
      <c r="F34">
        <v>3.7473360515047753</v>
      </c>
      <c r="G34">
        <v>3.6418175623126556</v>
      </c>
      <c r="H34">
        <v>3.8893464524671133</v>
      </c>
      <c r="I34">
        <v>3.9650492433866145</v>
      </c>
      <c r="J34">
        <v>3.9166834349285486</v>
      </c>
      <c r="K34">
        <v>3.68972277778244</v>
      </c>
      <c r="L34">
        <v>3.8091450977206018</v>
      </c>
      <c r="M34">
        <f t="shared" si="0"/>
        <v>48906</v>
      </c>
      <c r="N34">
        <f>VLOOKUP(A34,'GDP, US $, current prices, curr'!$A$7:$K$60,11,0)</f>
        <v>67210700.166999996</v>
      </c>
      <c r="O34">
        <f>VLOOKUP(A34,pop_2010_2021!$A$2:$M$42,13,0)</f>
        <v>1374274735.9709201</v>
      </c>
    </row>
    <row r="39" spans="1:15" x14ac:dyDescent="0.25">
      <c r="B39" t="s">
        <v>606</v>
      </c>
      <c r="C39" t="s">
        <v>607</v>
      </c>
      <c r="D39" t="s">
        <v>608</v>
      </c>
      <c r="E39" t="s">
        <v>609</v>
      </c>
      <c r="F39" t="s">
        <v>610</v>
      </c>
      <c r="G39" t="s">
        <v>611</v>
      </c>
      <c r="H39" t="s">
        <v>612</v>
      </c>
      <c r="I39" t="s">
        <v>613</v>
      </c>
      <c r="J39" t="s">
        <v>614</v>
      </c>
      <c r="K39" t="s">
        <v>615</v>
      </c>
      <c r="L39" t="s">
        <v>616</v>
      </c>
      <c r="M39" t="s">
        <v>617</v>
      </c>
    </row>
    <row r="40" spans="1:15" x14ac:dyDescent="0.25">
      <c r="A40" t="s">
        <v>491</v>
      </c>
      <c r="B40">
        <f>CORREL(B42:B74,$M$42:$M$74)</f>
        <v>-0.77995332787201888</v>
      </c>
      <c r="C40">
        <f t="shared" ref="C40:L40" si="1">CORREL(C42:C74,$M$42:$M$74)</f>
        <v>-0.78842719104399683</v>
      </c>
      <c r="D40">
        <f t="shared" si="1"/>
        <v>-0.79723724063728563</v>
      </c>
      <c r="E40">
        <f t="shared" si="1"/>
        <v>-0.80129306891644692</v>
      </c>
      <c r="F40">
        <f t="shared" si="1"/>
        <v>-0.80776130119867218</v>
      </c>
      <c r="G40">
        <f t="shared" si="1"/>
        <v>-0.79419924477571102</v>
      </c>
      <c r="H40">
        <f t="shared" si="1"/>
        <v>-0.78548026585563036</v>
      </c>
      <c r="I40">
        <f t="shared" si="1"/>
        <v>-0.78809031259629447</v>
      </c>
      <c r="J40">
        <f t="shared" si="1"/>
        <v>-0.7878815974364195</v>
      </c>
      <c r="K40">
        <f t="shared" si="1"/>
        <v>-0.77598081957047316</v>
      </c>
      <c r="L40">
        <f t="shared" si="1"/>
        <v>-0.78099787250834252</v>
      </c>
    </row>
    <row r="41" spans="1:15" x14ac:dyDescent="0.25">
      <c r="A41" t="str">
        <f>A1</f>
        <v>fajlagos</v>
      </c>
      <c r="B41">
        <f t="shared" ref="B41:O41" si="2">B1</f>
        <v>2010</v>
      </c>
      <c r="C41">
        <f t="shared" si="2"/>
        <v>2011</v>
      </c>
      <c r="D41">
        <f t="shared" si="2"/>
        <v>2012</v>
      </c>
      <c r="E41">
        <f t="shared" si="2"/>
        <v>2013</v>
      </c>
      <c r="F41">
        <f t="shared" si="2"/>
        <v>2014</v>
      </c>
      <c r="G41">
        <f t="shared" si="2"/>
        <v>2015</v>
      </c>
      <c r="H41">
        <f t="shared" si="2"/>
        <v>2016</v>
      </c>
      <c r="I41">
        <f t="shared" si="2"/>
        <v>2017</v>
      </c>
      <c r="J41">
        <f t="shared" si="2"/>
        <v>2018</v>
      </c>
      <c r="K41">
        <f t="shared" si="2"/>
        <v>2019</v>
      </c>
      <c r="L41">
        <f t="shared" si="2"/>
        <v>2020</v>
      </c>
      <c r="M41" t="str">
        <f t="shared" si="2"/>
        <v>GDP/pop</v>
      </c>
      <c r="N41" t="str">
        <f t="shared" si="2"/>
        <v>GDP</v>
      </c>
      <c r="O41" t="str">
        <f t="shared" si="2"/>
        <v>population</v>
      </c>
    </row>
    <row r="42" spans="1:15" x14ac:dyDescent="0.25">
      <c r="A42" t="str">
        <f t="shared" ref="A42:A74" si="3">A2</f>
        <v>Australia</v>
      </c>
      <c r="B42">
        <f>RANK(B2,B$2:B$34,0)</f>
        <v>11</v>
      </c>
      <c r="C42">
        <f t="shared" ref="C42:L42" si="4">RANK(C2,C$2:C$34,0)</f>
        <v>9</v>
      </c>
      <c r="D42">
        <f t="shared" si="4"/>
        <v>9</v>
      </c>
      <c r="E42">
        <f t="shared" si="4"/>
        <v>9</v>
      </c>
      <c r="F42">
        <f t="shared" si="4"/>
        <v>10</v>
      </c>
      <c r="G42">
        <f t="shared" si="4"/>
        <v>12</v>
      </c>
      <c r="H42">
        <f t="shared" si="4"/>
        <v>13</v>
      </c>
      <c r="I42">
        <f t="shared" si="4"/>
        <v>13</v>
      </c>
      <c r="J42">
        <f t="shared" si="4"/>
        <v>14</v>
      </c>
      <c r="K42">
        <f t="shared" si="4"/>
        <v>15</v>
      </c>
      <c r="L42">
        <f t="shared" si="4"/>
        <v>15</v>
      </c>
      <c r="M42">
        <f t="shared" ref="M42" si="5">M2</f>
        <v>61977</v>
      </c>
    </row>
    <row r="43" spans="1:15" x14ac:dyDescent="0.25">
      <c r="A43" t="str">
        <f t="shared" si="3"/>
        <v>Belgium</v>
      </c>
      <c r="B43">
        <f t="shared" ref="B43:L74" si="6">RANK(B3,B$2:B$34,0)</f>
        <v>9</v>
      </c>
      <c r="C43">
        <f t="shared" si="6"/>
        <v>10</v>
      </c>
      <c r="D43">
        <f t="shared" si="6"/>
        <v>8</v>
      </c>
      <c r="E43">
        <f t="shared" si="6"/>
        <v>11</v>
      </c>
      <c r="F43">
        <f t="shared" si="6"/>
        <v>13</v>
      </c>
      <c r="G43">
        <f t="shared" si="6"/>
        <v>14</v>
      </c>
      <c r="H43">
        <f t="shared" si="6"/>
        <v>14</v>
      </c>
      <c r="I43">
        <f t="shared" si="6"/>
        <v>14</v>
      </c>
      <c r="J43">
        <f t="shared" si="6"/>
        <v>13</v>
      </c>
      <c r="K43">
        <f t="shared" si="6"/>
        <v>13</v>
      </c>
      <c r="L43">
        <f t="shared" si="6"/>
        <v>13</v>
      </c>
      <c r="M43">
        <f t="shared" ref="M43" si="7">M3</f>
        <v>59006</v>
      </c>
    </row>
    <row r="44" spans="1:15" x14ac:dyDescent="0.25">
      <c r="A44" t="str">
        <f t="shared" si="3"/>
        <v>Chile</v>
      </c>
      <c r="B44">
        <f t="shared" si="6"/>
        <v>24</v>
      </c>
      <c r="C44">
        <f t="shared" si="6"/>
        <v>24</v>
      </c>
      <c r="D44">
        <f t="shared" si="6"/>
        <v>23</v>
      </c>
      <c r="E44">
        <f t="shared" si="6"/>
        <v>23</v>
      </c>
      <c r="F44">
        <f t="shared" si="6"/>
        <v>24</v>
      </c>
      <c r="G44">
        <f t="shared" si="6"/>
        <v>22</v>
      </c>
      <c r="H44">
        <f t="shared" si="6"/>
        <v>22</v>
      </c>
      <c r="I44">
        <f t="shared" si="6"/>
        <v>23</v>
      </c>
      <c r="J44">
        <f t="shared" si="6"/>
        <v>23</v>
      </c>
      <c r="K44">
        <f t="shared" si="6"/>
        <v>24</v>
      </c>
      <c r="L44">
        <f t="shared" si="6"/>
        <v>24</v>
      </c>
      <c r="M44">
        <f t="shared" ref="M44" si="8">M4</f>
        <v>28105</v>
      </c>
    </row>
    <row r="45" spans="1:15" x14ac:dyDescent="0.25">
      <c r="A45" t="str">
        <f t="shared" si="3"/>
        <v>Colombia</v>
      </c>
      <c r="B45">
        <f t="shared" si="6"/>
        <v>32</v>
      </c>
      <c r="C45">
        <f t="shared" si="6"/>
        <v>32</v>
      </c>
      <c r="D45">
        <f t="shared" si="6"/>
        <v>32</v>
      </c>
      <c r="E45">
        <f t="shared" si="6"/>
        <v>32</v>
      </c>
      <c r="F45">
        <f t="shared" si="6"/>
        <v>32</v>
      </c>
      <c r="G45">
        <f t="shared" si="6"/>
        <v>32</v>
      </c>
      <c r="H45">
        <f t="shared" si="6"/>
        <v>33</v>
      </c>
      <c r="I45">
        <f t="shared" si="6"/>
        <v>32</v>
      </c>
      <c r="J45">
        <f t="shared" si="6"/>
        <v>32</v>
      </c>
      <c r="K45">
        <f t="shared" si="6"/>
        <v>32</v>
      </c>
      <c r="L45">
        <f t="shared" si="6"/>
        <v>32</v>
      </c>
      <c r="M45">
        <f t="shared" ref="M45" si="9">M5</f>
        <v>17005</v>
      </c>
    </row>
    <row r="46" spans="1:15" x14ac:dyDescent="0.25">
      <c r="A46" t="str">
        <f t="shared" si="3"/>
        <v>Costa Rica</v>
      </c>
      <c r="B46">
        <f t="shared" si="6"/>
        <v>31</v>
      </c>
      <c r="C46">
        <f t="shared" si="6"/>
        <v>31</v>
      </c>
      <c r="D46">
        <f t="shared" si="6"/>
        <v>31</v>
      </c>
      <c r="E46">
        <f t="shared" si="6"/>
        <v>31</v>
      </c>
      <c r="F46">
        <f t="shared" si="6"/>
        <v>30</v>
      </c>
      <c r="G46">
        <f t="shared" si="6"/>
        <v>30</v>
      </c>
      <c r="H46">
        <f t="shared" si="6"/>
        <v>30</v>
      </c>
      <c r="I46">
        <f t="shared" si="6"/>
        <v>30</v>
      </c>
      <c r="J46">
        <f t="shared" si="6"/>
        <v>30</v>
      </c>
      <c r="K46">
        <f t="shared" si="6"/>
        <v>30</v>
      </c>
      <c r="L46">
        <f t="shared" si="6"/>
        <v>30</v>
      </c>
      <c r="M46">
        <f t="shared" ref="M46" si="10">M6</f>
        <v>22691</v>
      </c>
    </row>
    <row r="47" spans="1:15" x14ac:dyDescent="0.25">
      <c r="A47" t="str">
        <f t="shared" si="3"/>
        <v>Czech Republic</v>
      </c>
      <c r="B47">
        <f t="shared" si="6"/>
        <v>22</v>
      </c>
      <c r="C47">
        <f t="shared" si="6"/>
        <v>22</v>
      </c>
      <c r="D47">
        <f t="shared" si="6"/>
        <v>22</v>
      </c>
      <c r="E47">
        <f t="shared" si="6"/>
        <v>22</v>
      </c>
      <c r="F47">
        <f t="shared" si="6"/>
        <v>22</v>
      </c>
      <c r="G47">
        <f t="shared" si="6"/>
        <v>23</v>
      </c>
      <c r="H47">
        <f t="shared" si="6"/>
        <v>24</v>
      </c>
      <c r="I47">
        <f t="shared" si="6"/>
        <v>24</v>
      </c>
      <c r="J47">
        <f t="shared" si="6"/>
        <v>24</v>
      </c>
      <c r="K47">
        <f t="shared" si="6"/>
        <v>23</v>
      </c>
      <c r="L47">
        <f t="shared" si="6"/>
        <v>23</v>
      </c>
      <c r="M47">
        <f t="shared" ref="M47" si="11">M7</f>
        <v>45639</v>
      </c>
    </row>
    <row r="48" spans="1:15" x14ac:dyDescent="0.25">
      <c r="A48" t="str">
        <f t="shared" si="3"/>
        <v>Estonia</v>
      </c>
      <c r="B48">
        <f t="shared" si="6"/>
        <v>26</v>
      </c>
      <c r="C48">
        <f t="shared" si="6"/>
        <v>26</v>
      </c>
      <c r="D48">
        <f t="shared" si="6"/>
        <v>26</v>
      </c>
      <c r="E48">
        <f t="shared" si="6"/>
        <v>24</v>
      </c>
      <c r="F48">
        <f t="shared" si="6"/>
        <v>23</v>
      </c>
      <c r="G48">
        <f t="shared" si="6"/>
        <v>24</v>
      </c>
      <c r="H48">
        <f t="shared" si="6"/>
        <v>23</v>
      </c>
      <c r="I48">
        <f t="shared" si="6"/>
        <v>22</v>
      </c>
      <c r="J48">
        <f t="shared" si="6"/>
        <v>22</v>
      </c>
      <c r="K48">
        <f t="shared" si="6"/>
        <v>22</v>
      </c>
      <c r="L48">
        <f t="shared" si="6"/>
        <v>22</v>
      </c>
      <c r="M48">
        <f t="shared" ref="M48" si="12">M8</f>
        <v>43465</v>
      </c>
    </row>
    <row r="49" spans="1:13" x14ac:dyDescent="0.25">
      <c r="A49" t="str">
        <f t="shared" si="3"/>
        <v>Finland</v>
      </c>
      <c r="B49">
        <f t="shared" si="6"/>
        <v>16</v>
      </c>
      <c r="C49">
        <f t="shared" si="6"/>
        <v>16</v>
      </c>
      <c r="D49">
        <f t="shared" si="6"/>
        <v>16</v>
      </c>
      <c r="E49">
        <f t="shared" si="6"/>
        <v>16</v>
      </c>
      <c r="F49">
        <f t="shared" si="6"/>
        <v>16</v>
      </c>
      <c r="G49">
        <f t="shared" si="6"/>
        <v>16</v>
      </c>
      <c r="H49">
        <f t="shared" si="6"/>
        <v>16</v>
      </c>
      <c r="I49">
        <f t="shared" si="6"/>
        <v>17</v>
      </c>
      <c r="J49">
        <f t="shared" si="6"/>
        <v>21</v>
      </c>
      <c r="K49">
        <f t="shared" si="6"/>
        <v>21</v>
      </c>
      <c r="L49">
        <f t="shared" si="6"/>
        <v>21</v>
      </c>
      <c r="M49">
        <f t="shared" ref="M49" si="13">M9</f>
        <v>54861</v>
      </c>
    </row>
    <row r="50" spans="1:13" x14ac:dyDescent="0.25">
      <c r="A50" t="str">
        <f t="shared" si="3"/>
        <v>France</v>
      </c>
      <c r="B50">
        <f t="shared" si="6"/>
        <v>6</v>
      </c>
      <c r="C50">
        <f t="shared" si="6"/>
        <v>8</v>
      </c>
      <c r="D50">
        <f t="shared" si="6"/>
        <v>7</v>
      </c>
      <c r="E50">
        <f t="shared" si="6"/>
        <v>7</v>
      </c>
      <c r="F50">
        <f t="shared" si="6"/>
        <v>8</v>
      </c>
      <c r="G50">
        <f t="shared" si="6"/>
        <v>8</v>
      </c>
      <c r="H50">
        <f t="shared" si="6"/>
        <v>6</v>
      </c>
      <c r="I50">
        <f t="shared" si="6"/>
        <v>6</v>
      </c>
      <c r="J50">
        <f t="shared" si="6"/>
        <v>6</v>
      </c>
      <c r="K50">
        <f t="shared" si="6"/>
        <v>7</v>
      </c>
      <c r="L50">
        <f t="shared" si="6"/>
        <v>7</v>
      </c>
      <c r="M50">
        <f t="shared" ref="M50" si="14">M10</f>
        <v>51373</v>
      </c>
    </row>
    <row r="51" spans="1:13" x14ac:dyDescent="0.25">
      <c r="A51" t="str">
        <f t="shared" si="3"/>
        <v>Germany</v>
      </c>
      <c r="B51">
        <f t="shared" si="6"/>
        <v>12</v>
      </c>
      <c r="C51">
        <f t="shared" si="6"/>
        <v>12</v>
      </c>
      <c r="D51">
        <f t="shared" si="6"/>
        <v>10</v>
      </c>
      <c r="E51">
        <f t="shared" si="6"/>
        <v>8</v>
      </c>
      <c r="F51">
        <f t="shared" si="6"/>
        <v>9</v>
      </c>
      <c r="G51">
        <f t="shared" si="6"/>
        <v>11</v>
      </c>
      <c r="H51">
        <f t="shared" si="6"/>
        <v>11</v>
      </c>
      <c r="I51">
        <f t="shared" si="6"/>
        <v>10</v>
      </c>
      <c r="J51">
        <f t="shared" si="6"/>
        <v>9</v>
      </c>
      <c r="K51">
        <f t="shared" si="6"/>
        <v>9</v>
      </c>
      <c r="L51">
        <f t="shared" si="6"/>
        <v>8</v>
      </c>
      <c r="M51">
        <f t="shared" ref="M51" si="15">M11</f>
        <v>58831</v>
      </c>
    </row>
    <row r="52" spans="1:13" x14ac:dyDescent="0.25">
      <c r="A52" t="str">
        <f t="shared" si="3"/>
        <v>Greece</v>
      </c>
      <c r="B52">
        <f t="shared" si="6"/>
        <v>23</v>
      </c>
      <c r="C52">
        <f t="shared" si="6"/>
        <v>23</v>
      </c>
      <c r="D52">
        <f t="shared" si="6"/>
        <v>24</v>
      </c>
      <c r="E52">
        <f t="shared" si="6"/>
        <v>25</v>
      </c>
      <c r="F52">
        <f t="shared" si="6"/>
        <v>25</v>
      </c>
      <c r="G52">
        <f t="shared" si="6"/>
        <v>26</v>
      </c>
      <c r="H52">
        <f t="shared" si="6"/>
        <v>26</v>
      </c>
      <c r="I52">
        <f t="shared" si="6"/>
        <v>26</v>
      </c>
      <c r="J52">
        <f t="shared" si="6"/>
        <v>27</v>
      </c>
      <c r="K52">
        <f t="shared" si="6"/>
        <v>27</v>
      </c>
      <c r="L52">
        <f t="shared" si="6"/>
        <v>26</v>
      </c>
      <c r="M52">
        <f t="shared" ref="M52" si="16">M12</f>
        <v>31240</v>
      </c>
    </row>
    <row r="53" spans="1:13" x14ac:dyDescent="0.25">
      <c r="A53" t="str">
        <f t="shared" si="3"/>
        <v>Hungary</v>
      </c>
      <c r="B53">
        <f t="shared" si="6"/>
        <v>27</v>
      </c>
      <c r="C53">
        <f t="shared" si="6"/>
        <v>27</v>
      </c>
      <c r="D53">
        <f t="shared" si="6"/>
        <v>27</v>
      </c>
      <c r="E53">
        <f t="shared" si="6"/>
        <v>27</v>
      </c>
      <c r="F53">
        <f t="shared" si="6"/>
        <v>27</v>
      </c>
      <c r="G53">
        <f t="shared" si="6"/>
        <v>27</v>
      </c>
      <c r="H53">
        <f t="shared" si="6"/>
        <v>27</v>
      </c>
      <c r="I53">
        <f t="shared" si="6"/>
        <v>28</v>
      </c>
      <c r="J53">
        <f t="shared" si="6"/>
        <v>28</v>
      </c>
      <c r="K53">
        <f t="shared" si="6"/>
        <v>28</v>
      </c>
      <c r="L53">
        <f t="shared" si="6"/>
        <v>28</v>
      </c>
      <c r="M53">
        <f t="shared" ref="M53" si="17">M13</f>
        <v>36676</v>
      </c>
    </row>
    <row r="54" spans="1:13" x14ac:dyDescent="0.25">
      <c r="A54" t="str">
        <f t="shared" si="3"/>
        <v>Iceland</v>
      </c>
      <c r="B54">
        <f t="shared" si="6"/>
        <v>21</v>
      </c>
      <c r="C54">
        <f t="shared" si="6"/>
        <v>21</v>
      </c>
      <c r="D54">
        <f t="shared" si="6"/>
        <v>21</v>
      </c>
      <c r="E54">
        <f t="shared" si="6"/>
        <v>21</v>
      </c>
      <c r="F54">
        <f t="shared" si="6"/>
        <v>20</v>
      </c>
      <c r="G54">
        <f t="shared" si="6"/>
        <v>20</v>
      </c>
      <c r="H54">
        <f t="shared" si="6"/>
        <v>19</v>
      </c>
      <c r="I54">
        <f t="shared" si="6"/>
        <v>18</v>
      </c>
      <c r="J54">
        <f t="shared" si="6"/>
        <v>17</v>
      </c>
      <c r="K54">
        <f t="shared" si="6"/>
        <v>17</v>
      </c>
      <c r="L54">
        <f t="shared" si="6"/>
        <v>19</v>
      </c>
      <c r="M54">
        <f t="shared" ref="M54" si="18">M14</f>
        <v>58293</v>
      </c>
    </row>
    <row r="55" spans="1:13" x14ac:dyDescent="0.25">
      <c r="A55" t="str">
        <f t="shared" si="3"/>
        <v>Ireland</v>
      </c>
      <c r="B55">
        <f t="shared" si="6"/>
        <v>2</v>
      </c>
      <c r="C55">
        <f t="shared" si="6"/>
        <v>2</v>
      </c>
      <c r="D55">
        <f t="shared" si="6"/>
        <v>2</v>
      </c>
      <c r="E55">
        <f t="shared" si="6"/>
        <v>2</v>
      </c>
      <c r="F55">
        <f t="shared" si="6"/>
        <v>2</v>
      </c>
      <c r="G55">
        <f t="shared" si="6"/>
        <v>2</v>
      </c>
      <c r="H55">
        <f t="shared" si="6"/>
        <v>2</v>
      </c>
      <c r="I55">
        <f t="shared" si="6"/>
        <v>2</v>
      </c>
      <c r="J55">
        <f t="shared" si="6"/>
        <v>2</v>
      </c>
      <c r="K55">
        <f t="shared" si="6"/>
        <v>2</v>
      </c>
      <c r="L55">
        <f t="shared" si="6"/>
        <v>2</v>
      </c>
      <c r="M55">
        <f t="shared" ref="M55" si="19">M15</f>
        <v>107004</v>
      </c>
    </row>
    <row r="56" spans="1:13" x14ac:dyDescent="0.25">
      <c r="A56" t="str">
        <f t="shared" si="3"/>
        <v>Israel</v>
      </c>
      <c r="B56">
        <f t="shared" si="6"/>
        <v>19</v>
      </c>
      <c r="C56">
        <f t="shared" si="6"/>
        <v>18</v>
      </c>
      <c r="D56">
        <f t="shared" si="6"/>
        <v>17</v>
      </c>
      <c r="E56">
        <f t="shared" si="6"/>
        <v>17</v>
      </c>
      <c r="F56">
        <f t="shared" si="6"/>
        <v>18</v>
      </c>
      <c r="G56">
        <f t="shared" si="6"/>
        <v>17</v>
      </c>
      <c r="H56">
        <f t="shared" si="6"/>
        <v>17</v>
      </c>
      <c r="I56">
        <f t="shared" si="6"/>
        <v>16</v>
      </c>
      <c r="J56">
        <f t="shared" si="6"/>
        <v>16</v>
      </c>
      <c r="K56">
        <f t="shared" si="6"/>
        <v>16</v>
      </c>
      <c r="L56">
        <f t="shared" si="6"/>
        <v>16</v>
      </c>
      <c r="M56">
        <f t="shared" ref="M56" si="20">M16</f>
        <v>44071</v>
      </c>
    </row>
    <row r="57" spans="1:13" x14ac:dyDescent="0.25">
      <c r="A57" t="str">
        <f t="shared" si="3"/>
        <v>Italy</v>
      </c>
      <c r="B57">
        <f t="shared" si="6"/>
        <v>13</v>
      </c>
      <c r="C57">
        <f t="shared" si="6"/>
        <v>15</v>
      </c>
      <c r="D57">
        <f t="shared" si="6"/>
        <v>15</v>
      </c>
      <c r="E57">
        <f t="shared" si="6"/>
        <v>15</v>
      </c>
      <c r="F57">
        <f t="shared" si="6"/>
        <v>14</v>
      </c>
      <c r="G57">
        <f t="shared" si="6"/>
        <v>13</v>
      </c>
      <c r="H57">
        <f t="shared" si="6"/>
        <v>15</v>
      </c>
      <c r="I57">
        <f t="shared" si="6"/>
        <v>15</v>
      </c>
      <c r="J57">
        <f t="shared" si="6"/>
        <v>15</v>
      </c>
      <c r="K57">
        <f t="shared" si="6"/>
        <v>14</v>
      </c>
      <c r="L57">
        <f t="shared" si="6"/>
        <v>14</v>
      </c>
      <c r="M57">
        <f t="shared" ref="M57" si="21">M17</f>
        <v>46546</v>
      </c>
    </row>
    <row r="58" spans="1:13" x14ac:dyDescent="0.25">
      <c r="A58" t="str">
        <f t="shared" si="3"/>
        <v>Japan</v>
      </c>
      <c r="B58">
        <f t="shared" si="6"/>
        <v>8</v>
      </c>
      <c r="C58">
        <f t="shared" si="6"/>
        <v>7</v>
      </c>
      <c r="D58">
        <f t="shared" si="6"/>
        <v>11</v>
      </c>
      <c r="E58">
        <f t="shared" si="6"/>
        <v>14</v>
      </c>
      <c r="F58">
        <f t="shared" si="6"/>
        <v>15</v>
      </c>
      <c r="G58">
        <f t="shared" si="6"/>
        <v>15</v>
      </c>
      <c r="H58">
        <f t="shared" si="6"/>
        <v>12</v>
      </c>
      <c r="I58">
        <f t="shared" si="6"/>
        <v>12</v>
      </c>
      <c r="J58">
        <f t="shared" si="6"/>
        <v>12</v>
      </c>
      <c r="K58">
        <f t="shared" si="6"/>
        <v>12</v>
      </c>
      <c r="L58">
        <f t="shared" si="6"/>
        <v>12</v>
      </c>
      <c r="M58">
        <f t="shared" ref="M58" si="22">M18</f>
        <v>42229</v>
      </c>
    </row>
    <row r="59" spans="1:13" x14ac:dyDescent="0.25">
      <c r="A59" t="str">
        <f t="shared" si="3"/>
        <v>Korea</v>
      </c>
      <c r="B59">
        <f t="shared" si="6"/>
        <v>15</v>
      </c>
      <c r="C59">
        <f t="shared" si="6"/>
        <v>14</v>
      </c>
      <c r="D59">
        <f t="shared" si="6"/>
        <v>13</v>
      </c>
      <c r="E59">
        <f t="shared" si="6"/>
        <v>12</v>
      </c>
      <c r="F59">
        <f t="shared" si="6"/>
        <v>12</v>
      </c>
      <c r="G59">
        <f t="shared" si="6"/>
        <v>10</v>
      </c>
      <c r="H59">
        <f t="shared" si="6"/>
        <v>10</v>
      </c>
      <c r="I59">
        <f t="shared" si="6"/>
        <v>11</v>
      </c>
      <c r="J59">
        <f t="shared" si="6"/>
        <v>11</v>
      </c>
      <c r="K59">
        <f t="shared" si="6"/>
        <v>5</v>
      </c>
      <c r="L59">
        <f t="shared" si="6"/>
        <v>10</v>
      </c>
      <c r="M59">
        <f t="shared" ref="M59" si="23">M19</f>
        <v>46888</v>
      </c>
    </row>
    <row r="60" spans="1:13" x14ac:dyDescent="0.25">
      <c r="A60" t="str">
        <f t="shared" si="3"/>
        <v>Latvia</v>
      </c>
      <c r="B60">
        <f t="shared" si="6"/>
        <v>28</v>
      </c>
      <c r="C60">
        <f t="shared" si="6"/>
        <v>28</v>
      </c>
      <c r="D60">
        <f t="shared" si="6"/>
        <v>28</v>
      </c>
      <c r="E60">
        <f t="shared" si="6"/>
        <v>28</v>
      </c>
      <c r="F60">
        <f t="shared" si="6"/>
        <v>28</v>
      </c>
      <c r="G60">
        <f t="shared" si="6"/>
        <v>28</v>
      </c>
      <c r="H60">
        <f t="shared" si="6"/>
        <v>28</v>
      </c>
      <c r="I60">
        <f t="shared" si="6"/>
        <v>27</v>
      </c>
      <c r="J60">
        <f t="shared" si="6"/>
        <v>25</v>
      </c>
      <c r="K60">
        <f t="shared" si="6"/>
        <v>25</v>
      </c>
      <c r="L60">
        <f t="shared" si="6"/>
        <v>25</v>
      </c>
      <c r="M60">
        <f t="shared" ref="M60" si="24">M20</f>
        <v>35122</v>
      </c>
    </row>
    <row r="61" spans="1:13" x14ac:dyDescent="0.25">
      <c r="A61" t="str">
        <f t="shared" si="3"/>
        <v>Lithuania</v>
      </c>
      <c r="B61">
        <f t="shared" si="6"/>
        <v>29</v>
      </c>
      <c r="C61">
        <f t="shared" si="6"/>
        <v>29</v>
      </c>
      <c r="D61">
        <f t="shared" si="6"/>
        <v>29</v>
      </c>
      <c r="E61">
        <f t="shared" si="6"/>
        <v>29</v>
      </c>
      <c r="F61">
        <f t="shared" si="6"/>
        <v>29</v>
      </c>
      <c r="G61">
        <f t="shared" si="6"/>
        <v>29</v>
      </c>
      <c r="H61">
        <f t="shared" si="6"/>
        <v>29</v>
      </c>
      <c r="I61">
        <f t="shared" si="6"/>
        <v>29</v>
      </c>
      <c r="J61">
        <f t="shared" si="6"/>
        <v>29</v>
      </c>
      <c r="K61">
        <f t="shared" si="6"/>
        <v>29</v>
      </c>
      <c r="L61">
        <f t="shared" si="6"/>
        <v>29</v>
      </c>
      <c r="M61">
        <f t="shared" ref="M61" si="25">M21</f>
        <v>43892</v>
      </c>
    </row>
    <row r="62" spans="1:13" x14ac:dyDescent="0.25">
      <c r="A62" t="str">
        <f t="shared" si="3"/>
        <v>Luxembourg</v>
      </c>
      <c r="B62">
        <f t="shared" si="6"/>
        <v>1</v>
      </c>
      <c r="C62">
        <f t="shared" si="6"/>
        <v>1</v>
      </c>
      <c r="D62">
        <f t="shared" si="6"/>
        <v>1</v>
      </c>
      <c r="E62">
        <f t="shared" si="6"/>
        <v>1</v>
      </c>
      <c r="F62">
        <f t="shared" si="6"/>
        <v>1</v>
      </c>
      <c r="G62">
        <f t="shared" si="6"/>
        <v>1</v>
      </c>
      <c r="H62">
        <f t="shared" si="6"/>
        <v>1</v>
      </c>
      <c r="I62">
        <f t="shared" si="6"/>
        <v>1</v>
      </c>
      <c r="J62">
        <f t="shared" si="6"/>
        <v>1</v>
      </c>
      <c r="K62">
        <f t="shared" si="6"/>
        <v>1</v>
      </c>
      <c r="L62">
        <f t="shared" si="6"/>
        <v>1</v>
      </c>
      <c r="M62">
        <f t="shared" ref="M62" si="26">M22</f>
        <v>131477</v>
      </c>
    </row>
    <row r="63" spans="1:13" x14ac:dyDescent="0.25">
      <c r="A63" t="str">
        <f t="shared" si="3"/>
        <v>Mexico</v>
      </c>
      <c r="B63">
        <f t="shared" si="6"/>
        <v>30</v>
      </c>
      <c r="C63">
        <f t="shared" si="6"/>
        <v>30</v>
      </c>
      <c r="D63">
        <f t="shared" si="6"/>
        <v>30</v>
      </c>
      <c r="E63">
        <f t="shared" si="6"/>
        <v>30</v>
      </c>
      <c r="F63">
        <f t="shared" si="6"/>
        <v>31</v>
      </c>
      <c r="G63">
        <f t="shared" si="6"/>
        <v>31</v>
      </c>
      <c r="H63">
        <f t="shared" si="6"/>
        <v>31</v>
      </c>
      <c r="I63">
        <f t="shared" si="6"/>
        <v>31</v>
      </c>
      <c r="J63">
        <f t="shared" si="6"/>
        <v>31</v>
      </c>
      <c r="K63">
        <f t="shared" si="6"/>
        <v>31</v>
      </c>
      <c r="L63">
        <f t="shared" si="6"/>
        <v>31</v>
      </c>
      <c r="M63">
        <f t="shared" ref="M63" si="27">M23</f>
        <v>19240</v>
      </c>
    </row>
    <row r="64" spans="1:13" x14ac:dyDescent="0.25">
      <c r="A64" t="str">
        <f t="shared" si="3"/>
        <v>Norway</v>
      </c>
      <c r="B64">
        <f t="shared" si="6"/>
        <v>7</v>
      </c>
      <c r="C64">
        <f t="shared" si="6"/>
        <v>6</v>
      </c>
      <c r="D64">
        <f t="shared" si="6"/>
        <v>6</v>
      </c>
      <c r="E64">
        <f t="shared" si="6"/>
        <v>6</v>
      </c>
      <c r="F64">
        <f t="shared" si="6"/>
        <v>6</v>
      </c>
      <c r="G64">
        <f t="shared" si="6"/>
        <v>7</v>
      </c>
      <c r="H64">
        <f t="shared" si="6"/>
        <v>9</v>
      </c>
      <c r="I64">
        <f t="shared" si="6"/>
        <v>9</v>
      </c>
      <c r="J64">
        <f t="shared" si="6"/>
        <v>8</v>
      </c>
      <c r="K64">
        <f t="shared" si="6"/>
        <v>10</v>
      </c>
      <c r="L64">
        <f t="shared" si="6"/>
        <v>9</v>
      </c>
      <c r="M64">
        <f t="shared" ref="M64" si="28">M24</f>
        <v>80490</v>
      </c>
    </row>
    <row r="65" spans="1:13" x14ac:dyDescent="0.25">
      <c r="A65" t="str">
        <f t="shared" si="3"/>
        <v>Poland</v>
      </c>
      <c r="B65">
        <f t="shared" si="6"/>
        <v>25</v>
      </c>
      <c r="C65">
        <f t="shared" si="6"/>
        <v>25</v>
      </c>
      <c r="D65">
        <f t="shared" si="6"/>
        <v>25</v>
      </c>
      <c r="E65">
        <f t="shared" si="6"/>
        <v>26</v>
      </c>
      <c r="F65">
        <f t="shared" ref="C65:L74" si="29">RANK(F25,F$2:F$34,0)</f>
        <v>26</v>
      </c>
      <c r="G65">
        <f t="shared" si="29"/>
        <v>25</v>
      </c>
      <c r="H65">
        <f t="shared" si="29"/>
        <v>25</v>
      </c>
      <c r="I65">
        <f t="shared" si="29"/>
        <v>25</v>
      </c>
      <c r="J65">
        <f t="shared" si="29"/>
        <v>26</v>
      </c>
      <c r="K65">
        <f t="shared" si="29"/>
        <v>26</v>
      </c>
      <c r="L65">
        <f t="shared" si="29"/>
        <v>27</v>
      </c>
      <c r="M65">
        <f t="shared" ref="M65" si="30">M25</f>
        <v>37710</v>
      </c>
    </row>
    <row r="66" spans="1:13" x14ac:dyDescent="0.25">
      <c r="A66" t="str">
        <f t="shared" si="3"/>
        <v>Portugal</v>
      </c>
      <c r="B66">
        <f t="shared" si="6"/>
        <v>17</v>
      </c>
      <c r="C66">
        <f t="shared" si="29"/>
        <v>19</v>
      </c>
      <c r="D66">
        <f t="shared" si="29"/>
        <v>20</v>
      </c>
      <c r="E66">
        <f t="shared" si="29"/>
        <v>19</v>
      </c>
      <c r="F66">
        <f t="shared" si="29"/>
        <v>17</v>
      </c>
      <c r="G66">
        <f t="shared" si="29"/>
        <v>19</v>
      </c>
      <c r="H66">
        <f t="shared" si="29"/>
        <v>21</v>
      </c>
      <c r="I66">
        <f t="shared" si="29"/>
        <v>21</v>
      </c>
      <c r="J66">
        <f t="shared" si="29"/>
        <v>19</v>
      </c>
      <c r="K66">
        <f t="shared" si="29"/>
        <v>20</v>
      </c>
      <c r="L66">
        <f t="shared" si="29"/>
        <v>20</v>
      </c>
      <c r="M66">
        <f t="shared" ref="M66" si="31">M26</f>
        <v>36679</v>
      </c>
    </row>
    <row r="67" spans="1:13" x14ac:dyDescent="0.25">
      <c r="A67" t="str">
        <f t="shared" si="3"/>
        <v>Slovenia</v>
      </c>
      <c r="B67">
        <f t="shared" si="6"/>
        <v>20</v>
      </c>
      <c r="C67">
        <f t="shared" si="29"/>
        <v>20</v>
      </c>
      <c r="D67">
        <f t="shared" si="29"/>
        <v>19</v>
      </c>
      <c r="E67">
        <f t="shared" si="29"/>
        <v>20</v>
      </c>
      <c r="F67">
        <f t="shared" si="29"/>
        <v>21</v>
      </c>
      <c r="G67">
        <f t="shared" si="29"/>
        <v>21</v>
      </c>
      <c r="H67">
        <f t="shared" si="29"/>
        <v>20</v>
      </c>
      <c r="I67">
        <f t="shared" si="29"/>
        <v>20</v>
      </c>
      <c r="J67">
        <f t="shared" si="29"/>
        <v>20</v>
      </c>
      <c r="K67">
        <f t="shared" si="29"/>
        <v>19</v>
      </c>
      <c r="L67">
        <f t="shared" si="29"/>
        <v>18</v>
      </c>
      <c r="M67">
        <f t="shared" ref="M67" si="32">M27</f>
        <v>43985</v>
      </c>
    </row>
    <row r="68" spans="1:13" x14ac:dyDescent="0.25">
      <c r="A68" t="str">
        <f t="shared" si="3"/>
        <v>Spain</v>
      </c>
      <c r="B68">
        <f t="shared" si="6"/>
        <v>18</v>
      </c>
      <c r="C68">
        <f t="shared" si="29"/>
        <v>17</v>
      </c>
      <c r="D68">
        <f t="shared" si="29"/>
        <v>18</v>
      </c>
      <c r="E68">
        <f t="shared" si="29"/>
        <v>18</v>
      </c>
      <c r="F68">
        <f t="shared" si="29"/>
        <v>19</v>
      </c>
      <c r="G68">
        <f t="shared" si="29"/>
        <v>18</v>
      </c>
      <c r="H68">
        <f t="shared" si="29"/>
        <v>18</v>
      </c>
      <c r="I68">
        <f t="shared" si="29"/>
        <v>19</v>
      </c>
      <c r="J68">
        <f t="shared" si="29"/>
        <v>18</v>
      </c>
      <c r="K68">
        <f t="shared" si="29"/>
        <v>18</v>
      </c>
      <c r="L68">
        <f t="shared" si="29"/>
        <v>17</v>
      </c>
      <c r="M68">
        <f t="shared" ref="M68" si="33">M28</f>
        <v>40728</v>
      </c>
    </row>
    <row r="69" spans="1:13" x14ac:dyDescent="0.25">
      <c r="A69" t="str">
        <f t="shared" si="3"/>
        <v>Sweden</v>
      </c>
      <c r="B69">
        <f t="shared" si="6"/>
        <v>14</v>
      </c>
      <c r="C69">
        <f t="shared" si="29"/>
        <v>13</v>
      </c>
      <c r="D69">
        <f t="shared" si="29"/>
        <v>14</v>
      </c>
      <c r="E69">
        <f t="shared" si="29"/>
        <v>13</v>
      </c>
      <c r="F69">
        <f t="shared" si="29"/>
        <v>7</v>
      </c>
      <c r="G69">
        <f t="shared" si="29"/>
        <v>6</v>
      </c>
      <c r="H69">
        <f t="shared" si="29"/>
        <v>7</v>
      </c>
      <c r="I69">
        <f t="shared" si="29"/>
        <v>7</v>
      </c>
      <c r="J69">
        <f t="shared" si="29"/>
        <v>7</v>
      </c>
      <c r="K69">
        <f t="shared" si="29"/>
        <v>8</v>
      </c>
      <c r="L69">
        <f t="shared" si="29"/>
        <v>6</v>
      </c>
      <c r="M69">
        <f t="shared" ref="M69" si="34">M29</f>
        <v>59973</v>
      </c>
    </row>
    <row r="70" spans="1:13" x14ac:dyDescent="0.25">
      <c r="A70" t="str">
        <f t="shared" si="3"/>
        <v>Switzerland</v>
      </c>
      <c r="B70">
        <f t="shared" si="6"/>
        <v>3</v>
      </c>
      <c r="C70">
        <f t="shared" si="29"/>
        <v>3</v>
      </c>
      <c r="D70">
        <f t="shared" si="29"/>
        <v>3</v>
      </c>
      <c r="E70">
        <f t="shared" si="29"/>
        <v>3</v>
      </c>
      <c r="F70">
        <f t="shared" si="29"/>
        <v>3</v>
      </c>
      <c r="G70">
        <f t="shared" si="29"/>
        <v>3</v>
      </c>
      <c r="H70">
        <f t="shared" si="29"/>
        <v>4</v>
      </c>
      <c r="I70">
        <f t="shared" si="29"/>
        <v>4</v>
      </c>
      <c r="J70">
        <f t="shared" si="29"/>
        <v>3</v>
      </c>
      <c r="K70">
        <f t="shared" si="29"/>
        <v>4</v>
      </c>
      <c r="L70">
        <f t="shared" si="29"/>
        <v>4</v>
      </c>
      <c r="M70">
        <f t="shared" ref="M70" si="35">M30</f>
        <v>75973</v>
      </c>
    </row>
    <row r="71" spans="1:13" x14ac:dyDescent="0.25">
      <c r="A71" t="str">
        <f t="shared" si="3"/>
        <v>Türkiye</v>
      </c>
      <c r="B71">
        <f t="shared" si="6"/>
        <v>33</v>
      </c>
      <c r="C71">
        <f t="shared" si="29"/>
        <v>33</v>
      </c>
      <c r="D71">
        <f t="shared" si="29"/>
        <v>33</v>
      </c>
      <c r="E71">
        <f t="shared" si="29"/>
        <v>33</v>
      </c>
      <c r="F71">
        <f t="shared" si="29"/>
        <v>33</v>
      </c>
      <c r="G71">
        <f t="shared" si="29"/>
        <v>33</v>
      </c>
      <c r="H71">
        <f t="shared" si="29"/>
        <v>32</v>
      </c>
      <c r="I71">
        <f t="shared" si="29"/>
        <v>33</v>
      </c>
      <c r="J71">
        <f t="shared" si="29"/>
        <v>33</v>
      </c>
      <c r="K71">
        <f t="shared" si="29"/>
        <v>33</v>
      </c>
      <c r="L71">
        <f t="shared" si="29"/>
        <v>33</v>
      </c>
      <c r="M71">
        <f t="shared" ref="M71" si="36">M31</f>
        <v>30671</v>
      </c>
    </row>
    <row r="72" spans="1:13" x14ac:dyDescent="0.25">
      <c r="A72" t="str">
        <f t="shared" si="3"/>
        <v>United Kingdom</v>
      </c>
      <c r="B72">
        <f t="shared" si="6"/>
        <v>5</v>
      </c>
      <c r="C72">
        <f t="shared" si="29"/>
        <v>5</v>
      </c>
      <c r="D72">
        <f t="shared" si="29"/>
        <v>5</v>
      </c>
      <c r="E72">
        <f t="shared" si="29"/>
        <v>5</v>
      </c>
      <c r="F72">
        <f t="shared" si="29"/>
        <v>5</v>
      </c>
      <c r="G72">
        <f t="shared" si="29"/>
        <v>5</v>
      </c>
      <c r="H72">
        <f t="shared" si="29"/>
        <v>5</v>
      </c>
      <c r="I72">
        <f t="shared" si="29"/>
        <v>5</v>
      </c>
      <c r="J72">
        <f t="shared" si="29"/>
        <v>5</v>
      </c>
      <c r="K72">
        <f t="shared" si="29"/>
        <v>6</v>
      </c>
      <c r="L72">
        <f t="shared" si="29"/>
        <v>5</v>
      </c>
      <c r="M72">
        <f t="shared" ref="M72" si="37">M32</f>
        <v>49765</v>
      </c>
    </row>
    <row r="73" spans="1:13" x14ac:dyDescent="0.25">
      <c r="A73" t="str">
        <f t="shared" si="3"/>
        <v>United States</v>
      </c>
      <c r="B73">
        <f t="shared" si="6"/>
        <v>4</v>
      </c>
      <c r="C73">
        <f t="shared" si="29"/>
        <v>4</v>
      </c>
      <c r="D73">
        <f t="shared" si="29"/>
        <v>4</v>
      </c>
      <c r="E73">
        <f t="shared" si="29"/>
        <v>4</v>
      </c>
      <c r="F73">
        <f t="shared" si="29"/>
        <v>4</v>
      </c>
      <c r="G73">
        <f t="shared" si="29"/>
        <v>4</v>
      </c>
      <c r="H73">
        <f t="shared" si="29"/>
        <v>3</v>
      </c>
      <c r="I73">
        <f t="shared" si="29"/>
        <v>3</v>
      </c>
      <c r="J73">
        <f t="shared" si="29"/>
        <v>4</v>
      </c>
      <c r="K73">
        <f t="shared" si="29"/>
        <v>3</v>
      </c>
      <c r="L73">
        <f t="shared" si="29"/>
        <v>3</v>
      </c>
      <c r="M73">
        <f t="shared" ref="M73" si="38">M33</f>
        <v>70248</v>
      </c>
    </row>
    <row r="74" spans="1:13" x14ac:dyDescent="0.25">
      <c r="A74" t="str">
        <f t="shared" si="3"/>
        <v>OECD - Total</v>
      </c>
      <c r="B74">
        <f t="shared" si="6"/>
        <v>10</v>
      </c>
      <c r="C74">
        <f t="shared" si="29"/>
        <v>11</v>
      </c>
      <c r="D74">
        <f t="shared" si="29"/>
        <v>12</v>
      </c>
      <c r="E74">
        <f t="shared" si="29"/>
        <v>10</v>
      </c>
      <c r="F74">
        <f t="shared" si="29"/>
        <v>11</v>
      </c>
      <c r="G74">
        <f t="shared" si="29"/>
        <v>9</v>
      </c>
      <c r="H74">
        <f t="shared" si="29"/>
        <v>8</v>
      </c>
      <c r="I74">
        <f t="shared" si="29"/>
        <v>8</v>
      </c>
      <c r="J74">
        <f t="shared" si="29"/>
        <v>10</v>
      </c>
      <c r="K74">
        <f t="shared" si="29"/>
        <v>11</v>
      </c>
      <c r="L74">
        <f t="shared" si="29"/>
        <v>11</v>
      </c>
      <c r="M74">
        <f t="shared" ref="M74" si="39">M34</f>
        <v>48906</v>
      </c>
    </row>
  </sheetData>
  <phoneticPr fontId="4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72589-0F54-4CC9-99EB-2185FFB0B5B5}">
  <dimension ref="A1:Z159"/>
  <sheetViews>
    <sheetView topLeftCell="A109" zoomScale="74" zoomScaleNormal="120" workbookViewId="0">
      <selection activeCell="N146" sqref="N146"/>
    </sheetView>
  </sheetViews>
  <sheetFormatPr defaultRowHeight="13.2" x14ac:dyDescent="0.25"/>
  <sheetData>
    <row r="1" spans="1:26" ht="18" x14ac:dyDescent="0.25">
      <c r="A1" s="21"/>
    </row>
    <row r="2" spans="1:26" x14ac:dyDescent="0.25">
      <c r="A2" s="22"/>
    </row>
    <row r="5" spans="1:26" ht="18" x14ac:dyDescent="0.25">
      <c r="A5" s="23" t="s">
        <v>127</v>
      </c>
      <c r="B5" s="24">
        <v>2840936</v>
      </c>
      <c r="C5" s="23" t="s">
        <v>128</v>
      </c>
      <c r="D5" s="24">
        <v>33</v>
      </c>
      <c r="E5" s="23" t="s">
        <v>129</v>
      </c>
      <c r="F5" s="24">
        <v>11</v>
      </c>
      <c r="G5" s="23" t="s">
        <v>130</v>
      </c>
      <c r="H5" s="24">
        <v>33</v>
      </c>
      <c r="I5" s="23" t="s">
        <v>131</v>
      </c>
      <c r="J5" s="24">
        <v>0</v>
      </c>
      <c r="K5" s="23" t="s">
        <v>132</v>
      </c>
      <c r="L5" s="24" t="s">
        <v>492</v>
      </c>
    </row>
    <row r="6" spans="1:26" ht="18.600000000000001" thickBot="1" x14ac:dyDescent="0.3">
      <c r="A6" s="21"/>
    </row>
    <row r="7" spans="1:26" ht="13.8" thickBot="1" x14ac:dyDescent="0.3">
      <c r="A7" s="25" t="s">
        <v>134</v>
      </c>
      <c r="B7" s="25" t="s">
        <v>135</v>
      </c>
      <c r="C7" s="25" t="s">
        <v>136</v>
      </c>
      <c r="D7" s="25" t="s">
        <v>137</v>
      </c>
      <c r="E7" s="25" t="s">
        <v>138</v>
      </c>
      <c r="F7" s="25" t="s">
        <v>139</v>
      </c>
      <c r="G7" s="25" t="s">
        <v>140</v>
      </c>
      <c r="H7" s="25" t="s">
        <v>493</v>
      </c>
      <c r="I7" s="25" t="s">
        <v>494</v>
      </c>
      <c r="J7" s="25" t="s">
        <v>495</v>
      </c>
      <c r="K7" s="25" t="s">
        <v>496</v>
      </c>
      <c r="L7" s="25" t="s">
        <v>497</v>
      </c>
      <c r="M7" s="25" t="s">
        <v>498</v>
      </c>
    </row>
    <row r="8" spans="1:26" ht="13.8" thickBot="1" x14ac:dyDescent="0.3">
      <c r="A8" s="25" t="s">
        <v>142</v>
      </c>
      <c r="B8" s="26">
        <v>11</v>
      </c>
      <c r="C8" s="26">
        <v>9</v>
      </c>
      <c r="D8" s="26">
        <v>9</v>
      </c>
      <c r="E8" s="26">
        <v>9</v>
      </c>
      <c r="F8" s="26">
        <v>10</v>
      </c>
      <c r="G8" s="26">
        <v>12</v>
      </c>
      <c r="H8" s="26">
        <v>13</v>
      </c>
      <c r="I8" s="26">
        <v>13</v>
      </c>
      <c r="J8" s="26">
        <v>14</v>
      </c>
      <c r="K8" s="26">
        <v>15</v>
      </c>
      <c r="L8" s="26">
        <v>15</v>
      </c>
      <c r="M8" s="26">
        <v>61977</v>
      </c>
      <c r="O8">
        <f>34-B8</f>
        <v>23</v>
      </c>
      <c r="P8">
        <f t="shared" ref="P8:Y23" si="0">34-C8</f>
        <v>25</v>
      </c>
      <c r="Q8">
        <f t="shared" si="0"/>
        <v>25</v>
      </c>
      <c r="R8">
        <f t="shared" si="0"/>
        <v>25</v>
      </c>
      <c r="S8">
        <f t="shared" si="0"/>
        <v>24</v>
      </c>
      <c r="T8">
        <f t="shared" si="0"/>
        <v>22</v>
      </c>
      <c r="U8">
        <f t="shared" si="0"/>
        <v>21</v>
      </c>
      <c r="V8">
        <f t="shared" si="0"/>
        <v>21</v>
      </c>
      <c r="W8">
        <f t="shared" si="0"/>
        <v>20</v>
      </c>
      <c r="X8">
        <f t="shared" si="0"/>
        <v>19</v>
      </c>
      <c r="Y8">
        <f t="shared" si="0"/>
        <v>19</v>
      </c>
      <c r="Z8">
        <f>M8</f>
        <v>61977</v>
      </c>
    </row>
    <row r="9" spans="1:26" ht="13.8" thickBot="1" x14ac:dyDescent="0.3">
      <c r="A9" s="25" t="s">
        <v>143</v>
      </c>
      <c r="B9" s="26">
        <v>9</v>
      </c>
      <c r="C9" s="26">
        <v>10</v>
      </c>
      <c r="D9" s="26">
        <v>8</v>
      </c>
      <c r="E9" s="26">
        <v>11</v>
      </c>
      <c r="F9" s="26">
        <v>13</v>
      </c>
      <c r="G9" s="26">
        <v>14</v>
      </c>
      <c r="H9" s="26">
        <v>14</v>
      </c>
      <c r="I9" s="26">
        <v>14</v>
      </c>
      <c r="J9" s="26">
        <v>13</v>
      </c>
      <c r="K9" s="26">
        <v>13</v>
      </c>
      <c r="L9" s="26">
        <v>13</v>
      </c>
      <c r="M9" s="26">
        <v>59006</v>
      </c>
      <c r="O9">
        <f t="shared" ref="O9:O40" si="1">34-B9</f>
        <v>25</v>
      </c>
      <c r="P9">
        <f t="shared" si="0"/>
        <v>24</v>
      </c>
      <c r="Q9">
        <f t="shared" si="0"/>
        <v>26</v>
      </c>
      <c r="R9">
        <f t="shared" si="0"/>
        <v>23</v>
      </c>
      <c r="S9">
        <f t="shared" si="0"/>
        <v>21</v>
      </c>
      <c r="T9">
        <f t="shared" si="0"/>
        <v>20</v>
      </c>
      <c r="U9">
        <f t="shared" si="0"/>
        <v>20</v>
      </c>
      <c r="V9">
        <f t="shared" si="0"/>
        <v>20</v>
      </c>
      <c r="W9">
        <f t="shared" si="0"/>
        <v>21</v>
      </c>
      <c r="X9">
        <f t="shared" si="0"/>
        <v>21</v>
      </c>
      <c r="Y9">
        <f t="shared" si="0"/>
        <v>21</v>
      </c>
      <c r="Z9">
        <f t="shared" ref="Z9:Z40" si="2">M9</f>
        <v>59006</v>
      </c>
    </row>
    <row r="10" spans="1:26" ht="13.8" thickBot="1" x14ac:dyDescent="0.3">
      <c r="A10" s="25" t="s">
        <v>144</v>
      </c>
      <c r="B10" s="26">
        <v>24</v>
      </c>
      <c r="C10" s="26">
        <v>24</v>
      </c>
      <c r="D10" s="26">
        <v>23</v>
      </c>
      <c r="E10" s="26">
        <v>23</v>
      </c>
      <c r="F10" s="26">
        <v>24</v>
      </c>
      <c r="G10" s="26">
        <v>22</v>
      </c>
      <c r="H10" s="26">
        <v>22</v>
      </c>
      <c r="I10" s="26">
        <v>23</v>
      </c>
      <c r="J10" s="26">
        <v>23</v>
      </c>
      <c r="K10" s="26">
        <v>24</v>
      </c>
      <c r="L10" s="26">
        <v>24</v>
      </c>
      <c r="M10" s="26">
        <v>28105</v>
      </c>
      <c r="O10">
        <f t="shared" si="1"/>
        <v>10</v>
      </c>
      <c r="P10">
        <f t="shared" si="0"/>
        <v>10</v>
      </c>
      <c r="Q10">
        <f t="shared" si="0"/>
        <v>11</v>
      </c>
      <c r="R10">
        <f t="shared" si="0"/>
        <v>11</v>
      </c>
      <c r="S10">
        <f t="shared" si="0"/>
        <v>10</v>
      </c>
      <c r="T10">
        <f t="shared" si="0"/>
        <v>12</v>
      </c>
      <c r="U10">
        <f t="shared" si="0"/>
        <v>12</v>
      </c>
      <c r="V10">
        <f t="shared" si="0"/>
        <v>11</v>
      </c>
      <c r="W10">
        <f t="shared" si="0"/>
        <v>11</v>
      </c>
      <c r="X10">
        <f t="shared" si="0"/>
        <v>10</v>
      </c>
      <c r="Y10">
        <f t="shared" si="0"/>
        <v>10</v>
      </c>
      <c r="Z10">
        <f t="shared" si="2"/>
        <v>28105</v>
      </c>
    </row>
    <row r="11" spans="1:26" ht="13.8" thickBot="1" x14ac:dyDescent="0.3">
      <c r="A11" s="25" t="s">
        <v>145</v>
      </c>
      <c r="B11" s="26">
        <v>32</v>
      </c>
      <c r="C11" s="26">
        <v>32</v>
      </c>
      <c r="D11" s="26">
        <v>32</v>
      </c>
      <c r="E11" s="26">
        <v>32</v>
      </c>
      <c r="F11" s="26">
        <v>32</v>
      </c>
      <c r="G11" s="26">
        <v>32</v>
      </c>
      <c r="H11" s="26">
        <v>33</v>
      </c>
      <c r="I11" s="26">
        <v>32</v>
      </c>
      <c r="J11" s="26">
        <v>32</v>
      </c>
      <c r="K11" s="26">
        <v>32</v>
      </c>
      <c r="L11" s="26">
        <v>32</v>
      </c>
      <c r="M11" s="26">
        <v>17005</v>
      </c>
      <c r="O11">
        <f t="shared" si="1"/>
        <v>2</v>
      </c>
      <c r="P11">
        <f t="shared" si="0"/>
        <v>2</v>
      </c>
      <c r="Q11">
        <f t="shared" si="0"/>
        <v>2</v>
      </c>
      <c r="R11">
        <f t="shared" si="0"/>
        <v>2</v>
      </c>
      <c r="S11">
        <f t="shared" si="0"/>
        <v>2</v>
      </c>
      <c r="T11">
        <f t="shared" si="0"/>
        <v>2</v>
      </c>
      <c r="U11">
        <f t="shared" si="0"/>
        <v>1</v>
      </c>
      <c r="V11">
        <f t="shared" si="0"/>
        <v>2</v>
      </c>
      <c r="W11">
        <f t="shared" si="0"/>
        <v>2</v>
      </c>
      <c r="X11">
        <f t="shared" si="0"/>
        <v>2</v>
      </c>
      <c r="Y11">
        <f t="shared" si="0"/>
        <v>2</v>
      </c>
      <c r="Z11">
        <f t="shared" si="2"/>
        <v>17005</v>
      </c>
    </row>
    <row r="12" spans="1:26" ht="13.8" thickBot="1" x14ac:dyDescent="0.3">
      <c r="A12" s="25" t="s">
        <v>146</v>
      </c>
      <c r="B12" s="26">
        <v>31</v>
      </c>
      <c r="C12" s="26">
        <v>31</v>
      </c>
      <c r="D12" s="26">
        <v>31</v>
      </c>
      <c r="E12" s="26">
        <v>31</v>
      </c>
      <c r="F12" s="26">
        <v>30</v>
      </c>
      <c r="G12" s="26">
        <v>30</v>
      </c>
      <c r="H12" s="26">
        <v>30</v>
      </c>
      <c r="I12" s="26">
        <v>30</v>
      </c>
      <c r="J12" s="26">
        <v>30</v>
      </c>
      <c r="K12" s="26">
        <v>30</v>
      </c>
      <c r="L12" s="26">
        <v>30</v>
      </c>
      <c r="M12" s="26">
        <v>22691</v>
      </c>
      <c r="O12">
        <f t="shared" si="1"/>
        <v>3</v>
      </c>
      <c r="P12">
        <f t="shared" si="0"/>
        <v>3</v>
      </c>
      <c r="Q12">
        <f t="shared" si="0"/>
        <v>3</v>
      </c>
      <c r="R12">
        <f t="shared" si="0"/>
        <v>3</v>
      </c>
      <c r="S12">
        <f t="shared" si="0"/>
        <v>4</v>
      </c>
      <c r="T12">
        <f t="shared" si="0"/>
        <v>4</v>
      </c>
      <c r="U12">
        <f t="shared" si="0"/>
        <v>4</v>
      </c>
      <c r="V12">
        <f t="shared" si="0"/>
        <v>4</v>
      </c>
      <c r="W12">
        <f t="shared" si="0"/>
        <v>4</v>
      </c>
      <c r="X12">
        <f t="shared" si="0"/>
        <v>4</v>
      </c>
      <c r="Y12">
        <f t="shared" si="0"/>
        <v>4</v>
      </c>
      <c r="Z12">
        <f t="shared" si="2"/>
        <v>22691</v>
      </c>
    </row>
    <row r="13" spans="1:26" ht="13.8" thickBot="1" x14ac:dyDescent="0.3">
      <c r="A13" s="25" t="s">
        <v>147</v>
      </c>
      <c r="B13" s="26">
        <v>22</v>
      </c>
      <c r="C13" s="26">
        <v>22</v>
      </c>
      <c r="D13" s="26">
        <v>22</v>
      </c>
      <c r="E13" s="26">
        <v>22</v>
      </c>
      <c r="F13" s="26">
        <v>22</v>
      </c>
      <c r="G13" s="26">
        <v>23</v>
      </c>
      <c r="H13" s="26">
        <v>24</v>
      </c>
      <c r="I13" s="26">
        <v>24</v>
      </c>
      <c r="J13" s="26">
        <v>24</v>
      </c>
      <c r="K13" s="26">
        <v>23</v>
      </c>
      <c r="L13" s="26">
        <v>23</v>
      </c>
      <c r="M13" s="26">
        <v>45639</v>
      </c>
      <c r="O13">
        <f t="shared" si="1"/>
        <v>12</v>
      </c>
      <c r="P13">
        <f t="shared" si="0"/>
        <v>12</v>
      </c>
      <c r="Q13">
        <f t="shared" si="0"/>
        <v>12</v>
      </c>
      <c r="R13">
        <f t="shared" si="0"/>
        <v>12</v>
      </c>
      <c r="S13">
        <f t="shared" si="0"/>
        <v>12</v>
      </c>
      <c r="T13">
        <f t="shared" si="0"/>
        <v>11</v>
      </c>
      <c r="U13">
        <f t="shared" si="0"/>
        <v>10</v>
      </c>
      <c r="V13">
        <f t="shared" si="0"/>
        <v>10</v>
      </c>
      <c r="W13">
        <f t="shared" si="0"/>
        <v>10</v>
      </c>
      <c r="X13">
        <f t="shared" si="0"/>
        <v>11</v>
      </c>
      <c r="Y13">
        <f t="shared" si="0"/>
        <v>11</v>
      </c>
      <c r="Z13">
        <f t="shared" si="2"/>
        <v>45639</v>
      </c>
    </row>
    <row r="14" spans="1:26" ht="13.8" thickBot="1" x14ac:dyDescent="0.3">
      <c r="A14" s="25" t="s">
        <v>148</v>
      </c>
      <c r="B14" s="26">
        <v>26</v>
      </c>
      <c r="C14" s="26">
        <v>26</v>
      </c>
      <c r="D14" s="26">
        <v>26</v>
      </c>
      <c r="E14" s="26">
        <v>24</v>
      </c>
      <c r="F14" s="26">
        <v>23</v>
      </c>
      <c r="G14" s="26">
        <v>24</v>
      </c>
      <c r="H14" s="26">
        <v>23</v>
      </c>
      <c r="I14" s="26">
        <v>22</v>
      </c>
      <c r="J14" s="26">
        <v>22</v>
      </c>
      <c r="K14" s="26">
        <v>22</v>
      </c>
      <c r="L14" s="26">
        <v>22</v>
      </c>
      <c r="M14" s="26">
        <v>43465</v>
      </c>
      <c r="O14">
        <f t="shared" si="1"/>
        <v>8</v>
      </c>
      <c r="P14">
        <f t="shared" si="0"/>
        <v>8</v>
      </c>
      <c r="Q14">
        <f t="shared" si="0"/>
        <v>8</v>
      </c>
      <c r="R14">
        <f t="shared" si="0"/>
        <v>10</v>
      </c>
      <c r="S14">
        <f t="shared" si="0"/>
        <v>11</v>
      </c>
      <c r="T14">
        <f t="shared" si="0"/>
        <v>10</v>
      </c>
      <c r="U14">
        <f t="shared" si="0"/>
        <v>11</v>
      </c>
      <c r="V14">
        <f t="shared" si="0"/>
        <v>12</v>
      </c>
      <c r="W14">
        <f t="shared" si="0"/>
        <v>12</v>
      </c>
      <c r="X14">
        <f t="shared" si="0"/>
        <v>12</v>
      </c>
      <c r="Y14">
        <f t="shared" si="0"/>
        <v>12</v>
      </c>
      <c r="Z14">
        <f t="shared" si="2"/>
        <v>43465</v>
      </c>
    </row>
    <row r="15" spans="1:26" ht="13.8" thickBot="1" x14ac:dyDescent="0.3">
      <c r="A15" s="25" t="s">
        <v>149</v>
      </c>
      <c r="B15" s="26">
        <v>16</v>
      </c>
      <c r="C15" s="26">
        <v>16</v>
      </c>
      <c r="D15" s="26">
        <v>16</v>
      </c>
      <c r="E15" s="26">
        <v>16</v>
      </c>
      <c r="F15" s="26">
        <v>16</v>
      </c>
      <c r="G15" s="26">
        <v>16</v>
      </c>
      <c r="H15" s="26">
        <v>16</v>
      </c>
      <c r="I15" s="26">
        <v>17</v>
      </c>
      <c r="J15" s="26">
        <v>21</v>
      </c>
      <c r="K15" s="26">
        <v>21</v>
      </c>
      <c r="L15" s="26">
        <v>21</v>
      </c>
      <c r="M15" s="26">
        <v>54861</v>
      </c>
      <c r="O15">
        <f t="shared" si="1"/>
        <v>18</v>
      </c>
      <c r="P15">
        <f t="shared" si="0"/>
        <v>18</v>
      </c>
      <c r="Q15">
        <f t="shared" si="0"/>
        <v>18</v>
      </c>
      <c r="R15">
        <f t="shared" si="0"/>
        <v>18</v>
      </c>
      <c r="S15">
        <f t="shared" si="0"/>
        <v>18</v>
      </c>
      <c r="T15">
        <f t="shared" si="0"/>
        <v>18</v>
      </c>
      <c r="U15">
        <f t="shared" si="0"/>
        <v>18</v>
      </c>
      <c r="V15">
        <f t="shared" si="0"/>
        <v>17</v>
      </c>
      <c r="W15">
        <f t="shared" si="0"/>
        <v>13</v>
      </c>
      <c r="X15">
        <f t="shared" si="0"/>
        <v>13</v>
      </c>
      <c r="Y15">
        <f t="shared" si="0"/>
        <v>13</v>
      </c>
      <c r="Z15">
        <f t="shared" si="2"/>
        <v>54861</v>
      </c>
    </row>
    <row r="16" spans="1:26" ht="13.8" thickBot="1" x14ac:dyDescent="0.3">
      <c r="A16" s="25" t="s">
        <v>150</v>
      </c>
      <c r="B16" s="26">
        <v>6</v>
      </c>
      <c r="C16" s="26">
        <v>8</v>
      </c>
      <c r="D16" s="26">
        <v>7</v>
      </c>
      <c r="E16" s="26">
        <v>7</v>
      </c>
      <c r="F16" s="26">
        <v>8</v>
      </c>
      <c r="G16" s="26">
        <v>8</v>
      </c>
      <c r="H16" s="26">
        <v>6</v>
      </c>
      <c r="I16" s="26">
        <v>6</v>
      </c>
      <c r="J16" s="26">
        <v>6</v>
      </c>
      <c r="K16" s="26">
        <v>7</v>
      </c>
      <c r="L16" s="26">
        <v>7</v>
      </c>
      <c r="M16" s="26">
        <v>51373</v>
      </c>
      <c r="O16">
        <f t="shared" si="1"/>
        <v>28</v>
      </c>
      <c r="P16">
        <f t="shared" si="0"/>
        <v>26</v>
      </c>
      <c r="Q16">
        <f t="shared" si="0"/>
        <v>27</v>
      </c>
      <c r="R16">
        <f t="shared" si="0"/>
        <v>27</v>
      </c>
      <c r="S16">
        <f t="shared" si="0"/>
        <v>26</v>
      </c>
      <c r="T16">
        <f t="shared" si="0"/>
        <v>26</v>
      </c>
      <c r="U16">
        <f t="shared" si="0"/>
        <v>28</v>
      </c>
      <c r="V16">
        <f t="shared" si="0"/>
        <v>28</v>
      </c>
      <c r="W16">
        <f t="shared" si="0"/>
        <v>28</v>
      </c>
      <c r="X16">
        <f t="shared" si="0"/>
        <v>27</v>
      </c>
      <c r="Y16">
        <f t="shared" si="0"/>
        <v>27</v>
      </c>
      <c r="Z16">
        <f t="shared" si="2"/>
        <v>51373</v>
      </c>
    </row>
    <row r="17" spans="1:26" ht="13.8" thickBot="1" x14ac:dyDescent="0.3">
      <c r="A17" s="25" t="s">
        <v>151</v>
      </c>
      <c r="B17" s="26">
        <v>12</v>
      </c>
      <c r="C17" s="26">
        <v>12</v>
      </c>
      <c r="D17" s="26">
        <v>10</v>
      </c>
      <c r="E17" s="26">
        <v>8</v>
      </c>
      <c r="F17" s="26">
        <v>9</v>
      </c>
      <c r="G17" s="26">
        <v>11</v>
      </c>
      <c r="H17" s="26">
        <v>11</v>
      </c>
      <c r="I17" s="26">
        <v>10</v>
      </c>
      <c r="J17" s="26">
        <v>9</v>
      </c>
      <c r="K17" s="26">
        <v>9</v>
      </c>
      <c r="L17" s="26">
        <v>8</v>
      </c>
      <c r="M17" s="26">
        <v>58831</v>
      </c>
      <c r="O17">
        <f t="shared" si="1"/>
        <v>22</v>
      </c>
      <c r="P17">
        <f t="shared" si="0"/>
        <v>22</v>
      </c>
      <c r="Q17">
        <f t="shared" si="0"/>
        <v>24</v>
      </c>
      <c r="R17">
        <f t="shared" si="0"/>
        <v>26</v>
      </c>
      <c r="S17">
        <f t="shared" si="0"/>
        <v>25</v>
      </c>
      <c r="T17">
        <f t="shared" si="0"/>
        <v>23</v>
      </c>
      <c r="U17">
        <f t="shared" si="0"/>
        <v>23</v>
      </c>
      <c r="V17">
        <f t="shared" si="0"/>
        <v>24</v>
      </c>
      <c r="W17">
        <f t="shared" si="0"/>
        <v>25</v>
      </c>
      <c r="X17">
        <f t="shared" si="0"/>
        <v>25</v>
      </c>
      <c r="Y17">
        <f t="shared" si="0"/>
        <v>26</v>
      </c>
      <c r="Z17">
        <f t="shared" si="2"/>
        <v>58831</v>
      </c>
    </row>
    <row r="18" spans="1:26" ht="13.8" thickBot="1" x14ac:dyDescent="0.3">
      <c r="A18" s="25" t="s">
        <v>152</v>
      </c>
      <c r="B18" s="26">
        <v>23</v>
      </c>
      <c r="C18" s="26">
        <v>23</v>
      </c>
      <c r="D18" s="26">
        <v>24</v>
      </c>
      <c r="E18" s="26">
        <v>25</v>
      </c>
      <c r="F18" s="26">
        <v>25</v>
      </c>
      <c r="G18" s="26">
        <v>26</v>
      </c>
      <c r="H18" s="26">
        <v>26</v>
      </c>
      <c r="I18" s="26">
        <v>26</v>
      </c>
      <c r="J18" s="26">
        <v>27</v>
      </c>
      <c r="K18" s="26">
        <v>27</v>
      </c>
      <c r="L18" s="26">
        <v>26</v>
      </c>
      <c r="M18" s="26">
        <v>31240</v>
      </c>
      <c r="O18">
        <f t="shared" si="1"/>
        <v>11</v>
      </c>
      <c r="P18">
        <f t="shared" si="0"/>
        <v>11</v>
      </c>
      <c r="Q18">
        <f t="shared" si="0"/>
        <v>10</v>
      </c>
      <c r="R18">
        <f t="shared" si="0"/>
        <v>9</v>
      </c>
      <c r="S18">
        <f t="shared" si="0"/>
        <v>9</v>
      </c>
      <c r="T18">
        <f t="shared" si="0"/>
        <v>8</v>
      </c>
      <c r="U18">
        <f t="shared" si="0"/>
        <v>8</v>
      </c>
      <c r="V18">
        <f t="shared" si="0"/>
        <v>8</v>
      </c>
      <c r="W18">
        <f t="shared" si="0"/>
        <v>7</v>
      </c>
      <c r="X18">
        <f t="shared" si="0"/>
        <v>7</v>
      </c>
      <c r="Y18">
        <f t="shared" si="0"/>
        <v>8</v>
      </c>
      <c r="Z18">
        <f t="shared" si="2"/>
        <v>31240</v>
      </c>
    </row>
    <row r="19" spans="1:26" ht="13.8" thickBot="1" x14ac:dyDescent="0.3">
      <c r="A19" s="25" t="s">
        <v>153</v>
      </c>
      <c r="B19" s="26">
        <v>27</v>
      </c>
      <c r="C19" s="26">
        <v>27</v>
      </c>
      <c r="D19" s="26">
        <v>27</v>
      </c>
      <c r="E19" s="26">
        <v>27</v>
      </c>
      <c r="F19" s="26">
        <v>27</v>
      </c>
      <c r="G19" s="26">
        <v>27</v>
      </c>
      <c r="H19" s="26">
        <v>27</v>
      </c>
      <c r="I19" s="26">
        <v>28</v>
      </c>
      <c r="J19" s="26">
        <v>28</v>
      </c>
      <c r="K19" s="26">
        <v>28</v>
      </c>
      <c r="L19" s="26">
        <v>28</v>
      </c>
      <c r="M19" s="26">
        <v>36676</v>
      </c>
      <c r="O19">
        <f t="shared" si="1"/>
        <v>7</v>
      </c>
      <c r="P19">
        <f t="shared" si="0"/>
        <v>7</v>
      </c>
      <c r="Q19">
        <f t="shared" si="0"/>
        <v>7</v>
      </c>
      <c r="R19">
        <f t="shared" si="0"/>
        <v>7</v>
      </c>
      <c r="S19">
        <f t="shared" si="0"/>
        <v>7</v>
      </c>
      <c r="T19">
        <f t="shared" si="0"/>
        <v>7</v>
      </c>
      <c r="U19">
        <f t="shared" si="0"/>
        <v>7</v>
      </c>
      <c r="V19">
        <f t="shared" si="0"/>
        <v>6</v>
      </c>
      <c r="W19">
        <f t="shared" si="0"/>
        <v>6</v>
      </c>
      <c r="X19">
        <f t="shared" si="0"/>
        <v>6</v>
      </c>
      <c r="Y19">
        <f t="shared" si="0"/>
        <v>6</v>
      </c>
      <c r="Z19">
        <f t="shared" si="2"/>
        <v>36676</v>
      </c>
    </row>
    <row r="20" spans="1:26" ht="13.8" thickBot="1" x14ac:dyDescent="0.3">
      <c r="A20" s="25" t="s">
        <v>154</v>
      </c>
      <c r="B20" s="26">
        <v>21</v>
      </c>
      <c r="C20" s="26">
        <v>21</v>
      </c>
      <c r="D20" s="26">
        <v>21</v>
      </c>
      <c r="E20" s="26">
        <v>21</v>
      </c>
      <c r="F20" s="26">
        <v>20</v>
      </c>
      <c r="G20" s="26">
        <v>20</v>
      </c>
      <c r="H20" s="26">
        <v>19</v>
      </c>
      <c r="I20" s="26">
        <v>18</v>
      </c>
      <c r="J20" s="26">
        <v>17</v>
      </c>
      <c r="K20" s="26">
        <v>17</v>
      </c>
      <c r="L20" s="26">
        <v>19</v>
      </c>
      <c r="M20" s="26">
        <v>58293</v>
      </c>
      <c r="O20">
        <f t="shared" si="1"/>
        <v>13</v>
      </c>
      <c r="P20">
        <f t="shared" si="0"/>
        <v>13</v>
      </c>
      <c r="Q20">
        <f t="shared" si="0"/>
        <v>13</v>
      </c>
      <c r="R20">
        <f t="shared" si="0"/>
        <v>13</v>
      </c>
      <c r="S20">
        <f t="shared" si="0"/>
        <v>14</v>
      </c>
      <c r="T20">
        <f t="shared" si="0"/>
        <v>14</v>
      </c>
      <c r="U20">
        <f t="shared" si="0"/>
        <v>15</v>
      </c>
      <c r="V20">
        <f t="shared" si="0"/>
        <v>16</v>
      </c>
      <c r="W20">
        <f t="shared" si="0"/>
        <v>17</v>
      </c>
      <c r="X20">
        <f t="shared" si="0"/>
        <v>17</v>
      </c>
      <c r="Y20">
        <f t="shared" si="0"/>
        <v>15</v>
      </c>
      <c r="Z20">
        <f t="shared" si="2"/>
        <v>58293</v>
      </c>
    </row>
    <row r="21" spans="1:26" ht="13.8" thickBot="1" x14ac:dyDescent="0.3">
      <c r="A21" s="25" t="s">
        <v>155</v>
      </c>
      <c r="B21" s="26">
        <v>2</v>
      </c>
      <c r="C21" s="26">
        <v>2</v>
      </c>
      <c r="D21" s="26">
        <v>2</v>
      </c>
      <c r="E21" s="26">
        <v>2</v>
      </c>
      <c r="F21" s="26">
        <v>2</v>
      </c>
      <c r="G21" s="26">
        <v>2</v>
      </c>
      <c r="H21" s="26">
        <v>2</v>
      </c>
      <c r="I21" s="26">
        <v>2</v>
      </c>
      <c r="J21" s="26">
        <v>2</v>
      </c>
      <c r="K21" s="26">
        <v>2</v>
      </c>
      <c r="L21" s="26">
        <v>2</v>
      </c>
      <c r="M21" s="26">
        <v>107004</v>
      </c>
      <c r="O21">
        <f t="shared" si="1"/>
        <v>32</v>
      </c>
      <c r="P21">
        <f t="shared" si="0"/>
        <v>32</v>
      </c>
      <c r="Q21">
        <f t="shared" si="0"/>
        <v>32</v>
      </c>
      <c r="R21">
        <f t="shared" si="0"/>
        <v>32</v>
      </c>
      <c r="S21">
        <f t="shared" si="0"/>
        <v>32</v>
      </c>
      <c r="T21">
        <f t="shared" si="0"/>
        <v>32</v>
      </c>
      <c r="U21">
        <f t="shared" si="0"/>
        <v>32</v>
      </c>
      <c r="V21">
        <f t="shared" si="0"/>
        <v>32</v>
      </c>
      <c r="W21">
        <f t="shared" si="0"/>
        <v>32</v>
      </c>
      <c r="X21">
        <f t="shared" si="0"/>
        <v>32</v>
      </c>
      <c r="Y21">
        <f t="shared" si="0"/>
        <v>32</v>
      </c>
      <c r="Z21">
        <f t="shared" si="2"/>
        <v>107004</v>
      </c>
    </row>
    <row r="22" spans="1:26" ht="13.8" thickBot="1" x14ac:dyDescent="0.3">
      <c r="A22" s="25" t="s">
        <v>156</v>
      </c>
      <c r="B22" s="26">
        <v>19</v>
      </c>
      <c r="C22" s="26">
        <v>18</v>
      </c>
      <c r="D22" s="26">
        <v>17</v>
      </c>
      <c r="E22" s="26">
        <v>17</v>
      </c>
      <c r="F22" s="26">
        <v>18</v>
      </c>
      <c r="G22" s="26">
        <v>17</v>
      </c>
      <c r="H22" s="26">
        <v>17</v>
      </c>
      <c r="I22" s="26">
        <v>16</v>
      </c>
      <c r="J22" s="26">
        <v>16</v>
      </c>
      <c r="K22" s="26">
        <v>16</v>
      </c>
      <c r="L22" s="26">
        <v>16</v>
      </c>
      <c r="M22" s="26">
        <v>44071</v>
      </c>
      <c r="O22">
        <f t="shared" si="1"/>
        <v>15</v>
      </c>
      <c r="P22">
        <f t="shared" si="0"/>
        <v>16</v>
      </c>
      <c r="Q22">
        <f t="shared" si="0"/>
        <v>17</v>
      </c>
      <c r="R22">
        <f t="shared" si="0"/>
        <v>17</v>
      </c>
      <c r="S22">
        <f t="shared" si="0"/>
        <v>16</v>
      </c>
      <c r="T22">
        <f t="shared" si="0"/>
        <v>17</v>
      </c>
      <c r="U22">
        <f t="shared" si="0"/>
        <v>17</v>
      </c>
      <c r="V22">
        <f t="shared" si="0"/>
        <v>18</v>
      </c>
      <c r="W22">
        <f t="shared" si="0"/>
        <v>18</v>
      </c>
      <c r="X22">
        <f t="shared" si="0"/>
        <v>18</v>
      </c>
      <c r="Y22">
        <f t="shared" si="0"/>
        <v>18</v>
      </c>
      <c r="Z22">
        <f t="shared" si="2"/>
        <v>44071</v>
      </c>
    </row>
    <row r="23" spans="1:26" ht="13.8" thickBot="1" x14ac:dyDescent="0.3">
      <c r="A23" s="25" t="s">
        <v>157</v>
      </c>
      <c r="B23" s="26">
        <v>13</v>
      </c>
      <c r="C23" s="26">
        <v>15</v>
      </c>
      <c r="D23" s="26">
        <v>15</v>
      </c>
      <c r="E23" s="26">
        <v>15</v>
      </c>
      <c r="F23" s="26">
        <v>14</v>
      </c>
      <c r="G23" s="26">
        <v>13</v>
      </c>
      <c r="H23" s="26">
        <v>15</v>
      </c>
      <c r="I23" s="26">
        <v>15</v>
      </c>
      <c r="J23" s="26">
        <v>15</v>
      </c>
      <c r="K23" s="26">
        <v>14</v>
      </c>
      <c r="L23" s="26">
        <v>14</v>
      </c>
      <c r="M23" s="26">
        <v>46546</v>
      </c>
      <c r="O23">
        <f t="shared" si="1"/>
        <v>21</v>
      </c>
      <c r="P23">
        <f t="shared" si="0"/>
        <v>19</v>
      </c>
      <c r="Q23">
        <f t="shared" si="0"/>
        <v>19</v>
      </c>
      <c r="R23">
        <f t="shared" si="0"/>
        <v>19</v>
      </c>
      <c r="S23">
        <f t="shared" si="0"/>
        <v>20</v>
      </c>
      <c r="T23">
        <f t="shared" si="0"/>
        <v>21</v>
      </c>
      <c r="U23">
        <f t="shared" si="0"/>
        <v>19</v>
      </c>
      <c r="V23">
        <f t="shared" si="0"/>
        <v>19</v>
      </c>
      <c r="W23">
        <f t="shared" si="0"/>
        <v>19</v>
      </c>
      <c r="X23">
        <f t="shared" si="0"/>
        <v>20</v>
      </c>
      <c r="Y23">
        <f t="shared" si="0"/>
        <v>20</v>
      </c>
      <c r="Z23">
        <f t="shared" si="2"/>
        <v>46546</v>
      </c>
    </row>
    <row r="24" spans="1:26" ht="13.8" thickBot="1" x14ac:dyDescent="0.3">
      <c r="A24" s="25" t="s">
        <v>158</v>
      </c>
      <c r="B24" s="26">
        <v>8</v>
      </c>
      <c r="C24" s="26">
        <v>7</v>
      </c>
      <c r="D24" s="26">
        <v>11</v>
      </c>
      <c r="E24" s="26">
        <v>14</v>
      </c>
      <c r="F24" s="26">
        <v>15</v>
      </c>
      <c r="G24" s="26">
        <v>15</v>
      </c>
      <c r="H24" s="26">
        <v>12</v>
      </c>
      <c r="I24" s="26">
        <v>12</v>
      </c>
      <c r="J24" s="26">
        <v>12</v>
      </c>
      <c r="K24" s="26">
        <v>12</v>
      </c>
      <c r="L24" s="26">
        <v>12</v>
      </c>
      <c r="M24" s="26">
        <v>42229</v>
      </c>
      <c r="O24">
        <f t="shared" si="1"/>
        <v>26</v>
      </c>
      <c r="P24">
        <f t="shared" ref="P24:P40" si="3">34-C24</f>
        <v>27</v>
      </c>
      <c r="Q24">
        <f t="shared" ref="Q24:Q40" si="4">34-D24</f>
        <v>23</v>
      </c>
      <c r="R24">
        <f t="shared" ref="R24:R40" si="5">34-E24</f>
        <v>20</v>
      </c>
      <c r="S24">
        <f t="shared" ref="S24:S40" si="6">34-F24</f>
        <v>19</v>
      </c>
      <c r="T24">
        <f t="shared" ref="T24:T40" si="7">34-G24</f>
        <v>19</v>
      </c>
      <c r="U24">
        <f t="shared" ref="U24:U40" si="8">34-H24</f>
        <v>22</v>
      </c>
      <c r="V24">
        <f t="shared" ref="V24:V40" si="9">34-I24</f>
        <v>22</v>
      </c>
      <c r="W24">
        <f t="shared" ref="W24:W40" si="10">34-J24</f>
        <v>22</v>
      </c>
      <c r="X24">
        <f t="shared" ref="X24:X40" si="11">34-K24</f>
        <v>22</v>
      </c>
      <c r="Y24">
        <f t="shared" ref="Y24:Y40" si="12">34-L24</f>
        <v>22</v>
      </c>
      <c r="Z24">
        <f t="shared" si="2"/>
        <v>42229</v>
      </c>
    </row>
    <row r="25" spans="1:26" ht="13.8" thickBot="1" x14ac:dyDescent="0.3">
      <c r="A25" s="25" t="s">
        <v>159</v>
      </c>
      <c r="B25" s="26">
        <v>15</v>
      </c>
      <c r="C25" s="26">
        <v>14</v>
      </c>
      <c r="D25" s="26">
        <v>13</v>
      </c>
      <c r="E25" s="26">
        <v>12</v>
      </c>
      <c r="F25" s="26">
        <v>12</v>
      </c>
      <c r="G25" s="26">
        <v>10</v>
      </c>
      <c r="H25" s="26">
        <v>10</v>
      </c>
      <c r="I25" s="26">
        <v>11</v>
      </c>
      <c r="J25" s="26">
        <v>11</v>
      </c>
      <c r="K25" s="26">
        <v>5</v>
      </c>
      <c r="L25" s="26">
        <v>10</v>
      </c>
      <c r="M25" s="26">
        <v>46888</v>
      </c>
      <c r="O25">
        <f t="shared" si="1"/>
        <v>19</v>
      </c>
      <c r="P25">
        <f t="shared" si="3"/>
        <v>20</v>
      </c>
      <c r="Q25">
        <f t="shared" si="4"/>
        <v>21</v>
      </c>
      <c r="R25">
        <f t="shared" si="5"/>
        <v>22</v>
      </c>
      <c r="S25">
        <f t="shared" si="6"/>
        <v>22</v>
      </c>
      <c r="T25">
        <f t="shared" si="7"/>
        <v>24</v>
      </c>
      <c r="U25">
        <f t="shared" si="8"/>
        <v>24</v>
      </c>
      <c r="V25">
        <f t="shared" si="9"/>
        <v>23</v>
      </c>
      <c r="W25">
        <f t="shared" si="10"/>
        <v>23</v>
      </c>
      <c r="X25">
        <f t="shared" si="11"/>
        <v>29</v>
      </c>
      <c r="Y25">
        <f t="shared" si="12"/>
        <v>24</v>
      </c>
      <c r="Z25">
        <f t="shared" si="2"/>
        <v>46888</v>
      </c>
    </row>
    <row r="26" spans="1:26" ht="13.8" thickBot="1" x14ac:dyDescent="0.3">
      <c r="A26" s="25" t="s">
        <v>160</v>
      </c>
      <c r="B26" s="26">
        <v>28</v>
      </c>
      <c r="C26" s="26">
        <v>28</v>
      </c>
      <c r="D26" s="26">
        <v>28</v>
      </c>
      <c r="E26" s="26">
        <v>28</v>
      </c>
      <c r="F26" s="26">
        <v>28</v>
      </c>
      <c r="G26" s="26">
        <v>28</v>
      </c>
      <c r="H26" s="26">
        <v>28</v>
      </c>
      <c r="I26" s="26">
        <v>27</v>
      </c>
      <c r="J26" s="26">
        <v>25</v>
      </c>
      <c r="K26" s="26">
        <v>25</v>
      </c>
      <c r="L26" s="26">
        <v>25</v>
      </c>
      <c r="M26" s="26">
        <v>35122</v>
      </c>
      <c r="O26">
        <f t="shared" si="1"/>
        <v>6</v>
      </c>
      <c r="P26">
        <f t="shared" si="3"/>
        <v>6</v>
      </c>
      <c r="Q26">
        <f t="shared" si="4"/>
        <v>6</v>
      </c>
      <c r="R26">
        <f t="shared" si="5"/>
        <v>6</v>
      </c>
      <c r="S26">
        <f t="shared" si="6"/>
        <v>6</v>
      </c>
      <c r="T26">
        <f t="shared" si="7"/>
        <v>6</v>
      </c>
      <c r="U26">
        <f t="shared" si="8"/>
        <v>6</v>
      </c>
      <c r="V26">
        <f t="shared" si="9"/>
        <v>7</v>
      </c>
      <c r="W26">
        <f t="shared" si="10"/>
        <v>9</v>
      </c>
      <c r="X26">
        <f t="shared" si="11"/>
        <v>9</v>
      </c>
      <c r="Y26">
        <f t="shared" si="12"/>
        <v>9</v>
      </c>
      <c r="Z26">
        <f t="shared" si="2"/>
        <v>35122</v>
      </c>
    </row>
    <row r="27" spans="1:26" ht="13.8" thickBot="1" x14ac:dyDescent="0.3">
      <c r="A27" s="25" t="s">
        <v>161</v>
      </c>
      <c r="B27" s="26">
        <v>29</v>
      </c>
      <c r="C27" s="26">
        <v>29</v>
      </c>
      <c r="D27" s="26">
        <v>29</v>
      </c>
      <c r="E27" s="26">
        <v>29</v>
      </c>
      <c r="F27" s="26">
        <v>29</v>
      </c>
      <c r="G27" s="26">
        <v>29</v>
      </c>
      <c r="H27" s="26">
        <v>29</v>
      </c>
      <c r="I27" s="26">
        <v>29</v>
      </c>
      <c r="J27" s="26">
        <v>29</v>
      </c>
      <c r="K27" s="26">
        <v>29</v>
      </c>
      <c r="L27" s="26">
        <v>29</v>
      </c>
      <c r="M27" s="26">
        <v>43892</v>
      </c>
      <c r="O27">
        <f t="shared" si="1"/>
        <v>5</v>
      </c>
      <c r="P27">
        <f t="shared" si="3"/>
        <v>5</v>
      </c>
      <c r="Q27">
        <f t="shared" si="4"/>
        <v>5</v>
      </c>
      <c r="R27">
        <f t="shared" si="5"/>
        <v>5</v>
      </c>
      <c r="S27">
        <f t="shared" si="6"/>
        <v>5</v>
      </c>
      <c r="T27">
        <f t="shared" si="7"/>
        <v>5</v>
      </c>
      <c r="U27">
        <f t="shared" si="8"/>
        <v>5</v>
      </c>
      <c r="V27">
        <f t="shared" si="9"/>
        <v>5</v>
      </c>
      <c r="W27">
        <f t="shared" si="10"/>
        <v>5</v>
      </c>
      <c r="X27">
        <f t="shared" si="11"/>
        <v>5</v>
      </c>
      <c r="Y27">
        <f t="shared" si="12"/>
        <v>5</v>
      </c>
      <c r="Z27">
        <f t="shared" si="2"/>
        <v>43892</v>
      </c>
    </row>
    <row r="28" spans="1:26" ht="13.8" thickBot="1" x14ac:dyDescent="0.3">
      <c r="A28" s="25" t="s">
        <v>162</v>
      </c>
      <c r="B28" s="26">
        <v>1</v>
      </c>
      <c r="C28" s="26">
        <v>1</v>
      </c>
      <c r="D28" s="26">
        <v>1</v>
      </c>
      <c r="E28" s="26">
        <v>1</v>
      </c>
      <c r="F28" s="26">
        <v>1</v>
      </c>
      <c r="G28" s="26">
        <v>1</v>
      </c>
      <c r="H28" s="26">
        <v>1</v>
      </c>
      <c r="I28" s="26">
        <v>1</v>
      </c>
      <c r="J28" s="26">
        <v>1</v>
      </c>
      <c r="K28" s="26">
        <v>1</v>
      </c>
      <c r="L28" s="26">
        <v>1</v>
      </c>
      <c r="M28" s="26">
        <v>131477</v>
      </c>
      <c r="O28">
        <f t="shared" si="1"/>
        <v>33</v>
      </c>
      <c r="P28">
        <f t="shared" si="3"/>
        <v>33</v>
      </c>
      <c r="Q28">
        <f t="shared" si="4"/>
        <v>33</v>
      </c>
      <c r="R28">
        <f t="shared" si="5"/>
        <v>33</v>
      </c>
      <c r="S28">
        <f t="shared" si="6"/>
        <v>33</v>
      </c>
      <c r="T28">
        <f t="shared" si="7"/>
        <v>33</v>
      </c>
      <c r="U28">
        <f t="shared" si="8"/>
        <v>33</v>
      </c>
      <c r="V28">
        <f t="shared" si="9"/>
        <v>33</v>
      </c>
      <c r="W28">
        <f t="shared" si="10"/>
        <v>33</v>
      </c>
      <c r="X28">
        <f t="shared" si="11"/>
        <v>33</v>
      </c>
      <c r="Y28">
        <f t="shared" si="12"/>
        <v>33</v>
      </c>
      <c r="Z28">
        <f t="shared" si="2"/>
        <v>131477</v>
      </c>
    </row>
    <row r="29" spans="1:26" ht="13.8" thickBot="1" x14ac:dyDescent="0.3">
      <c r="A29" s="25" t="s">
        <v>163</v>
      </c>
      <c r="B29" s="26">
        <v>30</v>
      </c>
      <c r="C29" s="26">
        <v>30</v>
      </c>
      <c r="D29" s="26">
        <v>30</v>
      </c>
      <c r="E29" s="26">
        <v>30</v>
      </c>
      <c r="F29" s="26">
        <v>31</v>
      </c>
      <c r="G29" s="26">
        <v>31</v>
      </c>
      <c r="H29" s="26">
        <v>31</v>
      </c>
      <c r="I29" s="26">
        <v>31</v>
      </c>
      <c r="J29" s="26">
        <v>31</v>
      </c>
      <c r="K29" s="26">
        <v>31</v>
      </c>
      <c r="L29" s="26">
        <v>31</v>
      </c>
      <c r="M29" s="26">
        <v>19240</v>
      </c>
      <c r="O29">
        <f t="shared" si="1"/>
        <v>4</v>
      </c>
      <c r="P29">
        <f t="shared" si="3"/>
        <v>4</v>
      </c>
      <c r="Q29">
        <f t="shared" si="4"/>
        <v>4</v>
      </c>
      <c r="R29">
        <f t="shared" si="5"/>
        <v>4</v>
      </c>
      <c r="S29">
        <f t="shared" si="6"/>
        <v>3</v>
      </c>
      <c r="T29">
        <f t="shared" si="7"/>
        <v>3</v>
      </c>
      <c r="U29">
        <f t="shared" si="8"/>
        <v>3</v>
      </c>
      <c r="V29">
        <f t="shared" si="9"/>
        <v>3</v>
      </c>
      <c r="W29">
        <f t="shared" si="10"/>
        <v>3</v>
      </c>
      <c r="X29">
        <f t="shared" si="11"/>
        <v>3</v>
      </c>
      <c r="Y29">
        <f t="shared" si="12"/>
        <v>3</v>
      </c>
      <c r="Z29">
        <f t="shared" si="2"/>
        <v>19240</v>
      </c>
    </row>
    <row r="30" spans="1:26" ht="13.8" thickBot="1" x14ac:dyDescent="0.3">
      <c r="A30" s="25" t="s">
        <v>164</v>
      </c>
      <c r="B30" s="26">
        <v>7</v>
      </c>
      <c r="C30" s="26">
        <v>6</v>
      </c>
      <c r="D30" s="26">
        <v>6</v>
      </c>
      <c r="E30" s="26">
        <v>6</v>
      </c>
      <c r="F30" s="26">
        <v>6</v>
      </c>
      <c r="G30" s="26">
        <v>7</v>
      </c>
      <c r="H30" s="26">
        <v>9</v>
      </c>
      <c r="I30" s="26">
        <v>9</v>
      </c>
      <c r="J30" s="26">
        <v>8</v>
      </c>
      <c r="K30" s="26">
        <v>10</v>
      </c>
      <c r="L30" s="26">
        <v>9</v>
      </c>
      <c r="M30" s="26">
        <v>80490</v>
      </c>
      <c r="O30">
        <f t="shared" si="1"/>
        <v>27</v>
      </c>
      <c r="P30">
        <f t="shared" si="3"/>
        <v>28</v>
      </c>
      <c r="Q30">
        <f t="shared" si="4"/>
        <v>28</v>
      </c>
      <c r="R30">
        <f t="shared" si="5"/>
        <v>28</v>
      </c>
      <c r="S30">
        <f t="shared" si="6"/>
        <v>28</v>
      </c>
      <c r="T30">
        <f t="shared" si="7"/>
        <v>27</v>
      </c>
      <c r="U30">
        <f t="shared" si="8"/>
        <v>25</v>
      </c>
      <c r="V30">
        <f t="shared" si="9"/>
        <v>25</v>
      </c>
      <c r="W30">
        <f t="shared" si="10"/>
        <v>26</v>
      </c>
      <c r="X30">
        <f t="shared" si="11"/>
        <v>24</v>
      </c>
      <c r="Y30">
        <f t="shared" si="12"/>
        <v>25</v>
      </c>
      <c r="Z30">
        <f t="shared" si="2"/>
        <v>80490</v>
      </c>
    </row>
    <row r="31" spans="1:26" ht="13.8" thickBot="1" x14ac:dyDescent="0.3">
      <c r="A31" s="25" t="s">
        <v>165</v>
      </c>
      <c r="B31" s="26">
        <v>25</v>
      </c>
      <c r="C31" s="26">
        <v>25</v>
      </c>
      <c r="D31" s="26">
        <v>25</v>
      </c>
      <c r="E31" s="26">
        <v>26</v>
      </c>
      <c r="F31" s="26">
        <v>26</v>
      </c>
      <c r="G31" s="26">
        <v>25</v>
      </c>
      <c r="H31" s="26">
        <v>25</v>
      </c>
      <c r="I31" s="26">
        <v>25</v>
      </c>
      <c r="J31" s="26">
        <v>26</v>
      </c>
      <c r="K31" s="26">
        <v>26</v>
      </c>
      <c r="L31" s="26">
        <v>27</v>
      </c>
      <c r="M31" s="26">
        <v>37710</v>
      </c>
      <c r="O31">
        <f t="shared" si="1"/>
        <v>9</v>
      </c>
      <c r="P31">
        <f t="shared" si="3"/>
        <v>9</v>
      </c>
      <c r="Q31">
        <f t="shared" si="4"/>
        <v>9</v>
      </c>
      <c r="R31">
        <f t="shared" si="5"/>
        <v>8</v>
      </c>
      <c r="S31">
        <f t="shared" si="6"/>
        <v>8</v>
      </c>
      <c r="T31">
        <f t="shared" si="7"/>
        <v>9</v>
      </c>
      <c r="U31">
        <f t="shared" si="8"/>
        <v>9</v>
      </c>
      <c r="V31">
        <f t="shared" si="9"/>
        <v>9</v>
      </c>
      <c r="W31">
        <f t="shared" si="10"/>
        <v>8</v>
      </c>
      <c r="X31">
        <f t="shared" si="11"/>
        <v>8</v>
      </c>
      <c r="Y31">
        <f t="shared" si="12"/>
        <v>7</v>
      </c>
      <c r="Z31">
        <f t="shared" si="2"/>
        <v>37710</v>
      </c>
    </row>
    <row r="32" spans="1:26" ht="13.8" thickBot="1" x14ac:dyDescent="0.3">
      <c r="A32" s="25" t="s">
        <v>166</v>
      </c>
      <c r="B32" s="26">
        <v>17</v>
      </c>
      <c r="C32" s="26">
        <v>19</v>
      </c>
      <c r="D32" s="26">
        <v>20</v>
      </c>
      <c r="E32" s="26">
        <v>19</v>
      </c>
      <c r="F32" s="26">
        <v>17</v>
      </c>
      <c r="G32" s="26">
        <v>19</v>
      </c>
      <c r="H32" s="26">
        <v>21</v>
      </c>
      <c r="I32" s="26">
        <v>21</v>
      </c>
      <c r="J32" s="26">
        <v>19</v>
      </c>
      <c r="K32" s="26">
        <v>20</v>
      </c>
      <c r="L32" s="26">
        <v>20</v>
      </c>
      <c r="M32" s="26">
        <v>36679</v>
      </c>
      <c r="O32">
        <f t="shared" si="1"/>
        <v>17</v>
      </c>
      <c r="P32">
        <f t="shared" si="3"/>
        <v>15</v>
      </c>
      <c r="Q32">
        <f t="shared" si="4"/>
        <v>14</v>
      </c>
      <c r="R32">
        <f t="shared" si="5"/>
        <v>15</v>
      </c>
      <c r="S32">
        <f t="shared" si="6"/>
        <v>17</v>
      </c>
      <c r="T32">
        <f t="shared" si="7"/>
        <v>15</v>
      </c>
      <c r="U32">
        <f t="shared" si="8"/>
        <v>13</v>
      </c>
      <c r="V32">
        <f t="shared" si="9"/>
        <v>13</v>
      </c>
      <c r="W32">
        <f t="shared" si="10"/>
        <v>15</v>
      </c>
      <c r="X32">
        <f t="shared" si="11"/>
        <v>14</v>
      </c>
      <c r="Y32">
        <f t="shared" si="12"/>
        <v>14</v>
      </c>
      <c r="Z32">
        <f t="shared" si="2"/>
        <v>36679</v>
      </c>
    </row>
    <row r="33" spans="1:26" ht="13.8" thickBot="1" x14ac:dyDescent="0.3">
      <c r="A33" s="25" t="s">
        <v>167</v>
      </c>
      <c r="B33" s="26">
        <v>20</v>
      </c>
      <c r="C33" s="26">
        <v>20</v>
      </c>
      <c r="D33" s="26">
        <v>19</v>
      </c>
      <c r="E33" s="26">
        <v>20</v>
      </c>
      <c r="F33" s="26">
        <v>21</v>
      </c>
      <c r="G33" s="26">
        <v>21</v>
      </c>
      <c r="H33" s="26">
        <v>20</v>
      </c>
      <c r="I33" s="26">
        <v>20</v>
      </c>
      <c r="J33" s="26">
        <v>20</v>
      </c>
      <c r="K33" s="26">
        <v>19</v>
      </c>
      <c r="L33" s="26">
        <v>18</v>
      </c>
      <c r="M33" s="26">
        <v>43985</v>
      </c>
      <c r="O33">
        <f t="shared" si="1"/>
        <v>14</v>
      </c>
      <c r="P33">
        <f t="shared" si="3"/>
        <v>14</v>
      </c>
      <c r="Q33">
        <f t="shared" si="4"/>
        <v>15</v>
      </c>
      <c r="R33">
        <f t="shared" si="5"/>
        <v>14</v>
      </c>
      <c r="S33">
        <f t="shared" si="6"/>
        <v>13</v>
      </c>
      <c r="T33">
        <f t="shared" si="7"/>
        <v>13</v>
      </c>
      <c r="U33">
        <f t="shared" si="8"/>
        <v>14</v>
      </c>
      <c r="V33">
        <f t="shared" si="9"/>
        <v>14</v>
      </c>
      <c r="W33">
        <f t="shared" si="10"/>
        <v>14</v>
      </c>
      <c r="X33">
        <f t="shared" si="11"/>
        <v>15</v>
      </c>
      <c r="Y33">
        <f t="shared" si="12"/>
        <v>16</v>
      </c>
      <c r="Z33">
        <f t="shared" si="2"/>
        <v>43985</v>
      </c>
    </row>
    <row r="34" spans="1:26" ht="13.8" thickBot="1" x14ac:dyDescent="0.3">
      <c r="A34" s="25" t="s">
        <v>168</v>
      </c>
      <c r="B34" s="26">
        <v>18</v>
      </c>
      <c r="C34" s="26">
        <v>17</v>
      </c>
      <c r="D34" s="26">
        <v>18</v>
      </c>
      <c r="E34" s="26">
        <v>18</v>
      </c>
      <c r="F34" s="26">
        <v>19</v>
      </c>
      <c r="G34" s="26">
        <v>18</v>
      </c>
      <c r="H34" s="26">
        <v>18</v>
      </c>
      <c r="I34" s="26">
        <v>19</v>
      </c>
      <c r="J34" s="26">
        <v>18</v>
      </c>
      <c r="K34" s="26">
        <v>18</v>
      </c>
      <c r="L34" s="26">
        <v>17</v>
      </c>
      <c r="M34" s="26">
        <v>40728</v>
      </c>
      <c r="O34">
        <f t="shared" si="1"/>
        <v>16</v>
      </c>
      <c r="P34">
        <f t="shared" si="3"/>
        <v>17</v>
      </c>
      <c r="Q34">
        <f t="shared" si="4"/>
        <v>16</v>
      </c>
      <c r="R34">
        <f t="shared" si="5"/>
        <v>16</v>
      </c>
      <c r="S34">
        <f t="shared" si="6"/>
        <v>15</v>
      </c>
      <c r="T34">
        <f t="shared" si="7"/>
        <v>16</v>
      </c>
      <c r="U34">
        <f t="shared" si="8"/>
        <v>16</v>
      </c>
      <c r="V34">
        <f t="shared" si="9"/>
        <v>15</v>
      </c>
      <c r="W34">
        <f t="shared" si="10"/>
        <v>16</v>
      </c>
      <c r="X34">
        <f t="shared" si="11"/>
        <v>16</v>
      </c>
      <c r="Y34">
        <f t="shared" si="12"/>
        <v>17</v>
      </c>
      <c r="Z34">
        <f t="shared" si="2"/>
        <v>40728</v>
      </c>
    </row>
    <row r="35" spans="1:26" ht="13.8" thickBot="1" x14ac:dyDescent="0.3">
      <c r="A35" s="25" t="s">
        <v>169</v>
      </c>
      <c r="B35" s="26">
        <v>14</v>
      </c>
      <c r="C35" s="26">
        <v>13</v>
      </c>
      <c r="D35" s="26">
        <v>14</v>
      </c>
      <c r="E35" s="26">
        <v>13</v>
      </c>
      <c r="F35" s="26">
        <v>7</v>
      </c>
      <c r="G35" s="26">
        <v>6</v>
      </c>
      <c r="H35" s="26">
        <v>7</v>
      </c>
      <c r="I35" s="26">
        <v>7</v>
      </c>
      <c r="J35" s="26">
        <v>7</v>
      </c>
      <c r="K35" s="26">
        <v>8</v>
      </c>
      <c r="L35" s="26">
        <v>6</v>
      </c>
      <c r="M35" s="26">
        <v>59973</v>
      </c>
      <c r="O35">
        <f t="shared" si="1"/>
        <v>20</v>
      </c>
      <c r="P35">
        <f t="shared" si="3"/>
        <v>21</v>
      </c>
      <c r="Q35">
        <f t="shared" si="4"/>
        <v>20</v>
      </c>
      <c r="R35">
        <f t="shared" si="5"/>
        <v>21</v>
      </c>
      <c r="S35">
        <f t="shared" si="6"/>
        <v>27</v>
      </c>
      <c r="T35">
        <f t="shared" si="7"/>
        <v>28</v>
      </c>
      <c r="U35">
        <f t="shared" si="8"/>
        <v>27</v>
      </c>
      <c r="V35">
        <f t="shared" si="9"/>
        <v>27</v>
      </c>
      <c r="W35">
        <f t="shared" si="10"/>
        <v>27</v>
      </c>
      <c r="X35">
        <f t="shared" si="11"/>
        <v>26</v>
      </c>
      <c r="Y35">
        <f t="shared" si="12"/>
        <v>28</v>
      </c>
      <c r="Z35">
        <f t="shared" si="2"/>
        <v>59973</v>
      </c>
    </row>
    <row r="36" spans="1:26" ht="13.8" thickBot="1" x14ac:dyDescent="0.3">
      <c r="A36" s="25" t="s">
        <v>170</v>
      </c>
      <c r="B36" s="26">
        <v>3</v>
      </c>
      <c r="C36" s="26">
        <v>3</v>
      </c>
      <c r="D36" s="26">
        <v>3</v>
      </c>
      <c r="E36" s="26">
        <v>3</v>
      </c>
      <c r="F36" s="26">
        <v>3</v>
      </c>
      <c r="G36" s="26">
        <v>3</v>
      </c>
      <c r="H36" s="26">
        <v>4</v>
      </c>
      <c r="I36" s="26">
        <v>4</v>
      </c>
      <c r="J36" s="26">
        <v>3</v>
      </c>
      <c r="K36" s="26">
        <v>4</v>
      </c>
      <c r="L36" s="26">
        <v>4</v>
      </c>
      <c r="M36" s="26">
        <v>75973</v>
      </c>
      <c r="O36">
        <f t="shared" si="1"/>
        <v>31</v>
      </c>
      <c r="P36">
        <f t="shared" si="3"/>
        <v>31</v>
      </c>
      <c r="Q36">
        <f t="shared" si="4"/>
        <v>31</v>
      </c>
      <c r="R36">
        <f t="shared" si="5"/>
        <v>31</v>
      </c>
      <c r="S36">
        <f t="shared" si="6"/>
        <v>31</v>
      </c>
      <c r="T36">
        <f t="shared" si="7"/>
        <v>31</v>
      </c>
      <c r="U36">
        <f t="shared" si="8"/>
        <v>30</v>
      </c>
      <c r="V36">
        <f t="shared" si="9"/>
        <v>30</v>
      </c>
      <c r="W36">
        <f t="shared" si="10"/>
        <v>31</v>
      </c>
      <c r="X36">
        <f t="shared" si="11"/>
        <v>30</v>
      </c>
      <c r="Y36">
        <f t="shared" si="12"/>
        <v>30</v>
      </c>
      <c r="Z36">
        <f t="shared" si="2"/>
        <v>75973</v>
      </c>
    </row>
    <row r="37" spans="1:26" ht="13.8" thickBot="1" x14ac:dyDescent="0.3">
      <c r="A37" s="25" t="s">
        <v>171</v>
      </c>
      <c r="B37" s="26">
        <v>33</v>
      </c>
      <c r="C37" s="26">
        <v>33</v>
      </c>
      <c r="D37" s="26">
        <v>33</v>
      </c>
      <c r="E37" s="26">
        <v>33</v>
      </c>
      <c r="F37" s="26">
        <v>33</v>
      </c>
      <c r="G37" s="26">
        <v>33</v>
      </c>
      <c r="H37" s="26">
        <v>32</v>
      </c>
      <c r="I37" s="26">
        <v>33</v>
      </c>
      <c r="J37" s="26">
        <v>33</v>
      </c>
      <c r="K37" s="26">
        <v>33</v>
      </c>
      <c r="L37" s="26">
        <v>33</v>
      </c>
      <c r="M37" s="26">
        <v>30671</v>
      </c>
      <c r="O37">
        <f t="shared" si="1"/>
        <v>1</v>
      </c>
      <c r="P37">
        <f t="shared" si="3"/>
        <v>1</v>
      </c>
      <c r="Q37">
        <f t="shared" si="4"/>
        <v>1</v>
      </c>
      <c r="R37">
        <f t="shared" si="5"/>
        <v>1</v>
      </c>
      <c r="S37">
        <f t="shared" si="6"/>
        <v>1</v>
      </c>
      <c r="T37">
        <f t="shared" si="7"/>
        <v>1</v>
      </c>
      <c r="U37">
        <f t="shared" si="8"/>
        <v>2</v>
      </c>
      <c r="V37">
        <f t="shared" si="9"/>
        <v>1</v>
      </c>
      <c r="W37">
        <f t="shared" si="10"/>
        <v>1</v>
      </c>
      <c r="X37">
        <f t="shared" si="11"/>
        <v>1</v>
      </c>
      <c r="Y37">
        <f t="shared" si="12"/>
        <v>1</v>
      </c>
      <c r="Z37">
        <f t="shared" si="2"/>
        <v>30671</v>
      </c>
    </row>
    <row r="38" spans="1:26" ht="13.8" thickBot="1" x14ac:dyDescent="0.3">
      <c r="A38" s="25" t="s">
        <v>172</v>
      </c>
      <c r="B38" s="26">
        <v>5</v>
      </c>
      <c r="C38" s="26">
        <v>5</v>
      </c>
      <c r="D38" s="26">
        <v>5</v>
      </c>
      <c r="E38" s="26">
        <v>5</v>
      </c>
      <c r="F38" s="26">
        <v>5</v>
      </c>
      <c r="G38" s="26">
        <v>5</v>
      </c>
      <c r="H38" s="26">
        <v>5</v>
      </c>
      <c r="I38" s="26">
        <v>5</v>
      </c>
      <c r="J38" s="26">
        <v>5</v>
      </c>
      <c r="K38" s="26">
        <v>6</v>
      </c>
      <c r="L38" s="26">
        <v>5</v>
      </c>
      <c r="M38" s="26">
        <v>49765</v>
      </c>
      <c r="O38">
        <f t="shared" si="1"/>
        <v>29</v>
      </c>
      <c r="P38">
        <f t="shared" si="3"/>
        <v>29</v>
      </c>
      <c r="Q38">
        <f t="shared" si="4"/>
        <v>29</v>
      </c>
      <c r="R38">
        <f t="shared" si="5"/>
        <v>29</v>
      </c>
      <c r="S38">
        <f t="shared" si="6"/>
        <v>29</v>
      </c>
      <c r="T38">
        <f t="shared" si="7"/>
        <v>29</v>
      </c>
      <c r="U38">
        <f t="shared" si="8"/>
        <v>29</v>
      </c>
      <c r="V38">
        <f t="shared" si="9"/>
        <v>29</v>
      </c>
      <c r="W38">
        <f t="shared" si="10"/>
        <v>29</v>
      </c>
      <c r="X38">
        <f t="shared" si="11"/>
        <v>28</v>
      </c>
      <c r="Y38">
        <f t="shared" si="12"/>
        <v>29</v>
      </c>
      <c r="Z38">
        <f t="shared" si="2"/>
        <v>49765</v>
      </c>
    </row>
    <row r="39" spans="1:26" ht="13.8" thickBot="1" x14ac:dyDescent="0.3">
      <c r="A39" s="25" t="s">
        <v>173</v>
      </c>
      <c r="B39" s="26">
        <v>4</v>
      </c>
      <c r="C39" s="26">
        <v>4</v>
      </c>
      <c r="D39" s="26">
        <v>4</v>
      </c>
      <c r="E39" s="26">
        <v>4</v>
      </c>
      <c r="F39" s="26">
        <v>4</v>
      </c>
      <c r="G39" s="26">
        <v>4</v>
      </c>
      <c r="H39" s="26">
        <v>3</v>
      </c>
      <c r="I39" s="26">
        <v>3</v>
      </c>
      <c r="J39" s="26">
        <v>4</v>
      </c>
      <c r="K39" s="26">
        <v>3</v>
      </c>
      <c r="L39" s="26">
        <v>3</v>
      </c>
      <c r="M39" s="26">
        <v>70248</v>
      </c>
      <c r="O39">
        <f t="shared" si="1"/>
        <v>30</v>
      </c>
      <c r="P39">
        <f t="shared" si="3"/>
        <v>30</v>
      </c>
      <c r="Q39">
        <f t="shared" si="4"/>
        <v>30</v>
      </c>
      <c r="R39">
        <f t="shared" si="5"/>
        <v>30</v>
      </c>
      <c r="S39">
        <f t="shared" si="6"/>
        <v>30</v>
      </c>
      <c r="T39">
        <f t="shared" si="7"/>
        <v>30</v>
      </c>
      <c r="U39">
        <f t="shared" si="8"/>
        <v>31</v>
      </c>
      <c r="V39">
        <f t="shared" si="9"/>
        <v>31</v>
      </c>
      <c r="W39">
        <f t="shared" si="10"/>
        <v>30</v>
      </c>
      <c r="X39">
        <f t="shared" si="11"/>
        <v>31</v>
      </c>
      <c r="Y39">
        <f t="shared" si="12"/>
        <v>31</v>
      </c>
      <c r="Z39">
        <f t="shared" si="2"/>
        <v>70248</v>
      </c>
    </row>
    <row r="40" spans="1:26" ht="13.8" thickBot="1" x14ac:dyDescent="0.3">
      <c r="A40" s="25" t="s">
        <v>174</v>
      </c>
      <c r="B40" s="26">
        <v>10</v>
      </c>
      <c r="C40" s="26">
        <v>11</v>
      </c>
      <c r="D40" s="26">
        <v>12</v>
      </c>
      <c r="E40" s="26">
        <v>10</v>
      </c>
      <c r="F40" s="26">
        <v>11</v>
      </c>
      <c r="G40" s="26">
        <v>9</v>
      </c>
      <c r="H40" s="26">
        <v>8</v>
      </c>
      <c r="I40" s="26">
        <v>8</v>
      </c>
      <c r="J40" s="26">
        <v>10</v>
      </c>
      <c r="K40" s="26">
        <v>11</v>
      </c>
      <c r="L40" s="26">
        <v>11</v>
      </c>
      <c r="M40" s="26">
        <v>48906</v>
      </c>
      <c r="O40">
        <f t="shared" si="1"/>
        <v>24</v>
      </c>
      <c r="P40">
        <f t="shared" si="3"/>
        <v>23</v>
      </c>
      <c r="Q40">
        <f t="shared" si="4"/>
        <v>22</v>
      </c>
      <c r="R40">
        <f t="shared" si="5"/>
        <v>24</v>
      </c>
      <c r="S40">
        <f t="shared" si="6"/>
        <v>23</v>
      </c>
      <c r="T40">
        <f t="shared" si="7"/>
        <v>25</v>
      </c>
      <c r="U40">
        <f t="shared" si="8"/>
        <v>26</v>
      </c>
      <c r="V40">
        <f t="shared" si="9"/>
        <v>26</v>
      </c>
      <c r="W40">
        <f t="shared" si="10"/>
        <v>24</v>
      </c>
      <c r="X40">
        <f t="shared" si="11"/>
        <v>23</v>
      </c>
      <c r="Y40">
        <f t="shared" si="12"/>
        <v>23</v>
      </c>
      <c r="Z40">
        <f t="shared" si="2"/>
        <v>48906</v>
      </c>
    </row>
    <row r="41" spans="1:26" ht="18.600000000000001" thickBot="1" x14ac:dyDescent="0.3">
      <c r="A41" s="21"/>
    </row>
    <row r="42" spans="1:26" ht="13.8" thickBot="1" x14ac:dyDescent="0.3">
      <c r="A42" s="25" t="s">
        <v>175</v>
      </c>
      <c r="B42" s="25" t="s">
        <v>135</v>
      </c>
      <c r="C42" s="25" t="s">
        <v>136</v>
      </c>
      <c r="D42" s="25" t="s">
        <v>137</v>
      </c>
      <c r="E42" s="25" t="s">
        <v>138</v>
      </c>
      <c r="F42" s="25" t="s">
        <v>139</v>
      </c>
      <c r="G42" s="25" t="s">
        <v>140</v>
      </c>
      <c r="H42" s="25" t="s">
        <v>493</v>
      </c>
      <c r="I42" s="25" t="s">
        <v>494</v>
      </c>
      <c r="J42" s="25" t="s">
        <v>495</v>
      </c>
      <c r="K42" s="25" t="s">
        <v>496</v>
      </c>
      <c r="L42" s="25" t="s">
        <v>497</v>
      </c>
    </row>
    <row r="43" spans="1:26" ht="20.399999999999999" thickBot="1" x14ac:dyDescent="0.3">
      <c r="A43" s="25" t="s">
        <v>176</v>
      </c>
      <c r="B43" s="26" t="s">
        <v>499</v>
      </c>
      <c r="C43" s="26" t="s">
        <v>370</v>
      </c>
      <c r="D43" s="26" t="s">
        <v>500</v>
      </c>
      <c r="E43" s="26" t="s">
        <v>501</v>
      </c>
      <c r="F43" s="26" t="s">
        <v>502</v>
      </c>
      <c r="G43" s="26" t="s">
        <v>503</v>
      </c>
      <c r="H43" s="26" t="s">
        <v>504</v>
      </c>
      <c r="I43" s="26" t="s">
        <v>505</v>
      </c>
      <c r="J43" s="26" t="s">
        <v>506</v>
      </c>
      <c r="K43" s="26" t="s">
        <v>370</v>
      </c>
      <c r="L43" s="26" t="s">
        <v>507</v>
      </c>
    </row>
    <row r="44" spans="1:26" ht="13.8" thickBot="1" x14ac:dyDescent="0.3">
      <c r="A44" s="25" t="s">
        <v>182</v>
      </c>
      <c r="B44" s="26" t="s">
        <v>508</v>
      </c>
      <c r="C44" s="26" t="s">
        <v>370</v>
      </c>
      <c r="D44" s="26" t="s">
        <v>500</v>
      </c>
      <c r="E44" s="26" t="s">
        <v>501</v>
      </c>
      <c r="F44" s="26" t="s">
        <v>502</v>
      </c>
      <c r="G44" s="26" t="s">
        <v>503</v>
      </c>
      <c r="H44" s="26" t="s">
        <v>504</v>
      </c>
      <c r="I44" s="26" t="s">
        <v>505</v>
      </c>
      <c r="J44" s="26" t="s">
        <v>506</v>
      </c>
      <c r="K44" s="26" t="s">
        <v>370</v>
      </c>
      <c r="L44" s="26" t="s">
        <v>507</v>
      </c>
    </row>
    <row r="45" spans="1:26" ht="13.8" thickBot="1" x14ac:dyDescent="0.3">
      <c r="A45" s="25" t="s">
        <v>188</v>
      </c>
      <c r="B45" s="26" t="s">
        <v>509</v>
      </c>
      <c r="C45" s="26" t="s">
        <v>370</v>
      </c>
      <c r="D45" s="26" t="s">
        <v>500</v>
      </c>
      <c r="E45" s="26" t="s">
        <v>501</v>
      </c>
      <c r="F45" s="26" t="s">
        <v>502</v>
      </c>
      <c r="G45" s="26" t="s">
        <v>503</v>
      </c>
      <c r="H45" s="26" t="s">
        <v>504</v>
      </c>
      <c r="I45" s="26" t="s">
        <v>505</v>
      </c>
      <c r="J45" s="26" t="s">
        <v>506</v>
      </c>
      <c r="K45" s="26" t="s">
        <v>370</v>
      </c>
      <c r="L45" s="26" t="s">
        <v>507</v>
      </c>
    </row>
    <row r="46" spans="1:26" ht="13.8" thickBot="1" x14ac:dyDescent="0.3">
      <c r="A46" s="25" t="s">
        <v>194</v>
      </c>
      <c r="B46" s="26" t="s">
        <v>510</v>
      </c>
      <c r="C46" s="26" t="s">
        <v>370</v>
      </c>
      <c r="D46" s="26" t="s">
        <v>500</v>
      </c>
      <c r="E46" s="26" t="s">
        <v>501</v>
      </c>
      <c r="F46" s="26" t="s">
        <v>502</v>
      </c>
      <c r="G46" s="26" t="s">
        <v>503</v>
      </c>
      <c r="H46" s="26" t="s">
        <v>504</v>
      </c>
      <c r="I46" s="26" t="s">
        <v>505</v>
      </c>
      <c r="J46" s="26" t="s">
        <v>506</v>
      </c>
      <c r="K46" s="26" t="s">
        <v>370</v>
      </c>
      <c r="L46" s="26" t="s">
        <v>507</v>
      </c>
    </row>
    <row r="47" spans="1:26" ht="13.8" thickBot="1" x14ac:dyDescent="0.3">
      <c r="A47" s="25" t="s">
        <v>200</v>
      </c>
      <c r="B47" s="26" t="s">
        <v>511</v>
      </c>
      <c r="C47" s="26" t="s">
        <v>370</v>
      </c>
      <c r="D47" s="26" t="s">
        <v>500</v>
      </c>
      <c r="E47" s="26" t="s">
        <v>501</v>
      </c>
      <c r="F47" s="26" t="s">
        <v>502</v>
      </c>
      <c r="G47" s="26" t="s">
        <v>503</v>
      </c>
      <c r="H47" s="26" t="s">
        <v>504</v>
      </c>
      <c r="I47" s="26" t="s">
        <v>505</v>
      </c>
      <c r="J47" s="26" t="s">
        <v>506</v>
      </c>
      <c r="K47" s="26" t="s">
        <v>370</v>
      </c>
      <c r="L47" s="26" t="s">
        <v>507</v>
      </c>
    </row>
    <row r="48" spans="1:26" ht="13.8" thickBot="1" x14ac:dyDescent="0.3">
      <c r="A48" s="25" t="s">
        <v>206</v>
      </c>
      <c r="B48" s="26" t="s">
        <v>511</v>
      </c>
      <c r="C48" s="26" t="s">
        <v>370</v>
      </c>
      <c r="D48" s="26" t="s">
        <v>500</v>
      </c>
      <c r="E48" s="26" t="s">
        <v>501</v>
      </c>
      <c r="F48" s="26" t="s">
        <v>502</v>
      </c>
      <c r="G48" s="26" t="s">
        <v>503</v>
      </c>
      <c r="H48" s="26" t="s">
        <v>504</v>
      </c>
      <c r="I48" s="26" t="s">
        <v>505</v>
      </c>
      <c r="J48" s="26" t="s">
        <v>506</v>
      </c>
      <c r="K48" s="26" t="s">
        <v>370</v>
      </c>
      <c r="L48" s="26" t="s">
        <v>507</v>
      </c>
    </row>
    <row r="49" spans="1:12" ht="13.8" thickBot="1" x14ac:dyDescent="0.3">
      <c r="A49" s="25" t="s">
        <v>212</v>
      </c>
      <c r="B49" s="26" t="s">
        <v>511</v>
      </c>
      <c r="C49" s="26" t="s">
        <v>370</v>
      </c>
      <c r="D49" s="26" t="s">
        <v>512</v>
      </c>
      <c r="E49" s="26" t="s">
        <v>501</v>
      </c>
      <c r="F49" s="26" t="s">
        <v>502</v>
      </c>
      <c r="G49" s="26" t="s">
        <v>503</v>
      </c>
      <c r="H49" s="26" t="s">
        <v>504</v>
      </c>
      <c r="I49" s="26" t="s">
        <v>505</v>
      </c>
      <c r="J49" s="26" t="s">
        <v>506</v>
      </c>
      <c r="K49" s="26" t="s">
        <v>370</v>
      </c>
      <c r="L49" s="26" t="s">
        <v>507</v>
      </c>
    </row>
    <row r="50" spans="1:12" ht="13.8" thickBot="1" x14ac:dyDescent="0.3">
      <c r="A50" s="25" t="s">
        <v>218</v>
      </c>
      <c r="B50" s="26" t="s">
        <v>511</v>
      </c>
      <c r="C50" s="26" t="s">
        <v>370</v>
      </c>
      <c r="D50" s="26" t="s">
        <v>512</v>
      </c>
      <c r="E50" s="26" t="s">
        <v>501</v>
      </c>
      <c r="F50" s="26" t="s">
        <v>513</v>
      </c>
      <c r="G50" s="26" t="s">
        <v>503</v>
      </c>
      <c r="H50" s="26" t="s">
        <v>504</v>
      </c>
      <c r="I50" s="26" t="s">
        <v>505</v>
      </c>
      <c r="J50" s="26" t="s">
        <v>506</v>
      </c>
      <c r="K50" s="26" t="s">
        <v>370</v>
      </c>
      <c r="L50" s="26" t="s">
        <v>507</v>
      </c>
    </row>
    <row r="51" spans="1:12" ht="13.8" thickBot="1" x14ac:dyDescent="0.3">
      <c r="A51" s="25" t="s">
        <v>224</v>
      </c>
      <c r="B51" s="26" t="s">
        <v>511</v>
      </c>
      <c r="C51" s="26" t="s">
        <v>370</v>
      </c>
      <c r="D51" s="26" t="s">
        <v>512</v>
      </c>
      <c r="E51" s="26" t="s">
        <v>501</v>
      </c>
      <c r="F51" s="26" t="s">
        <v>513</v>
      </c>
      <c r="G51" s="26" t="s">
        <v>503</v>
      </c>
      <c r="H51" s="26" t="s">
        <v>504</v>
      </c>
      <c r="I51" s="26" t="s">
        <v>505</v>
      </c>
      <c r="J51" s="26" t="s">
        <v>506</v>
      </c>
      <c r="K51" s="26" t="s">
        <v>370</v>
      </c>
      <c r="L51" s="26" t="s">
        <v>507</v>
      </c>
    </row>
    <row r="52" spans="1:12" ht="13.8" thickBot="1" x14ac:dyDescent="0.3">
      <c r="A52" s="25" t="s">
        <v>230</v>
      </c>
      <c r="B52" s="26" t="s">
        <v>511</v>
      </c>
      <c r="C52" s="26" t="s">
        <v>370</v>
      </c>
      <c r="D52" s="26" t="s">
        <v>370</v>
      </c>
      <c r="E52" s="26" t="s">
        <v>514</v>
      </c>
      <c r="F52" s="26" t="s">
        <v>513</v>
      </c>
      <c r="G52" s="26" t="s">
        <v>503</v>
      </c>
      <c r="H52" s="26" t="s">
        <v>504</v>
      </c>
      <c r="I52" s="26" t="s">
        <v>505</v>
      </c>
      <c r="J52" s="26" t="s">
        <v>506</v>
      </c>
      <c r="K52" s="26" t="s">
        <v>370</v>
      </c>
      <c r="L52" s="26" t="s">
        <v>507</v>
      </c>
    </row>
    <row r="53" spans="1:12" ht="13.8" thickBot="1" x14ac:dyDescent="0.3">
      <c r="A53" s="25" t="s">
        <v>236</v>
      </c>
      <c r="B53" s="26" t="s">
        <v>511</v>
      </c>
      <c r="C53" s="26" t="s">
        <v>370</v>
      </c>
      <c r="D53" s="26" t="s">
        <v>370</v>
      </c>
      <c r="E53" s="26" t="s">
        <v>514</v>
      </c>
      <c r="F53" s="26" t="s">
        <v>370</v>
      </c>
      <c r="G53" s="26" t="s">
        <v>503</v>
      </c>
      <c r="H53" s="26" t="s">
        <v>504</v>
      </c>
      <c r="I53" s="26" t="s">
        <v>505</v>
      </c>
      <c r="J53" s="26" t="s">
        <v>506</v>
      </c>
      <c r="K53" s="26" t="s">
        <v>370</v>
      </c>
      <c r="L53" s="26" t="s">
        <v>507</v>
      </c>
    </row>
    <row r="54" spans="1:12" ht="13.8" thickBot="1" x14ac:dyDescent="0.3">
      <c r="A54" s="25" t="s">
        <v>242</v>
      </c>
      <c r="B54" s="26" t="s">
        <v>511</v>
      </c>
      <c r="C54" s="26" t="s">
        <v>370</v>
      </c>
      <c r="D54" s="26" t="s">
        <v>370</v>
      </c>
      <c r="E54" s="26" t="s">
        <v>515</v>
      </c>
      <c r="F54" s="26" t="s">
        <v>370</v>
      </c>
      <c r="G54" s="26" t="s">
        <v>503</v>
      </c>
      <c r="H54" s="26" t="s">
        <v>504</v>
      </c>
      <c r="I54" s="26" t="s">
        <v>505</v>
      </c>
      <c r="J54" s="26" t="s">
        <v>506</v>
      </c>
      <c r="K54" s="26" t="s">
        <v>370</v>
      </c>
      <c r="L54" s="26" t="s">
        <v>507</v>
      </c>
    </row>
    <row r="55" spans="1:12" ht="13.8" thickBot="1" x14ac:dyDescent="0.3">
      <c r="A55" s="25" t="s">
        <v>248</v>
      </c>
      <c r="B55" s="26" t="s">
        <v>511</v>
      </c>
      <c r="C55" s="26" t="s">
        <v>370</v>
      </c>
      <c r="D55" s="26" t="s">
        <v>370</v>
      </c>
      <c r="E55" s="26" t="s">
        <v>515</v>
      </c>
      <c r="F55" s="26" t="s">
        <v>370</v>
      </c>
      <c r="G55" s="26" t="s">
        <v>503</v>
      </c>
      <c r="H55" s="26" t="s">
        <v>504</v>
      </c>
      <c r="I55" s="26" t="s">
        <v>505</v>
      </c>
      <c r="J55" s="26" t="s">
        <v>506</v>
      </c>
      <c r="K55" s="26" t="s">
        <v>370</v>
      </c>
      <c r="L55" s="26" t="s">
        <v>507</v>
      </c>
    </row>
    <row r="56" spans="1:12" ht="13.8" thickBot="1" x14ac:dyDescent="0.3">
      <c r="A56" s="25" t="s">
        <v>254</v>
      </c>
      <c r="B56" s="26" t="s">
        <v>511</v>
      </c>
      <c r="C56" s="26" t="s">
        <v>370</v>
      </c>
      <c r="D56" s="26" t="s">
        <v>370</v>
      </c>
      <c r="E56" s="26" t="s">
        <v>370</v>
      </c>
      <c r="F56" s="26" t="s">
        <v>370</v>
      </c>
      <c r="G56" s="26" t="s">
        <v>503</v>
      </c>
      <c r="H56" s="26" t="s">
        <v>504</v>
      </c>
      <c r="I56" s="26" t="s">
        <v>505</v>
      </c>
      <c r="J56" s="26" t="s">
        <v>506</v>
      </c>
      <c r="K56" s="26" t="s">
        <v>370</v>
      </c>
      <c r="L56" s="26" t="s">
        <v>507</v>
      </c>
    </row>
    <row r="57" spans="1:12" ht="13.8" thickBot="1" x14ac:dyDescent="0.3">
      <c r="A57" s="25" t="s">
        <v>260</v>
      </c>
      <c r="B57" s="26" t="s">
        <v>511</v>
      </c>
      <c r="C57" s="26" t="s">
        <v>370</v>
      </c>
      <c r="D57" s="26" t="s">
        <v>370</v>
      </c>
      <c r="E57" s="26" t="s">
        <v>370</v>
      </c>
      <c r="F57" s="26" t="s">
        <v>370</v>
      </c>
      <c r="G57" s="26" t="s">
        <v>370</v>
      </c>
      <c r="H57" s="26" t="s">
        <v>504</v>
      </c>
      <c r="I57" s="26" t="s">
        <v>505</v>
      </c>
      <c r="J57" s="26" t="s">
        <v>506</v>
      </c>
      <c r="K57" s="26" t="s">
        <v>370</v>
      </c>
      <c r="L57" s="26" t="s">
        <v>507</v>
      </c>
    </row>
    <row r="58" spans="1:12" ht="13.8" thickBot="1" x14ac:dyDescent="0.3">
      <c r="A58" s="25" t="s">
        <v>266</v>
      </c>
      <c r="B58" s="26" t="s">
        <v>511</v>
      </c>
      <c r="C58" s="26" t="s">
        <v>370</v>
      </c>
      <c r="D58" s="26" t="s">
        <v>370</v>
      </c>
      <c r="E58" s="26" t="s">
        <v>370</v>
      </c>
      <c r="F58" s="26" t="s">
        <v>370</v>
      </c>
      <c r="G58" s="26" t="s">
        <v>370</v>
      </c>
      <c r="H58" s="26" t="s">
        <v>504</v>
      </c>
      <c r="I58" s="26" t="s">
        <v>505</v>
      </c>
      <c r="J58" s="26" t="s">
        <v>506</v>
      </c>
      <c r="K58" s="26" t="s">
        <v>370</v>
      </c>
      <c r="L58" s="26" t="s">
        <v>507</v>
      </c>
    </row>
    <row r="59" spans="1:12" ht="13.8" thickBot="1" x14ac:dyDescent="0.3">
      <c r="A59" s="25" t="s">
        <v>272</v>
      </c>
      <c r="B59" s="26" t="s">
        <v>511</v>
      </c>
      <c r="C59" s="26" t="s">
        <v>370</v>
      </c>
      <c r="D59" s="26" t="s">
        <v>370</v>
      </c>
      <c r="E59" s="26" t="s">
        <v>370</v>
      </c>
      <c r="F59" s="26" t="s">
        <v>370</v>
      </c>
      <c r="G59" s="26" t="s">
        <v>370</v>
      </c>
      <c r="H59" s="26" t="s">
        <v>504</v>
      </c>
      <c r="I59" s="26" t="s">
        <v>505</v>
      </c>
      <c r="J59" s="26" t="s">
        <v>506</v>
      </c>
      <c r="K59" s="26" t="s">
        <v>370</v>
      </c>
      <c r="L59" s="26" t="s">
        <v>507</v>
      </c>
    </row>
    <row r="60" spans="1:12" ht="13.8" thickBot="1" x14ac:dyDescent="0.3">
      <c r="A60" s="25" t="s">
        <v>278</v>
      </c>
      <c r="B60" s="26" t="s">
        <v>511</v>
      </c>
      <c r="C60" s="26" t="s">
        <v>370</v>
      </c>
      <c r="D60" s="26" t="s">
        <v>370</v>
      </c>
      <c r="E60" s="26" t="s">
        <v>370</v>
      </c>
      <c r="F60" s="26" t="s">
        <v>370</v>
      </c>
      <c r="G60" s="26" t="s">
        <v>370</v>
      </c>
      <c r="H60" s="26" t="s">
        <v>504</v>
      </c>
      <c r="I60" s="26" t="s">
        <v>505</v>
      </c>
      <c r="J60" s="26" t="s">
        <v>370</v>
      </c>
      <c r="K60" s="26" t="s">
        <v>370</v>
      </c>
      <c r="L60" s="26" t="s">
        <v>507</v>
      </c>
    </row>
    <row r="61" spans="1:12" ht="13.8" thickBot="1" x14ac:dyDescent="0.3">
      <c r="A61" s="25" t="s">
        <v>284</v>
      </c>
      <c r="B61" s="26" t="s">
        <v>511</v>
      </c>
      <c r="C61" s="26" t="s">
        <v>370</v>
      </c>
      <c r="D61" s="26" t="s">
        <v>370</v>
      </c>
      <c r="E61" s="26" t="s">
        <v>370</v>
      </c>
      <c r="F61" s="26" t="s">
        <v>370</v>
      </c>
      <c r="G61" s="26" t="s">
        <v>370</v>
      </c>
      <c r="H61" s="26" t="s">
        <v>504</v>
      </c>
      <c r="I61" s="26" t="s">
        <v>370</v>
      </c>
      <c r="J61" s="26" t="s">
        <v>370</v>
      </c>
      <c r="K61" s="26" t="s">
        <v>370</v>
      </c>
      <c r="L61" s="26" t="s">
        <v>507</v>
      </c>
    </row>
    <row r="62" spans="1:12" ht="13.8" thickBot="1" x14ac:dyDescent="0.3">
      <c r="A62" s="25" t="s">
        <v>290</v>
      </c>
      <c r="B62" s="26" t="s">
        <v>511</v>
      </c>
      <c r="C62" s="26" t="s">
        <v>370</v>
      </c>
      <c r="D62" s="26" t="s">
        <v>370</v>
      </c>
      <c r="E62" s="26" t="s">
        <v>370</v>
      </c>
      <c r="F62" s="26" t="s">
        <v>370</v>
      </c>
      <c r="G62" s="26" t="s">
        <v>370</v>
      </c>
      <c r="H62" s="26" t="s">
        <v>504</v>
      </c>
      <c r="I62" s="26" t="s">
        <v>370</v>
      </c>
      <c r="J62" s="26" t="s">
        <v>370</v>
      </c>
      <c r="K62" s="26" t="s">
        <v>370</v>
      </c>
      <c r="L62" s="26" t="s">
        <v>507</v>
      </c>
    </row>
    <row r="63" spans="1:12" ht="13.8" thickBot="1" x14ac:dyDescent="0.3">
      <c r="A63" s="25" t="s">
        <v>296</v>
      </c>
      <c r="B63" s="26" t="s">
        <v>511</v>
      </c>
      <c r="C63" s="26" t="s">
        <v>370</v>
      </c>
      <c r="D63" s="26" t="s">
        <v>370</v>
      </c>
      <c r="E63" s="26" t="s">
        <v>370</v>
      </c>
      <c r="F63" s="26" t="s">
        <v>370</v>
      </c>
      <c r="G63" s="26" t="s">
        <v>370</v>
      </c>
      <c r="H63" s="26" t="s">
        <v>516</v>
      </c>
      <c r="I63" s="26" t="s">
        <v>370</v>
      </c>
      <c r="J63" s="26" t="s">
        <v>370</v>
      </c>
      <c r="K63" s="26" t="s">
        <v>370</v>
      </c>
      <c r="L63" s="26" t="s">
        <v>507</v>
      </c>
    </row>
    <row r="64" spans="1:12" ht="13.8" thickBot="1" x14ac:dyDescent="0.3">
      <c r="A64" s="25" t="s">
        <v>302</v>
      </c>
      <c r="B64" s="26" t="s">
        <v>511</v>
      </c>
      <c r="C64" s="26" t="s">
        <v>370</v>
      </c>
      <c r="D64" s="26" t="s">
        <v>370</v>
      </c>
      <c r="E64" s="26" t="s">
        <v>370</v>
      </c>
      <c r="F64" s="26" t="s">
        <v>370</v>
      </c>
      <c r="G64" s="26" t="s">
        <v>370</v>
      </c>
      <c r="H64" s="26" t="s">
        <v>516</v>
      </c>
      <c r="I64" s="26" t="s">
        <v>370</v>
      </c>
      <c r="J64" s="26" t="s">
        <v>370</v>
      </c>
      <c r="K64" s="26" t="s">
        <v>370</v>
      </c>
      <c r="L64" s="26" t="s">
        <v>507</v>
      </c>
    </row>
    <row r="65" spans="1:12" ht="13.8" thickBot="1" x14ac:dyDescent="0.3">
      <c r="A65" s="25" t="s">
        <v>308</v>
      </c>
      <c r="B65" s="26" t="s">
        <v>517</v>
      </c>
      <c r="C65" s="26" t="s">
        <v>370</v>
      </c>
      <c r="D65" s="26" t="s">
        <v>370</v>
      </c>
      <c r="E65" s="26" t="s">
        <v>370</v>
      </c>
      <c r="F65" s="26" t="s">
        <v>370</v>
      </c>
      <c r="G65" s="26" t="s">
        <v>370</v>
      </c>
      <c r="H65" s="26" t="s">
        <v>516</v>
      </c>
      <c r="I65" s="26" t="s">
        <v>370</v>
      </c>
      <c r="J65" s="26" t="s">
        <v>370</v>
      </c>
      <c r="K65" s="26" t="s">
        <v>370</v>
      </c>
      <c r="L65" s="26" t="s">
        <v>507</v>
      </c>
    </row>
    <row r="66" spans="1:12" ht="13.8" thickBot="1" x14ac:dyDescent="0.3">
      <c r="A66" s="25" t="s">
        <v>314</v>
      </c>
      <c r="B66" s="26" t="s">
        <v>518</v>
      </c>
      <c r="C66" s="26" t="s">
        <v>370</v>
      </c>
      <c r="D66" s="26" t="s">
        <v>370</v>
      </c>
      <c r="E66" s="26" t="s">
        <v>370</v>
      </c>
      <c r="F66" s="26" t="s">
        <v>370</v>
      </c>
      <c r="G66" s="26" t="s">
        <v>370</v>
      </c>
      <c r="H66" s="26" t="s">
        <v>516</v>
      </c>
      <c r="I66" s="26" t="s">
        <v>370</v>
      </c>
      <c r="J66" s="26" t="s">
        <v>370</v>
      </c>
      <c r="K66" s="26" t="s">
        <v>370</v>
      </c>
      <c r="L66" s="26" t="s">
        <v>519</v>
      </c>
    </row>
    <row r="67" spans="1:12" ht="13.8" thickBot="1" x14ac:dyDescent="0.3">
      <c r="A67" s="25" t="s">
        <v>320</v>
      </c>
      <c r="B67" s="26" t="s">
        <v>518</v>
      </c>
      <c r="C67" s="26" t="s">
        <v>370</v>
      </c>
      <c r="D67" s="26" t="s">
        <v>370</v>
      </c>
      <c r="E67" s="26" t="s">
        <v>370</v>
      </c>
      <c r="F67" s="26" t="s">
        <v>370</v>
      </c>
      <c r="G67" s="26" t="s">
        <v>370</v>
      </c>
      <c r="H67" s="26" t="s">
        <v>516</v>
      </c>
      <c r="I67" s="26" t="s">
        <v>370</v>
      </c>
      <c r="J67" s="26" t="s">
        <v>370</v>
      </c>
      <c r="K67" s="26" t="s">
        <v>370</v>
      </c>
      <c r="L67" s="26" t="s">
        <v>519</v>
      </c>
    </row>
    <row r="68" spans="1:12" ht="13.8" thickBot="1" x14ac:dyDescent="0.3">
      <c r="A68" s="25" t="s">
        <v>326</v>
      </c>
      <c r="B68" s="26" t="s">
        <v>518</v>
      </c>
      <c r="C68" s="26" t="s">
        <v>370</v>
      </c>
      <c r="D68" s="26" t="s">
        <v>370</v>
      </c>
      <c r="E68" s="26" t="s">
        <v>370</v>
      </c>
      <c r="F68" s="26" t="s">
        <v>370</v>
      </c>
      <c r="G68" s="26" t="s">
        <v>370</v>
      </c>
      <c r="H68" s="26" t="s">
        <v>516</v>
      </c>
      <c r="I68" s="26" t="s">
        <v>370</v>
      </c>
      <c r="J68" s="26" t="s">
        <v>370</v>
      </c>
      <c r="K68" s="26" t="s">
        <v>370</v>
      </c>
      <c r="L68" s="26" t="s">
        <v>519</v>
      </c>
    </row>
    <row r="69" spans="1:12" ht="13.8" thickBot="1" x14ac:dyDescent="0.3">
      <c r="A69" s="25" t="s">
        <v>332</v>
      </c>
      <c r="B69" s="26" t="s">
        <v>518</v>
      </c>
      <c r="C69" s="26" t="s">
        <v>370</v>
      </c>
      <c r="D69" s="26" t="s">
        <v>370</v>
      </c>
      <c r="E69" s="26" t="s">
        <v>370</v>
      </c>
      <c r="F69" s="26" t="s">
        <v>370</v>
      </c>
      <c r="G69" s="26" t="s">
        <v>370</v>
      </c>
      <c r="H69" s="26" t="s">
        <v>516</v>
      </c>
      <c r="I69" s="26" t="s">
        <v>370</v>
      </c>
      <c r="J69" s="26" t="s">
        <v>370</v>
      </c>
      <c r="K69" s="26" t="s">
        <v>370</v>
      </c>
      <c r="L69" s="26" t="s">
        <v>519</v>
      </c>
    </row>
    <row r="70" spans="1:12" ht="13.8" thickBot="1" x14ac:dyDescent="0.3">
      <c r="A70" s="25" t="s">
        <v>338</v>
      </c>
      <c r="B70" s="26" t="s">
        <v>518</v>
      </c>
      <c r="C70" s="26" t="s">
        <v>370</v>
      </c>
      <c r="D70" s="26" t="s">
        <v>370</v>
      </c>
      <c r="E70" s="26" t="s">
        <v>370</v>
      </c>
      <c r="F70" s="26" t="s">
        <v>370</v>
      </c>
      <c r="G70" s="26" t="s">
        <v>370</v>
      </c>
      <c r="H70" s="26" t="s">
        <v>516</v>
      </c>
      <c r="I70" s="26" t="s">
        <v>370</v>
      </c>
      <c r="J70" s="26" t="s">
        <v>370</v>
      </c>
      <c r="K70" s="26" t="s">
        <v>370</v>
      </c>
      <c r="L70" s="26" t="s">
        <v>519</v>
      </c>
    </row>
    <row r="71" spans="1:12" ht="13.8" thickBot="1" x14ac:dyDescent="0.3">
      <c r="A71" s="25" t="s">
        <v>344</v>
      </c>
      <c r="B71" s="26" t="s">
        <v>518</v>
      </c>
      <c r="C71" s="26" t="s">
        <v>370</v>
      </c>
      <c r="D71" s="26" t="s">
        <v>370</v>
      </c>
      <c r="E71" s="26" t="s">
        <v>370</v>
      </c>
      <c r="F71" s="26" t="s">
        <v>370</v>
      </c>
      <c r="G71" s="26" t="s">
        <v>370</v>
      </c>
      <c r="H71" s="26" t="s">
        <v>516</v>
      </c>
      <c r="I71" s="26" t="s">
        <v>370</v>
      </c>
      <c r="J71" s="26" t="s">
        <v>370</v>
      </c>
      <c r="K71" s="26" t="s">
        <v>370</v>
      </c>
      <c r="L71" s="26" t="s">
        <v>519</v>
      </c>
    </row>
    <row r="72" spans="1:12" ht="13.8" thickBot="1" x14ac:dyDescent="0.3">
      <c r="A72" s="25" t="s">
        <v>350</v>
      </c>
      <c r="B72" s="26" t="s">
        <v>520</v>
      </c>
      <c r="C72" s="26" t="s">
        <v>370</v>
      </c>
      <c r="D72" s="26" t="s">
        <v>370</v>
      </c>
      <c r="E72" s="26" t="s">
        <v>370</v>
      </c>
      <c r="F72" s="26" t="s">
        <v>370</v>
      </c>
      <c r="G72" s="26" t="s">
        <v>370</v>
      </c>
      <c r="H72" s="26" t="s">
        <v>516</v>
      </c>
      <c r="I72" s="26" t="s">
        <v>370</v>
      </c>
      <c r="J72" s="26" t="s">
        <v>370</v>
      </c>
      <c r="K72" s="26" t="s">
        <v>370</v>
      </c>
      <c r="L72" s="26" t="s">
        <v>519</v>
      </c>
    </row>
    <row r="73" spans="1:12" ht="13.8" thickBot="1" x14ac:dyDescent="0.3">
      <c r="A73" s="25" t="s">
        <v>356</v>
      </c>
      <c r="B73" s="26" t="s">
        <v>520</v>
      </c>
      <c r="C73" s="26" t="s">
        <v>370</v>
      </c>
      <c r="D73" s="26" t="s">
        <v>370</v>
      </c>
      <c r="E73" s="26" t="s">
        <v>370</v>
      </c>
      <c r="F73" s="26" t="s">
        <v>370</v>
      </c>
      <c r="G73" s="26" t="s">
        <v>370</v>
      </c>
      <c r="H73" s="26" t="s">
        <v>516</v>
      </c>
      <c r="I73" s="26" t="s">
        <v>370</v>
      </c>
      <c r="J73" s="26" t="s">
        <v>370</v>
      </c>
      <c r="K73" s="26" t="s">
        <v>370</v>
      </c>
      <c r="L73" s="26" t="s">
        <v>370</v>
      </c>
    </row>
    <row r="74" spans="1:12" ht="13.8" thickBot="1" x14ac:dyDescent="0.3">
      <c r="A74" s="25" t="s">
        <v>362</v>
      </c>
      <c r="B74" s="26" t="s">
        <v>520</v>
      </c>
      <c r="C74" s="26" t="s">
        <v>370</v>
      </c>
      <c r="D74" s="26" t="s">
        <v>370</v>
      </c>
      <c r="E74" s="26" t="s">
        <v>370</v>
      </c>
      <c r="F74" s="26" t="s">
        <v>370</v>
      </c>
      <c r="G74" s="26" t="s">
        <v>370</v>
      </c>
      <c r="H74" s="26" t="s">
        <v>516</v>
      </c>
      <c r="I74" s="26" t="s">
        <v>370</v>
      </c>
      <c r="J74" s="26" t="s">
        <v>370</v>
      </c>
      <c r="K74" s="26" t="s">
        <v>370</v>
      </c>
      <c r="L74" s="26" t="s">
        <v>370</v>
      </c>
    </row>
    <row r="75" spans="1:12" ht="13.8" thickBot="1" x14ac:dyDescent="0.3">
      <c r="A75" s="25" t="s">
        <v>368</v>
      </c>
      <c r="B75" s="26" t="s">
        <v>520</v>
      </c>
      <c r="C75" s="26" t="s">
        <v>370</v>
      </c>
      <c r="D75" s="26" t="s">
        <v>370</v>
      </c>
      <c r="E75" s="26" t="s">
        <v>370</v>
      </c>
      <c r="F75" s="26" t="s">
        <v>370</v>
      </c>
      <c r="G75" s="26" t="s">
        <v>370</v>
      </c>
      <c r="H75" s="26" t="s">
        <v>370</v>
      </c>
      <c r="I75" s="26" t="s">
        <v>370</v>
      </c>
      <c r="J75" s="26" t="s">
        <v>370</v>
      </c>
      <c r="K75" s="26" t="s">
        <v>370</v>
      </c>
      <c r="L75" s="26" t="s">
        <v>370</v>
      </c>
    </row>
    <row r="76" spans="1:12" ht="18.600000000000001" thickBot="1" x14ac:dyDescent="0.3">
      <c r="A76" s="21"/>
    </row>
    <row r="77" spans="1:12" ht="13.8" thickBot="1" x14ac:dyDescent="0.3">
      <c r="A77" s="25" t="s">
        <v>372</v>
      </c>
      <c r="B77" s="25" t="s">
        <v>135</v>
      </c>
      <c r="C77" s="25" t="s">
        <v>136</v>
      </c>
      <c r="D77" s="25" t="s">
        <v>137</v>
      </c>
      <c r="E77" s="25" t="s">
        <v>138</v>
      </c>
      <c r="F77" s="25" t="s">
        <v>139</v>
      </c>
      <c r="G77" s="25" t="s">
        <v>140</v>
      </c>
      <c r="H77" s="25" t="s">
        <v>493</v>
      </c>
      <c r="I77" s="25" t="s">
        <v>494</v>
      </c>
      <c r="J77" s="25" t="s">
        <v>495</v>
      </c>
      <c r="K77" s="25" t="s">
        <v>496</v>
      </c>
      <c r="L77" s="25" t="s">
        <v>497</v>
      </c>
    </row>
    <row r="78" spans="1:12" ht="13.8" thickBot="1" x14ac:dyDescent="0.3">
      <c r="A78" s="25" t="s">
        <v>176</v>
      </c>
      <c r="B78" s="26">
        <v>94371.9</v>
      </c>
      <c r="C78" s="26">
        <v>0</v>
      </c>
      <c r="D78" s="26">
        <v>8704.6</v>
      </c>
      <c r="E78" s="26">
        <v>2644.7</v>
      </c>
      <c r="F78" s="26">
        <v>1259.5999999999999</v>
      </c>
      <c r="G78" s="26">
        <v>2141.6999999999998</v>
      </c>
      <c r="H78" s="26">
        <v>9897.2999999999993</v>
      </c>
      <c r="I78" s="26">
        <v>5319.7</v>
      </c>
      <c r="J78" s="26">
        <v>1702.6</v>
      </c>
      <c r="K78" s="26">
        <v>0</v>
      </c>
      <c r="L78" s="26">
        <v>4410.3999999999996</v>
      </c>
    </row>
    <row r="79" spans="1:12" ht="13.8" thickBot="1" x14ac:dyDescent="0.3">
      <c r="A79" s="25" t="s">
        <v>182</v>
      </c>
      <c r="B79" s="26">
        <v>70089.600000000006</v>
      </c>
      <c r="C79" s="26">
        <v>0</v>
      </c>
      <c r="D79" s="26">
        <v>8704.6</v>
      </c>
      <c r="E79" s="26">
        <v>2644.7</v>
      </c>
      <c r="F79" s="26">
        <v>1259.5999999999999</v>
      </c>
      <c r="G79" s="26">
        <v>2141.6999999999998</v>
      </c>
      <c r="H79" s="26">
        <v>9897.2999999999993</v>
      </c>
      <c r="I79" s="26">
        <v>5319.7</v>
      </c>
      <c r="J79" s="26">
        <v>1702.6</v>
      </c>
      <c r="K79" s="26">
        <v>0</v>
      </c>
      <c r="L79" s="26">
        <v>4410.3999999999996</v>
      </c>
    </row>
    <row r="80" spans="1:12" ht="13.8" thickBot="1" x14ac:dyDescent="0.3">
      <c r="A80" s="25" t="s">
        <v>188</v>
      </c>
      <c r="B80" s="26">
        <v>41541.300000000003</v>
      </c>
      <c r="C80" s="26">
        <v>0</v>
      </c>
      <c r="D80" s="26">
        <v>8704.6</v>
      </c>
      <c r="E80" s="26">
        <v>2644.7</v>
      </c>
      <c r="F80" s="26">
        <v>1259.5999999999999</v>
      </c>
      <c r="G80" s="26">
        <v>2141.6999999999998</v>
      </c>
      <c r="H80" s="26">
        <v>9897.2999999999993</v>
      </c>
      <c r="I80" s="26">
        <v>5319.7</v>
      </c>
      <c r="J80" s="26">
        <v>1702.6</v>
      </c>
      <c r="K80" s="26">
        <v>0</v>
      </c>
      <c r="L80" s="26">
        <v>4410.3999999999996</v>
      </c>
    </row>
    <row r="81" spans="1:12" ht="13.8" thickBot="1" x14ac:dyDescent="0.3">
      <c r="A81" s="25" t="s">
        <v>194</v>
      </c>
      <c r="B81" s="26">
        <v>38701.1</v>
      </c>
      <c r="C81" s="26">
        <v>0</v>
      </c>
      <c r="D81" s="26">
        <v>8704.6</v>
      </c>
      <c r="E81" s="26">
        <v>2644.7</v>
      </c>
      <c r="F81" s="26">
        <v>1259.5999999999999</v>
      </c>
      <c r="G81" s="26">
        <v>2141.6999999999998</v>
      </c>
      <c r="H81" s="26">
        <v>9897.2999999999993</v>
      </c>
      <c r="I81" s="26">
        <v>5319.7</v>
      </c>
      <c r="J81" s="26">
        <v>1702.6</v>
      </c>
      <c r="K81" s="26">
        <v>0</v>
      </c>
      <c r="L81" s="26">
        <v>4410.3999999999996</v>
      </c>
    </row>
    <row r="82" spans="1:12" ht="13.8" thickBot="1" x14ac:dyDescent="0.3">
      <c r="A82" s="25" t="s">
        <v>200</v>
      </c>
      <c r="B82" s="26">
        <v>28539.4</v>
      </c>
      <c r="C82" s="26">
        <v>0</v>
      </c>
      <c r="D82" s="26">
        <v>8704.6</v>
      </c>
      <c r="E82" s="26">
        <v>2644.7</v>
      </c>
      <c r="F82" s="26">
        <v>1259.5999999999999</v>
      </c>
      <c r="G82" s="26">
        <v>2141.6999999999998</v>
      </c>
      <c r="H82" s="26">
        <v>9897.2999999999993</v>
      </c>
      <c r="I82" s="26">
        <v>5319.7</v>
      </c>
      <c r="J82" s="26">
        <v>1702.6</v>
      </c>
      <c r="K82" s="26">
        <v>0</v>
      </c>
      <c r="L82" s="26">
        <v>4410.3999999999996</v>
      </c>
    </row>
    <row r="83" spans="1:12" ht="13.8" thickBot="1" x14ac:dyDescent="0.3">
      <c r="A83" s="25" t="s">
        <v>206</v>
      </c>
      <c r="B83" s="26">
        <v>28539.4</v>
      </c>
      <c r="C83" s="26">
        <v>0</v>
      </c>
      <c r="D83" s="26">
        <v>8704.6</v>
      </c>
      <c r="E83" s="26">
        <v>2644.7</v>
      </c>
      <c r="F83" s="26">
        <v>1259.5999999999999</v>
      </c>
      <c r="G83" s="26">
        <v>2141.6999999999998</v>
      </c>
      <c r="H83" s="26">
        <v>9897.2999999999993</v>
      </c>
      <c r="I83" s="26">
        <v>5319.7</v>
      </c>
      <c r="J83" s="26">
        <v>1702.6</v>
      </c>
      <c r="K83" s="26">
        <v>0</v>
      </c>
      <c r="L83" s="26">
        <v>4410.3999999999996</v>
      </c>
    </row>
    <row r="84" spans="1:12" ht="13.8" thickBot="1" x14ac:dyDescent="0.3">
      <c r="A84" s="25" t="s">
        <v>212</v>
      </c>
      <c r="B84" s="26">
        <v>28539.4</v>
      </c>
      <c r="C84" s="26">
        <v>0</v>
      </c>
      <c r="D84" s="26">
        <v>353.7</v>
      </c>
      <c r="E84" s="26">
        <v>2644.7</v>
      </c>
      <c r="F84" s="26">
        <v>1259.5999999999999</v>
      </c>
      <c r="G84" s="26">
        <v>2141.6999999999998</v>
      </c>
      <c r="H84" s="26">
        <v>9897.2999999999993</v>
      </c>
      <c r="I84" s="26">
        <v>5319.7</v>
      </c>
      <c r="J84" s="26">
        <v>1702.6</v>
      </c>
      <c r="K84" s="26">
        <v>0</v>
      </c>
      <c r="L84" s="26">
        <v>4410.3999999999996</v>
      </c>
    </row>
    <row r="85" spans="1:12" ht="13.8" thickBot="1" x14ac:dyDescent="0.3">
      <c r="A85" s="25" t="s">
        <v>218</v>
      </c>
      <c r="B85" s="26">
        <v>28539.4</v>
      </c>
      <c r="C85" s="26">
        <v>0</v>
      </c>
      <c r="D85" s="26">
        <v>353.7</v>
      </c>
      <c r="E85" s="26">
        <v>2644.7</v>
      </c>
      <c r="F85" s="26">
        <v>426.2</v>
      </c>
      <c r="G85" s="26">
        <v>2141.6999999999998</v>
      </c>
      <c r="H85" s="26">
        <v>9897.2999999999993</v>
      </c>
      <c r="I85" s="26">
        <v>5319.7</v>
      </c>
      <c r="J85" s="26">
        <v>1702.6</v>
      </c>
      <c r="K85" s="26">
        <v>0</v>
      </c>
      <c r="L85" s="26">
        <v>4410.3999999999996</v>
      </c>
    </row>
    <row r="86" spans="1:12" ht="13.8" thickBot="1" x14ac:dyDescent="0.3">
      <c r="A86" s="25" t="s">
        <v>224</v>
      </c>
      <c r="B86" s="26">
        <v>28539.4</v>
      </c>
      <c r="C86" s="26">
        <v>0</v>
      </c>
      <c r="D86" s="26">
        <v>353.7</v>
      </c>
      <c r="E86" s="26">
        <v>2644.7</v>
      </c>
      <c r="F86" s="26">
        <v>426.2</v>
      </c>
      <c r="G86" s="26">
        <v>2141.6999999999998</v>
      </c>
      <c r="H86" s="26">
        <v>9897.2999999999993</v>
      </c>
      <c r="I86" s="26">
        <v>5319.7</v>
      </c>
      <c r="J86" s="26">
        <v>1702.6</v>
      </c>
      <c r="K86" s="26">
        <v>0</v>
      </c>
      <c r="L86" s="26">
        <v>4410.3999999999996</v>
      </c>
    </row>
    <row r="87" spans="1:12" ht="13.8" thickBot="1" x14ac:dyDescent="0.3">
      <c r="A87" s="25" t="s">
        <v>230</v>
      </c>
      <c r="B87" s="26">
        <v>28539.4</v>
      </c>
      <c r="C87" s="26">
        <v>0</v>
      </c>
      <c r="D87" s="26">
        <v>0</v>
      </c>
      <c r="E87" s="26">
        <v>1170.8</v>
      </c>
      <c r="F87" s="26">
        <v>426.2</v>
      </c>
      <c r="G87" s="26">
        <v>2141.6999999999998</v>
      </c>
      <c r="H87" s="26">
        <v>9897.2999999999993</v>
      </c>
      <c r="I87" s="26">
        <v>5319.7</v>
      </c>
      <c r="J87" s="26">
        <v>1702.6</v>
      </c>
      <c r="K87" s="26">
        <v>0</v>
      </c>
      <c r="L87" s="26">
        <v>4410.3999999999996</v>
      </c>
    </row>
    <row r="88" spans="1:12" ht="13.8" thickBot="1" x14ac:dyDescent="0.3">
      <c r="A88" s="25" t="s">
        <v>236</v>
      </c>
      <c r="B88" s="26">
        <v>28539.4</v>
      </c>
      <c r="C88" s="26">
        <v>0</v>
      </c>
      <c r="D88" s="26">
        <v>0</v>
      </c>
      <c r="E88" s="26">
        <v>1170.8</v>
      </c>
      <c r="F88" s="26">
        <v>0</v>
      </c>
      <c r="G88" s="26">
        <v>2141.6999999999998</v>
      </c>
      <c r="H88" s="26">
        <v>9897.2999999999993</v>
      </c>
      <c r="I88" s="26">
        <v>5319.7</v>
      </c>
      <c r="J88" s="26">
        <v>1702.6</v>
      </c>
      <c r="K88" s="26">
        <v>0</v>
      </c>
      <c r="L88" s="26">
        <v>4410.3999999999996</v>
      </c>
    </row>
    <row r="89" spans="1:12" ht="13.8" thickBot="1" x14ac:dyDescent="0.3">
      <c r="A89" s="25" t="s">
        <v>242</v>
      </c>
      <c r="B89" s="26">
        <v>28539.4</v>
      </c>
      <c r="C89" s="26">
        <v>0</v>
      </c>
      <c r="D89" s="26">
        <v>0</v>
      </c>
      <c r="E89" s="26">
        <v>169.7</v>
      </c>
      <c r="F89" s="26">
        <v>0</v>
      </c>
      <c r="G89" s="26">
        <v>2141.6999999999998</v>
      </c>
      <c r="H89" s="26">
        <v>9897.2999999999993</v>
      </c>
      <c r="I89" s="26">
        <v>5319.7</v>
      </c>
      <c r="J89" s="26">
        <v>1702.6</v>
      </c>
      <c r="K89" s="26">
        <v>0</v>
      </c>
      <c r="L89" s="26">
        <v>4410.3999999999996</v>
      </c>
    </row>
    <row r="90" spans="1:12" ht="13.8" thickBot="1" x14ac:dyDescent="0.3">
      <c r="A90" s="25" t="s">
        <v>248</v>
      </c>
      <c r="B90" s="26">
        <v>28539.4</v>
      </c>
      <c r="C90" s="26">
        <v>0</v>
      </c>
      <c r="D90" s="26">
        <v>0</v>
      </c>
      <c r="E90" s="26">
        <v>169.7</v>
      </c>
      <c r="F90" s="26">
        <v>0</v>
      </c>
      <c r="G90" s="26">
        <v>2141.6999999999998</v>
      </c>
      <c r="H90" s="26">
        <v>9897.2999999999993</v>
      </c>
      <c r="I90" s="26">
        <v>5319.7</v>
      </c>
      <c r="J90" s="26">
        <v>1702.6</v>
      </c>
      <c r="K90" s="26">
        <v>0</v>
      </c>
      <c r="L90" s="26">
        <v>4410.3999999999996</v>
      </c>
    </row>
    <row r="91" spans="1:12" ht="13.8" thickBot="1" x14ac:dyDescent="0.3">
      <c r="A91" s="25" t="s">
        <v>254</v>
      </c>
      <c r="B91" s="26">
        <v>28539.4</v>
      </c>
      <c r="C91" s="26">
        <v>0</v>
      </c>
      <c r="D91" s="26">
        <v>0</v>
      </c>
      <c r="E91" s="26">
        <v>0</v>
      </c>
      <c r="F91" s="26">
        <v>0</v>
      </c>
      <c r="G91" s="26">
        <v>2141.6999999999998</v>
      </c>
      <c r="H91" s="26">
        <v>9897.2999999999993</v>
      </c>
      <c r="I91" s="26">
        <v>5319.7</v>
      </c>
      <c r="J91" s="26">
        <v>1702.6</v>
      </c>
      <c r="K91" s="26">
        <v>0</v>
      </c>
      <c r="L91" s="26">
        <v>4410.3999999999996</v>
      </c>
    </row>
    <row r="92" spans="1:12" ht="13.8" thickBot="1" x14ac:dyDescent="0.3">
      <c r="A92" s="25" t="s">
        <v>260</v>
      </c>
      <c r="B92" s="26">
        <v>28539.4</v>
      </c>
      <c r="C92" s="26">
        <v>0</v>
      </c>
      <c r="D92" s="26">
        <v>0</v>
      </c>
      <c r="E92" s="26">
        <v>0</v>
      </c>
      <c r="F92" s="26">
        <v>0</v>
      </c>
      <c r="G92" s="26">
        <v>0</v>
      </c>
      <c r="H92" s="26">
        <v>9897.2999999999993</v>
      </c>
      <c r="I92" s="26">
        <v>5319.7</v>
      </c>
      <c r="J92" s="26">
        <v>1702.6</v>
      </c>
      <c r="K92" s="26">
        <v>0</v>
      </c>
      <c r="L92" s="26">
        <v>4410.3999999999996</v>
      </c>
    </row>
    <row r="93" spans="1:12" ht="13.8" thickBot="1" x14ac:dyDescent="0.3">
      <c r="A93" s="25" t="s">
        <v>266</v>
      </c>
      <c r="B93" s="26">
        <v>28539.4</v>
      </c>
      <c r="C93" s="26">
        <v>0</v>
      </c>
      <c r="D93" s="26">
        <v>0</v>
      </c>
      <c r="E93" s="26">
        <v>0</v>
      </c>
      <c r="F93" s="26">
        <v>0</v>
      </c>
      <c r="G93" s="26">
        <v>0</v>
      </c>
      <c r="H93" s="26">
        <v>9897.2999999999993</v>
      </c>
      <c r="I93" s="26">
        <v>5319.7</v>
      </c>
      <c r="J93" s="26">
        <v>1702.6</v>
      </c>
      <c r="K93" s="26">
        <v>0</v>
      </c>
      <c r="L93" s="26">
        <v>4410.3999999999996</v>
      </c>
    </row>
    <row r="94" spans="1:12" ht="13.8" thickBot="1" x14ac:dyDescent="0.3">
      <c r="A94" s="25" t="s">
        <v>272</v>
      </c>
      <c r="B94" s="26">
        <v>28539.4</v>
      </c>
      <c r="C94" s="26">
        <v>0</v>
      </c>
      <c r="D94" s="26">
        <v>0</v>
      </c>
      <c r="E94" s="26">
        <v>0</v>
      </c>
      <c r="F94" s="26">
        <v>0</v>
      </c>
      <c r="G94" s="26">
        <v>0</v>
      </c>
      <c r="H94" s="26">
        <v>9897.2999999999993</v>
      </c>
      <c r="I94" s="26">
        <v>5319.7</v>
      </c>
      <c r="J94" s="26">
        <v>1702.6</v>
      </c>
      <c r="K94" s="26">
        <v>0</v>
      </c>
      <c r="L94" s="26">
        <v>4410.3999999999996</v>
      </c>
    </row>
    <row r="95" spans="1:12" ht="13.8" thickBot="1" x14ac:dyDescent="0.3">
      <c r="A95" s="25" t="s">
        <v>278</v>
      </c>
      <c r="B95" s="26">
        <v>28539.4</v>
      </c>
      <c r="C95" s="26">
        <v>0</v>
      </c>
      <c r="D95" s="26">
        <v>0</v>
      </c>
      <c r="E95" s="26">
        <v>0</v>
      </c>
      <c r="F95" s="26">
        <v>0</v>
      </c>
      <c r="G95" s="26">
        <v>0</v>
      </c>
      <c r="H95" s="26">
        <v>9897.2999999999993</v>
      </c>
      <c r="I95" s="26">
        <v>5319.7</v>
      </c>
      <c r="J95" s="26">
        <v>0</v>
      </c>
      <c r="K95" s="26">
        <v>0</v>
      </c>
      <c r="L95" s="26">
        <v>4410.3999999999996</v>
      </c>
    </row>
    <row r="96" spans="1:12" ht="13.8" thickBot="1" x14ac:dyDescent="0.3">
      <c r="A96" s="25" t="s">
        <v>284</v>
      </c>
      <c r="B96" s="26">
        <v>28539.4</v>
      </c>
      <c r="C96" s="26">
        <v>0</v>
      </c>
      <c r="D96" s="26">
        <v>0</v>
      </c>
      <c r="E96" s="26">
        <v>0</v>
      </c>
      <c r="F96" s="26">
        <v>0</v>
      </c>
      <c r="G96" s="26">
        <v>0</v>
      </c>
      <c r="H96" s="26">
        <v>9897.2999999999993</v>
      </c>
      <c r="I96" s="26">
        <v>0</v>
      </c>
      <c r="J96" s="26">
        <v>0</v>
      </c>
      <c r="K96" s="26">
        <v>0</v>
      </c>
      <c r="L96" s="26">
        <v>4410.3999999999996</v>
      </c>
    </row>
    <row r="97" spans="1:16" ht="13.8" thickBot="1" x14ac:dyDescent="0.3">
      <c r="A97" s="25" t="s">
        <v>290</v>
      </c>
      <c r="B97" s="26">
        <v>28539.4</v>
      </c>
      <c r="C97" s="26">
        <v>0</v>
      </c>
      <c r="D97" s="26">
        <v>0</v>
      </c>
      <c r="E97" s="26">
        <v>0</v>
      </c>
      <c r="F97" s="26">
        <v>0</v>
      </c>
      <c r="G97" s="26">
        <v>0</v>
      </c>
      <c r="H97" s="26">
        <v>9897.2999999999993</v>
      </c>
      <c r="I97" s="26">
        <v>0</v>
      </c>
      <c r="J97" s="26">
        <v>0</v>
      </c>
      <c r="K97" s="26">
        <v>0</v>
      </c>
      <c r="L97" s="26">
        <v>4410.3999999999996</v>
      </c>
    </row>
    <row r="98" spans="1:16" ht="13.8" thickBot="1" x14ac:dyDescent="0.3">
      <c r="A98" s="25" t="s">
        <v>296</v>
      </c>
      <c r="B98" s="26">
        <v>28539.4</v>
      </c>
      <c r="C98" s="26">
        <v>0</v>
      </c>
      <c r="D98" s="26">
        <v>0</v>
      </c>
      <c r="E98" s="26">
        <v>0</v>
      </c>
      <c r="F98" s="26">
        <v>0</v>
      </c>
      <c r="G98" s="26">
        <v>0</v>
      </c>
      <c r="H98" s="26">
        <v>7888.5</v>
      </c>
      <c r="I98" s="26">
        <v>0</v>
      </c>
      <c r="J98" s="26">
        <v>0</v>
      </c>
      <c r="K98" s="26">
        <v>0</v>
      </c>
      <c r="L98" s="26">
        <v>4410.3999999999996</v>
      </c>
    </row>
    <row r="99" spans="1:16" ht="13.8" thickBot="1" x14ac:dyDescent="0.3">
      <c r="A99" s="25" t="s">
        <v>302</v>
      </c>
      <c r="B99" s="26">
        <v>28539.4</v>
      </c>
      <c r="C99" s="26">
        <v>0</v>
      </c>
      <c r="D99" s="26">
        <v>0</v>
      </c>
      <c r="E99" s="26">
        <v>0</v>
      </c>
      <c r="F99" s="26">
        <v>0</v>
      </c>
      <c r="G99" s="26">
        <v>0</v>
      </c>
      <c r="H99" s="26">
        <v>7888.5</v>
      </c>
      <c r="I99" s="26">
        <v>0</v>
      </c>
      <c r="J99" s="26">
        <v>0</v>
      </c>
      <c r="K99" s="26">
        <v>0</v>
      </c>
      <c r="L99" s="26">
        <v>4410.3999999999996</v>
      </c>
    </row>
    <row r="100" spans="1:16" ht="13.8" thickBot="1" x14ac:dyDescent="0.3">
      <c r="A100" s="25" t="s">
        <v>308</v>
      </c>
      <c r="B100" s="26">
        <v>27672.7</v>
      </c>
      <c r="C100" s="26">
        <v>0</v>
      </c>
      <c r="D100" s="26">
        <v>0</v>
      </c>
      <c r="E100" s="26">
        <v>0</v>
      </c>
      <c r="F100" s="26">
        <v>0</v>
      </c>
      <c r="G100" s="26">
        <v>0</v>
      </c>
      <c r="H100" s="26">
        <v>7888.5</v>
      </c>
      <c r="I100" s="26">
        <v>0</v>
      </c>
      <c r="J100" s="26">
        <v>0</v>
      </c>
      <c r="K100" s="26">
        <v>0</v>
      </c>
      <c r="L100" s="26">
        <v>4410.3999999999996</v>
      </c>
    </row>
    <row r="101" spans="1:16" ht="13.8" thickBot="1" x14ac:dyDescent="0.3">
      <c r="A101" s="25" t="s">
        <v>314</v>
      </c>
      <c r="B101" s="26">
        <v>26117.4</v>
      </c>
      <c r="C101" s="26">
        <v>0</v>
      </c>
      <c r="D101" s="26">
        <v>0</v>
      </c>
      <c r="E101" s="26">
        <v>0</v>
      </c>
      <c r="F101" s="26">
        <v>0</v>
      </c>
      <c r="G101" s="26">
        <v>0</v>
      </c>
      <c r="H101" s="26">
        <v>7888.5</v>
      </c>
      <c r="I101" s="26">
        <v>0</v>
      </c>
      <c r="J101" s="26">
        <v>0</v>
      </c>
      <c r="K101" s="26">
        <v>0</v>
      </c>
      <c r="L101" s="26">
        <v>1712.1</v>
      </c>
    </row>
    <row r="102" spans="1:16" ht="13.8" thickBot="1" x14ac:dyDescent="0.3">
      <c r="A102" s="25" t="s">
        <v>320</v>
      </c>
      <c r="B102" s="26">
        <v>26117.4</v>
      </c>
      <c r="C102" s="26">
        <v>0</v>
      </c>
      <c r="D102" s="26">
        <v>0</v>
      </c>
      <c r="E102" s="26">
        <v>0</v>
      </c>
      <c r="F102" s="26">
        <v>0</v>
      </c>
      <c r="G102" s="26">
        <v>0</v>
      </c>
      <c r="H102" s="26">
        <v>7888.5</v>
      </c>
      <c r="I102" s="26">
        <v>0</v>
      </c>
      <c r="J102" s="26">
        <v>0</v>
      </c>
      <c r="K102" s="26">
        <v>0</v>
      </c>
      <c r="L102" s="26">
        <v>1712.1</v>
      </c>
    </row>
    <row r="103" spans="1:16" ht="13.8" thickBot="1" x14ac:dyDescent="0.3">
      <c r="A103" s="25" t="s">
        <v>326</v>
      </c>
      <c r="B103" s="26">
        <v>26117.4</v>
      </c>
      <c r="C103" s="26">
        <v>0</v>
      </c>
      <c r="D103" s="26">
        <v>0</v>
      </c>
      <c r="E103" s="26">
        <v>0</v>
      </c>
      <c r="F103" s="26">
        <v>0</v>
      </c>
      <c r="G103" s="26">
        <v>0</v>
      </c>
      <c r="H103" s="26">
        <v>7888.5</v>
      </c>
      <c r="I103" s="26">
        <v>0</v>
      </c>
      <c r="J103" s="26">
        <v>0</v>
      </c>
      <c r="K103" s="26">
        <v>0</v>
      </c>
      <c r="L103" s="26">
        <v>1712.1</v>
      </c>
    </row>
    <row r="104" spans="1:16" ht="13.8" thickBot="1" x14ac:dyDescent="0.3">
      <c r="A104" s="25" t="s">
        <v>332</v>
      </c>
      <c r="B104" s="43">
        <v>26117.4</v>
      </c>
      <c r="C104" s="43">
        <v>0</v>
      </c>
      <c r="D104" s="43">
        <v>0</v>
      </c>
      <c r="E104" s="43">
        <v>0</v>
      </c>
      <c r="F104" s="43">
        <v>0</v>
      </c>
      <c r="G104" s="43">
        <v>0</v>
      </c>
      <c r="H104" s="43">
        <v>7888.5</v>
      </c>
      <c r="I104" s="26">
        <v>0</v>
      </c>
      <c r="J104" s="26">
        <v>0</v>
      </c>
      <c r="K104" s="26">
        <v>0</v>
      </c>
      <c r="L104" s="26">
        <v>1712.1</v>
      </c>
    </row>
    <row r="105" spans="1:16" ht="13.8" thickBot="1" x14ac:dyDescent="0.3">
      <c r="A105" s="25" t="s">
        <v>338</v>
      </c>
      <c r="B105" s="26">
        <v>26117.4</v>
      </c>
      <c r="C105" s="26">
        <v>0</v>
      </c>
      <c r="D105" s="26">
        <v>0</v>
      </c>
      <c r="E105" s="26">
        <v>0</v>
      </c>
      <c r="F105" s="26">
        <v>0</v>
      </c>
      <c r="G105" s="26">
        <v>0</v>
      </c>
      <c r="H105" s="26">
        <v>7888.5</v>
      </c>
      <c r="I105" s="44">
        <v>0</v>
      </c>
      <c r="J105" s="44">
        <v>0</v>
      </c>
      <c r="K105" s="44">
        <v>0</v>
      </c>
      <c r="L105" s="44">
        <v>1712.1</v>
      </c>
    </row>
    <row r="106" spans="1:16" ht="13.8" thickBot="1" x14ac:dyDescent="0.3">
      <c r="A106" s="25" t="s">
        <v>344</v>
      </c>
      <c r="B106" s="26">
        <v>26117.4</v>
      </c>
      <c r="C106" s="26">
        <v>0</v>
      </c>
      <c r="D106" s="26">
        <v>0</v>
      </c>
      <c r="E106" s="26">
        <v>0</v>
      </c>
      <c r="F106" s="26">
        <v>0</v>
      </c>
      <c r="G106" s="26">
        <v>0</v>
      </c>
      <c r="H106" s="26">
        <v>7888.5</v>
      </c>
      <c r="I106" s="26">
        <v>0</v>
      </c>
      <c r="J106" s="26">
        <v>0</v>
      </c>
      <c r="K106" s="26">
        <v>0</v>
      </c>
      <c r="L106" s="26">
        <v>1712.1</v>
      </c>
    </row>
    <row r="107" spans="1:16" ht="13.8" thickBot="1" x14ac:dyDescent="0.3">
      <c r="A107" s="25" t="s">
        <v>350</v>
      </c>
      <c r="B107" s="26">
        <v>16872.5</v>
      </c>
      <c r="C107" s="26">
        <v>0</v>
      </c>
      <c r="D107" s="26">
        <v>0</v>
      </c>
      <c r="E107" s="26">
        <v>0</v>
      </c>
      <c r="F107" s="26">
        <v>0</v>
      </c>
      <c r="G107" s="26">
        <v>0</v>
      </c>
      <c r="H107" s="26">
        <v>7888.5</v>
      </c>
      <c r="I107" s="26">
        <v>0</v>
      </c>
      <c r="J107" s="26">
        <v>0</v>
      </c>
      <c r="K107" s="26">
        <v>0</v>
      </c>
      <c r="L107" s="26">
        <v>1712.1</v>
      </c>
    </row>
    <row r="108" spans="1:16" ht="13.8" thickBot="1" x14ac:dyDescent="0.3">
      <c r="A108" s="25" t="s">
        <v>356</v>
      </c>
      <c r="B108" s="26">
        <v>16872.5</v>
      </c>
      <c r="C108" s="26">
        <v>0</v>
      </c>
      <c r="D108" s="26">
        <v>0</v>
      </c>
      <c r="E108" s="26">
        <v>0</v>
      </c>
      <c r="F108" s="26">
        <v>0</v>
      </c>
      <c r="G108" s="26">
        <v>0</v>
      </c>
      <c r="H108" s="26">
        <v>7888.5</v>
      </c>
      <c r="I108" s="26">
        <v>0</v>
      </c>
      <c r="J108" s="26">
        <v>0</v>
      </c>
      <c r="K108" s="26">
        <v>0</v>
      </c>
      <c r="L108" s="26">
        <v>0</v>
      </c>
    </row>
    <row r="109" spans="1:16" ht="13.8" thickBot="1" x14ac:dyDescent="0.3">
      <c r="A109" s="25" t="s">
        <v>362</v>
      </c>
      <c r="B109" s="26">
        <v>16872.5</v>
      </c>
      <c r="C109" s="26">
        <v>0</v>
      </c>
      <c r="D109" s="26">
        <v>0</v>
      </c>
      <c r="E109" s="26">
        <v>0</v>
      </c>
      <c r="F109" s="26">
        <v>0</v>
      </c>
      <c r="G109" s="26">
        <v>0</v>
      </c>
      <c r="H109" s="26">
        <v>7888.5</v>
      </c>
      <c r="I109" s="26">
        <v>0</v>
      </c>
      <c r="J109" s="26">
        <v>0</v>
      </c>
      <c r="K109" s="26">
        <v>0</v>
      </c>
      <c r="L109" s="26">
        <v>0</v>
      </c>
    </row>
    <row r="110" spans="1:16" ht="13.8" thickBot="1" x14ac:dyDescent="0.3">
      <c r="A110" s="25" t="s">
        <v>368</v>
      </c>
      <c r="B110" s="26">
        <v>16872.5</v>
      </c>
      <c r="C110" s="26">
        <v>0</v>
      </c>
      <c r="D110" s="26">
        <v>0</v>
      </c>
      <c r="E110" s="26">
        <v>0</v>
      </c>
      <c r="F110" s="26">
        <v>0</v>
      </c>
      <c r="G110" s="26">
        <v>0</v>
      </c>
      <c r="H110" s="26">
        <v>0</v>
      </c>
      <c r="I110" s="26">
        <v>0</v>
      </c>
      <c r="J110" s="26">
        <v>0</v>
      </c>
      <c r="K110" s="26">
        <v>0</v>
      </c>
      <c r="L110" s="26">
        <v>0</v>
      </c>
    </row>
    <row r="111" spans="1:16" ht="18.600000000000001" thickBot="1" x14ac:dyDescent="0.3">
      <c r="A111" s="21"/>
    </row>
    <row r="112" spans="1:16" ht="13.8" thickBot="1" x14ac:dyDescent="0.3">
      <c r="A112" s="25" t="s">
        <v>521</v>
      </c>
      <c r="B112" s="25" t="s">
        <v>135</v>
      </c>
      <c r="C112" s="25" t="s">
        <v>136</v>
      </c>
      <c r="D112" s="25" t="s">
        <v>137</v>
      </c>
      <c r="E112" s="25" t="s">
        <v>138</v>
      </c>
      <c r="F112" s="25" t="s">
        <v>139</v>
      </c>
      <c r="G112" s="25" t="s">
        <v>140</v>
      </c>
      <c r="H112" s="25" t="s">
        <v>493</v>
      </c>
      <c r="I112" s="25" t="s">
        <v>494</v>
      </c>
      <c r="J112" s="25" t="s">
        <v>495</v>
      </c>
      <c r="K112" s="25" t="s">
        <v>496</v>
      </c>
      <c r="L112" s="25" t="s">
        <v>497</v>
      </c>
      <c r="M112" s="25" t="s">
        <v>374</v>
      </c>
      <c r="N112" s="25" t="s">
        <v>375</v>
      </c>
      <c r="O112" s="25" t="s">
        <v>376</v>
      </c>
      <c r="P112" s="25" t="s">
        <v>377</v>
      </c>
    </row>
    <row r="113" spans="1:16" ht="13.8" thickBot="1" x14ac:dyDescent="0.3">
      <c r="A113" s="25" t="s">
        <v>142</v>
      </c>
      <c r="B113" s="26">
        <v>28539.4</v>
      </c>
      <c r="C113" s="26">
        <v>0</v>
      </c>
      <c r="D113" s="26">
        <v>353.7</v>
      </c>
      <c r="E113" s="26">
        <v>2644.7</v>
      </c>
      <c r="F113" s="26">
        <v>426.2</v>
      </c>
      <c r="G113" s="26">
        <v>2141.6999999999998</v>
      </c>
      <c r="H113" s="26">
        <v>9897.2999999999993</v>
      </c>
      <c r="I113" s="26">
        <v>5319.7</v>
      </c>
      <c r="J113" s="26">
        <v>1702.6</v>
      </c>
      <c r="K113" s="26">
        <v>0</v>
      </c>
      <c r="L113" s="26">
        <v>4410.3999999999996</v>
      </c>
      <c r="M113" s="26">
        <v>55435.6</v>
      </c>
      <c r="N113" s="26">
        <v>61977</v>
      </c>
      <c r="O113" s="26">
        <v>6541.4</v>
      </c>
      <c r="P113" s="26">
        <v>10.55</v>
      </c>
    </row>
    <row r="114" spans="1:16" ht="13.8" thickBot="1" x14ac:dyDescent="0.3">
      <c r="A114" s="25" t="s">
        <v>143</v>
      </c>
      <c r="B114" s="26">
        <v>28539.4</v>
      </c>
      <c r="C114" s="26">
        <v>0</v>
      </c>
      <c r="D114" s="26">
        <v>353.7</v>
      </c>
      <c r="E114" s="26">
        <v>1170.8</v>
      </c>
      <c r="F114" s="26">
        <v>0</v>
      </c>
      <c r="G114" s="26">
        <v>2141.6999999999998</v>
      </c>
      <c r="H114" s="26">
        <v>9897.2999999999993</v>
      </c>
      <c r="I114" s="26">
        <v>5319.7</v>
      </c>
      <c r="J114" s="26">
        <v>1702.6</v>
      </c>
      <c r="K114" s="26">
        <v>0</v>
      </c>
      <c r="L114" s="26">
        <v>4410.3999999999996</v>
      </c>
      <c r="M114" s="26">
        <v>53535.6</v>
      </c>
      <c r="N114" s="26">
        <v>59006</v>
      </c>
      <c r="O114" s="26">
        <v>5470.4</v>
      </c>
      <c r="P114" s="26">
        <v>9.27</v>
      </c>
    </row>
    <row r="115" spans="1:16" ht="13.8" thickBot="1" x14ac:dyDescent="0.3">
      <c r="A115" s="25" t="s">
        <v>144</v>
      </c>
      <c r="B115" s="26">
        <v>26117.4</v>
      </c>
      <c r="C115" s="26">
        <v>0</v>
      </c>
      <c r="D115" s="26">
        <v>0</v>
      </c>
      <c r="E115" s="26">
        <v>0</v>
      </c>
      <c r="F115" s="26">
        <v>0</v>
      </c>
      <c r="G115" s="26">
        <v>0</v>
      </c>
      <c r="H115" s="26">
        <v>7888.5</v>
      </c>
      <c r="I115" s="26">
        <v>0</v>
      </c>
      <c r="J115" s="26">
        <v>0</v>
      </c>
      <c r="K115" s="26">
        <v>0</v>
      </c>
      <c r="L115" s="26">
        <v>1712.1</v>
      </c>
      <c r="M115" s="26">
        <v>35718</v>
      </c>
      <c r="N115" s="26">
        <v>28105</v>
      </c>
      <c r="O115" s="26">
        <v>-7613</v>
      </c>
      <c r="P115" s="26">
        <v>-27.09</v>
      </c>
    </row>
    <row r="116" spans="1:16" ht="13.8" thickBot="1" x14ac:dyDescent="0.3">
      <c r="A116" s="25" t="s">
        <v>145</v>
      </c>
      <c r="B116" s="26">
        <v>16872.5</v>
      </c>
      <c r="C116" s="26">
        <v>0</v>
      </c>
      <c r="D116" s="26">
        <v>0</v>
      </c>
      <c r="E116" s="26">
        <v>0</v>
      </c>
      <c r="F116" s="26">
        <v>0</v>
      </c>
      <c r="G116" s="26">
        <v>0</v>
      </c>
      <c r="H116" s="26">
        <v>0</v>
      </c>
      <c r="I116" s="26">
        <v>0</v>
      </c>
      <c r="J116" s="26">
        <v>0</v>
      </c>
      <c r="K116" s="26">
        <v>0</v>
      </c>
      <c r="L116" s="26">
        <v>0</v>
      </c>
      <c r="M116" s="26">
        <v>16872.5</v>
      </c>
      <c r="N116" s="26">
        <v>17005</v>
      </c>
      <c r="O116" s="26">
        <v>132.5</v>
      </c>
      <c r="P116" s="26">
        <v>0.78</v>
      </c>
    </row>
    <row r="117" spans="1:16" ht="13.8" thickBot="1" x14ac:dyDescent="0.3">
      <c r="A117" s="25" t="s">
        <v>146</v>
      </c>
      <c r="B117" s="26">
        <v>16872.5</v>
      </c>
      <c r="C117" s="26">
        <v>0</v>
      </c>
      <c r="D117" s="26">
        <v>0</v>
      </c>
      <c r="E117" s="26">
        <v>0</v>
      </c>
      <c r="F117" s="26">
        <v>0</v>
      </c>
      <c r="G117" s="26">
        <v>0</v>
      </c>
      <c r="H117" s="26">
        <v>7888.5</v>
      </c>
      <c r="I117" s="26">
        <v>0</v>
      </c>
      <c r="J117" s="26">
        <v>0</v>
      </c>
      <c r="K117" s="26">
        <v>0</v>
      </c>
      <c r="L117" s="26">
        <v>1712.1</v>
      </c>
      <c r="M117" s="26">
        <v>26473.1</v>
      </c>
      <c r="N117" s="26">
        <v>22691</v>
      </c>
      <c r="O117" s="26">
        <v>-3782.1</v>
      </c>
      <c r="P117" s="26">
        <v>-16.670000000000002</v>
      </c>
    </row>
    <row r="118" spans="1:16" ht="13.8" thickBot="1" x14ac:dyDescent="0.3">
      <c r="A118" s="25" t="s">
        <v>147</v>
      </c>
      <c r="B118" s="26">
        <v>28539.4</v>
      </c>
      <c r="C118" s="26">
        <v>0</v>
      </c>
      <c r="D118" s="26">
        <v>0</v>
      </c>
      <c r="E118" s="26">
        <v>0</v>
      </c>
      <c r="F118" s="26">
        <v>0</v>
      </c>
      <c r="G118" s="26">
        <v>0</v>
      </c>
      <c r="H118" s="26">
        <v>7888.5</v>
      </c>
      <c r="I118" s="26">
        <v>0</v>
      </c>
      <c r="J118" s="26">
        <v>0</v>
      </c>
      <c r="K118" s="26">
        <v>0</v>
      </c>
      <c r="L118" s="26">
        <v>4410.3999999999996</v>
      </c>
      <c r="M118" s="26">
        <v>40838.300000000003</v>
      </c>
      <c r="N118" s="26">
        <v>45639</v>
      </c>
      <c r="O118" s="26">
        <v>4800.7</v>
      </c>
      <c r="P118" s="26">
        <v>10.52</v>
      </c>
    </row>
    <row r="119" spans="1:16" ht="13.8" thickBot="1" x14ac:dyDescent="0.3">
      <c r="A119" s="25" t="s">
        <v>148</v>
      </c>
      <c r="B119" s="26">
        <v>26117.4</v>
      </c>
      <c r="C119" s="26">
        <v>0</v>
      </c>
      <c r="D119" s="26">
        <v>0</v>
      </c>
      <c r="E119" s="26">
        <v>0</v>
      </c>
      <c r="F119" s="26">
        <v>0</v>
      </c>
      <c r="G119" s="26">
        <v>0</v>
      </c>
      <c r="H119" s="26">
        <v>7888.5</v>
      </c>
      <c r="I119" s="26">
        <v>0</v>
      </c>
      <c r="J119" s="26">
        <v>0</v>
      </c>
      <c r="K119" s="26">
        <v>0</v>
      </c>
      <c r="L119" s="26">
        <v>4410.3999999999996</v>
      </c>
      <c r="M119" s="26">
        <v>38416.300000000003</v>
      </c>
      <c r="N119" s="26">
        <v>43465</v>
      </c>
      <c r="O119" s="26">
        <v>5048.7</v>
      </c>
      <c r="P119" s="26">
        <v>11.62</v>
      </c>
    </row>
    <row r="120" spans="1:16" ht="13.8" thickBot="1" x14ac:dyDescent="0.3">
      <c r="A120" s="25" t="s">
        <v>149</v>
      </c>
      <c r="B120" s="26">
        <v>28539.4</v>
      </c>
      <c r="C120" s="26">
        <v>0</v>
      </c>
      <c r="D120" s="26">
        <v>0</v>
      </c>
      <c r="E120" s="26">
        <v>0</v>
      </c>
      <c r="F120" s="26">
        <v>0</v>
      </c>
      <c r="G120" s="26">
        <v>0</v>
      </c>
      <c r="H120" s="26">
        <v>9897.2999999999993</v>
      </c>
      <c r="I120" s="26">
        <v>5319.7</v>
      </c>
      <c r="J120" s="26">
        <v>0</v>
      </c>
      <c r="K120" s="26">
        <v>0</v>
      </c>
      <c r="L120" s="26">
        <v>4410.3999999999996</v>
      </c>
      <c r="M120" s="26">
        <v>48166.7</v>
      </c>
      <c r="N120" s="26">
        <v>54861</v>
      </c>
      <c r="O120" s="26">
        <v>6694.3</v>
      </c>
      <c r="P120" s="26">
        <v>12.2</v>
      </c>
    </row>
    <row r="121" spans="1:16" ht="13.8" thickBot="1" x14ac:dyDescent="0.3">
      <c r="A121" s="25" t="s">
        <v>150</v>
      </c>
      <c r="B121" s="26">
        <v>28539.4</v>
      </c>
      <c r="C121" s="26">
        <v>0</v>
      </c>
      <c r="D121" s="26">
        <v>353.7</v>
      </c>
      <c r="E121" s="26">
        <v>2644.7</v>
      </c>
      <c r="F121" s="26">
        <v>426.2</v>
      </c>
      <c r="G121" s="26">
        <v>2141.6999999999998</v>
      </c>
      <c r="H121" s="26">
        <v>9897.2999999999993</v>
      </c>
      <c r="I121" s="26">
        <v>5319.7</v>
      </c>
      <c r="J121" s="26">
        <v>1702.6</v>
      </c>
      <c r="K121" s="26">
        <v>0</v>
      </c>
      <c r="L121" s="26">
        <v>4410.3999999999996</v>
      </c>
      <c r="M121" s="26">
        <v>55435.6</v>
      </c>
      <c r="N121" s="26">
        <v>51373</v>
      </c>
      <c r="O121" s="26">
        <v>-4062.6</v>
      </c>
      <c r="P121" s="26">
        <v>-7.91</v>
      </c>
    </row>
    <row r="122" spans="1:16" ht="13.8" thickBot="1" x14ac:dyDescent="0.3">
      <c r="A122" s="25" t="s">
        <v>151</v>
      </c>
      <c r="B122" s="26">
        <v>28539.4</v>
      </c>
      <c r="C122" s="26">
        <v>0</v>
      </c>
      <c r="D122" s="26">
        <v>0</v>
      </c>
      <c r="E122" s="26">
        <v>2644.7</v>
      </c>
      <c r="F122" s="26">
        <v>426.2</v>
      </c>
      <c r="G122" s="26">
        <v>2141.6999999999998</v>
      </c>
      <c r="H122" s="26">
        <v>9897.2999999999993</v>
      </c>
      <c r="I122" s="26">
        <v>5319.7</v>
      </c>
      <c r="J122" s="26">
        <v>1702.6</v>
      </c>
      <c r="K122" s="26">
        <v>0</v>
      </c>
      <c r="L122" s="26">
        <v>4410.3999999999996</v>
      </c>
      <c r="M122" s="26">
        <v>55081.9</v>
      </c>
      <c r="N122" s="26">
        <v>58831</v>
      </c>
      <c r="O122" s="26">
        <v>3749.1</v>
      </c>
      <c r="P122" s="26">
        <v>6.37</v>
      </c>
    </row>
    <row r="123" spans="1:16" ht="13.8" thickBot="1" x14ac:dyDescent="0.3">
      <c r="A123" s="25" t="s">
        <v>152</v>
      </c>
      <c r="B123" s="26">
        <v>27672.7</v>
      </c>
      <c r="C123" s="26">
        <v>0</v>
      </c>
      <c r="D123" s="26">
        <v>0</v>
      </c>
      <c r="E123" s="26">
        <v>0</v>
      </c>
      <c r="F123" s="26">
        <v>0</v>
      </c>
      <c r="G123" s="26">
        <v>0</v>
      </c>
      <c r="H123" s="26">
        <v>7888.5</v>
      </c>
      <c r="I123" s="26">
        <v>0</v>
      </c>
      <c r="J123" s="26">
        <v>0</v>
      </c>
      <c r="K123" s="26">
        <v>0</v>
      </c>
      <c r="L123" s="26">
        <v>1712.1</v>
      </c>
      <c r="M123" s="26">
        <v>37273.300000000003</v>
      </c>
      <c r="N123" s="26">
        <v>31240</v>
      </c>
      <c r="O123" s="26">
        <v>-6033.3</v>
      </c>
      <c r="P123" s="26">
        <v>-19.309999999999999</v>
      </c>
    </row>
    <row r="124" spans="1:16" ht="13.8" thickBot="1" x14ac:dyDescent="0.3">
      <c r="A124" s="25" t="s">
        <v>153</v>
      </c>
      <c r="B124" s="26">
        <v>26117.4</v>
      </c>
      <c r="C124" s="26">
        <v>0</v>
      </c>
      <c r="D124" s="26">
        <v>0</v>
      </c>
      <c r="E124" s="26">
        <v>0</v>
      </c>
      <c r="F124" s="26">
        <v>0</v>
      </c>
      <c r="G124" s="26">
        <v>0</v>
      </c>
      <c r="H124" s="26">
        <v>7888.5</v>
      </c>
      <c r="I124" s="26">
        <v>0</v>
      </c>
      <c r="J124" s="26">
        <v>0</v>
      </c>
      <c r="K124" s="26">
        <v>0</v>
      </c>
      <c r="L124" s="26">
        <v>1712.1</v>
      </c>
      <c r="M124" s="26">
        <v>35718</v>
      </c>
      <c r="N124" s="26">
        <v>36676</v>
      </c>
      <c r="O124" s="26">
        <v>958</v>
      </c>
      <c r="P124" s="26">
        <v>2.61</v>
      </c>
    </row>
    <row r="125" spans="1:16" ht="13.8" thickBot="1" x14ac:dyDescent="0.3">
      <c r="A125" s="25" t="s">
        <v>154</v>
      </c>
      <c r="B125" s="26">
        <v>28539.4</v>
      </c>
      <c r="C125" s="26">
        <v>0</v>
      </c>
      <c r="D125" s="26">
        <v>0</v>
      </c>
      <c r="E125" s="26">
        <v>0</v>
      </c>
      <c r="F125" s="26">
        <v>0</v>
      </c>
      <c r="G125" s="26">
        <v>0</v>
      </c>
      <c r="H125" s="26">
        <v>9897.2999999999993</v>
      </c>
      <c r="I125" s="26">
        <v>5319.7</v>
      </c>
      <c r="J125" s="26">
        <v>1702.6</v>
      </c>
      <c r="K125" s="26">
        <v>0</v>
      </c>
      <c r="L125" s="26">
        <v>4410.3999999999996</v>
      </c>
      <c r="M125" s="26">
        <v>49869.4</v>
      </c>
      <c r="N125" s="26">
        <v>58293</v>
      </c>
      <c r="O125" s="26">
        <v>8423.6</v>
      </c>
      <c r="P125" s="26">
        <v>14.45</v>
      </c>
    </row>
    <row r="126" spans="1:16" ht="13.8" thickBot="1" x14ac:dyDescent="0.3">
      <c r="A126" s="25" t="s">
        <v>155</v>
      </c>
      <c r="B126" s="26">
        <v>70089.600000000006</v>
      </c>
      <c r="C126" s="26">
        <v>0</v>
      </c>
      <c r="D126" s="26">
        <v>8704.6</v>
      </c>
      <c r="E126" s="26">
        <v>2644.7</v>
      </c>
      <c r="F126" s="26">
        <v>1259.5999999999999</v>
      </c>
      <c r="G126" s="26">
        <v>2141.6999999999998</v>
      </c>
      <c r="H126" s="26">
        <v>9897.2999999999993</v>
      </c>
      <c r="I126" s="26">
        <v>5319.7</v>
      </c>
      <c r="J126" s="26">
        <v>1702.6</v>
      </c>
      <c r="K126" s="26">
        <v>0</v>
      </c>
      <c r="L126" s="26">
        <v>4410.3999999999996</v>
      </c>
      <c r="M126" s="26">
        <v>106170.2</v>
      </c>
      <c r="N126" s="26">
        <v>107004</v>
      </c>
      <c r="O126" s="26">
        <v>833.8</v>
      </c>
      <c r="P126" s="26">
        <v>0.78</v>
      </c>
    </row>
    <row r="127" spans="1:16" ht="13.8" thickBot="1" x14ac:dyDescent="0.3">
      <c r="A127" s="25" t="s">
        <v>156</v>
      </c>
      <c r="B127" s="26">
        <v>28539.4</v>
      </c>
      <c r="C127" s="26">
        <v>0</v>
      </c>
      <c r="D127" s="26">
        <v>0</v>
      </c>
      <c r="E127" s="26">
        <v>0</v>
      </c>
      <c r="F127" s="26">
        <v>0</v>
      </c>
      <c r="G127" s="26">
        <v>0</v>
      </c>
      <c r="H127" s="26">
        <v>9897.2999999999993</v>
      </c>
      <c r="I127" s="26">
        <v>5319.7</v>
      </c>
      <c r="J127" s="26">
        <v>1702.6</v>
      </c>
      <c r="K127" s="26">
        <v>0</v>
      </c>
      <c r="L127" s="26">
        <v>4410.3999999999996</v>
      </c>
      <c r="M127" s="26">
        <v>49869.4</v>
      </c>
      <c r="N127" s="26">
        <v>44071</v>
      </c>
      <c r="O127" s="26">
        <v>-5798.4</v>
      </c>
      <c r="P127" s="26">
        <v>-13.16</v>
      </c>
    </row>
    <row r="128" spans="1:16" ht="13.8" thickBot="1" x14ac:dyDescent="0.3">
      <c r="A128" s="25" t="s">
        <v>157</v>
      </c>
      <c r="B128" s="26">
        <v>28539.4</v>
      </c>
      <c r="C128" s="26">
        <v>0</v>
      </c>
      <c r="D128" s="26">
        <v>0</v>
      </c>
      <c r="E128" s="26">
        <v>0</v>
      </c>
      <c r="F128" s="26">
        <v>0</v>
      </c>
      <c r="G128" s="26">
        <v>2141.6999999999998</v>
      </c>
      <c r="H128" s="26">
        <v>9897.2999999999993</v>
      </c>
      <c r="I128" s="26">
        <v>5319.7</v>
      </c>
      <c r="J128" s="26">
        <v>1702.6</v>
      </c>
      <c r="K128" s="26">
        <v>0</v>
      </c>
      <c r="L128" s="26">
        <v>4410.3999999999996</v>
      </c>
      <c r="M128" s="26">
        <v>52011</v>
      </c>
      <c r="N128" s="26">
        <v>46546</v>
      </c>
      <c r="O128" s="26">
        <v>-5465</v>
      </c>
      <c r="P128" s="26">
        <v>-11.74</v>
      </c>
    </row>
    <row r="129" spans="1:16" ht="13.8" thickBot="1" x14ac:dyDescent="0.3">
      <c r="A129" s="25" t="s">
        <v>158</v>
      </c>
      <c r="B129" s="26">
        <v>28539.4</v>
      </c>
      <c r="C129" s="26">
        <v>0</v>
      </c>
      <c r="D129" s="26">
        <v>0</v>
      </c>
      <c r="E129" s="26">
        <v>0</v>
      </c>
      <c r="F129" s="26">
        <v>0</v>
      </c>
      <c r="G129" s="26">
        <v>0</v>
      </c>
      <c r="H129" s="26">
        <v>9897.2999999999993</v>
      </c>
      <c r="I129" s="26">
        <v>5319.7</v>
      </c>
      <c r="J129" s="26">
        <v>1702.6</v>
      </c>
      <c r="K129" s="26">
        <v>0</v>
      </c>
      <c r="L129" s="26">
        <v>4410.3999999999996</v>
      </c>
      <c r="M129" s="26">
        <v>49869.4</v>
      </c>
      <c r="N129" s="26">
        <v>42229</v>
      </c>
      <c r="O129" s="26">
        <v>-7640.4</v>
      </c>
      <c r="P129" s="26">
        <v>-18.09</v>
      </c>
    </row>
    <row r="130" spans="1:16" ht="13.8" thickBot="1" x14ac:dyDescent="0.3">
      <c r="A130" s="25" t="s">
        <v>159</v>
      </c>
      <c r="B130" s="26">
        <v>28539.4</v>
      </c>
      <c r="C130" s="26">
        <v>0</v>
      </c>
      <c r="D130" s="26">
        <v>0</v>
      </c>
      <c r="E130" s="26">
        <v>169.7</v>
      </c>
      <c r="F130" s="26">
        <v>0</v>
      </c>
      <c r="G130" s="26">
        <v>2141.6999999999998</v>
      </c>
      <c r="H130" s="26">
        <v>9897.2999999999993</v>
      </c>
      <c r="I130" s="26">
        <v>5319.7</v>
      </c>
      <c r="J130" s="26">
        <v>1702.6</v>
      </c>
      <c r="K130" s="26">
        <v>0</v>
      </c>
      <c r="L130" s="26">
        <v>4410.3999999999996</v>
      </c>
      <c r="M130" s="26">
        <v>52180.7</v>
      </c>
      <c r="N130" s="26">
        <v>46888</v>
      </c>
      <c r="O130" s="26">
        <v>-5292.7</v>
      </c>
      <c r="P130" s="26">
        <v>-11.29</v>
      </c>
    </row>
    <row r="131" spans="1:16" ht="13.8" thickBot="1" x14ac:dyDescent="0.3">
      <c r="A131" s="25" t="s">
        <v>160</v>
      </c>
      <c r="B131" s="26">
        <v>26117.4</v>
      </c>
      <c r="C131" s="26">
        <v>0</v>
      </c>
      <c r="D131" s="26">
        <v>0</v>
      </c>
      <c r="E131" s="26">
        <v>0</v>
      </c>
      <c r="F131" s="26">
        <v>0</v>
      </c>
      <c r="G131" s="26">
        <v>0</v>
      </c>
      <c r="H131" s="26">
        <v>7888.5</v>
      </c>
      <c r="I131" s="26">
        <v>0</v>
      </c>
      <c r="J131" s="26">
        <v>0</v>
      </c>
      <c r="K131" s="26">
        <v>0</v>
      </c>
      <c r="L131" s="26">
        <v>1712.1</v>
      </c>
      <c r="M131" s="26">
        <v>35718</v>
      </c>
      <c r="N131" s="26">
        <v>35122</v>
      </c>
      <c r="O131" s="26">
        <v>-596</v>
      </c>
      <c r="P131" s="26">
        <v>-1.7</v>
      </c>
    </row>
    <row r="132" spans="1:16" ht="13.8" thickBot="1" x14ac:dyDescent="0.3">
      <c r="A132" s="25" t="s">
        <v>161</v>
      </c>
      <c r="B132" s="26">
        <v>26117.4</v>
      </c>
      <c r="C132" s="26">
        <v>0</v>
      </c>
      <c r="D132" s="26">
        <v>0</v>
      </c>
      <c r="E132" s="26">
        <v>0</v>
      </c>
      <c r="F132" s="26">
        <v>0</v>
      </c>
      <c r="G132" s="26">
        <v>0</v>
      </c>
      <c r="H132" s="26">
        <v>7888.5</v>
      </c>
      <c r="I132" s="26">
        <v>0</v>
      </c>
      <c r="J132" s="26">
        <v>0</v>
      </c>
      <c r="K132" s="26">
        <v>0</v>
      </c>
      <c r="L132" s="26">
        <v>1712.1</v>
      </c>
      <c r="M132" s="26">
        <v>35718</v>
      </c>
      <c r="N132" s="26">
        <v>43892</v>
      </c>
      <c r="O132" s="26">
        <v>8174</v>
      </c>
      <c r="P132" s="26">
        <v>18.62</v>
      </c>
    </row>
    <row r="133" spans="1:16" ht="13.8" thickBot="1" x14ac:dyDescent="0.3">
      <c r="A133" s="25" t="s">
        <v>162</v>
      </c>
      <c r="B133" s="26">
        <v>94371.9</v>
      </c>
      <c r="C133" s="26">
        <v>0</v>
      </c>
      <c r="D133" s="26">
        <v>8704.6</v>
      </c>
      <c r="E133" s="26">
        <v>2644.7</v>
      </c>
      <c r="F133" s="26">
        <v>1259.5999999999999</v>
      </c>
      <c r="G133" s="26">
        <v>2141.6999999999998</v>
      </c>
      <c r="H133" s="26">
        <v>9897.2999999999993</v>
      </c>
      <c r="I133" s="26">
        <v>5319.7</v>
      </c>
      <c r="J133" s="26">
        <v>1702.6</v>
      </c>
      <c r="K133" s="26">
        <v>0</v>
      </c>
      <c r="L133" s="26">
        <v>4410.3999999999996</v>
      </c>
      <c r="M133" s="26">
        <v>130452.5</v>
      </c>
      <c r="N133" s="26">
        <v>131477</v>
      </c>
      <c r="O133" s="26">
        <v>1024.5</v>
      </c>
      <c r="P133" s="26">
        <v>0.78</v>
      </c>
    </row>
    <row r="134" spans="1:16" ht="13.8" thickBot="1" x14ac:dyDescent="0.3">
      <c r="A134" s="25" t="s">
        <v>163</v>
      </c>
      <c r="B134" s="26">
        <v>16872.5</v>
      </c>
      <c r="C134" s="26">
        <v>0</v>
      </c>
      <c r="D134" s="26">
        <v>0</v>
      </c>
      <c r="E134" s="26">
        <v>0</v>
      </c>
      <c r="F134" s="26">
        <v>0</v>
      </c>
      <c r="G134" s="26">
        <v>0</v>
      </c>
      <c r="H134" s="26">
        <v>7888.5</v>
      </c>
      <c r="I134" s="26">
        <v>0</v>
      </c>
      <c r="J134" s="26">
        <v>0</v>
      </c>
      <c r="K134" s="26">
        <v>0</v>
      </c>
      <c r="L134" s="26">
        <v>0</v>
      </c>
      <c r="M134" s="26">
        <v>24761</v>
      </c>
      <c r="N134" s="26">
        <v>19240</v>
      </c>
      <c r="O134" s="26">
        <v>-5521</v>
      </c>
      <c r="P134" s="26">
        <v>-28.7</v>
      </c>
    </row>
    <row r="135" spans="1:16" ht="13.8" thickBot="1" x14ac:dyDescent="0.3">
      <c r="A135" s="25" t="s">
        <v>164</v>
      </c>
      <c r="B135" s="26">
        <v>28539.4</v>
      </c>
      <c r="C135" s="26">
        <v>0</v>
      </c>
      <c r="D135" s="26">
        <v>8704.6</v>
      </c>
      <c r="E135" s="26">
        <v>2644.7</v>
      </c>
      <c r="F135" s="26">
        <v>1259.5999999999999</v>
      </c>
      <c r="G135" s="26">
        <v>2141.6999999999998</v>
      </c>
      <c r="H135" s="26">
        <v>9897.2999999999993</v>
      </c>
      <c r="I135" s="26">
        <v>5319.7</v>
      </c>
      <c r="J135" s="26">
        <v>1702.6</v>
      </c>
      <c r="K135" s="26">
        <v>0</v>
      </c>
      <c r="L135" s="26">
        <v>4410.3999999999996</v>
      </c>
      <c r="M135" s="26">
        <v>64620</v>
      </c>
      <c r="N135" s="26">
        <v>80490</v>
      </c>
      <c r="O135" s="26">
        <v>15870</v>
      </c>
      <c r="P135" s="26">
        <v>19.72</v>
      </c>
    </row>
    <row r="136" spans="1:16" ht="13.8" thickBot="1" x14ac:dyDescent="0.3">
      <c r="A136" s="25" t="s">
        <v>165</v>
      </c>
      <c r="B136" s="26">
        <v>26117.4</v>
      </c>
      <c r="C136" s="26">
        <v>0</v>
      </c>
      <c r="D136" s="26">
        <v>0</v>
      </c>
      <c r="E136" s="26">
        <v>0</v>
      </c>
      <c r="F136" s="26">
        <v>0</v>
      </c>
      <c r="G136" s="26">
        <v>0</v>
      </c>
      <c r="H136" s="26">
        <v>7888.5</v>
      </c>
      <c r="I136" s="26">
        <v>0</v>
      </c>
      <c r="J136" s="26">
        <v>0</v>
      </c>
      <c r="K136" s="26">
        <v>0</v>
      </c>
      <c r="L136" s="26">
        <v>1712.1</v>
      </c>
      <c r="M136" s="26">
        <v>35718</v>
      </c>
      <c r="N136" s="26">
        <v>37710</v>
      </c>
      <c r="O136" s="26">
        <v>1992</v>
      </c>
      <c r="P136" s="26">
        <v>5.28</v>
      </c>
    </row>
    <row r="137" spans="1:16" ht="13.8" thickBot="1" x14ac:dyDescent="0.3">
      <c r="A137" s="25" t="s">
        <v>166</v>
      </c>
      <c r="B137" s="26">
        <v>28539.4</v>
      </c>
      <c r="C137" s="26">
        <v>0</v>
      </c>
      <c r="D137" s="26">
        <v>0</v>
      </c>
      <c r="E137" s="26">
        <v>0</v>
      </c>
      <c r="F137" s="26">
        <v>0</v>
      </c>
      <c r="G137" s="26">
        <v>0</v>
      </c>
      <c r="H137" s="26">
        <v>7888.5</v>
      </c>
      <c r="I137" s="26">
        <v>0</v>
      </c>
      <c r="J137" s="26">
        <v>0</v>
      </c>
      <c r="K137" s="26">
        <v>0</v>
      </c>
      <c r="L137" s="26">
        <v>4410.3999999999996</v>
      </c>
      <c r="M137" s="26">
        <v>40838.300000000003</v>
      </c>
      <c r="N137" s="26">
        <v>36679</v>
      </c>
      <c r="O137" s="26">
        <v>-4159.3</v>
      </c>
      <c r="P137" s="26">
        <v>-11.34</v>
      </c>
    </row>
    <row r="138" spans="1:16" ht="13.8" thickBot="1" x14ac:dyDescent="0.3">
      <c r="A138" s="25" t="s">
        <v>167</v>
      </c>
      <c r="B138" s="26">
        <v>28539.4</v>
      </c>
      <c r="C138" s="26">
        <v>0</v>
      </c>
      <c r="D138" s="26">
        <v>0</v>
      </c>
      <c r="E138" s="26">
        <v>0</v>
      </c>
      <c r="F138" s="26">
        <v>0</v>
      </c>
      <c r="G138" s="26">
        <v>0</v>
      </c>
      <c r="H138" s="26">
        <v>9897.2999999999993</v>
      </c>
      <c r="I138" s="26">
        <v>0</v>
      </c>
      <c r="J138" s="26">
        <v>0</v>
      </c>
      <c r="K138" s="26">
        <v>0</v>
      </c>
      <c r="L138" s="26">
        <v>4410.3999999999996</v>
      </c>
      <c r="M138" s="26">
        <v>42847</v>
      </c>
      <c r="N138" s="26">
        <v>43985</v>
      </c>
      <c r="O138" s="26">
        <v>1138</v>
      </c>
      <c r="P138" s="26">
        <v>2.59</v>
      </c>
    </row>
    <row r="139" spans="1:16" ht="13.8" thickBot="1" x14ac:dyDescent="0.3">
      <c r="A139" s="25" t="s">
        <v>168</v>
      </c>
      <c r="B139" s="26">
        <v>28539.4</v>
      </c>
      <c r="C139" s="26">
        <v>0</v>
      </c>
      <c r="D139" s="26">
        <v>0</v>
      </c>
      <c r="E139" s="26">
        <v>0</v>
      </c>
      <c r="F139" s="26">
        <v>0</v>
      </c>
      <c r="G139" s="26">
        <v>0</v>
      </c>
      <c r="H139" s="26">
        <v>9897.2999999999993</v>
      </c>
      <c r="I139" s="26">
        <v>0</v>
      </c>
      <c r="J139" s="26">
        <v>0</v>
      </c>
      <c r="K139" s="26">
        <v>0</v>
      </c>
      <c r="L139" s="26">
        <v>4410.3999999999996</v>
      </c>
      <c r="M139" s="26">
        <v>42847</v>
      </c>
      <c r="N139" s="26">
        <v>40728</v>
      </c>
      <c r="O139" s="26">
        <v>-2119</v>
      </c>
      <c r="P139" s="26">
        <v>-5.2</v>
      </c>
    </row>
    <row r="140" spans="1:16" ht="13.8" thickBot="1" x14ac:dyDescent="0.3">
      <c r="A140" s="25" t="s">
        <v>169</v>
      </c>
      <c r="B140" s="26">
        <v>28539.4</v>
      </c>
      <c r="C140" s="26">
        <v>0</v>
      </c>
      <c r="D140" s="26">
        <v>0</v>
      </c>
      <c r="E140" s="26">
        <v>169.7</v>
      </c>
      <c r="F140" s="26">
        <v>1259.5999999999999</v>
      </c>
      <c r="G140" s="26">
        <v>2141.6999999999998</v>
      </c>
      <c r="H140" s="26">
        <v>9897.2999999999993</v>
      </c>
      <c r="I140" s="26">
        <v>5319.7</v>
      </c>
      <c r="J140" s="26">
        <v>1702.6</v>
      </c>
      <c r="K140" s="26">
        <v>0</v>
      </c>
      <c r="L140" s="26">
        <v>4410.3999999999996</v>
      </c>
      <c r="M140" s="26">
        <v>53440.3</v>
      </c>
      <c r="N140" s="26">
        <v>59973</v>
      </c>
      <c r="O140" s="26">
        <v>6532.7</v>
      </c>
      <c r="P140" s="26">
        <v>10.89</v>
      </c>
    </row>
    <row r="141" spans="1:16" ht="13.8" thickBot="1" x14ac:dyDescent="0.3">
      <c r="A141" s="25" t="s">
        <v>170</v>
      </c>
      <c r="B141" s="26">
        <v>41541.300000000003</v>
      </c>
      <c r="C141" s="26">
        <v>0</v>
      </c>
      <c r="D141" s="26">
        <v>8704.6</v>
      </c>
      <c r="E141" s="26">
        <v>2644.7</v>
      </c>
      <c r="F141" s="26">
        <v>1259.5999999999999</v>
      </c>
      <c r="G141" s="26">
        <v>2141.6999999999998</v>
      </c>
      <c r="H141" s="26">
        <v>9897.2999999999993</v>
      </c>
      <c r="I141" s="26">
        <v>5319.7</v>
      </c>
      <c r="J141" s="26">
        <v>1702.6</v>
      </c>
      <c r="K141" s="26">
        <v>0</v>
      </c>
      <c r="L141" s="26">
        <v>4410.3999999999996</v>
      </c>
      <c r="M141" s="26">
        <v>77621.899999999994</v>
      </c>
      <c r="N141" s="26">
        <v>75973</v>
      </c>
      <c r="O141" s="26">
        <v>-1648.9</v>
      </c>
      <c r="P141" s="26">
        <v>-2.17</v>
      </c>
    </row>
    <row r="142" spans="1:16" ht="13.8" thickBot="1" x14ac:dyDescent="0.3">
      <c r="A142" s="25" t="s">
        <v>171</v>
      </c>
      <c r="B142" s="26">
        <v>16872.5</v>
      </c>
      <c r="C142" s="26">
        <v>0</v>
      </c>
      <c r="D142" s="26">
        <v>0</v>
      </c>
      <c r="E142" s="26">
        <v>0</v>
      </c>
      <c r="F142" s="26">
        <v>0</v>
      </c>
      <c r="G142" s="26">
        <v>0</v>
      </c>
      <c r="H142" s="26">
        <v>7888.5</v>
      </c>
      <c r="I142" s="26">
        <v>0</v>
      </c>
      <c r="J142" s="26">
        <v>0</v>
      </c>
      <c r="K142" s="26">
        <v>0</v>
      </c>
      <c r="L142" s="26">
        <v>0</v>
      </c>
      <c r="M142" s="26">
        <v>24761</v>
      </c>
      <c r="N142" s="26">
        <v>30671</v>
      </c>
      <c r="O142" s="26">
        <v>5910</v>
      </c>
      <c r="P142" s="26">
        <v>19.27</v>
      </c>
    </row>
    <row r="143" spans="1:16" ht="13.8" thickBot="1" x14ac:dyDescent="0.3">
      <c r="A143" s="25" t="s">
        <v>172</v>
      </c>
      <c r="B143" s="26">
        <v>28539.4</v>
      </c>
      <c r="C143" s="26">
        <v>0</v>
      </c>
      <c r="D143" s="26">
        <v>8704.6</v>
      </c>
      <c r="E143" s="26">
        <v>2644.7</v>
      </c>
      <c r="F143" s="26">
        <v>1259.5999999999999</v>
      </c>
      <c r="G143" s="26">
        <v>2141.6999999999998</v>
      </c>
      <c r="H143" s="26">
        <v>9897.2999999999993</v>
      </c>
      <c r="I143" s="26">
        <v>5319.7</v>
      </c>
      <c r="J143" s="26">
        <v>1702.6</v>
      </c>
      <c r="K143" s="26">
        <v>0</v>
      </c>
      <c r="L143" s="26">
        <v>4410.3999999999996</v>
      </c>
      <c r="M143" s="26">
        <v>64620</v>
      </c>
      <c r="N143" s="26">
        <v>49765</v>
      </c>
      <c r="O143" s="26">
        <v>-14855</v>
      </c>
      <c r="P143" s="26">
        <v>-29.85</v>
      </c>
    </row>
    <row r="144" spans="1:16" ht="13.8" thickBot="1" x14ac:dyDescent="0.3">
      <c r="A144" s="25" t="s">
        <v>173</v>
      </c>
      <c r="B144" s="26">
        <v>38701.1</v>
      </c>
      <c r="C144" s="26">
        <v>0</v>
      </c>
      <c r="D144" s="26">
        <v>8704.6</v>
      </c>
      <c r="E144" s="26">
        <v>2644.7</v>
      </c>
      <c r="F144" s="26">
        <v>1259.5999999999999</v>
      </c>
      <c r="G144" s="26">
        <v>2141.6999999999998</v>
      </c>
      <c r="H144" s="26">
        <v>9897.2999999999993</v>
      </c>
      <c r="I144" s="26">
        <v>5319.7</v>
      </c>
      <c r="J144" s="26">
        <v>1702.6</v>
      </c>
      <c r="K144" s="26">
        <v>0</v>
      </c>
      <c r="L144" s="26">
        <v>4410.3999999999996</v>
      </c>
      <c r="M144" s="26">
        <v>74781.7</v>
      </c>
      <c r="N144" s="26">
        <v>70248</v>
      </c>
      <c r="O144" s="26">
        <v>-4533.7</v>
      </c>
      <c r="P144" s="26">
        <v>-6.45</v>
      </c>
    </row>
    <row r="145" spans="1:16" ht="13.8" thickBot="1" x14ac:dyDescent="0.3">
      <c r="A145" s="25" t="s">
        <v>174</v>
      </c>
      <c r="B145" s="26">
        <v>28539.4</v>
      </c>
      <c r="C145" s="26">
        <v>0</v>
      </c>
      <c r="D145" s="26">
        <v>0</v>
      </c>
      <c r="E145" s="26">
        <v>1170.8</v>
      </c>
      <c r="F145" s="26">
        <v>0</v>
      </c>
      <c r="G145" s="26">
        <v>2141.6999999999998</v>
      </c>
      <c r="H145" s="26">
        <v>9897.2999999999993</v>
      </c>
      <c r="I145" s="26">
        <v>5319.7</v>
      </c>
      <c r="J145" s="26">
        <v>1702.6</v>
      </c>
      <c r="K145" s="26">
        <v>0</v>
      </c>
      <c r="L145" s="26">
        <v>4410.3999999999996</v>
      </c>
      <c r="M145" s="26">
        <v>53181.8</v>
      </c>
      <c r="N145" s="26">
        <v>48906</v>
      </c>
      <c r="O145" s="26">
        <v>-4275.8</v>
      </c>
      <c r="P145" s="26">
        <v>-8.74</v>
      </c>
    </row>
    <row r="146" spans="1:16" ht="13.8" thickBot="1" x14ac:dyDescent="0.3">
      <c r="N146" s="14">
        <f>CORREL(N113:N145,M113:M145)</f>
        <v>0.96366345135258935</v>
      </c>
    </row>
    <row r="147" spans="1:16" ht="13.8" thickBot="1" x14ac:dyDescent="0.3">
      <c r="A147" s="27" t="s">
        <v>378</v>
      </c>
      <c r="B147" s="28">
        <v>130452.5</v>
      </c>
    </row>
    <row r="148" spans="1:16" ht="13.8" thickBot="1" x14ac:dyDescent="0.3">
      <c r="A148" s="27" t="s">
        <v>379</v>
      </c>
      <c r="B148" s="28">
        <v>16872.5</v>
      </c>
    </row>
    <row r="149" spans="1:16" ht="13.8" thickBot="1" x14ac:dyDescent="0.3">
      <c r="A149" s="27" t="s">
        <v>380</v>
      </c>
      <c r="B149" s="28">
        <v>1660861.5</v>
      </c>
    </row>
    <row r="150" spans="1:16" ht="13.8" thickBot="1" x14ac:dyDescent="0.3">
      <c r="A150" s="27" t="s">
        <v>381</v>
      </c>
      <c r="B150" s="28">
        <v>1660759</v>
      </c>
    </row>
    <row r="151" spans="1:16" ht="13.8" thickBot="1" x14ac:dyDescent="0.3">
      <c r="A151" s="27" t="s">
        <v>382</v>
      </c>
      <c r="B151" s="28">
        <v>102.5</v>
      </c>
    </row>
    <row r="152" spans="1:16" ht="13.8" thickBot="1" x14ac:dyDescent="0.3">
      <c r="A152" s="27" t="s">
        <v>383</v>
      </c>
      <c r="B152" s="28"/>
    </row>
    <row r="153" spans="1:16" ht="13.8" thickBot="1" x14ac:dyDescent="0.3">
      <c r="A153" s="27" t="s">
        <v>384</v>
      </c>
      <c r="B153" s="28"/>
    </row>
    <row r="154" spans="1:16" ht="13.8" thickBot="1" x14ac:dyDescent="0.3">
      <c r="A154" s="27" t="s">
        <v>385</v>
      </c>
      <c r="B154" s="28">
        <v>0</v>
      </c>
    </row>
    <row r="156" spans="1:16" x14ac:dyDescent="0.25">
      <c r="A156" s="29" t="s">
        <v>386</v>
      </c>
    </row>
    <row r="158" spans="1:16" x14ac:dyDescent="0.25">
      <c r="A158" s="30" t="s">
        <v>522</v>
      </c>
    </row>
    <row r="159" spans="1:16" x14ac:dyDescent="0.25">
      <c r="A159" s="30" t="s">
        <v>523</v>
      </c>
    </row>
  </sheetData>
  <hyperlinks>
    <hyperlink ref="A156" r:id="rId1" display="https://miau.my-x.hu/myx-free/coco/test/284093620230114193135.html" xr:uid="{297CB1C5-21B1-443C-9B8C-9C113BD6A15A}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E6989-7376-4186-BA88-B79C1C888B97}">
  <dimension ref="B2:AB194"/>
  <sheetViews>
    <sheetView topLeftCell="A146" zoomScale="79" workbookViewId="0">
      <selection activeCell="Z181" sqref="Z181"/>
    </sheetView>
  </sheetViews>
  <sheetFormatPr defaultRowHeight="13.2" x14ac:dyDescent="0.25"/>
  <sheetData>
    <row r="2" spans="2:24" x14ac:dyDescent="0.25">
      <c r="B2">
        <f>Munka3!B8</f>
        <v>11</v>
      </c>
      <c r="C2">
        <f>Munka3!C8</f>
        <v>9</v>
      </c>
      <c r="D2">
        <f>Munka3!D8</f>
        <v>9</v>
      </c>
      <c r="E2">
        <f>Munka3!E8</f>
        <v>9</v>
      </c>
      <c r="F2">
        <f>Munka3!F8</f>
        <v>10</v>
      </c>
      <c r="G2">
        <f>Munka3!G8</f>
        <v>12</v>
      </c>
      <c r="H2">
        <f>Munka3!H8</f>
        <v>13</v>
      </c>
      <c r="I2">
        <f>Munka3!I8</f>
        <v>13</v>
      </c>
      <c r="J2">
        <f>Munka3!J8</f>
        <v>14</v>
      </c>
      <c r="K2">
        <f>Munka3!K8</f>
        <v>15</v>
      </c>
      <c r="L2">
        <f>Munka3!L8</f>
        <v>15</v>
      </c>
      <c r="M2">
        <f>Munka3!O8</f>
        <v>23</v>
      </c>
      <c r="N2">
        <f>Munka3!P8</f>
        <v>25</v>
      </c>
      <c r="O2">
        <f>Munka3!Q8</f>
        <v>25</v>
      </c>
      <c r="P2">
        <f>Munka3!R8</f>
        <v>25</v>
      </c>
      <c r="Q2">
        <f>Munka3!S8</f>
        <v>24</v>
      </c>
      <c r="R2">
        <f>Munka3!T8</f>
        <v>22</v>
      </c>
      <c r="S2">
        <f>Munka3!U8</f>
        <v>21</v>
      </c>
      <c r="T2">
        <f>Munka3!V8</f>
        <v>21</v>
      </c>
      <c r="U2">
        <f>Munka3!W8</f>
        <v>20</v>
      </c>
      <c r="V2">
        <f>Munka3!X8</f>
        <v>19</v>
      </c>
      <c r="W2">
        <f>Munka3!Y8</f>
        <v>19</v>
      </c>
      <c r="X2">
        <f>Munka3!Z8</f>
        <v>61977</v>
      </c>
    </row>
    <row r="3" spans="2:24" x14ac:dyDescent="0.25">
      <c r="B3">
        <f>Munka3!B9</f>
        <v>9</v>
      </c>
      <c r="C3">
        <f>Munka3!C9</f>
        <v>10</v>
      </c>
      <c r="D3">
        <f>Munka3!D9</f>
        <v>8</v>
      </c>
      <c r="E3">
        <f>Munka3!E9</f>
        <v>11</v>
      </c>
      <c r="F3">
        <f>Munka3!F9</f>
        <v>13</v>
      </c>
      <c r="G3">
        <f>Munka3!G9</f>
        <v>14</v>
      </c>
      <c r="H3">
        <f>Munka3!H9</f>
        <v>14</v>
      </c>
      <c r="I3">
        <f>Munka3!I9</f>
        <v>14</v>
      </c>
      <c r="J3">
        <f>Munka3!J9</f>
        <v>13</v>
      </c>
      <c r="K3">
        <f>Munka3!K9</f>
        <v>13</v>
      </c>
      <c r="L3">
        <f>Munka3!L9</f>
        <v>13</v>
      </c>
      <c r="M3">
        <f>Munka3!O9</f>
        <v>25</v>
      </c>
      <c r="N3">
        <f>Munka3!P9</f>
        <v>24</v>
      </c>
      <c r="O3">
        <f>Munka3!Q9</f>
        <v>26</v>
      </c>
      <c r="P3">
        <f>Munka3!R9</f>
        <v>23</v>
      </c>
      <c r="Q3">
        <f>Munka3!S9</f>
        <v>21</v>
      </c>
      <c r="R3">
        <f>Munka3!T9</f>
        <v>20</v>
      </c>
      <c r="S3">
        <f>Munka3!U9</f>
        <v>20</v>
      </c>
      <c r="T3">
        <f>Munka3!V9</f>
        <v>20</v>
      </c>
      <c r="U3">
        <f>Munka3!W9</f>
        <v>21</v>
      </c>
      <c r="V3">
        <f>Munka3!X9</f>
        <v>21</v>
      </c>
      <c r="W3">
        <f>Munka3!Y9</f>
        <v>21</v>
      </c>
      <c r="X3">
        <f>Munka3!Z9</f>
        <v>59006</v>
      </c>
    </row>
    <row r="4" spans="2:24" x14ac:dyDescent="0.25">
      <c r="B4">
        <f>Munka3!B10</f>
        <v>24</v>
      </c>
      <c r="C4">
        <f>Munka3!C10</f>
        <v>24</v>
      </c>
      <c r="D4">
        <f>Munka3!D10</f>
        <v>23</v>
      </c>
      <c r="E4">
        <f>Munka3!E10</f>
        <v>23</v>
      </c>
      <c r="F4">
        <f>Munka3!F10</f>
        <v>24</v>
      </c>
      <c r="G4">
        <f>Munka3!G10</f>
        <v>22</v>
      </c>
      <c r="H4">
        <f>Munka3!H10</f>
        <v>22</v>
      </c>
      <c r="I4">
        <f>Munka3!I10</f>
        <v>23</v>
      </c>
      <c r="J4">
        <f>Munka3!J10</f>
        <v>23</v>
      </c>
      <c r="K4">
        <f>Munka3!K10</f>
        <v>24</v>
      </c>
      <c r="L4">
        <f>Munka3!L10</f>
        <v>24</v>
      </c>
      <c r="M4">
        <f>Munka3!O10</f>
        <v>10</v>
      </c>
      <c r="N4">
        <f>Munka3!P10</f>
        <v>10</v>
      </c>
      <c r="O4">
        <f>Munka3!Q10</f>
        <v>11</v>
      </c>
      <c r="P4">
        <f>Munka3!R10</f>
        <v>11</v>
      </c>
      <c r="Q4">
        <f>Munka3!S10</f>
        <v>10</v>
      </c>
      <c r="R4">
        <f>Munka3!T10</f>
        <v>12</v>
      </c>
      <c r="S4">
        <f>Munka3!U10</f>
        <v>12</v>
      </c>
      <c r="T4">
        <f>Munka3!V10</f>
        <v>11</v>
      </c>
      <c r="U4">
        <f>Munka3!W10</f>
        <v>11</v>
      </c>
      <c r="V4">
        <f>Munka3!X10</f>
        <v>10</v>
      </c>
      <c r="W4">
        <f>Munka3!Y10</f>
        <v>10</v>
      </c>
      <c r="X4">
        <f>Munka3!Z10</f>
        <v>28105</v>
      </c>
    </row>
    <row r="5" spans="2:24" x14ac:dyDescent="0.25">
      <c r="B5">
        <f>Munka3!B11</f>
        <v>32</v>
      </c>
      <c r="C5">
        <f>Munka3!C11</f>
        <v>32</v>
      </c>
      <c r="D5">
        <f>Munka3!D11</f>
        <v>32</v>
      </c>
      <c r="E5">
        <f>Munka3!E11</f>
        <v>32</v>
      </c>
      <c r="F5">
        <f>Munka3!F11</f>
        <v>32</v>
      </c>
      <c r="G5">
        <f>Munka3!G11</f>
        <v>32</v>
      </c>
      <c r="H5">
        <f>Munka3!H11</f>
        <v>33</v>
      </c>
      <c r="I5">
        <f>Munka3!I11</f>
        <v>32</v>
      </c>
      <c r="J5">
        <f>Munka3!J11</f>
        <v>32</v>
      </c>
      <c r="K5">
        <f>Munka3!K11</f>
        <v>32</v>
      </c>
      <c r="L5">
        <f>Munka3!L11</f>
        <v>32</v>
      </c>
      <c r="M5">
        <f>Munka3!O11</f>
        <v>2</v>
      </c>
      <c r="N5">
        <f>Munka3!P11</f>
        <v>2</v>
      </c>
      <c r="O5">
        <f>Munka3!Q11</f>
        <v>2</v>
      </c>
      <c r="P5">
        <f>Munka3!R11</f>
        <v>2</v>
      </c>
      <c r="Q5">
        <f>Munka3!S11</f>
        <v>2</v>
      </c>
      <c r="R5">
        <f>Munka3!T11</f>
        <v>2</v>
      </c>
      <c r="S5">
        <f>Munka3!U11</f>
        <v>1</v>
      </c>
      <c r="T5">
        <f>Munka3!V11</f>
        <v>2</v>
      </c>
      <c r="U5">
        <f>Munka3!W11</f>
        <v>2</v>
      </c>
      <c r="V5">
        <f>Munka3!X11</f>
        <v>2</v>
      </c>
      <c r="W5">
        <f>Munka3!Y11</f>
        <v>2</v>
      </c>
      <c r="X5">
        <f>Munka3!Z11</f>
        <v>17005</v>
      </c>
    </row>
    <row r="6" spans="2:24" x14ac:dyDescent="0.25">
      <c r="B6">
        <f>Munka3!B12</f>
        <v>31</v>
      </c>
      <c r="C6">
        <f>Munka3!C12</f>
        <v>31</v>
      </c>
      <c r="D6">
        <f>Munka3!D12</f>
        <v>31</v>
      </c>
      <c r="E6">
        <f>Munka3!E12</f>
        <v>31</v>
      </c>
      <c r="F6">
        <f>Munka3!F12</f>
        <v>30</v>
      </c>
      <c r="G6">
        <f>Munka3!G12</f>
        <v>30</v>
      </c>
      <c r="H6">
        <f>Munka3!H12</f>
        <v>30</v>
      </c>
      <c r="I6">
        <f>Munka3!I12</f>
        <v>30</v>
      </c>
      <c r="J6">
        <f>Munka3!J12</f>
        <v>30</v>
      </c>
      <c r="K6">
        <f>Munka3!K12</f>
        <v>30</v>
      </c>
      <c r="L6">
        <f>Munka3!L12</f>
        <v>30</v>
      </c>
      <c r="M6">
        <f>Munka3!O12</f>
        <v>3</v>
      </c>
      <c r="N6">
        <f>Munka3!P12</f>
        <v>3</v>
      </c>
      <c r="O6">
        <f>Munka3!Q12</f>
        <v>3</v>
      </c>
      <c r="P6">
        <f>Munka3!R12</f>
        <v>3</v>
      </c>
      <c r="Q6">
        <f>Munka3!S12</f>
        <v>4</v>
      </c>
      <c r="R6">
        <f>Munka3!T12</f>
        <v>4</v>
      </c>
      <c r="S6">
        <f>Munka3!U12</f>
        <v>4</v>
      </c>
      <c r="T6">
        <f>Munka3!V12</f>
        <v>4</v>
      </c>
      <c r="U6">
        <f>Munka3!W12</f>
        <v>4</v>
      </c>
      <c r="V6">
        <f>Munka3!X12</f>
        <v>4</v>
      </c>
      <c r="W6">
        <f>Munka3!Y12</f>
        <v>4</v>
      </c>
      <c r="X6">
        <f>Munka3!Z12</f>
        <v>22691</v>
      </c>
    </row>
    <row r="7" spans="2:24" x14ac:dyDescent="0.25">
      <c r="B7">
        <f>Munka3!B13</f>
        <v>22</v>
      </c>
      <c r="C7">
        <f>Munka3!C13</f>
        <v>22</v>
      </c>
      <c r="D7">
        <f>Munka3!D13</f>
        <v>22</v>
      </c>
      <c r="E7">
        <f>Munka3!E13</f>
        <v>22</v>
      </c>
      <c r="F7">
        <f>Munka3!F13</f>
        <v>22</v>
      </c>
      <c r="G7">
        <f>Munka3!G13</f>
        <v>23</v>
      </c>
      <c r="H7">
        <f>Munka3!H13</f>
        <v>24</v>
      </c>
      <c r="I7">
        <f>Munka3!I13</f>
        <v>24</v>
      </c>
      <c r="J7">
        <f>Munka3!J13</f>
        <v>24</v>
      </c>
      <c r="K7">
        <f>Munka3!K13</f>
        <v>23</v>
      </c>
      <c r="L7">
        <f>Munka3!L13</f>
        <v>23</v>
      </c>
      <c r="M7">
        <f>Munka3!O13</f>
        <v>12</v>
      </c>
      <c r="N7">
        <f>Munka3!P13</f>
        <v>12</v>
      </c>
      <c r="O7">
        <f>Munka3!Q13</f>
        <v>12</v>
      </c>
      <c r="P7">
        <f>Munka3!R13</f>
        <v>12</v>
      </c>
      <c r="Q7">
        <f>Munka3!S13</f>
        <v>12</v>
      </c>
      <c r="R7">
        <f>Munka3!T13</f>
        <v>11</v>
      </c>
      <c r="S7">
        <f>Munka3!U13</f>
        <v>10</v>
      </c>
      <c r="T7">
        <f>Munka3!V13</f>
        <v>10</v>
      </c>
      <c r="U7">
        <f>Munka3!W13</f>
        <v>10</v>
      </c>
      <c r="V7">
        <f>Munka3!X13</f>
        <v>11</v>
      </c>
      <c r="W7">
        <f>Munka3!Y13</f>
        <v>11</v>
      </c>
      <c r="X7">
        <f>Munka3!Z13</f>
        <v>45639</v>
      </c>
    </row>
    <row r="8" spans="2:24" x14ac:dyDescent="0.25">
      <c r="B8">
        <f>Munka3!B14</f>
        <v>26</v>
      </c>
      <c r="C8">
        <f>Munka3!C14</f>
        <v>26</v>
      </c>
      <c r="D8">
        <f>Munka3!D14</f>
        <v>26</v>
      </c>
      <c r="E8">
        <f>Munka3!E14</f>
        <v>24</v>
      </c>
      <c r="F8">
        <f>Munka3!F14</f>
        <v>23</v>
      </c>
      <c r="G8">
        <f>Munka3!G14</f>
        <v>24</v>
      </c>
      <c r="H8">
        <f>Munka3!H14</f>
        <v>23</v>
      </c>
      <c r="I8">
        <f>Munka3!I14</f>
        <v>22</v>
      </c>
      <c r="J8">
        <f>Munka3!J14</f>
        <v>22</v>
      </c>
      <c r="K8">
        <f>Munka3!K14</f>
        <v>22</v>
      </c>
      <c r="L8">
        <f>Munka3!L14</f>
        <v>22</v>
      </c>
      <c r="M8">
        <f>Munka3!O14</f>
        <v>8</v>
      </c>
      <c r="N8">
        <f>Munka3!P14</f>
        <v>8</v>
      </c>
      <c r="O8">
        <f>Munka3!Q14</f>
        <v>8</v>
      </c>
      <c r="P8">
        <f>Munka3!R14</f>
        <v>10</v>
      </c>
      <c r="Q8">
        <f>Munka3!S14</f>
        <v>11</v>
      </c>
      <c r="R8">
        <f>Munka3!T14</f>
        <v>10</v>
      </c>
      <c r="S8">
        <f>Munka3!U14</f>
        <v>11</v>
      </c>
      <c r="T8">
        <f>Munka3!V14</f>
        <v>12</v>
      </c>
      <c r="U8">
        <f>Munka3!W14</f>
        <v>12</v>
      </c>
      <c r="V8">
        <f>Munka3!X14</f>
        <v>12</v>
      </c>
      <c r="W8">
        <f>Munka3!Y14</f>
        <v>12</v>
      </c>
      <c r="X8">
        <f>Munka3!Z14</f>
        <v>43465</v>
      </c>
    </row>
    <row r="9" spans="2:24" x14ac:dyDescent="0.25">
      <c r="B9">
        <f>Munka3!B15</f>
        <v>16</v>
      </c>
      <c r="C9">
        <f>Munka3!C15</f>
        <v>16</v>
      </c>
      <c r="D9">
        <f>Munka3!D15</f>
        <v>16</v>
      </c>
      <c r="E9">
        <f>Munka3!E15</f>
        <v>16</v>
      </c>
      <c r="F9">
        <f>Munka3!F15</f>
        <v>16</v>
      </c>
      <c r="G9">
        <f>Munka3!G15</f>
        <v>16</v>
      </c>
      <c r="H9">
        <f>Munka3!H15</f>
        <v>16</v>
      </c>
      <c r="I9">
        <f>Munka3!I15</f>
        <v>17</v>
      </c>
      <c r="J9">
        <f>Munka3!J15</f>
        <v>21</v>
      </c>
      <c r="K9">
        <f>Munka3!K15</f>
        <v>21</v>
      </c>
      <c r="L9">
        <f>Munka3!L15</f>
        <v>21</v>
      </c>
      <c r="M9">
        <f>Munka3!O15</f>
        <v>18</v>
      </c>
      <c r="N9">
        <f>Munka3!P15</f>
        <v>18</v>
      </c>
      <c r="O9">
        <f>Munka3!Q15</f>
        <v>18</v>
      </c>
      <c r="P9">
        <f>Munka3!R15</f>
        <v>18</v>
      </c>
      <c r="Q9">
        <f>Munka3!S15</f>
        <v>18</v>
      </c>
      <c r="R9">
        <f>Munka3!T15</f>
        <v>18</v>
      </c>
      <c r="S9">
        <f>Munka3!U15</f>
        <v>18</v>
      </c>
      <c r="T9">
        <f>Munka3!V15</f>
        <v>17</v>
      </c>
      <c r="U9">
        <f>Munka3!W15</f>
        <v>13</v>
      </c>
      <c r="V9">
        <f>Munka3!X15</f>
        <v>13</v>
      </c>
      <c r="W9">
        <f>Munka3!Y15</f>
        <v>13</v>
      </c>
      <c r="X9">
        <f>Munka3!Z15</f>
        <v>54861</v>
      </c>
    </row>
    <row r="10" spans="2:24" x14ac:dyDescent="0.25">
      <c r="B10">
        <f>Munka3!B16</f>
        <v>6</v>
      </c>
      <c r="C10">
        <f>Munka3!C16</f>
        <v>8</v>
      </c>
      <c r="D10">
        <f>Munka3!D16</f>
        <v>7</v>
      </c>
      <c r="E10">
        <f>Munka3!E16</f>
        <v>7</v>
      </c>
      <c r="F10">
        <f>Munka3!F16</f>
        <v>8</v>
      </c>
      <c r="G10">
        <f>Munka3!G16</f>
        <v>8</v>
      </c>
      <c r="H10">
        <f>Munka3!H16</f>
        <v>6</v>
      </c>
      <c r="I10">
        <f>Munka3!I16</f>
        <v>6</v>
      </c>
      <c r="J10">
        <f>Munka3!J16</f>
        <v>6</v>
      </c>
      <c r="K10">
        <f>Munka3!K16</f>
        <v>7</v>
      </c>
      <c r="L10">
        <f>Munka3!L16</f>
        <v>7</v>
      </c>
      <c r="M10">
        <f>Munka3!O16</f>
        <v>28</v>
      </c>
      <c r="N10">
        <f>Munka3!P16</f>
        <v>26</v>
      </c>
      <c r="O10">
        <f>Munka3!Q16</f>
        <v>27</v>
      </c>
      <c r="P10">
        <f>Munka3!R16</f>
        <v>27</v>
      </c>
      <c r="Q10">
        <f>Munka3!S16</f>
        <v>26</v>
      </c>
      <c r="R10">
        <f>Munka3!T16</f>
        <v>26</v>
      </c>
      <c r="S10">
        <f>Munka3!U16</f>
        <v>28</v>
      </c>
      <c r="T10">
        <f>Munka3!V16</f>
        <v>28</v>
      </c>
      <c r="U10">
        <f>Munka3!W16</f>
        <v>28</v>
      </c>
      <c r="V10">
        <f>Munka3!X16</f>
        <v>27</v>
      </c>
      <c r="W10">
        <f>Munka3!Y16</f>
        <v>27</v>
      </c>
      <c r="X10">
        <f>Munka3!Z16</f>
        <v>51373</v>
      </c>
    </row>
    <row r="11" spans="2:24" x14ac:dyDescent="0.25">
      <c r="B11">
        <f>Munka3!B17</f>
        <v>12</v>
      </c>
      <c r="C11">
        <f>Munka3!C17</f>
        <v>12</v>
      </c>
      <c r="D11">
        <f>Munka3!D17</f>
        <v>10</v>
      </c>
      <c r="E11">
        <f>Munka3!E17</f>
        <v>8</v>
      </c>
      <c r="F11">
        <f>Munka3!F17</f>
        <v>9</v>
      </c>
      <c r="G11">
        <f>Munka3!G17</f>
        <v>11</v>
      </c>
      <c r="H11">
        <f>Munka3!H17</f>
        <v>11</v>
      </c>
      <c r="I11">
        <f>Munka3!I17</f>
        <v>10</v>
      </c>
      <c r="J11">
        <f>Munka3!J17</f>
        <v>9</v>
      </c>
      <c r="K11">
        <f>Munka3!K17</f>
        <v>9</v>
      </c>
      <c r="L11">
        <f>Munka3!L17</f>
        <v>8</v>
      </c>
      <c r="M11">
        <f>Munka3!O17</f>
        <v>22</v>
      </c>
      <c r="N11">
        <f>Munka3!P17</f>
        <v>22</v>
      </c>
      <c r="O11">
        <f>Munka3!Q17</f>
        <v>24</v>
      </c>
      <c r="P11">
        <f>Munka3!R17</f>
        <v>26</v>
      </c>
      <c r="Q11">
        <f>Munka3!S17</f>
        <v>25</v>
      </c>
      <c r="R11">
        <f>Munka3!T17</f>
        <v>23</v>
      </c>
      <c r="S11">
        <f>Munka3!U17</f>
        <v>23</v>
      </c>
      <c r="T11">
        <f>Munka3!V17</f>
        <v>24</v>
      </c>
      <c r="U11">
        <f>Munka3!W17</f>
        <v>25</v>
      </c>
      <c r="V11">
        <f>Munka3!X17</f>
        <v>25</v>
      </c>
      <c r="W11">
        <f>Munka3!Y17</f>
        <v>26</v>
      </c>
      <c r="X11">
        <f>Munka3!Z17</f>
        <v>58831</v>
      </c>
    </row>
    <row r="12" spans="2:24" x14ac:dyDescent="0.25">
      <c r="B12">
        <f>Munka3!B18</f>
        <v>23</v>
      </c>
      <c r="C12">
        <f>Munka3!C18</f>
        <v>23</v>
      </c>
      <c r="D12">
        <f>Munka3!D18</f>
        <v>24</v>
      </c>
      <c r="E12">
        <f>Munka3!E18</f>
        <v>25</v>
      </c>
      <c r="F12">
        <f>Munka3!F18</f>
        <v>25</v>
      </c>
      <c r="G12">
        <f>Munka3!G18</f>
        <v>26</v>
      </c>
      <c r="H12">
        <f>Munka3!H18</f>
        <v>26</v>
      </c>
      <c r="I12">
        <f>Munka3!I18</f>
        <v>26</v>
      </c>
      <c r="J12">
        <f>Munka3!J18</f>
        <v>27</v>
      </c>
      <c r="K12">
        <f>Munka3!K18</f>
        <v>27</v>
      </c>
      <c r="L12">
        <f>Munka3!L18</f>
        <v>26</v>
      </c>
      <c r="M12">
        <f>Munka3!O18</f>
        <v>11</v>
      </c>
      <c r="N12">
        <f>Munka3!P18</f>
        <v>11</v>
      </c>
      <c r="O12">
        <f>Munka3!Q18</f>
        <v>10</v>
      </c>
      <c r="P12">
        <f>Munka3!R18</f>
        <v>9</v>
      </c>
      <c r="Q12">
        <f>Munka3!S18</f>
        <v>9</v>
      </c>
      <c r="R12">
        <f>Munka3!T18</f>
        <v>8</v>
      </c>
      <c r="S12">
        <f>Munka3!U18</f>
        <v>8</v>
      </c>
      <c r="T12">
        <f>Munka3!V18</f>
        <v>8</v>
      </c>
      <c r="U12">
        <f>Munka3!W18</f>
        <v>7</v>
      </c>
      <c r="V12">
        <f>Munka3!X18</f>
        <v>7</v>
      </c>
      <c r="W12">
        <f>Munka3!Y18</f>
        <v>8</v>
      </c>
      <c r="X12">
        <f>Munka3!Z18</f>
        <v>31240</v>
      </c>
    </row>
    <row r="13" spans="2:24" x14ac:dyDescent="0.25">
      <c r="B13">
        <f>Munka3!B19</f>
        <v>27</v>
      </c>
      <c r="C13">
        <f>Munka3!C19</f>
        <v>27</v>
      </c>
      <c r="D13">
        <f>Munka3!D19</f>
        <v>27</v>
      </c>
      <c r="E13">
        <f>Munka3!E19</f>
        <v>27</v>
      </c>
      <c r="F13">
        <f>Munka3!F19</f>
        <v>27</v>
      </c>
      <c r="G13">
        <f>Munka3!G19</f>
        <v>27</v>
      </c>
      <c r="H13">
        <f>Munka3!H19</f>
        <v>27</v>
      </c>
      <c r="I13">
        <f>Munka3!I19</f>
        <v>28</v>
      </c>
      <c r="J13">
        <f>Munka3!J19</f>
        <v>28</v>
      </c>
      <c r="K13">
        <f>Munka3!K19</f>
        <v>28</v>
      </c>
      <c r="L13">
        <f>Munka3!L19</f>
        <v>28</v>
      </c>
      <c r="M13">
        <f>Munka3!O19</f>
        <v>7</v>
      </c>
      <c r="N13">
        <f>Munka3!P19</f>
        <v>7</v>
      </c>
      <c r="O13">
        <f>Munka3!Q19</f>
        <v>7</v>
      </c>
      <c r="P13">
        <f>Munka3!R19</f>
        <v>7</v>
      </c>
      <c r="Q13">
        <f>Munka3!S19</f>
        <v>7</v>
      </c>
      <c r="R13">
        <f>Munka3!T19</f>
        <v>7</v>
      </c>
      <c r="S13">
        <f>Munka3!U19</f>
        <v>7</v>
      </c>
      <c r="T13">
        <f>Munka3!V19</f>
        <v>6</v>
      </c>
      <c r="U13">
        <f>Munka3!W19</f>
        <v>6</v>
      </c>
      <c r="V13">
        <f>Munka3!X19</f>
        <v>6</v>
      </c>
      <c r="W13">
        <f>Munka3!Y19</f>
        <v>6</v>
      </c>
      <c r="X13">
        <f>Munka3!Z19</f>
        <v>36676</v>
      </c>
    </row>
    <row r="14" spans="2:24" x14ac:dyDescent="0.25">
      <c r="B14">
        <f>Munka3!B20</f>
        <v>21</v>
      </c>
      <c r="C14">
        <f>Munka3!C20</f>
        <v>21</v>
      </c>
      <c r="D14">
        <f>Munka3!D20</f>
        <v>21</v>
      </c>
      <c r="E14">
        <f>Munka3!E20</f>
        <v>21</v>
      </c>
      <c r="F14">
        <f>Munka3!F20</f>
        <v>20</v>
      </c>
      <c r="G14">
        <f>Munka3!G20</f>
        <v>20</v>
      </c>
      <c r="H14">
        <f>Munka3!H20</f>
        <v>19</v>
      </c>
      <c r="I14">
        <f>Munka3!I20</f>
        <v>18</v>
      </c>
      <c r="J14">
        <f>Munka3!J20</f>
        <v>17</v>
      </c>
      <c r="K14">
        <f>Munka3!K20</f>
        <v>17</v>
      </c>
      <c r="L14">
        <f>Munka3!L20</f>
        <v>19</v>
      </c>
      <c r="M14">
        <f>Munka3!O20</f>
        <v>13</v>
      </c>
      <c r="N14">
        <f>Munka3!P20</f>
        <v>13</v>
      </c>
      <c r="O14">
        <f>Munka3!Q20</f>
        <v>13</v>
      </c>
      <c r="P14">
        <f>Munka3!R20</f>
        <v>13</v>
      </c>
      <c r="Q14">
        <f>Munka3!S20</f>
        <v>14</v>
      </c>
      <c r="R14">
        <f>Munka3!T20</f>
        <v>14</v>
      </c>
      <c r="S14">
        <f>Munka3!U20</f>
        <v>15</v>
      </c>
      <c r="T14">
        <f>Munka3!V20</f>
        <v>16</v>
      </c>
      <c r="U14">
        <f>Munka3!W20</f>
        <v>17</v>
      </c>
      <c r="V14">
        <f>Munka3!X20</f>
        <v>17</v>
      </c>
      <c r="W14">
        <f>Munka3!Y20</f>
        <v>15</v>
      </c>
      <c r="X14">
        <f>Munka3!Z20</f>
        <v>58293</v>
      </c>
    </row>
    <row r="15" spans="2:24" x14ac:dyDescent="0.25">
      <c r="B15">
        <f>Munka3!B21</f>
        <v>2</v>
      </c>
      <c r="C15">
        <f>Munka3!C21</f>
        <v>2</v>
      </c>
      <c r="D15">
        <f>Munka3!D21</f>
        <v>2</v>
      </c>
      <c r="E15">
        <f>Munka3!E21</f>
        <v>2</v>
      </c>
      <c r="F15">
        <f>Munka3!F21</f>
        <v>2</v>
      </c>
      <c r="G15">
        <f>Munka3!G21</f>
        <v>2</v>
      </c>
      <c r="H15">
        <f>Munka3!H21</f>
        <v>2</v>
      </c>
      <c r="I15">
        <f>Munka3!I21</f>
        <v>2</v>
      </c>
      <c r="J15">
        <f>Munka3!J21</f>
        <v>2</v>
      </c>
      <c r="K15">
        <f>Munka3!K21</f>
        <v>2</v>
      </c>
      <c r="L15">
        <f>Munka3!L21</f>
        <v>2</v>
      </c>
      <c r="M15">
        <f>Munka3!O21</f>
        <v>32</v>
      </c>
      <c r="N15">
        <f>Munka3!P21</f>
        <v>32</v>
      </c>
      <c r="O15">
        <f>Munka3!Q21</f>
        <v>32</v>
      </c>
      <c r="P15">
        <f>Munka3!R21</f>
        <v>32</v>
      </c>
      <c r="Q15">
        <f>Munka3!S21</f>
        <v>32</v>
      </c>
      <c r="R15">
        <f>Munka3!T21</f>
        <v>32</v>
      </c>
      <c r="S15">
        <f>Munka3!U21</f>
        <v>32</v>
      </c>
      <c r="T15">
        <f>Munka3!V21</f>
        <v>32</v>
      </c>
      <c r="U15">
        <f>Munka3!W21</f>
        <v>32</v>
      </c>
      <c r="V15">
        <f>Munka3!X21</f>
        <v>32</v>
      </c>
      <c r="W15">
        <f>Munka3!Y21</f>
        <v>32</v>
      </c>
      <c r="X15">
        <f>Munka3!Z21</f>
        <v>107004</v>
      </c>
    </row>
    <row r="16" spans="2:24" x14ac:dyDescent="0.25">
      <c r="B16">
        <f>Munka3!B22</f>
        <v>19</v>
      </c>
      <c r="C16">
        <f>Munka3!C22</f>
        <v>18</v>
      </c>
      <c r="D16">
        <f>Munka3!D22</f>
        <v>17</v>
      </c>
      <c r="E16">
        <f>Munka3!E22</f>
        <v>17</v>
      </c>
      <c r="F16">
        <f>Munka3!F22</f>
        <v>18</v>
      </c>
      <c r="G16">
        <f>Munka3!G22</f>
        <v>17</v>
      </c>
      <c r="H16">
        <f>Munka3!H22</f>
        <v>17</v>
      </c>
      <c r="I16">
        <f>Munka3!I22</f>
        <v>16</v>
      </c>
      <c r="J16">
        <f>Munka3!J22</f>
        <v>16</v>
      </c>
      <c r="K16">
        <f>Munka3!K22</f>
        <v>16</v>
      </c>
      <c r="L16">
        <f>Munka3!L22</f>
        <v>16</v>
      </c>
      <c r="M16">
        <f>Munka3!O22</f>
        <v>15</v>
      </c>
      <c r="N16">
        <f>Munka3!P22</f>
        <v>16</v>
      </c>
      <c r="O16">
        <f>Munka3!Q22</f>
        <v>17</v>
      </c>
      <c r="P16">
        <f>Munka3!R22</f>
        <v>17</v>
      </c>
      <c r="Q16">
        <f>Munka3!S22</f>
        <v>16</v>
      </c>
      <c r="R16">
        <f>Munka3!T22</f>
        <v>17</v>
      </c>
      <c r="S16">
        <f>Munka3!U22</f>
        <v>17</v>
      </c>
      <c r="T16">
        <f>Munka3!V22</f>
        <v>18</v>
      </c>
      <c r="U16">
        <f>Munka3!W22</f>
        <v>18</v>
      </c>
      <c r="V16">
        <f>Munka3!X22</f>
        <v>18</v>
      </c>
      <c r="W16">
        <f>Munka3!Y22</f>
        <v>18</v>
      </c>
      <c r="X16">
        <f>Munka3!Z22</f>
        <v>44071</v>
      </c>
    </row>
    <row r="17" spans="2:24" x14ac:dyDescent="0.25">
      <c r="B17">
        <f>Munka3!B23</f>
        <v>13</v>
      </c>
      <c r="C17">
        <f>Munka3!C23</f>
        <v>15</v>
      </c>
      <c r="D17">
        <f>Munka3!D23</f>
        <v>15</v>
      </c>
      <c r="E17">
        <f>Munka3!E23</f>
        <v>15</v>
      </c>
      <c r="F17">
        <f>Munka3!F23</f>
        <v>14</v>
      </c>
      <c r="G17">
        <f>Munka3!G23</f>
        <v>13</v>
      </c>
      <c r="H17">
        <f>Munka3!H23</f>
        <v>15</v>
      </c>
      <c r="I17">
        <f>Munka3!I23</f>
        <v>15</v>
      </c>
      <c r="J17">
        <f>Munka3!J23</f>
        <v>15</v>
      </c>
      <c r="K17">
        <f>Munka3!K23</f>
        <v>14</v>
      </c>
      <c r="L17">
        <f>Munka3!L23</f>
        <v>14</v>
      </c>
      <c r="M17">
        <f>Munka3!O23</f>
        <v>21</v>
      </c>
      <c r="N17">
        <f>Munka3!P23</f>
        <v>19</v>
      </c>
      <c r="O17">
        <f>Munka3!Q23</f>
        <v>19</v>
      </c>
      <c r="P17">
        <f>Munka3!R23</f>
        <v>19</v>
      </c>
      <c r="Q17">
        <f>Munka3!S23</f>
        <v>20</v>
      </c>
      <c r="R17">
        <f>Munka3!T23</f>
        <v>21</v>
      </c>
      <c r="S17">
        <f>Munka3!U23</f>
        <v>19</v>
      </c>
      <c r="T17">
        <f>Munka3!V23</f>
        <v>19</v>
      </c>
      <c r="U17">
        <f>Munka3!W23</f>
        <v>19</v>
      </c>
      <c r="V17">
        <f>Munka3!X23</f>
        <v>20</v>
      </c>
      <c r="W17">
        <f>Munka3!Y23</f>
        <v>20</v>
      </c>
      <c r="X17">
        <f>Munka3!Z23</f>
        <v>46546</v>
      </c>
    </row>
    <row r="18" spans="2:24" x14ac:dyDescent="0.25">
      <c r="B18">
        <f>Munka3!B24</f>
        <v>8</v>
      </c>
      <c r="C18">
        <f>Munka3!C24</f>
        <v>7</v>
      </c>
      <c r="D18">
        <f>Munka3!D24</f>
        <v>11</v>
      </c>
      <c r="E18">
        <f>Munka3!E24</f>
        <v>14</v>
      </c>
      <c r="F18">
        <f>Munka3!F24</f>
        <v>15</v>
      </c>
      <c r="G18">
        <f>Munka3!G24</f>
        <v>15</v>
      </c>
      <c r="H18">
        <f>Munka3!H24</f>
        <v>12</v>
      </c>
      <c r="I18">
        <f>Munka3!I24</f>
        <v>12</v>
      </c>
      <c r="J18">
        <f>Munka3!J24</f>
        <v>12</v>
      </c>
      <c r="K18">
        <f>Munka3!K24</f>
        <v>12</v>
      </c>
      <c r="L18">
        <f>Munka3!L24</f>
        <v>12</v>
      </c>
      <c r="M18">
        <f>Munka3!O24</f>
        <v>26</v>
      </c>
      <c r="N18">
        <f>Munka3!P24</f>
        <v>27</v>
      </c>
      <c r="O18">
        <f>Munka3!Q24</f>
        <v>23</v>
      </c>
      <c r="P18">
        <f>Munka3!R24</f>
        <v>20</v>
      </c>
      <c r="Q18">
        <f>Munka3!S24</f>
        <v>19</v>
      </c>
      <c r="R18">
        <f>Munka3!T24</f>
        <v>19</v>
      </c>
      <c r="S18">
        <f>Munka3!U24</f>
        <v>22</v>
      </c>
      <c r="T18">
        <f>Munka3!V24</f>
        <v>22</v>
      </c>
      <c r="U18">
        <f>Munka3!W24</f>
        <v>22</v>
      </c>
      <c r="V18">
        <f>Munka3!X24</f>
        <v>22</v>
      </c>
      <c r="W18">
        <f>Munka3!Y24</f>
        <v>22</v>
      </c>
      <c r="X18">
        <f>Munka3!Z24</f>
        <v>42229</v>
      </c>
    </row>
    <row r="19" spans="2:24" x14ac:dyDescent="0.25">
      <c r="B19">
        <f>Munka3!B25</f>
        <v>15</v>
      </c>
      <c r="C19">
        <f>Munka3!C25</f>
        <v>14</v>
      </c>
      <c r="D19">
        <f>Munka3!D25</f>
        <v>13</v>
      </c>
      <c r="E19">
        <f>Munka3!E25</f>
        <v>12</v>
      </c>
      <c r="F19">
        <f>Munka3!F25</f>
        <v>12</v>
      </c>
      <c r="G19">
        <f>Munka3!G25</f>
        <v>10</v>
      </c>
      <c r="H19">
        <f>Munka3!H25</f>
        <v>10</v>
      </c>
      <c r="I19">
        <f>Munka3!I25</f>
        <v>11</v>
      </c>
      <c r="J19">
        <f>Munka3!J25</f>
        <v>11</v>
      </c>
      <c r="K19">
        <f>Munka3!K25</f>
        <v>5</v>
      </c>
      <c r="L19">
        <f>Munka3!L25</f>
        <v>10</v>
      </c>
      <c r="M19">
        <f>Munka3!O25</f>
        <v>19</v>
      </c>
      <c r="N19">
        <f>Munka3!P25</f>
        <v>20</v>
      </c>
      <c r="O19">
        <f>Munka3!Q25</f>
        <v>21</v>
      </c>
      <c r="P19">
        <f>Munka3!R25</f>
        <v>22</v>
      </c>
      <c r="Q19">
        <f>Munka3!S25</f>
        <v>22</v>
      </c>
      <c r="R19">
        <f>Munka3!T25</f>
        <v>24</v>
      </c>
      <c r="S19">
        <f>Munka3!U25</f>
        <v>24</v>
      </c>
      <c r="T19">
        <f>Munka3!V25</f>
        <v>23</v>
      </c>
      <c r="U19">
        <f>Munka3!W25</f>
        <v>23</v>
      </c>
      <c r="V19">
        <f>Munka3!X25</f>
        <v>29</v>
      </c>
      <c r="W19">
        <f>Munka3!Y25</f>
        <v>24</v>
      </c>
      <c r="X19">
        <f>Munka3!Z25</f>
        <v>46888</v>
      </c>
    </row>
    <row r="20" spans="2:24" x14ac:dyDescent="0.25">
      <c r="B20">
        <f>Munka3!B26</f>
        <v>28</v>
      </c>
      <c r="C20">
        <f>Munka3!C26</f>
        <v>28</v>
      </c>
      <c r="D20">
        <f>Munka3!D26</f>
        <v>28</v>
      </c>
      <c r="E20">
        <f>Munka3!E26</f>
        <v>28</v>
      </c>
      <c r="F20">
        <f>Munka3!F26</f>
        <v>28</v>
      </c>
      <c r="G20">
        <f>Munka3!G26</f>
        <v>28</v>
      </c>
      <c r="H20">
        <f>Munka3!H26</f>
        <v>28</v>
      </c>
      <c r="I20">
        <f>Munka3!I26</f>
        <v>27</v>
      </c>
      <c r="J20">
        <f>Munka3!J26</f>
        <v>25</v>
      </c>
      <c r="K20">
        <f>Munka3!K26</f>
        <v>25</v>
      </c>
      <c r="L20">
        <f>Munka3!L26</f>
        <v>25</v>
      </c>
      <c r="M20">
        <f>Munka3!O26</f>
        <v>6</v>
      </c>
      <c r="N20">
        <f>Munka3!P26</f>
        <v>6</v>
      </c>
      <c r="O20">
        <f>Munka3!Q26</f>
        <v>6</v>
      </c>
      <c r="P20">
        <f>Munka3!R26</f>
        <v>6</v>
      </c>
      <c r="Q20">
        <f>Munka3!S26</f>
        <v>6</v>
      </c>
      <c r="R20">
        <f>Munka3!T26</f>
        <v>6</v>
      </c>
      <c r="S20">
        <f>Munka3!U26</f>
        <v>6</v>
      </c>
      <c r="T20">
        <f>Munka3!V26</f>
        <v>7</v>
      </c>
      <c r="U20">
        <f>Munka3!W26</f>
        <v>9</v>
      </c>
      <c r="V20">
        <f>Munka3!X26</f>
        <v>9</v>
      </c>
      <c r="W20">
        <f>Munka3!Y26</f>
        <v>9</v>
      </c>
      <c r="X20">
        <f>Munka3!Z26</f>
        <v>35122</v>
      </c>
    </row>
    <row r="21" spans="2:24" x14ac:dyDescent="0.25">
      <c r="B21">
        <f>Munka3!B27</f>
        <v>29</v>
      </c>
      <c r="C21">
        <f>Munka3!C27</f>
        <v>29</v>
      </c>
      <c r="D21">
        <f>Munka3!D27</f>
        <v>29</v>
      </c>
      <c r="E21">
        <f>Munka3!E27</f>
        <v>29</v>
      </c>
      <c r="F21">
        <f>Munka3!F27</f>
        <v>29</v>
      </c>
      <c r="G21">
        <f>Munka3!G27</f>
        <v>29</v>
      </c>
      <c r="H21">
        <f>Munka3!H27</f>
        <v>29</v>
      </c>
      <c r="I21">
        <f>Munka3!I27</f>
        <v>29</v>
      </c>
      <c r="J21">
        <f>Munka3!J27</f>
        <v>29</v>
      </c>
      <c r="K21">
        <f>Munka3!K27</f>
        <v>29</v>
      </c>
      <c r="L21">
        <f>Munka3!L27</f>
        <v>29</v>
      </c>
      <c r="M21">
        <f>Munka3!O27</f>
        <v>5</v>
      </c>
      <c r="N21">
        <f>Munka3!P27</f>
        <v>5</v>
      </c>
      <c r="O21">
        <f>Munka3!Q27</f>
        <v>5</v>
      </c>
      <c r="P21">
        <f>Munka3!R27</f>
        <v>5</v>
      </c>
      <c r="Q21">
        <f>Munka3!S27</f>
        <v>5</v>
      </c>
      <c r="R21">
        <f>Munka3!T27</f>
        <v>5</v>
      </c>
      <c r="S21">
        <f>Munka3!U27</f>
        <v>5</v>
      </c>
      <c r="T21">
        <f>Munka3!V27</f>
        <v>5</v>
      </c>
      <c r="U21">
        <f>Munka3!W27</f>
        <v>5</v>
      </c>
      <c r="V21">
        <f>Munka3!X27</f>
        <v>5</v>
      </c>
      <c r="W21">
        <f>Munka3!Y27</f>
        <v>5</v>
      </c>
      <c r="X21">
        <f>Munka3!Z27</f>
        <v>43892</v>
      </c>
    </row>
    <row r="22" spans="2:24" x14ac:dyDescent="0.25">
      <c r="B22">
        <f>Munka3!B28</f>
        <v>1</v>
      </c>
      <c r="C22">
        <f>Munka3!C28</f>
        <v>1</v>
      </c>
      <c r="D22">
        <f>Munka3!D28</f>
        <v>1</v>
      </c>
      <c r="E22">
        <f>Munka3!E28</f>
        <v>1</v>
      </c>
      <c r="F22">
        <f>Munka3!F28</f>
        <v>1</v>
      </c>
      <c r="G22">
        <f>Munka3!G28</f>
        <v>1</v>
      </c>
      <c r="H22">
        <f>Munka3!H28</f>
        <v>1</v>
      </c>
      <c r="I22">
        <f>Munka3!I28</f>
        <v>1</v>
      </c>
      <c r="J22">
        <f>Munka3!J28</f>
        <v>1</v>
      </c>
      <c r="K22">
        <f>Munka3!K28</f>
        <v>1</v>
      </c>
      <c r="L22">
        <f>Munka3!L28</f>
        <v>1</v>
      </c>
      <c r="M22">
        <f>Munka3!O28</f>
        <v>33</v>
      </c>
      <c r="N22">
        <f>Munka3!P28</f>
        <v>33</v>
      </c>
      <c r="O22">
        <f>Munka3!Q28</f>
        <v>33</v>
      </c>
      <c r="P22">
        <f>Munka3!R28</f>
        <v>33</v>
      </c>
      <c r="Q22">
        <f>Munka3!S28</f>
        <v>33</v>
      </c>
      <c r="R22">
        <f>Munka3!T28</f>
        <v>33</v>
      </c>
      <c r="S22">
        <f>Munka3!U28</f>
        <v>33</v>
      </c>
      <c r="T22">
        <f>Munka3!V28</f>
        <v>33</v>
      </c>
      <c r="U22">
        <f>Munka3!W28</f>
        <v>33</v>
      </c>
      <c r="V22">
        <f>Munka3!X28</f>
        <v>33</v>
      </c>
      <c r="W22">
        <f>Munka3!Y28</f>
        <v>33</v>
      </c>
      <c r="X22">
        <f>Munka3!Z28</f>
        <v>131477</v>
      </c>
    </row>
    <row r="23" spans="2:24" x14ac:dyDescent="0.25">
      <c r="B23">
        <f>Munka3!B29</f>
        <v>30</v>
      </c>
      <c r="C23">
        <f>Munka3!C29</f>
        <v>30</v>
      </c>
      <c r="D23">
        <f>Munka3!D29</f>
        <v>30</v>
      </c>
      <c r="E23">
        <f>Munka3!E29</f>
        <v>30</v>
      </c>
      <c r="F23">
        <f>Munka3!F29</f>
        <v>31</v>
      </c>
      <c r="G23">
        <f>Munka3!G29</f>
        <v>31</v>
      </c>
      <c r="H23">
        <f>Munka3!H29</f>
        <v>31</v>
      </c>
      <c r="I23">
        <f>Munka3!I29</f>
        <v>31</v>
      </c>
      <c r="J23">
        <f>Munka3!J29</f>
        <v>31</v>
      </c>
      <c r="K23">
        <f>Munka3!K29</f>
        <v>31</v>
      </c>
      <c r="L23">
        <f>Munka3!L29</f>
        <v>31</v>
      </c>
      <c r="M23">
        <f>Munka3!O29</f>
        <v>4</v>
      </c>
      <c r="N23">
        <f>Munka3!P29</f>
        <v>4</v>
      </c>
      <c r="O23">
        <f>Munka3!Q29</f>
        <v>4</v>
      </c>
      <c r="P23">
        <f>Munka3!R29</f>
        <v>4</v>
      </c>
      <c r="Q23">
        <f>Munka3!S29</f>
        <v>3</v>
      </c>
      <c r="R23">
        <f>Munka3!T29</f>
        <v>3</v>
      </c>
      <c r="S23">
        <f>Munka3!U29</f>
        <v>3</v>
      </c>
      <c r="T23">
        <f>Munka3!V29</f>
        <v>3</v>
      </c>
      <c r="U23">
        <f>Munka3!W29</f>
        <v>3</v>
      </c>
      <c r="V23">
        <f>Munka3!X29</f>
        <v>3</v>
      </c>
      <c r="W23">
        <f>Munka3!Y29</f>
        <v>3</v>
      </c>
      <c r="X23">
        <f>Munka3!Z29</f>
        <v>19240</v>
      </c>
    </row>
    <row r="24" spans="2:24" x14ac:dyDescent="0.25">
      <c r="B24">
        <f>Munka3!B30</f>
        <v>7</v>
      </c>
      <c r="C24">
        <f>Munka3!C30</f>
        <v>6</v>
      </c>
      <c r="D24">
        <f>Munka3!D30</f>
        <v>6</v>
      </c>
      <c r="E24">
        <f>Munka3!E30</f>
        <v>6</v>
      </c>
      <c r="F24">
        <f>Munka3!F30</f>
        <v>6</v>
      </c>
      <c r="G24">
        <f>Munka3!G30</f>
        <v>7</v>
      </c>
      <c r="H24">
        <f>Munka3!H30</f>
        <v>9</v>
      </c>
      <c r="I24">
        <f>Munka3!I30</f>
        <v>9</v>
      </c>
      <c r="J24">
        <f>Munka3!J30</f>
        <v>8</v>
      </c>
      <c r="K24">
        <f>Munka3!K30</f>
        <v>10</v>
      </c>
      <c r="L24">
        <f>Munka3!L30</f>
        <v>9</v>
      </c>
      <c r="M24">
        <f>Munka3!O30</f>
        <v>27</v>
      </c>
      <c r="N24">
        <f>Munka3!P30</f>
        <v>28</v>
      </c>
      <c r="O24">
        <f>Munka3!Q30</f>
        <v>28</v>
      </c>
      <c r="P24">
        <f>Munka3!R30</f>
        <v>28</v>
      </c>
      <c r="Q24">
        <f>Munka3!S30</f>
        <v>28</v>
      </c>
      <c r="R24">
        <f>Munka3!T30</f>
        <v>27</v>
      </c>
      <c r="S24">
        <f>Munka3!U30</f>
        <v>25</v>
      </c>
      <c r="T24">
        <f>Munka3!V30</f>
        <v>25</v>
      </c>
      <c r="U24">
        <f>Munka3!W30</f>
        <v>26</v>
      </c>
      <c r="V24">
        <f>Munka3!X30</f>
        <v>24</v>
      </c>
      <c r="W24">
        <f>Munka3!Y30</f>
        <v>25</v>
      </c>
      <c r="X24">
        <f>Munka3!Z30</f>
        <v>80490</v>
      </c>
    </row>
    <row r="25" spans="2:24" x14ac:dyDescent="0.25">
      <c r="B25">
        <f>Munka3!B31</f>
        <v>25</v>
      </c>
      <c r="C25">
        <f>Munka3!C31</f>
        <v>25</v>
      </c>
      <c r="D25">
        <f>Munka3!D31</f>
        <v>25</v>
      </c>
      <c r="E25">
        <f>Munka3!E31</f>
        <v>26</v>
      </c>
      <c r="F25">
        <f>Munka3!F31</f>
        <v>26</v>
      </c>
      <c r="G25">
        <f>Munka3!G31</f>
        <v>25</v>
      </c>
      <c r="H25">
        <f>Munka3!H31</f>
        <v>25</v>
      </c>
      <c r="I25">
        <f>Munka3!I31</f>
        <v>25</v>
      </c>
      <c r="J25">
        <f>Munka3!J31</f>
        <v>26</v>
      </c>
      <c r="K25">
        <f>Munka3!K31</f>
        <v>26</v>
      </c>
      <c r="L25">
        <f>Munka3!L31</f>
        <v>27</v>
      </c>
      <c r="M25">
        <f>Munka3!O31</f>
        <v>9</v>
      </c>
      <c r="N25">
        <f>Munka3!P31</f>
        <v>9</v>
      </c>
      <c r="O25">
        <f>Munka3!Q31</f>
        <v>9</v>
      </c>
      <c r="P25">
        <f>Munka3!R31</f>
        <v>8</v>
      </c>
      <c r="Q25">
        <f>Munka3!S31</f>
        <v>8</v>
      </c>
      <c r="R25">
        <f>Munka3!T31</f>
        <v>9</v>
      </c>
      <c r="S25">
        <f>Munka3!U31</f>
        <v>9</v>
      </c>
      <c r="T25">
        <f>Munka3!V31</f>
        <v>9</v>
      </c>
      <c r="U25">
        <f>Munka3!W31</f>
        <v>8</v>
      </c>
      <c r="V25">
        <f>Munka3!X31</f>
        <v>8</v>
      </c>
      <c r="W25">
        <f>Munka3!Y31</f>
        <v>7</v>
      </c>
      <c r="X25">
        <f>Munka3!Z31</f>
        <v>37710</v>
      </c>
    </row>
    <row r="26" spans="2:24" x14ac:dyDescent="0.25">
      <c r="B26">
        <f>Munka3!B32</f>
        <v>17</v>
      </c>
      <c r="C26">
        <f>Munka3!C32</f>
        <v>19</v>
      </c>
      <c r="D26">
        <f>Munka3!D32</f>
        <v>20</v>
      </c>
      <c r="E26">
        <f>Munka3!E32</f>
        <v>19</v>
      </c>
      <c r="F26">
        <f>Munka3!F32</f>
        <v>17</v>
      </c>
      <c r="G26">
        <f>Munka3!G32</f>
        <v>19</v>
      </c>
      <c r="H26">
        <f>Munka3!H32</f>
        <v>21</v>
      </c>
      <c r="I26">
        <f>Munka3!I32</f>
        <v>21</v>
      </c>
      <c r="J26">
        <f>Munka3!J32</f>
        <v>19</v>
      </c>
      <c r="K26">
        <f>Munka3!K32</f>
        <v>20</v>
      </c>
      <c r="L26">
        <f>Munka3!L32</f>
        <v>20</v>
      </c>
      <c r="M26">
        <f>Munka3!O32</f>
        <v>17</v>
      </c>
      <c r="N26">
        <f>Munka3!P32</f>
        <v>15</v>
      </c>
      <c r="O26">
        <f>Munka3!Q32</f>
        <v>14</v>
      </c>
      <c r="P26">
        <f>Munka3!R32</f>
        <v>15</v>
      </c>
      <c r="Q26">
        <f>Munka3!S32</f>
        <v>17</v>
      </c>
      <c r="R26">
        <f>Munka3!T32</f>
        <v>15</v>
      </c>
      <c r="S26">
        <f>Munka3!U32</f>
        <v>13</v>
      </c>
      <c r="T26">
        <f>Munka3!V32</f>
        <v>13</v>
      </c>
      <c r="U26">
        <f>Munka3!W32</f>
        <v>15</v>
      </c>
      <c r="V26">
        <f>Munka3!X32</f>
        <v>14</v>
      </c>
      <c r="W26">
        <f>Munka3!Y32</f>
        <v>14</v>
      </c>
      <c r="X26">
        <f>Munka3!Z32</f>
        <v>36679</v>
      </c>
    </row>
    <row r="27" spans="2:24" x14ac:dyDescent="0.25">
      <c r="B27">
        <f>Munka3!B33</f>
        <v>20</v>
      </c>
      <c r="C27">
        <f>Munka3!C33</f>
        <v>20</v>
      </c>
      <c r="D27">
        <f>Munka3!D33</f>
        <v>19</v>
      </c>
      <c r="E27">
        <f>Munka3!E33</f>
        <v>20</v>
      </c>
      <c r="F27">
        <f>Munka3!F33</f>
        <v>21</v>
      </c>
      <c r="G27">
        <f>Munka3!G33</f>
        <v>21</v>
      </c>
      <c r="H27">
        <f>Munka3!H33</f>
        <v>20</v>
      </c>
      <c r="I27">
        <f>Munka3!I33</f>
        <v>20</v>
      </c>
      <c r="J27">
        <f>Munka3!J33</f>
        <v>20</v>
      </c>
      <c r="K27">
        <f>Munka3!K33</f>
        <v>19</v>
      </c>
      <c r="L27">
        <f>Munka3!L33</f>
        <v>18</v>
      </c>
      <c r="M27">
        <f>Munka3!O33</f>
        <v>14</v>
      </c>
      <c r="N27">
        <f>Munka3!P33</f>
        <v>14</v>
      </c>
      <c r="O27">
        <f>Munka3!Q33</f>
        <v>15</v>
      </c>
      <c r="P27">
        <f>Munka3!R33</f>
        <v>14</v>
      </c>
      <c r="Q27">
        <f>Munka3!S33</f>
        <v>13</v>
      </c>
      <c r="R27">
        <f>Munka3!T33</f>
        <v>13</v>
      </c>
      <c r="S27">
        <f>Munka3!U33</f>
        <v>14</v>
      </c>
      <c r="T27">
        <f>Munka3!V33</f>
        <v>14</v>
      </c>
      <c r="U27">
        <f>Munka3!W33</f>
        <v>14</v>
      </c>
      <c r="V27">
        <f>Munka3!X33</f>
        <v>15</v>
      </c>
      <c r="W27">
        <f>Munka3!Y33</f>
        <v>16</v>
      </c>
      <c r="X27">
        <f>Munka3!Z33</f>
        <v>43985</v>
      </c>
    </row>
    <row r="28" spans="2:24" x14ac:dyDescent="0.25">
      <c r="B28">
        <f>Munka3!B34</f>
        <v>18</v>
      </c>
      <c r="C28">
        <f>Munka3!C34</f>
        <v>17</v>
      </c>
      <c r="D28">
        <f>Munka3!D34</f>
        <v>18</v>
      </c>
      <c r="E28">
        <f>Munka3!E34</f>
        <v>18</v>
      </c>
      <c r="F28">
        <f>Munka3!F34</f>
        <v>19</v>
      </c>
      <c r="G28">
        <f>Munka3!G34</f>
        <v>18</v>
      </c>
      <c r="H28">
        <f>Munka3!H34</f>
        <v>18</v>
      </c>
      <c r="I28">
        <f>Munka3!I34</f>
        <v>19</v>
      </c>
      <c r="J28">
        <f>Munka3!J34</f>
        <v>18</v>
      </c>
      <c r="K28">
        <f>Munka3!K34</f>
        <v>18</v>
      </c>
      <c r="L28">
        <f>Munka3!L34</f>
        <v>17</v>
      </c>
      <c r="M28">
        <f>Munka3!O34</f>
        <v>16</v>
      </c>
      <c r="N28">
        <f>Munka3!P34</f>
        <v>17</v>
      </c>
      <c r="O28">
        <f>Munka3!Q34</f>
        <v>16</v>
      </c>
      <c r="P28">
        <f>Munka3!R34</f>
        <v>16</v>
      </c>
      <c r="Q28">
        <f>Munka3!S34</f>
        <v>15</v>
      </c>
      <c r="R28">
        <f>Munka3!T34</f>
        <v>16</v>
      </c>
      <c r="S28">
        <f>Munka3!U34</f>
        <v>16</v>
      </c>
      <c r="T28">
        <f>Munka3!V34</f>
        <v>15</v>
      </c>
      <c r="U28">
        <f>Munka3!W34</f>
        <v>16</v>
      </c>
      <c r="V28">
        <f>Munka3!X34</f>
        <v>16</v>
      </c>
      <c r="W28">
        <f>Munka3!Y34</f>
        <v>17</v>
      </c>
      <c r="X28">
        <f>Munka3!Z34</f>
        <v>40728</v>
      </c>
    </row>
    <row r="29" spans="2:24" x14ac:dyDescent="0.25">
      <c r="B29">
        <f>Munka3!B35</f>
        <v>14</v>
      </c>
      <c r="C29">
        <f>Munka3!C35</f>
        <v>13</v>
      </c>
      <c r="D29">
        <f>Munka3!D35</f>
        <v>14</v>
      </c>
      <c r="E29">
        <f>Munka3!E35</f>
        <v>13</v>
      </c>
      <c r="F29">
        <f>Munka3!F35</f>
        <v>7</v>
      </c>
      <c r="G29">
        <f>Munka3!G35</f>
        <v>6</v>
      </c>
      <c r="H29">
        <f>Munka3!H35</f>
        <v>7</v>
      </c>
      <c r="I29">
        <f>Munka3!I35</f>
        <v>7</v>
      </c>
      <c r="J29">
        <f>Munka3!J35</f>
        <v>7</v>
      </c>
      <c r="K29">
        <f>Munka3!K35</f>
        <v>8</v>
      </c>
      <c r="L29">
        <f>Munka3!L35</f>
        <v>6</v>
      </c>
      <c r="M29">
        <f>Munka3!O35</f>
        <v>20</v>
      </c>
      <c r="N29">
        <f>Munka3!P35</f>
        <v>21</v>
      </c>
      <c r="O29">
        <f>Munka3!Q35</f>
        <v>20</v>
      </c>
      <c r="P29">
        <f>Munka3!R35</f>
        <v>21</v>
      </c>
      <c r="Q29">
        <f>Munka3!S35</f>
        <v>27</v>
      </c>
      <c r="R29">
        <f>Munka3!T35</f>
        <v>28</v>
      </c>
      <c r="S29">
        <f>Munka3!U35</f>
        <v>27</v>
      </c>
      <c r="T29">
        <f>Munka3!V35</f>
        <v>27</v>
      </c>
      <c r="U29">
        <f>Munka3!W35</f>
        <v>27</v>
      </c>
      <c r="V29">
        <f>Munka3!X35</f>
        <v>26</v>
      </c>
      <c r="W29">
        <f>Munka3!Y35</f>
        <v>28</v>
      </c>
      <c r="X29">
        <f>Munka3!Z35</f>
        <v>59973</v>
      </c>
    </row>
    <row r="30" spans="2:24" x14ac:dyDescent="0.25">
      <c r="B30">
        <f>Munka3!B36</f>
        <v>3</v>
      </c>
      <c r="C30">
        <f>Munka3!C36</f>
        <v>3</v>
      </c>
      <c r="D30">
        <f>Munka3!D36</f>
        <v>3</v>
      </c>
      <c r="E30">
        <f>Munka3!E36</f>
        <v>3</v>
      </c>
      <c r="F30">
        <f>Munka3!F36</f>
        <v>3</v>
      </c>
      <c r="G30">
        <f>Munka3!G36</f>
        <v>3</v>
      </c>
      <c r="H30">
        <f>Munka3!H36</f>
        <v>4</v>
      </c>
      <c r="I30">
        <f>Munka3!I36</f>
        <v>4</v>
      </c>
      <c r="J30">
        <f>Munka3!J36</f>
        <v>3</v>
      </c>
      <c r="K30">
        <f>Munka3!K36</f>
        <v>4</v>
      </c>
      <c r="L30">
        <f>Munka3!L36</f>
        <v>4</v>
      </c>
      <c r="M30">
        <f>Munka3!O36</f>
        <v>31</v>
      </c>
      <c r="N30">
        <f>Munka3!P36</f>
        <v>31</v>
      </c>
      <c r="O30">
        <f>Munka3!Q36</f>
        <v>31</v>
      </c>
      <c r="P30">
        <f>Munka3!R36</f>
        <v>31</v>
      </c>
      <c r="Q30">
        <f>Munka3!S36</f>
        <v>31</v>
      </c>
      <c r="R30">
        <f>Munka3!T36</f>
        <v>31</v>
      </c>
      <c r="S30">
        <f>Munka3!U36</f>
        <v>30</v>
      </c>
      <c r="T30">
        <f>Munka3!V36</f>
        <v>30</v>
      </c>
      <c r="U30">
        <f>Munka3!W36</f>
        <v>31</v>
      </c>
      <c r="V30">
        <f>Munka3!X36</f>
        <v>30</v>
      </c>
      <c r="W30">
        <f>Munka3!Y36</f>
        <v>30</v>
      </c>
      <c r="X30">
        <f>Munka3!Z36</f>
        <v>75973</v>
      </c>
    </row>
    <row r="31" spans="2:24" x14ac:dyDescent="0.25">
      <c r="B31">
        <f>Munka3!B37</f>
        <v>33</v>
      </c>
      <c r="C31">
        <f>Munka3!C37</f>
        <v>33</v>
      </c>
      <c r="D31">
        <f>Munka3!D37</f>
        <v>33</v>
      </c>
      <c r="E31">
        <f>Munka3!E37</f>
        <v>33</v>
      </c>
      <c r="F31">
        <f>Munka3!F37</f>
        <v>33</v>
      </c>
      <c r="G31">
        <f>Munka3!G37</f>
        <v>33</v>
      </c>
      <c r="H31">
        <f>Munka3!H37</f>
        <v>32</v>
      </c>
      <c r="I31">
        <f>Munka3!I37</f>
        <v>33</v>
      </c>
      <c r="J31">
        <f>Munka3!J37</f>
        <v>33</v>
      </c>
      <c r="K31">
        <f>Munka3!K37</f>
        <v>33</v>
      </c>
      <c r="L31">
        <f>Munka3!L37</f>
        <v>33</v>
      </c>
      <c r="M31">
        <f>Munka3!O37</f>
        <v>1</v>
      </c>
      <c r="N31">
        <f>Munka3!P37</f>
        <v>1</v>
      </c>
      <c r="O31">
        <f>Munka3!Q37</f>
        <v>1</v>
      </c>
      <c r="P31">
        <f>Munka3!R37</f>
        <v>1</v>
      </c>
      <c r="Q31">
        <f>Munka3!S37</f>
        <v>1</v>
      </c>
      <c r="R31">
        <f>Munka3!T37</f>
        <v>1</v>
      </c>
      <c r="S31">
        <f>Munka3!U37</f>
        <v>2</v>
      </c>
      <c r="T31">
        <f>Munka3!V37</f>
        <v>1</v>
      </c>
      <c r="U31">
        <f>Munka3!W37</f>
        <v>1</v>
      </c>
      <c r="V31">
        <f>Munka3!X37</f>
        <v>1</v>
      </c>
      <c r="W31">
        <f>Munka3!Y37</f>
        <v>1</v>
      </c>
      <c r="X31">
        <f>Munka3!Z37</f>
        <v>30671</v>
      </c>
    </row>
    <row r="32" spans="2:24" x14ac:dyDescent="0.25">
      <c r="B32">
        <f>Munka3!B38</f>
        <v>5</v>
      </c>
      <c r="C32">
        <f>Munka3!C38</f>
        <v>5</v>
      </c>
      <c r="D32">
        <f>Munka3!D38</f>
        <v>5</v>
      </c>
      <c r="E32">
        <f>Munka3!E38</f>
        <v>5</v>
      </c>
      <c r="F32">
        <f>Munka3!F38</f>
        <v>5</v>
      </c>
      <c r="G32">
        <f>Munka3!G38</f>
        <v>5</v>
      </c>
      <c r="H32">
        <f>Munka3!H38</f>
        <v>5</v>
      </c>
      <c r="I32">
        <f>Munka3!I38</f>
        <v>5</v>
      </c>
      <c r="J32">
        <f>Munka3!J38</f>
        <v>5</v>
      </c>
      <c r="K32">
        <f>Munka3!K38</f>
        <v>6</v>
      </c>
      <c r="L32">
        <f>Munka3!L38</f>
        <v>5</v>
      </c>
      <c r="M32">
        <f>Munka3!O38</f>
        <v>29</v>
      </c>
      <c r="N32">
        <f>Munka3!P38</f>
        <v>29</v>
      </c>
      <c r="O32">
        <f>Munka3!Q38</f>
        <v>29</v>
      </c>
      <c r="P32">
        <f>Munka3!R38</f>
        <v>29</v>
      </c>
      <c r="Q32">
        <f>Munka3!S38</f>
        <v>29</v>
      </c>
      <c r="R32">
        <f>Munka3!T38</f>
        <v>29</v>
      </c>
      <c r="S32">
        <f>Munka3!U38</f>
        <v>29</v>
      </c>
      <c r="T32">
        <f>Munka3!V38</f>
        <v>29</v>
      </c>
      <c r="U32">
        <f>Munka3!W38</f>
        <v>29</v>
      </c>
      <c r="V32">
        <f>Munka3!X38</f>
        <v>28</v>
      </c>
      <c r="W32">
        <f>Munka3!Y38</f>
        <v>29</v>
      </c>
      <c r="X32">
        <f>Munka3!Z38</f>
        <v>49765</v>
      </c>
    </row>
    <row r="33" spans="2:25" x14ac:dyDescent="0.25">
      <c r="B33">
        <f>Munka3!B39</f>
        <v>4</v>
      </c>
      <c r="C33">
        <f>Munka3!C39</f>
        <v>4</v>
      </c>
      <c r="D33">
        <f>Munka3!D39</f>
        <v>4</v>
      </c>
      <c r="E33">
        <f>Munka3!E39</f>
        <v>4</v>
      </c>
      <c r="F33">
        <f>Munka3!F39</f>
        <v>4</v>
      </c>
      <c r="G33">
        <f>Munka3!G39</f>
        <v>4</v>
      </c>
      <c r="H33">
        <f>Munka3!H39</f>
        <v>3</v>
      </c>
      <c r="I33">
        <f>Munka3!I39</f>
        <v>3</v>
      </c>
      <c r="J33">
        <f>Munka3!J39</f>
        <v>4</v>
      </c>
      <c r="K33">
        <f>Munka3!K39</f>
        <v>3</v>
      </c>
      <c r="L33">
        <f>Munka3!L39</f>
        <v>3</v>
      </c>
      <c r="M33">
        <f>Munka3!O39</f>
        <v>30</v>
      </c>
      <c r="N33">
        <f>Munka3!P39</f>
        <v>30</v>
      </c>
      <c r="O33">
        <f>Munka3!Q39</f>
        <v>30</v>
      </c>
      <c r="P33">
        <f>Munka3!R39</f>
        <v>30</v>
      </c>
      <c r="Q33">
        <f>Munka3!S39</f>
        <v>30</v>
      </c>
      <c r="R33">
        <f>Munka3!T39</f>
        <v>30</v>
      </c>
      <c r="S33">
        <f>Munka3!U39</f>
        <v>31</v>
      </c>
      <c r="T33">
        <f>Munka3!V39</f>
        <v>31</v>
      </c>
      <c r="U33">
        <f>Munka3!W39</f>
        <v>30</v>
      </c>
      <c r="V33">
        <f>Munka3!X39</f>
        <v>31</v>
      </c>
      <c r="W33">
        <f>Munka3!Y39</f>
        <v>31</v>
      </c>
      <c r="X33">
        <f>Munka3!Z39</f>
        <v>70248</v>
      </c>
    </row>
    <row r="34" spans="2:25" x14ac:dyDescent="0.25">
      <c r="B34">
        <f>Munka3!B40</f>
        <v>10</v>
      </c>
      <c r="C34">
        <f>Munka3!C40</f>
        <v>11</v>
      </c>
      <c r="D34">
        <f>Munka3!D40</f>
        <v>12</v>
      </c>
      <c r="E34">
        <f>Munka3!E40</f>
        <v>10</v>
      </c>
      <c r="F34">
        <f>Munka3!F40</f>
        <v>11</v>
      </c>
      <c r="G34">
        <f>Munka3!G40</f>
        <v>9</v>
      </c>
      <c r="H34">
        <f>Munka3!H40</f>
        <v>8</v>
      </c>
      <c r="I34">
        <f>Munka3!I40</f>
        <v>8</v>
      </c>
      <c r="J34">
        <f>Munka3!J40</f>
        <v>10</v>
      </c>
      <c r="K34">
        <f>Munka3!K40</f>
        <v>11</v>
      </c>
      <c r="L34">
        <f>Munka3!L40</f>
        <v>11</v>
      </c>
      <c r="M34">
        <f>Munka3!O40</f>
        <v>24</v>
      </c>
      <c r="N34">
        <f>Munka3!P40</f>
        <v>23</v>
      </c>
      <c r="O34">
        <f>Munka3!Q40</f>
        <v>22</v>
      </c>
      <c r="P34">
        <f>Munka3!R40</f>
        <v>24</v>
      </c>
      <c r="Q34">
        <f>Munka3!S40</f>
        <v>23</v>
      </c>
      <c r="R34">
        <f>Munka3!T40</f>
        <v>25</v>
      </c>
      <c r="S34">
        <f>Munka3!U40</f>
        <v>26</v>
      </c>
      <c r="T34">
        <f>Munka3!V40</f>
        <v>26</v>
      </c>
      <c r="U34">
        <f>Munka3!W40</f>
        <v>24</v>
      </c>
      <c r="V34">
        <f>Munka3!X40</f>
        <v>23</v>
      </c>
      <c r="W34">
        <f>Munka3!Y40</f>
        <v>23</v>
      </c>
      <c r="X34">
        <f>Munka3!Z40</f>
        <v>48906</v>
      </c>
    </row>
    <row r="36" spans="2:25" ht="18" x14ac:dyDescent="0.25">
      <c r="B36" s="21"/>
    </row>
    <row r="37" spans="2:25" x14ac:dyDescent="0.25">
      <c r="B37" s="22"/>
    </row>
    <row r="40" spans="2:25" ht="18" x14ac:dyDescent="0.25">
      <c r="B40" s="23" t="s">
        <v>127</v>
      </c>
      <c r="C40" s="24">
        <v>7129826</v>
      </c>
      <c r="D40" s="23" t="s">
        <v>128</v>
      </c>
      <c r="E40" s="24">
        <v>33</v>
      </c>
      <c r="F40" s="23" t="s">
        <v>129</v>
      </c>
      <c r="G40" s="24">
        <v>22</v>
      </c>
      <c r="H40" s="23" t="s">
        <v>130</v>
      </c>
      <c r="I40" s="24">
        <v>33</v>
      </c>
      <c r="J40" s="23" t="s">
        <v>131</v>
      </c>
      <c r="K40" s="24">
        <v>0</v>
      </c>
      <c r="L40" s="23" t="s">
        <v>132</v>
      </c>
      <c r="M40" s="24" t="s">
        <v>524</v>
      </c>
    </row>
    <row r="41" spans="2:25" ht="18.600000000000001" thickBot="1" x14ac:dyDescent="0.3">
      <c r="B41" s="21"/>
    </row>
    <row r="42" spans="2:25" ht="13.8" thickBot="1" x14ac:dyDescent="0.3">
      <c r="B42" s="25" t="s">
        <v>134</v>
      </c>
      <c r="C42" s="25" t="s">
        <v>135</v>
      </c>
      <c r="D42" s="25" t="s">
        <v>136</v>
      </c>
      <c r="E42" s="25" t="s">
        <v>137</v>
      </c>
      <c r="F42" s="25" t="s">
        <v>138</v>
      </c>
      <c r="G42" s="25" t="s">
        <v>139</v>
      </c>
      <c r="H42" s="25" t="s">
        <v>140</v>
      </c>
      <c r="I42" s="25" t="s">
        <v>493</v>
      </c>
      <c r="J42" s="25" t="s">
        <v>494</v>
      </c>
      <c r="K42" s="25" t="s">
        <v>495</v>
      </c>
      <c r="L42" s="25" t="s">
        <v>496</v>
      </c>
      <c r="M42" s="25" t="s">
        <v>497</v>
      </c>
      <c r="N42" s="25" t="s">
        <v>525</v>
      </c>
      <c r="O42" s="25" t="s">
        <v>526</v>
      </c>
      <c r="P42" s="25" t="s">
        <v>527</v>
      </c>
      <c r="Q42" s="25" t="s">
        <v>528</v>
      </c>
      <c r="R42" s="25" t="s">
        <v>529</v>
      </c>
      <c r="S42" s="25" t="s">
        <v>530</v>
      </c>
      <c r="T42" s="25" t="s">
        <v>531</v>
      </c>
      <c r="U42" s="25" t="s">
        <v>532</v>
      </c>
      <c r="V42" s="25" t="s">
        <v>533</v>
      </c>
      <c r="W42" s="25" t="s">
        <v>534</v>
      </c>
      <c r="X42" s="25" t="s">
        <v>535</v>
      </c>
      <c r="Y42" s="25" t="s">
        <v>536</v>
      </c>
    </row>
    <row r="43" spans="2:25" ht="13.8" thickBot="1" x14ac:dyDescent="0.3">
      <c r="B43" s="25" t="s">
        <v>142</v>
      </c>
      <c r="C43" s="26">
        <v>11</v>
      </c>
      <c r="D43" s="26">
        <v>9</v>
      </c>
      <c r="E43" s="26">
        <v>9</v>
      </c>
      <c r="F43" s="26">
        <v>9</v>
      </c>
      <c r="G43" s="26">
        <v>10</v>
      </c>
      <c r="H43" s="26">
        <v>12</v>
      </c>
      <c r="I43" s="26">
        <v>13</v>
      </c>
      <c r="J43" s="26">
        <v>13</v>
      </c>
      <c r="K43" s="26">
        <v>14</v>
      </c>
      <c r="L43" s="26">
        <v>15</v>
      </c>
      <c r="M43" s="26">
        <v>15</v>
      </c>
      <c r="N43" s="26">
        <v>23</v>
      </c>
      <c r="O43" s="26">
        <v>25</v>
      </c>
      <c r="P43" s="26">
        <v>25</v>
      </c>
      <c r="Q43" s="26">
        <v>25</v>
      </c>
      <c r="R43" s="26">
        <v>24</v>
      </c>
      <c r="S43" s="26">
        <v>22</v>
      </c>
      <c r="T43" s="26">
        <v>21</v>
      </c>
      <c r="U43" s="26">
        <v>21</v>
      </c>
      <c r="V43" s="26">
        <v>20</v>
      </c>
      <c r="W43" s="26">
        <v>19</v>
      </c>
      <c r="X43" s="26">
        <v>19</v>
      </c>
      <c r="Y43" s="26">
        <v>61977</v>
      </c>
    </row>
    <row r="44" spans="2:25" ht="13.8" thickBot="1" x14ac:dyDescent="0.3">
      <c r="B44" s="25" t="s">
        <v>143</v>
      </c>
      <c r="C44" s="26">
        <v>9</v>
      </c>
      <c r="D44" s="26">
        <v>10</v>
      </c>
      <c r="E44" s="26">
        <v>8</v>
      </c>
      <c r="F44" s="26">
        <v>11</v>
      </c>
      <c r="G44" s="26">
        <v>13</v>
      </c>
      <c r="H44" s="26">
        <v>14</v>
      </c>
      <c r="I44" s="26">
        <v>14</v>
      </c>
      <c r="J44" s="26">
        <v>14</v>
      </c>
      <c r="K44" s="26">
        <v>13</v>
      </c>
      <c r="L44" s="26">
        <v>13</v>
      </c>
      <c r="M44" s="26">
        <v>13</v>
      </c>
      <c r="N44" s="26">
        <v>25</v>
      </c>
      <c r="O44" s="26">
        <v>24</v>
      </c>
      <c r="P44" s="26">
        <v>26</v>
      </c>
      <c r="Q44" s="26">
        <v>23</v>
      </c>
      <c r="R44" s="26">
        <v>21</v>
      </c>
      <c r="S44" s="26">
        <v>20</v>
      </c>
      <c r="T44" s="26">
        <v>20</v>
      </c>
      <c r="U44" s="26">
        <v>20</v>
      </c>
      <c r="V44" s="26">
        <v>21</v>
      </c>
      <c r="W44" s="26">
        <v>21</v>
      </c>
      <c r="X44" s="26">
        <v>21</v>
      </c>
      <c r="Y44" s="26">
        <v>59006</v>
      </c>
    </row>
    <row r="45" spans="2:25" ht="13.8" thickBot="1" x14ac:dyDescent="0.3">
      <c r="B45" s="25" t="s">
        <v>144</v>
      </c>
      <c r="C45" s="26">
        <v>24</v>
      </c>
      <c r="D45" s="26">
        <v>24</v>
      </c>
      <c r="E45" s="26">
        <v>23</v>
      </c>
      <c r="F45" s="26">
        <v>23</v>
      </c>
      <c r="G45" s="26">
        <v>24</v>
      </c>
      <c r="H45" s="26">
        <v>22</v>
      </c>
      <c r="I45" s="26">
        <v>22</v>
      </c>
      <c r="J45" s="26">
        <v>23</v>
      </c>
      <c r="K45" s="26">
        <v>23</v>
      </c>
      <c r="L45" s="26">
        <v>24</v>
      </c>
      <c r="M45" s="26">
        <v>24</v>
      </c>
      <c r="N45" s="26">
        <v>10</v>
      </c>
      <c r="O45" s="26">
        <v>10</v>
      </c>
      <c r="P45" s="26">
        <v>11</v>
      </c>
      <c r="Q45" s="26">
        <v>11</v>
      </c>
      <c r="R45" s="26">
        <v>10</v>
      </c>
      <c r="S45" s="26">
        <v>12</v>
      </c>
      <c r="T45" s="26">
        <v>12</v>
      </c>
      <c r="U45" s="26">
        <v>11</v>
      </c>
      <c r="V45" s="26">
        <v>11</v>
      </c>
      <c r="W45" s="26">
        <v>10</v>
      </c>
      <c r="X45" s="26">
        <v>10</v>
      </c>
      <c r="Y45" s="26">
        <v>28105</v>
      </c>
    </row>
    <row r="46" spans="2:25" ht="13.8" thickBot="1" x14ac:dyDescent="0.3">
      <c r="B46" s="25" t="s">
        <v>145</v>
      </c>
      <c r="C46" s="26">
        <v>32</v>
      </c>
      <c r="D46" s="26">
        <v>32</v>
      </c>
      <c r="E46" s="26">
        <v>32</v>
      </c>
      <c r="F46" s="26">
        <v>32</v>
      </c>
      <c r="G46" s="26">
        <v>32</v>
      </c>
      <c r="H46" s="26">
        <v>32</v>
      </c>
      <c r="I46" s="26">
        <v>33</v>
      </c>
      <c r="J46" s="26">
        <v>32</v>
      </c>
      <c r="K46" s="26">
        <v>32</v>
      </c>
      <c r="L46" s="26">
        <v>32</v>
      </c>
      <c r="M46" s="26">
        <v>32</v>
      </c>
      <c r="N46" s="26">
        <v>2</v>
      </c>
      <c r="O46" s="26">
        <v>2</v>
      </c>
      <c r="P46" s="26">
        <v>2</v>
      </c>
      <c r="Q46" s="26">
        <v>2</v>
      </c>
      <c r="R46" s="26">
        <v>2</v>
      </c>
      <c r="S46" s="26">
        <v>2</v>
      </c>
      <c r="T46" s="26">
        <v>1</v>
      </c>
      <c r="U46" s="26">
        <v>2</v>
      </c>
      <c r="V46" s="26">
        <v>2</v>
      </c>
      <c r="W46" s="26">
        <v>2</v>
      </c>
      <c r="X46" s="26">
        <v>2</v>
      </c>
      <c r="Y46" s="26">
        <v>17005</v>
      </c>
    </row>
    <row r="47" spans="2:25" ht="13.8" thickBot="1" x14ac:dyDescent="0.3">
      <c r="B47" s="25" t="s">
        <v>146</v>
      </c>
      <c r="C47" s="26">
        <v>31</v>
      </c>
      <c r="D47" s="26">
        <v>31</v>
      </c>
      <c r="E47" s="26">
        <v>31</v>
      </c>
      <c r="F47" s="26">
        <v>31</v>
      </c>
      <c r="G47" s="26">
        <v>30</v>
      </c>
      <c r="H47" s="26">
        <v>30</v>
      </c>
      <c r="I47" s="26">
        <v>30</v>
      </c>
      <c r="J47" s="26">
        <v>30</v>
      </c>
      <c r="K47" s="26">
        <v>30</v>
      </c>
      <c r="L47" s="26">
        <v>30</v>
      </c>
      <c r="M47" s="26">
        <v>30</v>
      </c>
      <c r="N47" s="26">
        <v>3</v>
      </c>
      <c r="O47" s="26">
        <v>3</v>
      </c>
      <c r="P47" s="26">
        <v>3</v>
      </c>
      <c r="Q47" s="26">
        <v>3</v>
      </c>
      <c r="R47" s="26">
        <v>4</v>
      </c>
      <c r="S47" s="26">
        <v>4</v>
      </c>
      <c r="T47" s="26">
        <v>4</v>
      </c>
      <c r="U47" s="26">
        <v>4</v>
      </c>
      <c r="V47" s="26">
        <v>4</v>
      </c>
      <c r="W47" s="26">
        <v>4</v>
      </c>
      <c r="X47" s="26">
        <v>4</v>
      </c>
      <c r="Y47" s="26">
        <v>22691</v>
      </c>
    </row>
    <row r="48" spans="2:25" ht="13.8" thickBot="1" x14ac:dyDescent="0.3">
      <c r="B48" s="25" t="s">
        <v>147</v>
      </c>
      <c r="C48" s="26">
        <v>22</v>
      </c>
      <c r="D48" s="26">
        <v>22</v>
      </c>
      <c r="E48" s="26">
        <v>22</v>
      </c>
      <c r="F48" s="26">
        <v>22</v>
      </c>
      <c r="G48" s="26">
        <v>22</v>
      </c>
      <c r="H48" s="26">
        <v>23</v>
      </c>
      <c r="I48" s="26">
        <v>24</v>
      </c>
      <c r="J48" s="26">
        <v>24</v>
      </c>
      <c r="K48" s="26">
        <v>24</v>
      </c>
      <c r="L48" s="26">
        <v>23</v>
      </c>
      <c r="M48" s="26">
        <v>23</v>
      </c>
      <c r="N48" s="26">
        <v>12</v>
      </c>
      <c r="O48" s="26">
        <v>12</v>
      </c>
      <c r="P48" s="26">
        <v>12</v>
      </c>
      <c r="Q48" s="26">
        <v>12</v>
      </c>
      <c r="R48" s="26">
        <v>12</v>
      </c>
      <c r="S48" s="26">
        <v>11</v>
      </c>
      <c r="T48" s="26">
        <v>10</v>
      </c>
      <c r="U48" s="26">
        <v>10</v>
      </c>
      <c r="V48" s="26">
        <v>10</v>
      </c>
      <c r="W48" s="26">
        <v>11</v>
      </c>
      <c r="X48" s="26">
        <v>11</v>
      </c>
      <c r="Y48" s="26">
        <v>45639</v>
      </c>
    </row>
    <row r="49" spans="2:25" ht="13.8" thickBot="1" x14ac:dyDescent="0.3">
      <c r="B49" s="25" t="s">
        <v>148</v>
      </c>
      <c r="C49" s="26">
        <v>26</v>
      </c>
      <c r="D49" s="26">
        <v>26</v>
      </c>
      <c r="E49" s="26">
        <v>26</v>
      </c>
      <c r="F49" s="26">
        <v>24</v>
      </c>
      <c r="G49" s="26">
        <v>23</v>
      </c>
      <c r="H49" s="26">
        <v>24</v>
      </c>
      <c r="I49" s="26">
        <v>23</v>
      </c>
      <c r="J49" s="26">
        <v>22</v>
      </c>
      <c r="K49" s="26">
        <v>22</v>
      </c>
      <c r="L49" s="26">
        <v>22</v>
      </c>
      <c r="M49" s="26">
        <v>22</v>
      </c>
      <c r="N49" s="26">
        <v>8</v>
      </c>
      <c r="O49" s="26">
        <v>8</v>
      </c>
      <c r="P49" s="26">
        <v>8</v>
      </c>
      <c r="Q49" s="26">
        <v>10</v>
      </c>
      <c r="R49" s="26">
        <v>11</v>
      </c>
      <c r="S49" s="26">
        <v>10</v>
      </c>
      <c r="T49" s="26">
        <v>11</v>
      </c>
      <c r="U49" s="26">
        <v>12</v>
      </c>
      <c r="V49" s="26">
        <v>12</v>
      </c>
      <c r="W49" s="26">
        <v>12</v>
      </c>
      <c r="X49" s="26">
        <v>12</v>
      </c>
      <c r="Y49" s="26">
        <v>43465</v>
      </c>
    </row>
    <row r="50" spans="2:25" ht="13.8" thickBot="1" x14ac:dyDescent="0.3">
      <c r="B50" s="25" t="s">
        <v>149</v>
      </c>
      <c r="C50" s="26">
        <v>16</v>
      </c>
      <c r="D50" s="26">
        <v>16</v>
      </c>
      <c r="E50" s="26">
        <v>16</v>
      </c>
      <c r="F50" s="26">
        <v>16</v>
      </c>
      <c r="G50" s="26">
        <v>16</v>
      </c>
      <c r="H50" s="26">
        <v>16</v>
      </c>
      <c r="I50" s="26">
        <v>16</v>
      </c>
      <c r="J50" s="26">
        <v>17</v>
      </c>
      <c r="K50" s="26">
        <v>21</v>
      </c>
      <c r="L50" s="26">
        <v>21</v>
      </c>
      <c r="M50" s="26">
        <v>21</v>
      </c>
      <c r="N50" s="26">
        <v>18</v>
      </c>
      <c r="O50" s="26">
        <v>18</v>
      </c>
      <c r="P50" s="26">
        <v>18</v>
      </c>
      <c r="Q50" s="26">
        <v>18</v>
      </c>
      <c r="R50" s="26">
        <v>18</v>
      </c>
      <c r="S50" s="26">
        <v>18</v>
      </c>
      <c r="T50" s="26">
        <v>18</v>
      </c>
      <c r="U50" s="26">
        <v>17</v>
      </c>
      <c r="V50" s="26">
        <v>13</v>
      </c>
      <c r="W50" s="26">
        <v>13</v>
      </c>
      <c r="X50" s="26">
        <v>13</v>
      </c>
      <c r="Y50" s="26">
        <v>54861</v>
      </c>
    </row>
    <row r="51" spans="2:25" ht="13.8" thickBot="1" x14ac:dyDescent="0.3">
      <c r="B51" s="25" t="s">
        <v>150</v>
      </c>
      <c r="C51" s="26">
        <v>6</v>
      </c>
      <c r="D51" s="26">
        <v>8</v>
      </c>
      <c r="E51" s="26">
        <v>7</v>
      </c>
      <c r="F51" s="26">
        <v>7</v>
      </c>
      <c r="G51" s="26">
        <v>8</v>
      </c>
      <c r="H51" s="26">
        <v>8</v>
      </c>
      <c r="I51" s="26">
        <v>6</v>
      </c>
      <c r="J51" s="26">
        <v>6</v>
      </c>
      <c r="K51" s="26">
        <v>6</v>
      </c>
      <c r="L51" s="26">
        <v>7</v>
      </c>
      <c r="M51" s="26">
        <v>7</v>
      </c>
      <c r="N51" s="26">
        <v>28</v>
      </c>
      <c r="O51" s="26">
        <v>26</v>
      </c>
      <c r="P51" s="26">
        <v>27</v>
      </c>
      <c r="Q51" s="26">
        <v>27</v>
      </c>
      <c r="R51" s="26">
        <v>26</v>
      </c>
      <c r="S51" s="26">
        <v>26</v>
      </c>
      <c r="T51" s="26">
        <v>28</v>
      </c>
      <c r="U51" s="26">
        <v>28</v>
      </c>
      <c r="V51" s="26">
        <v>28</v>
      </c>
      <c r="W51" s="26">
        <v>27</v>
      </c>
      <c r="X51" s="26">
        <v>27</v>
      </c>
      <c r="Y51" s="26">
        <v>51373</v>
      </c>
    </row>
    <row r="52" spans="2:25" ht="13.8" thickBot="1" x14ac:dyDescent="0.3">
      <c r="B52" s="25" t="s">
        <v>151</v>
      </c>
      <c r="C52" s="26">
        <v>12</v>
      </c>
      <c r="D52" s="26">
        <v>12</v>
      </c>
      <c r="E52" s="26">
        <v>10</v>
      </c>
      <c r="F52" s="26">
        <v>8</v>
      </c>
      <c r="G52" s="26">
        <v>9</v>
      </c>
      <c r="H52" s="26">
        <v>11</v>
      </c>
      <c r="I52" s="26">
        <v>11</v>
      </c>
      <c r="J52" s="26">
        <v>10</v>
      </c>
      <c r="K52" s="26">
        <v>9</v>
      </c>
      <c r="L52" s="26">
        <v>9</v>
      </c>
      <c r="M52" s="26">
        <v>8</v>
      </c>
      <c r="N52" s="26">
        <v>22</v>
      </c>
      <c r="O52" s="26">
        <v>22</v>
      </c>
      <c r="P52" s="26">
        <v>24</v>
      </c>
      <c r="Q52" s="26">
        <v>26</v>
      </c>
      <c r="R52" s="26">
        <v>25</v>
      </c>
      <c r="S52" s="26">
        <v>23</v>
      </c>
      <c r="T52" s="26">
        <v>23</v>
      </c>
      <c r="U52" s="26">
        <v>24</v>
      </c>
      <c r="V52" s="26">
        <v>25</v>
      </c>
      <c r="W52" s="26">
        <v>25</v>
      </c>
      <c r="X52" s="26">
        <v>26</v>
      </c>
      <c r="Y52" s="26">
        <v>58831</v>
      </c>
    </row>
    <row r="53" spans="2:25" ht="13.8" thickBot="1" x14ac:dyDescent="0.3">
      <c r="B53" s="25" t="s">
        <v>152</v>
      </c>
      <c r="C53" s="26">
        <v>23</v>
      </c>
      <c r="D53" s="26">
        <v>23</v>
      </c>
      <c r="E53" s="26">
        <v>24</v>
      </c>
      <c r="F53" s="26">
        <v>25</v>
      </c>
      <c r="G53" s="26">
        <v>25</v>
      </c>
      <c r="H53" s="26">
        <v>26</v>
      </c>
      <c r="I53" s="26">
        <v>26</v>
      </c>
      <c r="J53" s="26">
        <v>26</v>
      </c>
      <c r="K53" s="26">
        <v>27</v>
      </c>
      <c r="L53" s="26">
        <v>27</v>
      </c>
      <c r="M53" s="26">
        <v>26</v>
      </c>
      <c r="N53" s="26">
        <v>11</v>
      </c>
      <c r="O53" s="26">
        <v>11</v>
      </c>
      <c r="P53" s="26">
        <v>10</v>
      </c>
      <c r="Q53" s="26">
        <v>9</v>
      </c>
      <c r="R53" s="26">
        <v>9</v>
      </c>
      <c r="S53" s="26">
        <v>8</v>
      </c>
      <c r="T53" s="26">
        <v>8</v>
      </c>
      <c r="U53" s="26">
        <v>8</v>
      </c>
      <c r="V53" s="26">
        <v>7</v>
      </c>
      <c r="W53" s="26">
        <v>7</v>
      </c>
      <c r="X53" s="26">
        <v>8</v>
      </c>
      <c r="Y53" s="26">
        <v>31240</v>
      </c>
    </row>
    <row r="54" spans="2:25" ht="13.8" thickBot="1" x14ac:dyDescent="0.3">
      <c r="B54" s="25" t="s">
        <v>153</v>
      </c>
      <c r="C54" s="26">
        <v>27</v>
      </c>
      <c r="D54" s="26">
        <v>27</v>
      </c>
      <c r="E54" s="26">
        <v>27</v>
      </c>
      <c r="F54" s="26">
        <v>27</v>
      </c>
      <c r="G54" s="26">
        <v>27</v>
      </c>
      <c r="H54" s="26">
        <v>27</v>
      </c>
      <c r="I54" s="26">
        <v>27</v>
      </c>
      <c r="J54" s="26">
        <v>28</v>
      </c>
      <c r="K54" s="26">
        <v>28</v>
      </c>
      <c r="L54" s="26">
        <v>28</v>
      </c>
      <c r="M54" s="26">
        <v>28</v>
      </c>
      <c r="N54" s="26">
        <v>7</v>
      </c>
      <c r="O54" s="26">
        <v>7</v>
      </c>
      <c r="P54" s="26">
        <v>7</v>
      </c>
      <c r="Q54" s="26">
        <v>7</v>
      </c>
      <c r="R54" s="26">
        <v>7</v>
      </c>
      <c r="S54" s="26">
        <v>7</v>
      </c>
      <c r="T54" s="26">
        <v>7</v>
      </c>
      <c r="U54" s="26">
        <v>6</v>
      </c>
      <c r="V54" s="26">
        <v>6</v>
      </c>
      <c r="W54" s="26">
        <v>6</v>
      </c>
      <c r="X54" s="26">
        <v>6</v>
      </c>
      <c r="Y54" s="26">
        <v>36676</v>
      </c>
    </row>
    <row r="55" spans="2:25" ht="13.8" thickBot="1" x14ac:dyDescent="0.3">
      <c r="B55" s="25" t="s">
        <v>154</v>
      </c>
      <c r="C55" s="26">
        <v>21</v>
      </c>
      <c r="D55" s="26">
        <v>21</v>
      </c>
      <c r="E55" s="26">
        <v>21</v>
      </c>
      <c r="F55" s="26">
        <v>21</v>
      </c>
      <c r="G55" s="26">
        <v>20</v>
      </c>
      <c r="H55" s="26">
        <v>20</v>
      </c>
      <c r="I55" s="26">
        <v>19</v>
      </c>
      <c r="J55" s="26">
        <v>18</v>
      </c>
      <c r="K55" s="26">
        <v>17</v>
      </c>
      <c r="L55" s="26">
        <v>17</v>
      </c>
      <c r="M55" s="26">
        <v>19</v>
      </c>
      <c r="N55" s="26">
        <v>13</v>
      </c>
      <c r="O55" s="26">
        <v>13</v>
      </c>
      <c r="P55" s="26">
        <v>13</v>
      </c>
      <c r="Q55" s="26">
        <v>13</v>
      </c>
      <c r="R55" s="26">
        <v>14</v>
      </c>
      <c r="S55" s="26">
        <v>14</v>
      </c>
      <c r="T55" s="26">
        <v>15</v>
      </c>
      <c r="U55" s="26">
        <v>16</v>
      </c>
      <c r="V55" s="26">
        <v>17</v>
      </c>
      <c r="W55" s="26">
        <v>17</v>
      </c>
      <c r="X55" s="26">
        <v>15</v>
      </c>
      <c r="Y55" s="26">
        <v>58293</v>
      </c>
    </row>
    <row r="56" spans="2:25" ht="13.8" thickBot="1" x14ac:dyDescent="0.3">
      <c r="B56" s="25" t="s">
        <v>155</v>
      </c>
      <c r="C56" s="26">
        <v>2</v>
      </c>
      <c r="D56" s="26">
        <v>2</v>
      </c>
      <c r="E56" s="26">
        <v>2</v>
      </c>
      <c r="F56" s="26">
        <v>2</v>
      </c>
      <c r="G56" s="26">
        <v>2</v>
      </c>
      <c r="H56" s="26">
        <v>2</v>
      </c>
      <c r="I56" s="26">
        <v>2</v>
      </c>
      <c r="J56" s="26">
        <v>2</v>
      </c>
      <c r="K56" s="26">
        <v>2</v>
      </c>
      <c r="L56" s="26">
        <v>2</v>
      </c>
      <c r="M56" s="26">
        <v>2</v>
      </c>
      <c r="N56" s="26">
        <v>32</v>
      </c>
      <c r="O56" s="26">
        <v>32</v>
      </c>
      <c r="P56" s="26">
        <v>32</v>
      </c>
      <c r="Q56" s="26">
        <v>32</v>
      </c>
      <c r="R56" s="26">
        <v>32</v>
      </c>
      <c r="S56" s="26">
        <v>32</v>
      </c>
      <c r="T56" s="26">
        <v>32</v>
      </c>
      <c r="U56" s="26">
        <v>32</v>
      </c>
      <c r="V56" s="26">
        <v>32</v>
      </c>
      <c r="W56" s="26">
        <v>32</v>
      </c>
      <c r="X56" s="26">
        <v>32</v>
      </c>
      <c r="Y56" s="26">
        <v>107004</v>
      </c>
    </row>
    <row r="57" spans="2:25" ht="13.8" thickBot="1" x14ac:dyDescent="0.3">
      <c r="B57" s="25" t="s">
        <v>156</v>
      </c>
      <c r="C57" s="26">
        <v>19</v>
      </c>
      <c r="D57" s="26">
        <v>18</v>
      </c>
      <c r="E57" s="26">
        <v>17</v>
      </c>
      <c r="F57" s="26">
        <v>17</v>
      </c>
      <c r="G57" s="26">
        <v>18</v>
      </c>
      <c r="H57" s="26">
        <v>17</v>
      </c>
      <c r="I57" s="26">
        <v>17</v>
      </c>
      <c r="J57" s="26">
        <v>16</v>
      </c>
      <c r="K57" s="26">
        <v>16</v>
      </c>
      <c r="L57" s="26">
        <v>16</v>
      </c>
      <c r="M57" s="26">
        <v>16</v>
      </c>
      <c r="N57" s="26">
        <v>15</v>
      </c>
      <c r="O57" s="26">
        <v>16</v>
      </c>
      <c r="P57" s="26">
        <v>17</v>
      </c>
      <c r="Q57" s="26">
        <v>17</v>
      </c>
      <c r="R57" s="26">
        <v>16</v>
      </c>
      <c r="S57" s="26">
        <v>17</v>
      </c>
      <c r="T57" s="26">
        <v>17</v>
      </c>
      <c r="U57" s="26">
        <v>18</v>
      </c>
      <c r="V57" s="26">
        <v>18</v>
      </c>
      <c r="W57" s="26">
        <v>18</v>
      </c>
      <c r="X57" s="26">
        <v>18</v>
      </c>
      <c r="Y57" s="26">
        <v>44071</v>
      </c>
    </row>
    <row r="58" spans="2:25" ht="13.8" thickBot="1" x14ac:dyDescent="0.3">
      <c r="B58" s="25" t="s">
        <v>157</v>
      </c>
      <c r="C58" s="26">
        <v>13</v>
      </c>
      <c r="D58" s="26">
        <v>15</v>
      </c>
      <c r="E58" s="26">
        <v>15</v>
      </c>
      <c r="F58" s="26">
        <v>15</v>
      </c>
      <c r="G58" s="26">
        <v>14</v>
      </c>
      <c r="H58" s="26">
        <v>13</v>
      </c>
      <c r="I58" s="26">
        <v>15</v>
      </c>
      <c r="J58" s="26">
        <v>15</v>
      </c>
      <c r="K58" s="26">
        <v>15</v>
      </c>
      <c r="L58" s="26">
        <v>14</v>
      </c>
      <c r="M58" s="26">
        <v>14</v>
      </c>
      <c r="N58" s="26">
        <v>21</v>
      </c>
      <c r="O58" s="26">
        <v>19</v>
      </c>
      <c r="P58" s="26">
        <v>19</v>
      </c>
      <c r="Q58" s="26">
        <v>19</v>
      </c>
      <c r="R58" s="26">
        <v>20</v>
      </c>
      <c r="S58" s="26">
        <v>21</v>
      </c>
      <c r="T58" s="26">
        <v>19</v>
      </c>
      <c r="U58" s="26">
        <v>19</v>
      </c>
      <c r="V58" s="26">
        <v>19</v>
      </c>
      <c r="W58" s="26">
        <v>20</v>
      </c>
      <c r="X58" s="26">
        <v>20</v>
      </c>
      <c r="Y58" s="26">
        <v>46546</v>
      </c>
    </row>
    <row r="59" spans="2:25" ht="13.8" thickBot="1" x14ac:dyDescent="0.3">
      <c r="B59" s="25" t="s">
        <v>158</v>
      </c>
      <c r="C59" s="26">
        <v>8</v>
      </c>
      <c r="D59" s="26">
        <v>7</v>
      </c>
      <c r="E59" s="26">
        <v>11</v>
      </c>
      <c r="F59" s="26">
        <v>14</v>
      </c>
      <c r="G59" s="26">
        <v>15</v>
      </c>
      <c r="H59" s="26">
        <v>15</v>
      </c>
      <c r="I59" s="26">
        <v>12</v>
      </c>
      <c r="J59" s="26">
        <v>12</v>
      </c>
      <c r="K59" s="26">
        <v>12</v>
      </c>
      <c r="L59" s="26">
        <v>12</v>
      </c>
      <c r="M59" s="26">
        <v>12</v>
      </c>
      <c r="N59" s="26">
        <v>26</v>
      </c>
      <c r="O59" s="26">
        <v>27</v>
      </c>
      <c r="P59" s="26">
        <v>23</v>
      </c>
      <c r="Q59" s="26">
        <v>20</v>
      </c>
      <c r="R59" s="26">
        <v>19</v>
      </c>
      <c r="S59" s="26">
        <v>19</v>
      </c>
      <c r="T59" s="26">
        <v>22</v>
      </c>
      <c r="U59" s="26">
        <v>22</v>
      </c>
      <c r="V59" s="26">
        <v>22</v>
      </c>
      <c r="W59" s="26">
        <v>22</v>
      </c>
      <c r="X59" s="26">
        <v>22</v>
      </c>
      <c r="Y59" s="26">
        <v>42229</v>
      </c>
    </row>
    <row r="60" spans="2:25" ht="13.8" thickBot="1" x14ac:dyDescent="0.3">
      <c r="B60" s="25" t="s">
        <v>159</v>
      </c>
      <c r="C60" s="26">
        <v>15</v>
      </c>
      <c r="D60" s="26">
        <v>14</v>
      </c>
      <c r="E60" s="26">
        <v>13</v>
      </c>
      <c r="F60" s="26">
        <v>12</v>
      </c>
      <c r="G60" s="26">
        <v>12</v>
      </c>
      <c r="H60" s="26">
        <v>10</v>
      </c>
      <c r="I60" s="26">
        <v>10</v>
      </c>
      <c r="J60" s="26">
        <v>11</v>
      </c>
      <c r="K60" s="26">
        <v>11</v>
      </c>
      <c r="L60" s="26">
        <v>5</v>
      </c>
      <c r="M60" s="26">
        <v>10</v>
      </c>
      <c r="N60" s="26">
        <v>19</v>
      </c>
      <c r="O60" s="26">
        <v>20</v>
      </c>
      <c r="P60" s="26">
        <v>21</v>
      </c>
      <c r="Q60" s="26">
        <v>22</v>
      </c>
      <c r="R60" s="26">
        <v>22</v>
      </c>
      <c r="S60" s="26">
        <v>24</v>
      </c>
      <c r="T60" s="26">
        <v>24</v>
      </c>
      <c r="U60" s="26">
        <v>23</v>
      </c>
      <c r="V60" s="26">
        <v>23</v>
      </c>
      <c r="W60" s="26">
        <v>29</v>
      </c>
      <c r="X60" s="26">
        <v>24</v>
      </c>
      <c r="Y60" s="26">
        <v>46888</v>
      </c>
    </row>
    <row r="61" spans="2:25" ht="13.8" thickBot="1" x14ac:dyDescent="0.3">
      <c r="B61" s="25" t="s">
        <v>160</v>
      </c>
      <c r="C61" s="26">
        <v>28</v>
      </c>
      <c r="D61" s="26">
        <v>28</v>
      </c>
      <c r="E61" s="26">
        <v>28</v>
      </c>
      <c r="F61" s="26">
        <v>28</v>
      </c>
      <c r="G61" s="26">
        <v>28</v>
      </c>
      <c r="H61" s="26">
        <v>28</v>
      </c>
      <c r="I61" s="26">
        <v>28</v>
      </c>
      <c r="J61" s="26">
        <v>27</v>
      </c>
      <c r="K61" s="26">
        <v>25</v>
      </c>
      <c r="L61" s="26">
        <v>25</v>
      </c>
      <c r="M61" s="26">
        <v>25</v>
      </c>
      <c r="N61" s="26">
        <v>6</v>
      </c>
      <c r="O61" s="26">
        <v>6</v>
      </c>
      <c r="P61" s="26">
        <v>6</v>
      </c>
      <c r="Q61" s="26">
        <v>6</v>
      </c>
      <c r="R61" s="26">
        <v>6</v>
      </c>
      <c r="S61" s="26">
        <v>6</v>
      </c>
      <c r="T61" s="26">
        <v>6</v>
      </c>
      <c r="U61" s="26">
        <v>7</v>
      </c>
      <c r="V61" s="26">
        <v>9</v>
      </c>
      <c r="W61" s="26">
        <v>9</v>
      </c>
      <c r="X61" s="26">
        <v>9</v>
      </c>
      <c r="Y61" s="26">
        <v>35122</v>
      </c>
    </row>
    <row r="62" spans="2:25" ht="13.8" thickBot="1" x14ac:dyDescent="0.3">
      <c r="B62" s="25" t="s">
        <v>161</v>
      </c>
      <c r="C62" s="26">
        <v>29</v>
      </c>
      <c r="D62" s="26">
        <v>29</v>
      </c>
      <c r="E62" s="26">
        <v>29</v>
      </c>
      <c r="F62" s="26">
        <v>29</v>
      </c>
      <c r="G62" s="26">
        <v>29</v>
      </c>
      <c r="H62" s="26">
        <v>29</v>
      </c>
      <c r="I62" s="26">
        <v>29</v>
      </c>
      <c r="J62" s="26">
        <v>29</v>
      </c>
      <c r="K62" s="26">
        <v>29</v>
      </c>
      <c r="L62" s="26">
        <v>29</v>
      </c>
      <c r="M62" s="26">
        <v>29</v>
      </c>
      <c r="N62" s="26">
        <v>5</v>
      </c>
      <c r="O62" s="26">
        <v>5</v>
      </c>
      <c r="P62" s="26">
        <v>5</v>
      </c>
      <c r="Q62" s="26">
        <v>5</v>
      </c>
      <c r="R62" s="26">
        <v>5</v>
      </c>
      <c r="S62" s="26">
        <v>5</v>
      </c>
      <c r="T62" s="26">
        <v>5</v>
      </c>
      <c r="U62" s="26">
        <v>5</v>
      </c>
      <c r="V62" s="26">
        <v>5</v>
      </c>
      <c r="W62" s="26">
        <v>5</v>
      </c>
      <c r="X62" s="26">
        <v>5</v>
      </c>
      <c r="Y62" s="26">
        <v>43892</v>
      </c>
    </row>
    <row r="63" spans="2:25" ht="13.8" thickBot="1" x14ac:dyDescent="0.3">
      <c r="B63" s="25" t="s">
        <v>162</v>
      </c>
      <c r="C63" s="26">
        <v>1</v>
      </c>
      <c r="D63" s="26">
        <v>1</v>
      </c>
      <c r="E63" s="26">
        <v>1</v>
      </c>
      <c r="F63" s="26">
        <v>1</v>
      </c>
      <c r="G63" s="26">
        <v>1</v>
      </c>
      <c r="H63" s="26">
        <v>1</v>
      </c>
      <c r="I63" s="26">
        <v>1</v>
      </c>
      <c r="J63" s="26">
        <v>1</v>
      </c>
      <c r="K63" s="26">
        <v>1</v>
      </c>
      <c r="L63" s="26">
        <v>1</v>
      </c>
      <c r="M63" s="26">
        <v>1</v>
      </c>
      <c r="N63" s="26">
        <v>33</v>
      </c>
      <c r="O63" s="26">
        <v>33</v>
      </c>
      <c r="P63" s="26">
        <v>33</v>
      </c>
      <c r="Q63" s="26">
        <v>33</v>
      </c>
      <c r="R63" s="26">
        <v>33</v>
      </c>
      <c r="S63" s="26">
        <v>33</v>
      </c>
      <c r="T63" s="26">
        <v>33</v>
      </c>
      <c r="U63" s="26">
        <v>33</v>
      </c>
      <c r="V63" s="26">
        <v>33</v>
      </c>
      <c r="W63" s="26">
        <v>33</v>
      </c>
      <c r="X63" s="26">
        <v>33</v>
      </c>
      <c r="Y63" s="26">
        <v>131477</v>
      </c>
    </row>
    <row r="64" spans="2:25" ht="13.8" thickBot="1" x14ac:dyDescent="0.3">
      <c r="B64" s="25" t="s">
        <v>163</v>
      </c>
      <c r="C64" s="26">
        <v>30</v>
      </c>
      <c r="D64" s="26">
        <v>30</v>
      </c>
      <c r="E64" s="26">
        <v>30</v>
      </c>
      <c r="F64" s="26">
        <v>30</v>
      </c>
      <c r="G64" s="26">
        <v>31</v>
      </c>
      <c r="H64" s="26">
        <v>31</v>
      </c>
      <c r="I64" s="26">
        <v>31</v>
      </c>
      <c r="J64" s="26">
        <v>31</v>
      </c>
      <c r="K64" s="26">
        <v>31</v>
      </c>
      <c r="L64" s="26">
        <v>31</v>
      </c>
      <c r="M64" s="26">
        <v>31</v>
      </c>
      <c r="N64" s="26">
        <v>4</v>
      </c>
      <c r="O64" s="26">
        <v>4</v>
      </c>
      <c r="P64" s="26">
        <v>4</v>
      </c>
      <c r="Q64" s="26">
        <v>4</v>
      </c>
      <c r="R64" s="26">
        <v>3</v>
      </c>
      <c r="S64" s="26">
        <v>3</v>
      </c>
      <c r="T64" s="26">
        <v>3</v>
      </c>
      <c r="U64" s="26">
        <v>3</v>
      </c>
      <c r="V64" s="26">
        <v>3</v>
      </c>
      <c r="W64" s="26">
        <v>3</v>
      </c>
      <c r="X64" s="26">
        <v>3</v>
      </c>
      <c r="Y64" s="26">
        <v>19240</v>
      </c>
    </row>
    <row r="65" spans="2:25" ht="13.8" thickBot="1" x14ac:dyDescent="0.3">
      <c r="B65" s="25" t="s">
        <v>164</v>
      </c>
      <c r="C65" s="26">
        <v>7</v>
      </c>
      <c r="D65" s="26">
        <v>6</v>
      </c>
      <c r="E65" s="26">
        <v>6</v>
      </c>
      <c r="F65" s="26">
        <v>6</v>
      </c>
      <c r="G65" s="26">
        <v>6</v>
      </c>
      <c r="H65" s="26">
        <v>7</v>
      </c>
      <c r="I65" s="26">
        <v>9</v>
      </c>
      <c r="J65" s="26">
        <v>9</v>
      </c>
      <c r="K65" s="26">
        <v>8</v>
      </c>
      <c r="L65" s="26">
        <v>10</v>
      </c>
      <c r="M65" s="26">
        <v>9</v>
      </c>
      <c r="N65" s="26">
        <v>27</v>
      </c>
      <c r="O65" s="26">
        <v>28</v>
      </c>
      <c r="P65" s="26">
        <v>28</v>
      </c>
      <c r="Q65" s="26">
        <v>28</v>
      </c>
      <c r="R65" s="26">
        <v>28</v>
      </c>
      <c r="S65" s="26">
        <v>27</v>
      </c>
      <c r="T65" s="26">
        <v>25</v>
      </c>
      <c r="U65" s="26">
        <v>25</v>
      </c>
      <c r="V65" s="26">
        <v>26</v>
      </c>
      <c r="W65" s="26">
        <v>24</v>
      </c>
      <c r="X65" s="26">
        <v>25</v>
      </c>
      <c r="Y65" s="26">
        <v>80490</v>
      </c>
    </row>
    <row r="66" spans="2:25" ht="13.8" thickBot="1" x14ac:dyDescent="0.3">
      <c r="B66" s="25" t="s">
        <v>165</v>
      </c>
      <c r="C66" s="26">
        <v>25</v>
      </c>
      <c r="D66" s="26">
        <v>25</v>
      </c>
      <c r="E66" s="26">
        <v>25</v>
      </c>
      <c r="F66" s="26">
        <v>26</v>
      </c>
      <c r="G66" s="26">
        <v>26</v>
      </c>
      <c r="H66" s="26">
        <v>25</v>
      </c>
      <c r="I66" s="26">
        <v>25</v>
      </c>
      <c r="J66" s="26">
        <v>25</v>
      </c>
      <c r="K66" s="26">
        <v>26</v>
      </c>
      <c r="L66" s="26">
        <v>26</v>
      </c>
      <c r="M66" s="26">
        <v>27</v>
      </c>
      <c r="N66" s="26">
        <v>9</v>
      </c>
      <c r="O66" s="26">
        <v>9</v>
      </c>
      <c r="P66" s="26">
        <v>9</v>
      </c>
      <c r="Q66" s="26">
        <v>8</v>
      </c>
      <c r="R66" s="26">
        <v>8</v>
      </c>
      <c r="S66" s="26">
        <v>9</v>
      </c>
      <c r="T66" s="26">
        <v>9</v>
      </c>
      <c r="U66" s="26">
        <v>9</v>
      </c>
      <c r="V66" s="26">
        <v>8</v>
      </c>
      <c r="W66" s="26">
        <v>8</v>
      </c>
      <c r="X66" s="26">
        <v>7</v>
      </c>
      <c r="Y66" s="26">
        <v>37710</v>
      </c>
    </row>
    <row r="67" spans="2:25" ht="13.8" thickBot="1" x14ac:dyDescent="0.3">
      <c r="B67" s="25" t="s">
        <v>166</v>
      </c>
      <c r="C67" s="26">
        <v>17</v>
      </c>
      <c r="D67" s="26">
        <v>19</v>
      </c>
      <c r="E67" s="26">
        <v>20</v>
      </c>
      <c r="F67" s="26">
        <v>19</v>
      </c>
      <c r="G67" s="26">
        <v>17</v>
      </c>
      <c r="H67" s="26">
        <v>19</v>
      </c>
      <c r="I67" s="26">
        <v>21</v>
      </c>
      <c r="J67" s="26">
        <v>21</v>
      </c>
      <c r="K67" s="26">
        <v>19</v>
      </c>
      <c r="L67" s="26">
        <v>20</v>
      </c>
      <c r="M67" s="26">
        <v>20</v>
      </c>
      <c r="N67" s="26">
        <v>17</v>
      </c>
      <c r="O67" s="26">
        <v>15</v>
      </c>
      <c r="P67" s="26">
        <v>14</v>
      </c>
      <c r="Q67" s="26">
        <v>15</v>
      </c>
      <c r="R67" s="26">
        <v>17</v>
      </c>
      <c r="S67" s="26">
        <v>15</v>
      </c>
      <c r="T67" s="26">
        <v>13</v>
      </c>
      <c r="U67" s="26">
        <v>13</v>
      </c>
      <c r="V67" s="26">
        <v>15</v>
      </c>
      <c r="W67" s="26">
        <v>14</v>
      </c>
      <c r="X67" s="26">
        <v>14</v>
      </c>
      <c r="Y67" s="26">
        <v>36679</v>
      </c>
    </row>
    <row r="68" spans="2:25" ht="13.8" thickBot="1" x14ac:dyDescent="0.3">
      <c r="B68" s="25" t="s">
        <v>167</v>
      </c>
      <c r="C68" s="26">
        <v>20</v>
      </c>
      <c r="D68" s="26">
        <v>20</v>
      </c>
      <c r="E68" s="26">
        <v>19</v>
      </c>
      <c r="F68" s="26">
        <v>20</v>
      </c>
      <c r="G68" s="26">
        <v>21</v>
      </c>
      <c r="H68" s="26">
        <v>21</v>
      </c>
      <c r="I68" s="26">
        <v>20</v>
      </c>
      <c r="J68" s="26">
        <v>20</v>
      </c>
      <c r="K68" s="26">
        <v>20</v>
      </c>
      <c r="L68" s="26">
        <v>19</v>
      </c>
      <c r="M68" s="26">
        <v>18</v>
      </c>
      <c r="N68" s="26">
        <v>14</v>
      </c>
      <c r="O68" s="26">
        <v>14</v>
      </c>
      <c r="P68" s="26">
        <v>15</v>
      </c>
      <c r="Q68" s="26">
        <v>14</v>
      </c>
      <c r="R68" s="26">
        <v>13</v>
      </c>
      <c r="S68" s="26">
        <v>13</v>
      </c>
      <c r="T68" s="26">
        <v>14</v>
      </c>
      <c r="U68" s="26">
        <v>14</v>
      </c>
      <c r="V68" s="26">
        <v>14</v>
      </c>
      <c r="W68" s="26">
        <v>15</v>
      </c>
      <c r="X68" s="26">
        <v>16</v>
      </c>
      <c r="Y68" s="26">
        <v>43985</v>
      </c>
    </row>
    <row r="69" spans="2:25" ht="13.8" thickBot="1" x14ac:dyDescent="0.3">
      <c r="B69" s="25" t="s">
        <v>168</v>
      </c>
      <c r="C69" s="26">
        <v>18</v>
      </c>
      <c r="D69" s="26">
        <v>17</v>
      </c>
      <c r="E69" s="26">
        <v>18</v>
      </c>
      <c r="F69" s="26">
        <v>18</v>
      </c>
      <c r="G69" s="26">
        <v>19</v>
      </c>
      <c r="H69" s="26">
        <v>18</v>
      </c>
      <c r="I69" s="26">
        <v>18</v>
      </c>
      <c r="J69" s="26">
        <v>19</v>
      </c>
      <c r="K69" s="26">
        <v>18</v>
      </c>
      <c r="L69" s="26">
        <v>18</v>
      </c>
      <c r="M69" s="26">
        <v>17</v>
      </c>
      <c r="N69" s="26">
        <v>16</v>
      </c>
      <c r="O69" s="26">
        <v>17</v>
      </c>
      <c r="P69" s="26">
        <v>16</v>
      </c>
      <c r="Q69" s="26">
        <v>16</v>
      </c>
      <c r="R69" s="26">
        <v>15</v>
      </c>
      <c r="S69" s="26">
        <v>16</v>
      </c>
      <c r="T69" s="26">
        <v>16</v>
      </c>
      <c r="U69" s="26">
        <v>15</v>
      </c>
      <c r="V69" s="26">
        <v>16</v>
      </c>
      <c r="W69" s="26">
        <v>16</v>
      </c>
      <c r="X69" s="26">
        <v>17</v>
      </c>
      <c r="Y69" s="26">
        <v>40728</v>
      </c>
    </row>
    <row r="70" spans="2:25" ht="13.8" thickBot="1" x14ac:dyDescent="0.3">
      <c r="B70" s="25" t="s">
        <v>169</v>
      </c>
      <c r="C70" s="26">
        <v>14</v>
      </c>
      <c r="D70" s="26">
        <v>13</v>
      </c>
      <c r="E70" s="26">
        <v>14</v>
      </c>
      <c r="F70" s="26">
        <v>13</v>
      </c>
      <c r="G70" s="26">
        <v>7</v>
      </c>
      <c r="H70" s="26">
        <v>6</v>
      </c>
      <c r="I70" s="26">
        <v>7</v>
      </c>
      <c r="J70" s="26">
        <v>7</v>
      </c>
      <c r="K70" s="26">
        <v>7</v>
      </c>
      <c r="L70" s="26">
        <v>8</v>
      </c>
      <c r="M70" s="26">
        <v>6</v>
      </c>
      <c r="N70" s="26">
        <v>20</v>
      </c>
      <c r="O70" s="26">
        <v>21</v>
      </c>
      <c r="P70" s="26">
        <v>20</v>
      </c>
      <c r="Q70" s="26">
        <v>21</v>
      </c>
      <c r="R70" s="26">
        <v>27</v>
      </c>
      <c r="S70" s="26">
        <v>28</v>
      </c>
      <c r="T70" s="26">
        <v>27</v>
      </c>
      <c r="U70" s="26">
        <v>27</v>
      </c>
      <c r="V70" s="26">
        <v>27</v>
      </c>
      <c r="W70" s="26">
        <v>26</v>
      </c>
      <c r="X70" s="26">
        <v>28</v>
      </c>
      <c r="Y70" s="26">
        <v>59973</v>
      </c>
    </row>
    <row r="71" spans="2:25" ht="13.8" thickBot="1" x14ac:dyDescent="0.3">
      <c r="B71" s="25" t="s">
        <v>170</v>
      </c>
      <c r="C71" s="26">
        <v>3</v>
      </c>
      <c r="D71" s="26">
        <v>3</v>
      </c>
      <c r="E71" s="26">
        <v>3</v>
      </c>
      <c r="F71" s="26">
        <v>3</v>
      </c>
      <c r="G71" s="26">
        <v>3</v>
      </c>
      <c r="H71" s="26">
        <v>3</v>
      </c>
      <c r="I71" s="26">
        <v>4</v>
      </c>
      <c r="J71" s="26">
        <v>4</v>
      </c>
      <c r="K71" s="26">
        <v>3</v>
      </c>
      <c r="L71" s="26">
        <v>4</v>
      </c>
      <c r="M71" s="26">
        <v>4</v>
      </c>
      <c r="N71" s="26">
        <v>31</v>
      </c>
      <c r="O71" s="26">
        <v>31</v>
      </c>
      <c r="P71" s="26">
        <v>31</v>
      </c>
      <c r="Q71" s="26">
        <v>31</v>
      </c>
      <c r="R71" s="26">
        <v>31</v>
      </c>
      <c r="S71" s="26">
        <v>31</v>
      </c>
      <c r="T71" s="26">
        <v>30</v>
      </c>
      <c r="U71" s="26">
        <v>30</v>
      </c>
      <c r="V71" s="26">
        <v>31</v>
      </c>
      <c r="W71" s="26">
        <v>30</v>
      </c>
      <c r="X71" s="26">
        <v>30</v>
      </c>
      <c r="Y71" s="26">
        <v>75973</v>
      </c>
    </row>
    <row r="72" spans="2:25" ht="13.8" thickBot="1" x14ac:dyDescent="0.3">
      <c r="B72" s="25" t="s">
        <v>171</v>
      </c>
      <c r="C72" s="26">
        <v>33</v>
      </c>
      <c r="D72" s="26">
        <v>33</v>
      </c>
      <c r="E72" s="26">
        <v>33</v>
      </c>
      <c r="F72" s="26">
        <v>33</v>
      </c>
      <c r="G72" s="26">
        <v>33</v>
      </c>
      <c r="H72" s="26">
        <v>33</v>
      </c>
      <c r="I72" s="26">
        <v>32</v>
      </c>
      <c r="J72" s="26">
        <v>33</v>
      </c>
      <c r="K72" s="26">
        <v>33</v>
      </c>
      <c r="L72" s="26">
        <v>33</v>
      </c>
      <c r="M72" s="26">
        <v>33</v>
      </c>
      <c r="N72" s="26">
        <v>1</v>
      </c>
      <c r="O72" s="26">
        <v>1</v>
      </c>
      <c r="P72" s="26">
        <v>1</v>
      </c>
      <c r="Q72" s="26">
        <v>1</v>
      </c>
      <c r="R72" s="26">
        <v>1</v>
      </c>
      <c r="S72" s="26">
        <v>1</v>
      </c>
      <c r="T72" s="26">
        <v>2</v>
      </c>
      <c r="U72" s="26">
        <v>1</v>
      </c>
      <c r="V72" s="26">
        <v>1</v>
      </c>
      <c r="W72" s="26">
        <v>1</v>
      </c>
      <c r="X72" s="26">
        <v>1</v>
      </c>
      <c r="Y72" s="26">
        <v>30671</v>
      </c>
    </row>
    <row r="73" spans="2:25" ht="13.8" thickBot="1" x14ac:dyDescent="0.3">
      <c r="B73" s="25" t="s">
        <v>172</v>
      </c>
      <c r="C73" s="26">
        <v>5</v>
      </c>
      <c r="D73" s="26">
        <v>5</v>
      </c>
      <c r="E73" s="26">
        <v>5</v>
      </c>
      <c r="F73" s="26">
        <v>5</v>
      </c>
      <c r="G73" s="26">
        <v>5</v>
      </c>
      <c r="H73" s="26">
        <v>5</v>
      </c>
      <c r="I73" s="26">
        <v>5</v>
      </c>
      <c r="J73" s="26">
        <v>5</v>
      </c>
      <c r="K73" s="26">
        <v>5</v>
      </c>
      <c r="L73" s="26">
        <v>6</v>
      </c>
      <c r="M73" s="26">
        <v>5</v>
      </c>
      <c r="N73" s="26">
        <v>29</v>
      </c>
      <c r="O73" s="26">
        <v>29</v>
      </c>
      <c r="P73" s="26">
        <v>29</v>
      </c>
      <c r="Q73" s="26">
        <v>29</v>
      </c>
      <c r="R73" s="26">
        <v>29</v>
      </c>
      <c r="S73" s="26">
        <v>29</v>
      </c>
      <c r="T73" s="26">
        <v>29</v>
      </c>
      <c r="U73" s="26">
        <v>29</v>
      </c>
      <c r="V73" s="26">
        <v>29</v>
      </c>
      <c r="W73" s="26">
        <v>28</v>
      </c>
      <c r="X73" s="26">
        <v>29</v>
      </c>
      <c r="Y73" s="26">
        <v>49765</v>
      </c>
    </row>
    <row r="74" spans="2:25" ht="13.8" thickBot="1" x14ac:dyDescent="0.3">
      <c r="B74" s="25" t="s">
        <v>173</v>
      </c>
      <c r="C74" s="26">
        <v>4</v>
      </c>
      <c r="D74" s="26">
        <v>4</v>
      </c>
      <c r="E74" s="26">
        <v>4</v>
      </c>
      <c r="F74" s="26">
        <v>4</v>
      </c>
      <c r="G74" s="26">
        <v>4</v>
      </c>
      <c r="H74" s="26">
        <v>4</v>
      </c>
      <c r="I74" s="26">
        <v>3</v>
      </c>
      <c r="J74" s="26">
        <v>3</v>
      </c>
      <c r="K74" s="26">
        <v>4</v>
      </c>
      <c r="L74" s="26">
        <v>3</v>
      </c>
      <c r="M74" s="26">
        <v>3</v>
      </c>
      <c r="N74" s="26">
        <v>30</v>
      </c>
      <c r="O74" s="26">
        <v>30</v>
      </c>
      <c r="P74" s="26">
        <v>30</v>
      </c>
      <c r="Q74" s="26">
        <v>30</v>
      </c>
      <c r="R74" s="26">
        <v>30</v>
      </c>
      <c r="S74" s="26">
        <v>30</v>
      </c>
      <c r="T74" s="26">
        <v>31</v>
      </c>
      <c r="U74" s="26">
        <v>31</v>
      </c>
      <c r="V74" s="26">
        <v>30</v>
      </c>
      <c r="W74" s="26">
        <v>31</v>
      </c>
      <c r="X74" s="26">
        <v>31</v>
      </c>
      <c r="Y74" s="26">
        <v>70248</v>
      </c>
    </row>
    <row r="75" spans="2:25" ht="13.8" thickBot="1" x14ac:dyDescent="0.3">
      <c r="B75" s="25" t="s">
        <v>174</v>
      </c>
      <c r="C75" s="26">
        <v>10</v>
      </c>
      <c r="D75" s="26">
        <v>11</v>
      </c>
      <c r="E75" s="26">
        <v>12</v>
      </c>
      <c r="F75" s="26">
        <v>10</v>
      </c>
      <c r="G75" s="26">
        <v>11</v>
      </c>
      <c r="H75" s="26">
        <v>9</v>
      </c>
      <c r="I75" s="26">
        <v>8</v>
      </c>
      <c r="J75" s="26">
        <v>8</v>
      </c>
      <c r="K75" s="26">
        <v>10</v>
      </c>
      <c r="L75" s="26">
        <v>11</v>
      </c>
      <c r="M75" s="26">
        <v>11</v>
      </c>
      <c r="N75" s="26">
        <v>24</v>
      </c>
      <c r="O75" s="26">
        <v>23</v>
      </c>
      <c r="P75" s="26">
        <v>22</v>
      </c>
      <c r="Q75" s="26">
        <v>24</v>
      </c>
      <c r="R75" s="26">
        <v>23</v>
      </c>
      <c r="S75" s="26">
        <v>25</v>
      </c>
      <c r="T75" s="26">
        <v>26</v>
      </c>
      <c r="U75" s="26">
        <v>26</v>
      </c>
      <c r="V75" s="26">
        <v>24</v>
      </c>
      <c r="W75" s="26">
        <v>23</v>
      </c>
      <c r="X75" s="26">
        <v>23</v>
      </c>
      <c r="Y75" s="26">
        <v>48906</v>
      </c>
    </row>
    <row r="76" spans="2:25" ht="18.600000000000001" thickBot="1" x14ac:dyDescent="0.3">
      <c r="B76" s="21"/>
    </row>
    <row r="77" spans="2:25" ht="13.8" thickBot="1" x14ac:dyDescent="0.3">
      <c r="B77" s="25" t="s">
        <v>175</v>
      </c>
      <c r="C77" s="25" t="s">
        <v>135</v>
      </c>
      <c r="D77" s="25" t="s">
        <v>136</v>
      </c>
      <c r="E77" s="25" t="s">
        <v>137</v>
      </c>
      <c r="F77" s="25" t="s">
        <v>138</v>
      </c>
      <c r="G77" s="25" t="s">
        <v>139</v>
      </c>
      <c r="H77" s="25" t="s">
        <v>140</v>
      </c>
      <c r="I77" s="25" t="s">
        <v>493</v>
      </c>
      <c r="J77" s="25" t="s">
        <v>494</v>
      </c>
      <c r="K77" s="25" t="s">
        <v>495</v>
      </c>
      <c r="L77" s="25" t="s">
        <v>496</v>
      </c>
      <c r="M77" s="25" t="s">
        <v>497</v>
      </c>
      <c r="N77" s="25" t="s">
        <v>525</v>
      </c>
      <c r="O77" s="25" t="s">
        <v>526</v>
      </c>
      <c r="P77" s="25" t="s">
        <v>527</v>
      </c>
      <c r="Q77" s="25" t="s">
        <v>528</v>
      </c>
      <c r="R77" s="25" t="s">
        <v>529</v>
      </c>
      <c r="S77" s="25" t="s">
        <v>530</v>
      </c>
      <c r="T77" s="25" t="s">
        <v>531</v>
      </c>
      <c r="U77" s="25" t="s">
        <v>532</v>
      </c>
      <c r="V77" s="25" t="s">
        <v>533</v>
      </c>
      <c r="W77" s="25" t="s">
        <v>534</v>
      </c>
      <c r="X77" s="25" t="s">
        <v>535</v>
      </c>
    </row>
    <row r="78" spans="2:25" ht="13.8" thickBot="1" x14ac:dyDescent="0.3">
      <c r="B78" s="25" t="s">
        <v>176</v>
      </c>
      <c r="C78" s="26" t="s">
        <v>537</v>
      </c>
      <c r="D78" s="26" t="s">
        <v>370</v>
      </c>
      <c r="E78" s="26" t="s">
        <v>538</v>
      </c>
      <c r="F78" s="26" t="s">
        <v>539</v>
      </c>
      <c r="G78" s="26" t="s">
        <v>540</v>
      </c>
      <c r="H78" s="26" t="s">
        <v>370</v>
      </c>
      <c r="I78" s="26" t="s">
        <v>370</v>
      </c>
      <c r="J78" s="26" t="s">
        <v>541</v>
      </c>
      <c r="K78" s="26" t="s">
        <v>370</v>
      </c>
      <c r="L78" s="26" t="s">
        <v>370</v>
      </c>
      <c r="M78" s="26" t="s">
        <v>542</v>
      </c>
      <c r="N78" s="26" t="s">
        <v>543</v>
      </c>
      <c r="O78" s="26" t="s">
        <v>544</v>
      </c>
      <c r="P78" s="26" t="s">
        <v>370</v>
      </c>
      <c r="Q78" s="26" t="s">
        <v>370</v>
      </c>
      <c r="R78" s="26" t="s">
        <v>545</v>
      </c>
      <c r="S78" s="26" t="s">
        <v>370</v>
      </c>
      <c r="T78" s="26" t="s">
        <v>546</v>
      </c>
      <c r="U78" s="26" t="s">
        <v>547</v>
      </c>
      <c r="V78" s="26" t="s">
        <v>370</v>
      </c>
      <c r="W78" s="26" t="s">
        <v>548</v>
      </c>
      <c r="X78" s="26" t="s">
        <v>549</v>
      </c>
    </row>
    <row r="79" spans="2:25" ht="13.8" thickBot="1" x14ac:dyDescent="0.3">
      <c r="B79" s="25" t="s">
        <v>182</v>
      </c>
      <c r="C79" s="26" t="s">
        <v>550</v>
      </c>
      <c r="D79" s="26" t="s">
        <v>370</v>
      </c>
      <c r="E79" s="26" t="s">
        <v>538</v>
      </c>
      <c r="F79" s="26" t="s">
        <v>539</v>
      </c>
      <c r="G79" s="26" t="s">
        <v>540</v>
      </c>
      <c r="H79" s="26" t="s">
        <v>370</v>
      </c>
      <c r="I79" s="26" t="s">
        <v>370</v>
      </c>
      <c r="J79" s="26" t="s">
        <v>541</v>
      </c>
      <c r="K79" s="26" t="s">
        <v>370</v>
      </c>
      <c r="L79" s="26" t="s">
        <v>370</v>
      </c>
      <c r="M79" s="26" t="s">
        <v>542</v>
      </c>
      <c r="N79" s="26" t="s">
        <v>551</v>
      </c>
      <c r="O79" s="26" t="s">
        <v>544</v>
      </c>
      <c r="P79" s="26" t="s">
        <v>370</v>
      </c>
      <c r="Q79" s="26" t="s">
        <v>370</v>
      </c>
      <c r="R79" s="26" t="s">
        <v>545</v>
      </c>
      <c r="S79" s="26" t="s">
        <v>370</v>
      </c>
      <c r="T79" s="26" t="s">
        <v>546</v>
      </c>
      <c r="U79" s="26" t="s">
        <v>547</v>
      </c>
      <c r="V79" s="26" t="s">
        <v>370</v>
      </c>
      <c r="W79" s="26" t="s">
        <v>548</v>
      </c>
      <c r="X79" s="26" t="s">
        <v>549</v>
      </c>
    </row>
    <row r="80" spans="2:25" ht="13.8" thickBot="1" x14ac:dyDescent="0.3">
      <c r="B80" s="25" t="s">
        <v>188</v>
      </c>
      <c r="C80" s="26" t="s">
        <v>552</v>
      </c>
      <c r="D80" s="26" t="s">
        <v>370</v>
      </c>
      <c r="E80" s="26" t="s">
        <v>538</v>
      </c>
      <c r="F80" s="26" t="s">
        <v>539</v>
      </c>
      <c r="G80" s="26" t="s">
        <v>540</v>
      </c>
      <c r="H80" s="26" t="s">
        <v>370</v>
      </c>
      <c r="I80" s="26" t="s">
        <v>370</v>
      </c>
      <c r="J80" s="26" t="s">
        <v>541</v>
      </c>
      <c r="K80" s="26" t="s">
        <v>370</v>
      </c>
      <c r="L80" s="26" t="s">
        <v>370</v>
      </c>
      <c r="M80" s="26" t="s">
        <v>542</v>
      </c>
      <c r="N80" s="26" t="s">
        <v>551</v>
      </c>
      <c r="O80" s="26" t="s">
        <v>544</v>
      </c>
      <c r="P80" s="26" t="s">
        <v>370</v>
      </c>
      <c r="Q80" s="26" t="s">
        <v>370</v>
      </c>
      <c r="R80" s="26" t="s">
        <v>545</v>
      </c>
      <c r="S80" s="26" t="s">
        <v>370</v>
      </c>
      <c r="T80" s="26" t="s">
        <v>546</v>
      </c>
      <c r="U80" s="26" t="s">
        <v>547</v>
      </c>
      <c r="V80" s="26" t="s">
        <v>370</v>
      </c>
      <c r="W80" s="26" t="s">
        <v>548</v>
      </c>
      <c r="X80" s="26" t="s">
        <v>549</v>
      </c>
    </row>
    <row r="81" spans="2:24" ht="13.8" thickBot="1" x14ac:dyDescent="0.3">
      <c r="B81" s="25" t="s">
        <v>194</v>
      </c>
      <c r="C81" s="26" t="s">
        <v>553</v>
      </c>
      <c r="D81" s="26" t="s">
        <v>370</v>
      </c>
      <c r="E81" s="26" t="s">
        <v>538</v>
      </c>
      <c r="F81" s="26" t="s">
        <v>539</v>
      </c>
      <c r="G81" s="26" t="s">
        <v>540</v>
      </c>
      <c r="H81" s="26" t="s">
        <v>370</v>
      </c>
      <c r="I81" s="26" t="s">
        <v>370</v>
      </c>
      <c r="J81" s="26" t="s">
        <v>541</v>
      </c>
      <c r="K81" s="26" t="s">
        <v>370</v>
      </c>
      <c r="L81" s="26" t="s">
        <v>370</v>
      </c>
      <c r="M81" s="26" t="s">
        <v>542</v>
      </c>
      <c r="N81" s="26" t="s">
        <v>551</v>
      </c>
      <c r="O81" s="26" t="s">
        <v>544</v>
      </c>
      <c r="P81" s="26" t="s">
        <v>370</v>
      </c>
      <c r="Q81" s="26" t="s">
        <v>370</v>
      </c>
      <c r="R81" s="26" t="s">
        <v>545</v>
      </c>
      <c r="S81" s="26" t="s">
        <v>370</v>
      </c>
      <c r="T81" s="26" t="s">
        <v>546</v>
      </c>
      <c r="U81" s="26" t="s">
        <v>547</v>
      </c>
      <c r="V81" s="26" t="s">
        <v>370</v>
      </c>
      <c r="W81" s="26" t="s">
        <v>548</v>
      </c>
      <c r="X81" s="26" t="s">
        <v>549</v>
      </c>
    </row>
    <row r="82" spans="2:24" ht="13.8" thickBot="1" x14ac:dyDescent="0.3">
      <c r="B82" s="25" t="s">
        <v>200</v>
      </c>
      <c r="C82" s="26" t="s">
        <v>554</v>
      </c>
      <c r="D82" s="26" t="s">
        <v>370</v>
      </c>
      <c r="E82" s="26" t="s">
        <v>538</v>
      </c>
      <c r="F82" s="26" t="s">
        <v>539</v>
      </c>
      <c r="G82" s="26" t="s">
        <v>540</v>
      </c>
      <c r="H82" s="26" t="s">
        <v>370</v>
      </c>
      <c r="I82" s="26" t="s">
        <v>370</v>
      </c>
      <c r="J82" s="26" t="s">
        <v>541</v>
      </c>
      <c r="K82" s="26" t="s">
        <v>370</v>
      </c>
      <c r="L82" s="26" t="s">
        <v>370</v>
      </c>
      <c r="M82" s="26" t="s">
        <v>542</v>
      </c>
      <c r="N82" s="26" t="s">
        <v>551</v>
      </c>
      <c r="O82" s="26" t="s">
        <v>544</v>
      </c>
      <c r="P82" s="26" t="s">
        <v>370</v>
      </c>
      <c r="Q82" s="26" t="s">
        <v>370</v>
      </c>
      <c r="R82" s="26" t="s">
        <v>545</v>
      </c>
      <c r="S82" s="26" t="s">
        <v>370</v>
      </c>
      <c r="T82" s="26" t="s">
        <v>546</v>
      </c>
      <c r="U82" s="26" t="s">
        <v>547</v>
      </c>
      <c r="V82" s="26" t="s">
        <v>370</v>
      </c>
      <c r="W82" s="26" t="s">
        <v>548</v>
      </c>
      <c r="X82" s="26" t="s">
        <v>549</v>
      </c>
    </row>
    <row r="83" spans="2:24" ht="13.8" thickBot="1" x14ac:dyDescent="0.3">
      <c r="B83" s="25" t="s">
        <v>206</v>
      </c>
      <c r="C83" s="26" t="s">
        <v>554</v>
      </c>
      <c r="D83" s="26" t="s">
        <v>370</v>
      </c>
      <c r="E83" s="26" t="s">
        <v>538</v>
      </c>
      <c r="F83" s="26" t="s">
        <v>539</v>
      </c>
      <c r="G83" s="26" t="s">
        <v>540</v>
      </c>
      <c r="H83" s="26" t="s">
        <v>370</v>
      </c>
      <c r="I83" s="26" t="s">
        <v>370</v>
      </c>
      <c r="J83" s="26" t="s">
        <v>541</v>
      </c>
      <c r="K83" s="26" t="s">
        <v>370</v>
      </c>
      <c r="L83" s="26" t="s">
        <v>370</v>
      </c>
      <c r="M83" s="26" t="s">
        <v>542</v>
      </c>
      <c r="N83" s="26" t="s">
        <v>551</v>
      </c>
      <c r="O83" s="26" t="s">
        <v>370</v>
      </c>
      <c r="P83" s="26" t="s">
        <v>370</v>
      </c>
      <c r="Q83" s="26" t="s">
        <v>370</v>
      </c>
      <c r="R83" s="26" t="s">
        <v>545</v>
      </c>
      <c r="S83" s="26" t="s">
        <v>370</v>
      </c>
      <c r="T83" s="26" t="s">
        <v>546</v>
      </c>
      <c r="U83" s="26" t="s">
        <v>547</v>
      </c>
      <c r="V83" s="26" t="s">
        <v>370</v>
      </c>
      <c r="W83" s="26" t="s">
        <v>548</v>
      </c>
      <c r="X83" s="26" t="s">
        <v>549</v>
      </c>
    </row>
    <row r="84" spans="2:24" ht="13.8" thickBot="1" x14ac:dyDescent="0.3">
      <c r="B84" s="25" t="s">
        <v>212</v>
      </c>
      <c r="C84" s="26" t="s">
        <v>554</v>
      </c>
      <c r="D84" s="26" t="s">
        <v>370</v>
      </c>
      <c r="E84" s="26" t="s">
        <v>538</v>
      </c>
      <c r="F84" s="26" t="s">
        <v>539</v>
      </c>
      <c r="G84" s="26" t="s">
        <v>540</v>
      </c>
      <c r="H84" s="26" t="s">
        <v>370</v>
      </c>
      <c r="I84" s="26" t="s">
        <v>370</v>
      </c>
      <c r="J84" s="26" t="s">
        <v>541</v>
      </c>
      <c r="K84" s="26" t="s">
        <v>370</v>
      </c>
      <c r="L84" s="26" t="s">
        <v>370</v>
      </c>
      <c r="M84" s="26" t="s">
        <v>542</v>
      </c>
      <c r="N84" s="26" t="s">
        <v>551</v>
      </c>
      <c r="O84" s="26" t="s">
        <v>370</v>
      </c>
      <c r="P84" s="26" t="s">
        <v>370</v>
      </c>
      <c r="Q84" s="26" t="s">
        <v>370</v>
      </c>
      <c r="R84" s="26" t="s">
        <v>545</v>
      </c>
      <c r="S84" s="26" t="s">
        <v>370</v>
      </c>
      <c r="T84" s="26" t="s">
        <v>546</v>
      </c>
      <c r="U84" s="26" t="s">
        <v>547</v>
      </c>
      <c r="V84" s="26" t="s">
        <v>370</v>
      </c>
      <c r="W84" s="26" t="s">
        <v>548</v>
      </c>
      <c r="X84" s="26" t="s">
        <v>549</v>
      </c>
    </row>
    <row r="85" spans="2:24" ht="13.8" thickBot="1" x14ac:dyDescent="0.3">
      <c r="B85" s="25" t="s">
        <v>218</v>
      </c>
      <c r="C85" s="26" t="s">
        <v>554</v>
      </c>
      <c r="D85" s="26" t="s">
        <v>370</v>
      </c>
      <c r="E85" s="26" t="s">
        <v>538</v>
      </c>
      <c r="F85" s="26" t="s">
        <v>539</v>
      </c>
      <c r="G85" s="26" t="s">
        <v>370</v>
      </c>
      <c r="H85" s="26" t="s">
        <v>370</v>
      </c>
      <c r="I85" s="26" t="s">
        <v>370</v>
      </c>
      <c r="J85" s="26" t="s">
        <v>541</v>
      </c>
      <c r="K85" s="26" t="s">
        <v>370</v>
      </c>
      <c r="L85" s="26" t="s">
        <v>370</v>
      </c>
      <c r="M85" s="26" t="s">
        <v>542</v>
      </c>
      <c r="N85" s="26" t="s">
        <v>551</v>
      </c>
      <c r="O85" s="26" t="s">
        <v>370</v>
      </c>
      <c r="P85" s="26" t="s">
        <v>370</v>
      </c>
      <c r="Q85" s="26" t="s">
        <v>370</v>
      </c>
      <c r="R85" s="26" t="s">
        <v>545</v>
      </c>
      <c r="S85" s="26" t="s">
        <v>370</v>
      </c>
      <c r="T85" s="26" t="s">
        <v>546</v>
      </c>
      <c r="U85" s="26" t="s">
        <v>547</v>
      </c>
      <c r="V85" s="26" t="s">
        <v>370</v>
      </c>
      <c r="W85" s="26" t="s">
        <v>548</v>
      </c>
      <c r="X85" s="26" t="s">
        <v>555</v>
      </c>
    </row>
    <row r="86" spans="2:24" ht="13.8" thickBot="1" x14ac:dyDescent="0.3">
      <c r="B86" s="25" t="s">
        <v>224</v>
      </c>
      <c r="C86" s="26" t="s">
        <v>554</v>
      </c>
      <c r="D86" s="26" t="s">
        <v>370</v>
      </c>
      <c r="E86" s="26" t="s">
        <v>538</v>
      </c>
      <c r="F86" s="26" t="s">
        <v>539</v>
      </c>
      <c r="G86" s="26" t="s">
        <v>370</v>
      </c>
      <c r="H86" s="26" t="s">
        <v>370</v>
      </c>
      <c r="I86" s="26" t="s">
        <v>370</v>
      </c>
      <c r="J86" s="26" t="s">
        <v>541</v>
      </c>
      <c r="K86" s="26" t="s">
        <v>370</v>
      </c>
      <c r="L86" s="26" t="s">
        <v>370</v>
      </c>
      <c r="M86" s="26" t="s">
        <v>542</v>
      </c>
      <c r="N86" s="26" t="s">
        <v>551</v>
      </c>
      <c r="O86" s="26" t="s">
        <v>370</v>
      </c>
      <c r="P86" s="26" t="s">
        <v>370</v>
      </c>
      <c r="Q86" s="26" t="s">
        <v>370</v>
      </c>
      <c r="R86" s="26" t="s">
        <v>545</v>
      </c>
      <c r="S86" s="26" t="s">
        <v>370</v>
      </c>
      <c r="T86" s="26" t="s">
        <v>546</v>
      </c>
      <c r="U86" s="26" t="s">
        <v>547</v>
      </c>
      <c r="V86" s="26" t="s">
        <v>370</v>
      </c>
      <c r="W86" s="26" t="s">
        <v>548</v>
      </c>
      <c r="X86" s="26" t="s">
        <v>555</v>
      </c>
    </row>
    <row r="87" spans="2:24" ht="13.8" thickBot="1" x14ac:dyDescent="0.3">
      <c r="B87" s="25" t="s">
        <v>230</v>
      </c>
      <c r="C87" s="26" t="s">
        <v>554</v>
      </c>
      <c r="D87" s="26" t="s">
        <v>370</v>
      </c>
      <c r="E87" s="26" t="s">
        <v>556</v>
      </c>
      <c r="F87" s="26" t="s">
        <v>557</v>
      </c>
      <c r="G87" s="26" t="s">
        <v>370</v>
      </c>
      <c r="H87" s="26" t="s">
        <v>370</v>
      </c>
      <c r="I87" s="26" t="s">
        <v>370</v>
      </c>
      <c r="J87" s="26" t="s">
        <v>541</v>
      </c>
      <c r="K87" s="26" t="s">
        <v>370</v>
      </c>
      <c r="L87" s="26" t="s">
        <v>370</v>
      </c>
      <c r="M87" s="26" t="s">
        <v>542</v>
      </c>
      <c r="N87" s="26" t="s">
        <v>558</v>
      </c>
      <c r="O87" s="26" t="s">
        <v>370</v>
      </c>
      <c r="P87" s="26" t="s">
        <v>370</v>
      </c>
      <c r="Q87" s="26" t="s">
        <v>370</v>
      </c>
      <c r="R87" s="26" t="s">
        <v>545</v>
      </c>
      <c r="S87" s="26" t="s">
        <v>370</v>
      </c>
      <c r="T87" s="26" t="s">
        <v>546</v>
      </c>
      <c r="U87" s="26" t="s">
        <v>547</v>
      </c>
      <c r="V87" s="26" t="s">
        <v>370</v>
      </c>
      <c r="W87" s="26" t="s">
        <v>548</v>
      </c>
      <c r="X87" s="26" t="s">
        <v>555</v>
      </c>
    </row>
    <row r="88" spans="2:24" ht="13.8" thickBot="1" x14ac:dyDescent="0.3">
      <c r="B88" s="25" t="s">
        <v>236</v>
      </c>
      <c r="C88" s="26" t="s">
        <v>554</v>
      </c>
      <c r="D88" s="26" t="s">
        <v>370</v>
      </c>
      <c r="E88" s="26" t="s">
        <v>370</v>
      </c>
      <c r="F88" s="26" t="s">
        <v>557</v>
      </c>
      <c r="G88" s="26" t="s">
        <v>370</v>
      </c>
      <c r="H88" s="26" t="s">
        <v>370</v>
      </c>
      <c r="I88" s="26" t="s">
        <v>370</v>
      </c>
      <c r="J88" s="26" t="s">
        <v>541</v>
      </c>
      <c r="K88" s="26" t="s">
        <v>370</v>
      </c>
      <c r="L88" s="26" t="s">
        <v>370</v>
      </c>
      <c r="M88" s="26" t="s">
        <v>542</v>
      </c>
      <c r="N88" s="26" t="s">
        <v>558</v>
      </c>
      <c r="O88" s="26" t="s">
        <v>370</v>
      </c>
      <c r="P88" s="26" t="s">
        <v>370</v>
      </c>
      <c r="Q88" s="26" t="s">
        <v>370</v>
      </c>
      <c r="R88" s="26" t="s">
        <v>545</v>
      </c>
      <c r="S88" s="26" t="s">
        <v>370</v>
      </c>
      <c r="T88" s="26" t="s">
        <v>546</v>
      </c>
      <c r="U88" s="26" t="s">
        <v>370</v>
      </c>
      <c r="V88" s="26" t="s">
        <v>370</v>
      </c>
      <c r="W88" s="26" t="s">
        <v>548</v>
      </c>
      <c r="X88" s="26" t="s">
        <v>555</v>
      </c>
    </row>
    <row r="89" spans="2:24" ht="13.8" thickBot="1" x14ac:dyDescent="0.3">
      <c r="B89" s="25" t="s">
        <v>242</v>
      </c>
      <c r="C89" s="26" t="s">
        <v>554</v>
      </c>
      <c r="D89" s="26" t="s">
        <v>370</v>
      </c>
      <c r="E89" s="26" t="s">
        <v>370</v>
      </c>
      <c r="F89" s="26" t="s">
        <v>559</v>
      </c>
      <c r="G89" s="26" t="s">
        <v>370</v>
      </c>
      <c r="H89" s="26" t="s">
        <v>370</v>
      </c>
      <c r="I89" s="26" t="s">
        <v>370</v>
      </c>
      <c r="J89" s="26" t="s">
        <v>541</v>
      </c>
      <c r="K89" s="26" t="s">
        <v>370</v>
      </c>
      <c r="L89" s="26" t="s">
        <v>370</v>
      </c>
      <c r="M89" s="26" t="s">
        <v>542</v>
      </c>
      <c r="N89" s="26" t="s">
        <v>558</v>
      </c>
      <c r="O89" s="26" t="s">
        <v>370</v>
      </c>
      <c r="P89" s="26" t="s">
        <v>370</v>
      </c>
      <c r="Q89" s="26" t="s">
        <v>370</v>
      </c>
      <c r="R89" s="26" t="s">
        <v>545</v>
      </c>
      <c r="S89" s="26" t="s">
        <v>370</v>
      </c>
      <c r="T89" s="26" t="s">
        <v>560</v>
      </c>
      <c r="U89" s="26" t="s">
        <v>370</v>
      </c>
      <c r="V89" s="26" t="s">
        <v>370</v>
      </c>
      <c r="W89" s="26" t="s">
        <v>548</v>
      </c>
      <c r="X89" s="26" t="s">
        <v>555</v>
      </c>
    </row>
    <row r="90" spans="2:24" ht="13.8" thickBot="1" x14ac:dyDescent="0.3">
      <c r="B90" s="25" t="s">
        <v>248</v>
      </c>
      <c r="C90" s="26" t="s">
        <v>554</v>
      </c>
      <c r="D90" s="26" t="s">
        <v>370</v>
      </c>
      <c r="E90" s="26" t="s">
        <v>370</v>
      </c>
      <c r="F90" s="26" t="s">
        <v>559</v>
      </c>
      <c r="G90" s="26" t="s">
        <v>370</v>
      </c>
      <c r="H90" s="26" t="s">
        <v>370</v>
      </c>
      <c r="I90" s="26" t="s">
        <v>370</v>
      </c>
      <c r="J90" s="26" t="s">
        <v>541</v>
      </c>
      <c r="K90" s="26" t="s">
        <v>370</v>
      </c>
      <c r="L90" s="26" t="s">
        <v>370</v>
      </c>
      <c r="M90" s="26" t="s">
        <v>542</v>
      </c>
      <c r="N90" s="26" t="s">
        <v>558</v>
      </c>
      <c r="O90" s="26" t="s">
        <v>370</v>
      </c>
      <c r="P90" s="26" t="s">
        <v>370</v>
      </c>
      <c r="Q90" s="26" t="s">
        <v>370</v>
      </c>
      <c r="R90" s="26" t="s">
        <v>545</v>
      </c>
      <c r="S90" s="26" t="s">
        <v>370</v>
      </c>
      <c r="T90" s="26" t="s">
        <v>560</v>
      </c>
      <c r="U90" s="26" t="s">
        <v>370</v>
      </c>
      <c r="V90" s="26" t="s">
        <v>370</v>
      </c>
      <c r="W90" s="26" t="s">
        <v>548</v>
      </c>
      <c r="X90" s="26" t="s">
        <v>555</v>
      </c>
    </row>
    <row r="91" spans="2:24" ht="13.8" thickBot="1" x14ac:dyDescent="0.3">
      <c r="B91" s="25" t="s">
        <v>254</v>
      </c>
      <c r="C91" s="26" t="s">
        <v>554</v>
      </c>
      <c r="D91" s="26" t="s">
        <v>370</v>
      </c>
      <c r="E91" s="26" t="s">
        <v>370</v>
      </c>
      <c r="F91" s="26" t="s">
        <v>370</v>
      </c>
      <c r="G91" s="26" t="s">
        <v>370</v>
      </c>
      <c r="H91" s="26" t="s">
        <v>370</v>
      </c>
      <c r="I91" s="26" t="s">
        <v>370</v>
      </c>
      <c r="J91" s="26" t="s">
        <v>541</v>
      </c>
      <c r="K91" s="26" t="s">
        <v>370</v>
      </c>
      <c r="L91" s="26" t="s">
        <v>370</v>
      </c>
      <c r="M91" s="26" t="s">
        <v>542</v>
      </c>
      <c r="N91" s="26" t="s">
        <v>558</v>
      </c>
      <c r="O91" s="26" t="s">
        <v>370</v>
      </c>
      <c r="P91" s="26" t="s">
        <v>370</v>
      </c>
      <c r="Q91" s="26" t="s">
        <v>370</v>
      </c>
      <c r="R91" s="26" t="s">
        <v>545</v>
      </c>
      <c r="S91" s="26" t="s">
        <v>370</v>
      </c>
      <c r="T91" s="26" t="s">
        <v>560</v>
      </c>
      <c r="U91" s="26" t="s">
        <v>370</v>
      </c>
      <c r="V91" s="26" t="s">
        <v>370</v>
      </c>
      <c r="W91" s="26" t="s">
        <v>548</v>
      </c>
      <c r="X91" s="26" t="s">
        <v>555</v>
      </c>
    </row>
    <row r="92" spans="2:24" ht="13.8" thickBot="1" x14ac:dyDescent="0.3">
      <c r="B92" s="25" t="s">
        <v>260</v>
      </c>
      <c r="C92" s="26" t="s">
        <v>554</v>
      </c>
      <c r="D92" s="26" t="s">
        <v>370</v>
      </c>
      <c r="E92" s="26" t="s">
        <v>370</v>
      </c>
      <c r="F92" s="26" t="s">
        <v>370</v>
      </c>
      <c r="G92" s="26" t="s">
        <v>370</v>
      </c>
      <c r="H92" s="26" t="s">
        <v>370</v>
      </c>
      <c r="I92" s="26" t="s">
        <v>370</v>
      </c>
      <c r="J92" s="26" t="s">
        <v>541</v>
      </c>
      <c r="K92" s="26" t="s">
        <v>370</v>
      </c>
      <c r="L92" s="26" t="s">
        <v>370</v>
      </c>
      <c r="M92" s="26" t="s">
        <v>542</v>
      </c>
      <c r="N92" s="26" t="s">
        <v>561</v>
      </c>
      <c r="O92" s="26" t="s">
        <v>370</v>
      </c>
      <c r="P92" s="26" t="s">
        <v>370</v>
      </c>
      <c r="Q92" s="26" t="s">
        <v>370</v>
      </c>
      <c r="R92" s="26" t="s">
        <v>545</v>
      </c>
      <c r="S92" s="26" t="s">
        <v>370</v>
      </c>
      <c r="T92" s="26" t="s">
        <v>560</v>
      </c>
      <c r="U92" s="26" t="s">
        <v>370</v>
      </c>
      <c r="V92" s="26" t="s">
        <v>370</v>
      </c>
      <c r="W92" s="26" t="s">
        <v>548</v>
      </c>
      <c r="X92" s="26" t="s">
        <v>555</v>
      </c>
    </row>
    <row r="93" spans="2:24" ht="13.8" thickBot="1" x14ac:dyDescent="0.3">
      <c r="B93" s="25" t="s">
        <v>266</v>
      </c>
      <c r="C93" s="26" t="s">
        <v>554</v>
      </c>
      <c r="D93" s="26" t="s">
        <v>370</v>
      </c>
      <c r="E93" s="26" t="s">
        <v>370</v>
      </c>
      <c r="F93" s="26" t="s">
        <v>370</v>
      </c>
      <c r="G93" s="26" t="s">
        <v>370</v>
      </c>
      <c r="H93" s="26" t="s">
        <v>370</v>
      </c>
      <c r="I93" s="26" t="s">
        <v>370</v>
      </c>
      <c r="J93" s="26" t="s">
        <v>541</v>
      </c>
      <c r="K93" s="26" t="s">
        <v>370</v>
      </c>
      <c r="L93" s="26" t="s">
        <v>370</v>
      </c>
      <c r="M93" s="26" t="s">
        <v>542</v>
      </c>
      <c r="N93" s="26" t="s">
        <v>561</v>
      </c>
      <c r="O93" s="26" t="s">
        <v>370</v>
      </c>
      <c r="P93" s="26" t="s">
        <v>370</v>
      </c>
      <c r="Q93" s="26" t="s">
        <v>370</v>
      </c>
      <c r="R93" s="26" t="s">
        <v>370</v>
      </c>
      <c r="S93" s="26" t="s">
        <v>370</v>
      </c>
      <c r="T93" s="26" t="s">
        <v>560</v>
      </c>
      <c r="U93" s="26" t="s">
        <v>370</v>
      </c>
      <c r="V93" s="26" t="s">
        <v>370</v>
      </c>
      <c r="W93" s="26" t="s">
        <v>548</v>
      </c>
      <c r="X93" s="26" t="s">
        <v>562</v>
      </c>
    </row>
    <row r="94" spans="2:24" ht="13.8" thickBot="1" x14ac:dyDescent="0.3">
      <c r="B94" s="25" t="s">
        <v>272</v>
      </c>
      <c r="C94" s="26" t="s">
        <v>563</v>
      </c>
      <c r="D94" s="26" t="s">
        <v>370</v>
      </c>
      <c r="E94" s="26" t="s">
        <v>370</v>
      </c>
      <c r="F94" s="26" t="s">
        <v>370</v>
      </c>
      <c r="G94" s="26" t="s">
        <v>370</v>
      </c>
      <c r="H94" s="26" t="s">
        <v>370</v>
      </c>
      <c r="I94" s="26" t="s">
        <v>370</v>
      </c>
      <c r="J94" s="26" t="s">
        <v>541</v>
      </c>
      <c r="K94" s="26" t="s">
        <v>370</v>
      </c>
      <c r="L94" s="26" t="s">
        <v>370</v>
      </c>
      <c r="M94" s="26" t="s">
        <v>542</v>
      </c>
      <c r="N94" s="26" t="s">
        <v>561</v>
      </c>
      <c r="O94" s="26" t="s">
        <v>370</v>
      </c>
      <c r="P94" s="26" t="s">
        <v>370</v>
      </c>
      <c r="Q94" s="26" t="s">
        <v>370</v>
      </c>
      <c r="R94" s="26" t="s">
        <v>370</v>
      </c>
      <c r="S94" s="26" t="s">
        <v>370</v>
      </c>
      <c r="T94" s="26" t="s">
        <v>560</v>
      </c>
      <c r="U94" s="26" t="s">
        <v>370</v>
      </c>
      <c r="V94" s="26" t="s">
        <v>370</v>
      </c>
      <c r="W94" s="26" t="s">
        <v>548</v>
      </c>
      <c r="X94" s="26" t="s">
        <v>564</v>
      </c>
    </row>
    <row r="95" spans="2:24" ht="13.8" thickBot="1" x14ac:dyDescent="0.3">
      <c r="B95" s="25" t="s">
        <v>278</v>
      </c>
      <c r="C95" s="26" t="s">
        <v>563</v>
      </c>
      <c r="D95" s="26" t="s">
        <v>370</v>
      </c>
      <c r="E95" s="26" t="s">
        <v>370</v>
      </c>
      <c r="F95" s="26" t="s">
        <v>370</v>
      </c>
      <c r="G95" s="26" t="s">
        <v>370</v>
      </c>
      <c r="H95" s="26" t="s">
        <v>370</v>
      </c>
      <c r="I95" s="26" t="s">
        <v>370</v>
      </c>
      <c r="J95" s="26" t="s">
        <v>541</v>
      </c>
      <c r="K95" s="26" t="s">
        <v>370</v>
      </c>
      <c r="L95" s="26" t="s">
        <v>370</v>
      </c>
      <c r="M95" s="26" t="s">
        <v>542</v>
      </c>
      <c r="N95" s="26" t="s">
        <v>561</v>
      </c>
      <c r="O95" s="26" t="s">
        <v>370</v>
      </c>
      <c r="P95" s="26" t="s">
        <v>370</v>
      </c>
      <c r="Q95" s="26" t="s">
        <v>370</v>
      </c>
      <c r="R95" s="26" t="s">
        <v>370</v>
      </c>
      <c r="S95" s="26" t="s">
        <v>370</v>
      </c>
      <c r="T95" s="26" t="s">
        <v>560</v>
      </c>
      <c r="U95" s="26" t="s">
        <v>370</v>
      </c>
      <c r="V95" s="26" t="s">
        <v>370</v>
      </c>
      <c r="W95" s="26" t="s">
        <v>565</v>
      </c>
      <c r="X95" s="26" t="s">
        <v>564</v>
      </c>
    </row>
    <row r="96" spans="2:24" ht="13.8" thickBot="1" x14ac:dyDescent="0.3">
      <c r="B96" s="25" t="s">
        <v>284</v>
      </c>
      <c r="C96" s="26" t="s">
        <v>563</v>
      </c>
      <c r="D96" s="26" t="s">
        <v>370</v>
      </c>
      <c r="E96" s="26" t="s">
        <v>370</v>
      </c>
      <c r="F96" s="26" t="s">
        <v>370</v>
      </c>
      <c r="G96" s="26" t="s">
        <v>370</v>
      </c>
      <c r="H96" s="26" t="s">
        <v>370</v>
      </c>
      <c r="I96" s="26" t="s">
        <v>370</v>
      </c>
      <c r="J96" s="26" t="s">
        <v>566</v>
      </c>
      <c r="K96" s="26" t="s">
        <v>370</v>
      </c>
      <c r="L96" s="26" t="s">
        <v>370</v>
      </c>
      <c r="M96" s="26" t="s">
        <v>542</v>
      </c>
      <c r="N96" s="26" t="s">
        <v>561</v>
      </c>
      <c r="O96" s="26" t="s">
        <v>370</v>
      </c>
      <c r="P96" s="26" t="s">
        <v>370</v>
      </c>
      <c r="Q96" s="26" t="s">
        <v>370</v>
      </c>
      <c r="R96" s="26" t="s">
        <v>370</v>
      </c>
      <c r="S96" s="26" t="s">
        <v>370</v>
      </c>
      <c r="T96" s="26" t="s">
        <v>560</v>
      </c>
      <c r="U96" s="26" t="s">
        <v>370</v>
      </c>
      <c r="V96" s="26" t="s">
        <v>370</v>
      </c>
      <c r="W96" s="26" t="s">
        <v>565</v>
      </c>
      <c r="X96" s="26" t="s">
        <v>564</v>
      </c>
    </row>
    <row r="97" spans="2:24" ht="13.8" thickBot="1" x14ac:dyDescent="0.3">
      <c r="B97" s="25" t="s">
        <v>290</v>
      </c>
      <c r="C97" s="26" t="s">
        <v>563</v>
      </c>
      <c r="D97" s="26" t="s">
        <v>370</v>
      </c>
      <c r="E97" s="26" t="s">
        <v>370</v>
      </c>
      <c r="F97" s="26" t="s">
        <v>370</v>
      </c>
      <c r="G97" s="26" t="s">
        <v>370</v>
      </c>
      <c r="H97" s="26" t="s">
        <v>370</v>
      </c>
      <c r="I97" s="26" t="s">
        <v>370</v>
      </c>
      <c r="J97" s="26" t="s">
        <v>566</v>
      </c>
      <c r="K97" s="26" t="s">
        <v>370</v>
      </c>
      <c r="L97" s="26" t="s">
        <v>370</v>
      </c>
      <c r="M97" s="26" t="s">
        <v>542</v>
      </c>
      <c r="N97" s="26" t="s">
        <v>561</v>
      </c>
      <c r="O97" s="26" t="s">
        <v>370</v>
      </c>
      <c r="P97" s="26" t="s">
        <v>370</v>
      </c>
      <c r="Q97" s="26" t="s">
        <v>370</v>
      </c>
      <c r="R97" s="26" t="s">
        <v>370</v>
      </c>
      <c r="S97" s="26" t="s">
        <v>370</v>
      </c>
      <c r="T97" s="26" t="s">
        <v>560</v>
      </c>
      <c r="U97" s="26" t="s">
        <v>370</v>
      </c>
      <c r="V97" s="26" t="s">
        <v>370</v>
      </c>
      <c r="W97" s="26" t="s">
        <v>567</v>
      </c>
      <c r="X97" s="26" t="s">
        <v>564</v>
      </c>
    </row>
    <row r="98" spans="2:24" ht="13.8" thickBot="1" x14ac:dyDescent="0.3">
      <c r="B98" s="25" t="s">
        <v>296</v>
      </c>
      <c r="C98" s="26" t="s">
        <v>563</v>
      </c>
      <c r="D98" s="26" t="s">
        <v>370</v>
      </c>
      <c r="E98" s="26" t="s">
        <v>370</v>
      </c>
      <c r="F98" s="26" t="s">
        <v>370</v>
      </c>
      <c r="G98" s="26" t="s">
        <v>370</v>
      </c>
      <c r="H98" s="26" t="s">
        <v>370</v>
      </c>
      <c r="I98" s="26" t="s">
        <v>370</v>
      </c>
      <c r="J98" s="26" t="s">
        <v>568</v>
      </c>
      <c r="K98" s="26" t="s">
        <v>370</v>
      </c>
      <c r="L98" s="26" t="s">
        <v>370</v>
      </c>
      <c r="M98" s="26" t="s">
        <v>542</v>
      </c>
      <c r="N98" s="26" t="s">
        <v>561</v>
      </c>
      <c r="O98" s="26" t="s">
        <v>370</v>
      </c>
      <c r="P98" s="26" t="s">
        <v>370</v>
      </c>
      <c r="Q98" s="26" t="s">
        <v>370</v>
      </c>
      <c r="R98" s="26" t="s">
        <v>370</v>
      </c>
      <c r="S98" s="26" t="s">
        <v>370</v>
      </c>
      <c r="T98" s="26" t="s">
        <v>560</v>
      </c>
      <c r="U98" s="26" t="s">
        <v>370</v>
      </c>
      <c r="V98" s="26" t="s">
        <v>370</v>
      </c>
      <c r="W98" s="26" t="s">
        <v>567</v>
      </c>
      <c r="X98" s="26" t="s">
        <v>564</v>
      </c>
    </row>
    <row r="99" spans="2:24" ht="13.8" thickBot="1" x14ac:dyDescent="0.3">
      <c r="B99" s="25" t="s">
        <v>302</v>
      </c>
      <c r="C99" s="26" t="s">
        <v>563</v>
      </c>
      <c r="D99" s="26" t="s">
        <v>370</v>
      </c>
      <c r="E99" s="26" t="s">
        <v>370</v>
      </c>
      <c r="F99" s="26" t="s">
        <v>370</v>
      </c>
      <c r="G99" s="26" t="s">
        <v>370</v>
      </c>
      <c r="H99" s="26" t="s">
        <v>370</v>
      </c>
      <c r="I99" s="26" t="s">
        <v>370</v>
      </c>
      <c r="J99" s="26" t="s">
        <v>568</v>
      </c>
      <c r="K99" s="26" t="s">
        <v>370</v>
      </c>
      <c r="L99" s="26" t="s">
        <v>370</v>
      </c>
      <c r="M99" s="26" t="s">
        <v>542</v>
      </c>
      <c r="N99" s="26" t="s">
        <v>561</v>
      </c>
      <c r="O99" s="26" t="s">
        <v>370</v>
      </c>
      <c r="P99" s="26" t="s">
        <v>370</v>
      </c>
      <c r="Q99" s="26" t="s">
        <v>370</v>
      </c>
      <c r="R99" s="26" t="s">
        <v>370</v>
      </c>
      <c r="S99" s="26" t="s">
        <v>370</v>
      </c>
      <c r="T99" s="26" t="s">
        <v>560</v>
      </c>
      <c r="U99" s="26" t="s">
        <v>370</v>
      </c>
      <c r="V99" s="26" t="s">
        <v>370</v>
      </c>
      <c r="W99" s="26" t="s">
        <v>567</v>
      </c>
      <c r="X99" s="26" t="s">
        <v>564</v>
      </c>
    </row>
    <row r="100" spans="2:24" ht="13.8" thickBot="1" x14ac:dyDescent="0.3">
      <c r="B100" s="25" t="s">
        <v>308</v>
      </c>
      <c r="C100" s="26" t="s">
        <v>569</v>
      </c>
      <c r="D100" s="26" t="s">
        <v>370</v>
      </c>
      <c r="E100" s="26" t="s">
        <v>370</v>
      </c>
      <c r="F100" s="26" t="s">
        <v>370</v>
      </c>
      <c r="G100" s="26" t="s">
        <v>370</v>
      </c>
      <c r="H100" s="26" t="s">
        <v>370</v>
      </c>
      <c r="I100" s="26" t="s">
        <v>370</v>
      </c>
      <c r="J100" s="26" t="s">
        <v>568</v>
      </c>
      <c r="K100" s="26" t="s">
        <v>370</v>
      </c>
      <c r="L100" s="26" t="s">
        <v>370</v>
      </c>
      <c r="M100" s="26" t="s">
        <v>542</v>
      </c>
      <c r="N100" s="26" t="s">
        <v>561</v>
      </c>
      <c r="O100" s="26" t="s">
        <v>370</v>
      </c>
      <c r="P100" s="26" t="s">
        <v>370</v>
      </c>
      <c r="Q100" s="26" t="s">
        <v>370</v>
      </c>
      <c r="R100" s="26" t="s">
        <v>370</v>
      </c>
      <c r="S100" s="26" t="s">
        <v>370</v>
      </c>
      <c r="T100" s="26" t="s">
        <v>560</v>
      </c>
      <c r="U100" s="26" t="s">
        <v>370</v>
      </c>
      <c r="V100" s="26" t="s">
        <v>370</v>
      </c>
      <c r="W100" s="26" t="s">
        <v>567</v>
      </c>
      <c r="X100" s="26" t="s">
        <v>564</v>
      </c>
    </row>
    <row r="101" spans="2:24" ht="13.8" thickBot="1" x14ac:dyDescent="0.3">
      <c r="B101" s="25" t="s">
        <v>314</v>
      </c>
      <c r="C101" s="26" t="s">
        <v>569</v>
      </c>
      <c r="D101" s="26" t="s">
        <v>370</v>
      </c>
      <c r="E101" s="26" t="s">
        <v>370</v>
      </c>
      <c r="F101" s="26" t="s">
        <v>370</v>
      </c>
      <c r="G101" s="26" t="s">
        <v>370</v>
      </c>
      <c r="H101" s="26" t="s">
        <v>370</v>
      </c>
      <c r="I101" s="26" t="s">
        <v>370</v>
      </c>
      <c r="J101" s="26" t="s">
        <v>568</v>
      </c>
      <c r="K101" s="26" t="s">
        <v>370</v>
      </c>
      <c r="L101" s="26" t="s">
        <v>370</v>
      </c>
      <c r="M101" s="26" t="s">
        <v>570</v>
      </c>
      <c r="N101" s="26" t="s">
        <v>571</v>
      </c>
      <c r="O101" s="26" t="s">
        <v>370</v>
      </c>
      <c r="P101" s="26" t="s">
        <v>370</v>
      </c>
      <c r="Q101" s="26" t="s">
        <v>370</v>
      </c>
      <c r="R101" s="26" t="s">
        <v>370</v>
      </c>
      <c r="S101" s="26" t="s">
        <v>370</v>
      </c>
      <c r="T101" s="26" t="s">
        <v>560</v>
      </c>
      <c r="U101" s="26" t="s">
        <v>370</v>
      </c>
      <c r="V101" s="26" t="s">
        <v>370</v>
      </c>
      <c r="W101" s="26" t="s">
        <v>567</v>
      </c>
      <c r="X101" s="26" t="s">
        <v>564</v>
      </c>
    </row>
    <row r="102" spans="2:24" ht="13.8" thickBot="1" x14ac:dyDescent="0.3">
      <c r="B102" s="25" t="s">
        <v>320</v>
      </c>
      <c r="C102" s="26" t="s">
        <v>569</v>
      </c>
      <c r="D102" s="26" t="s">
        <v>370</v>
      </c>
      <c r="E102" s="26" t="s">
        <v>370</v>
      </c>
      <c r="F102" s="26" t="s">
        <v>370</v>
      </c>
      <c r="G102" s="26" t="s">
        <v>370</v>
      </c>
      <c r="H102" s="26" t="s">
        <v>370</v>
      </c>
      <c r="I102" s="26" t="s">
        <v>370</v>
      </c>
      <c r="J102" s="26" t="s">
        <v>568</v>
      </c>
      <c r="K102" s="26" t="s">
        <v>370</v>
      </c>
      <c r="L102" s="26" t="s">
        <v>370</v>
      </c>
      <c r="M102" s="26" t="s">
        <v>570</v>
      </c>
      <c r="N102" s="26" t="s">
        <v>571</v>
      </c>
      <c r="O102" s="26" t="s">
        <v>370</v>
      </c>
      <c r="P102" s="26" t="s">
        <v>370</v>
      </c>
      <c r="Q102" s="26" t="s">
        <v>370</v>
      </c>
      <c r="R102" s="26" t="s">
        <v>370</v>
      </c>
      <c r="S102" s="26" t="s">
        <v>370</v>
      </c>
      <c r="T102" s="26" t="s">
        <v>560</v>
      </c>
      <c r="U102" s="26" t="s">
        <v>370</v>
      </c>
      <c r="V102" s="26" t="s">
        <v>370</v>
      </c>
      <c r="W102" s="26" t="s">
        <v>567</v>
      </c>
      <c r="X102" s="26" t="s">
        <v>564</v>
      </c>
    </row>
    <row r="103" spans="2:24" ht="13.8" thickBot="1" x14ac:dyDescent="0.3">
      <c r="B103" s="25" t="s">
        <v>326</v>
      </c>
      <c r="C103" s="26" t="s">
        <v>569</v>
      </c>
      <c r="D103" s="26" t="s">
        <v>370</v>
      </c>
      <c r="E103" s="26" t="s">
        <v>370</v>
      </c>
      <c r="F103" s="26" t="s">
        <v>370</v>
      </c>
      <c r="G103" s="26" t="s">
        <v>370</v>
      </c>
      <c r="H103" s="26" t="s">
        <v>370</v>
      </c>
      <c r="I103" s="26" t="s">
        <v>370</v>
      </c>
      <c r="J103" s="26" t="s">
        <v>572</v>
      </c>
      <c r="K103" s="26" t="s">
        <v>370</v>
      </c>
      <c r="L103" s="26" t="s">
        <v>370</v>
      </c>
      <c r="M103" s="26" t="s">
        <v>570</v>
      </c>
      <c r="N103" s="26" t="s">
        <v>370</v>
      </c>
      <c r="O103" s="26" t="s">
        <v>370</v>
      </c>
      <c r="P103" s="26" t="s">
        <v>370</v>
      </c>
      <c r="Q103" s="26" t="s">
        <v>370</v>
      </c>
      <c r="R103" s="26" t="s">
        <v>370</v>
      </c>
      <c r="S103" s="26" t="s">
        <v>370</v>
      </c>
      <c r="T103" s="26" t="s">
        <v>573</v>
      </c>
      <c r="U103" s="26" t="s">
        <v>370</v>
      </c>
      <c r="V103" s="26" t="s">
        <v>370</v>
      </c>
      <c r="W103" s="26" t="s">
        <v>567</v>
      </c>
      <c r="X103" s="26" t="s">
        <v>370</v>
      </c>
    </row>
    <row r="104" spans="2:24" ht="13.8" thickBot="1" x14ac:dyDescent="0.3">
      <c r="B104" s="25" t="s">
        <v>332</v>
      </c>
      <c r="C104" s="26" t="s">
        <v>569</v>
      </c>
      <c r="D104" s="26" t="s">
        <v>370</v>
      </c>
      <c r="E104" s="26" t="s">
        <v>370</v>
      </c>
      <c r="F104" s="26" t="s">
        <v>370</v>
      </c>
      <c r="G104" s="26" t="s">
        <v>370</v>
      </c>
      <c r="H104" s="26" t="s">
        <v>370</v>
      </c>
      <c r="I104" s="26" t="s">
        <v>370</v>
      </c>
      <c r="J104" s="26" t="s">
        <v>572</v>
      </c>
      <c r="K104" s="26" t="s">
        <v>370</v>
      </c>
      <c r="L104" s="26" t="s">
        <v>370</v>
      </c>
      <c r="M104" s="26" t="s">
        <v>570</v>
      </c>
      <c r="N104" s="26" t="s">
        <v>370</v>
      </c>
      <c r="O104" s="26" t="s">
        <v>370</v>
      </c>
      <c r="P104" s="26" t="s">
        <v>370</v>
      </c>
      <c r="Q104" s="26" t="s">
        <v>370</v>
      </c>
      <c r="R104" s="26" t="s">
        <v>370</v>
      </c>
      <c r="S104" s="26" t="s">
        <v>370</v>
      </c>
      <c r="T104" s="26" t="s">
        <v>573</v>
      </c>
      <c r="U104" s="26" t="s">
        <v>370</v>
      </c>
      <c r="V104" s="26" t="s">
        <v>370</v>
      </c>
      <c r="W104" s="26" t="s">
        <v>370</v>
      </c>
      <c r="X104" s="26" t="s">
        <v>370</v>
      </c>
    </row>
    <row r="105" spans="2:24" ht="13.8" thickBot="1" x14ac:dyDescent="0.3">
      <c r="B105" s="25" t="s">
        <v>338</v>
      </c>
      <c r="C105" s="26" t="s">
        <v>569</v>
      </c>
      <c r="D105" s="26" t="s">
        <v>370</v>
      </c>
      <c r="E105" s="26" t="s">
        <v>370</v>
      </c>
      <c r="F105" s="26" t="s">
        <v>370</v>
      </c>
      <c r="G105" s="26" t="s">
        <v>370</v>
      </c>
      <c r="H105" s="26" t="s">
        <v>370</v>
      </c>
      <c r="I105" s="26" t="s">
        <v>370</v>
      </c>
      <c r="J105" s="26" t="s">
        <v>572</v>
      </c>
      <c r="K105" s="26" t="s">
        <v>370</v>
      </c>
      <c r="L105" s="26" t="s">
        <v>370</v>
      </c>
      <c r="M105" s="26" t="s">
        <v>570</v>
      </c>
      <c r="N105" s="26" t="s">
        <v>370</v>
      </c>
      <c r="O105" s="26" t="s">
        <v>370</v>
      </c>
      <c r="P105" s="26" t="s">
        <v>370</v>
      </c>
      <c r="Q105" s="26" t="s">
        <v>370</v>
      </c>
      <c r="R105" s="26" t="s">
        <v>370</v>
      </c>
      <c r="S105" s="26" t="s">
        <v>370</v>
      </c>
      <c r="T105" s="26" t="s">
        <v>573</v>
      </c>
      <c r="U105" s="26" t="s">
        <v>370</v>
      </c>
      <c r="V105" s="26" t="s">
        <v>370</v>
      </c>
      <c r="W105" s="26" t="s">
        <v>370</v>
      </c>
      <c r="X105" s="26" t="s">
        <v>370</v>
      </c>
    </row>
    <row r="106" spans="2:24" ht="13.8" thickBot="1" x14ac:dyDescent="0.3">
      <c r="B106" s="25" t="s">
        <v>344</v>
      </c>
      <c r="C106" s="26" t="s">
        <v>569</v>
      </c>
      <c r="D106" s="26" t="s">
        <v>370</v>
      </c>
      <c r="E106" s="26" t="s">
        <v>370</v>
      </c>
      <c r="F106" s="26" t="s">
        <v>370</v>
      </c>
      <c r="G106" s="26" t="s">
        <v>370</v>
      </c>
      <c r="H106" s="26" t="s">
        <v>370</v>
      </c>
      <c r="I106" s="26" t="s">
        <v>370</v>
      </c>
      <c r="J106" s="26" t="s">
        <v>572</v>
      </c>
      <c r="K106" s="26" t="s">
        <v>370</v>
      </c>
      <c r="L106" s="26" t="s">
        <v>370</v>
      </c>
      <c r="M106" s="26" t="s">
        <v>570</v>
      </c>
      <c r="N106" s="26" t="s">
        <v>370</v>
      </c>
      <c r="O106" s="26" t="s">
        <v>370</v>
      </c>
      <c r="P106" s="26" t="s">
        <v>370</v>
      </c>
      <c r="Q106" s="26" t="s">
        <v>370</v>
      </c>
      <c r="R106" s="26" t="s">
        <v>370</v>
      </c>
      <c r="S106" s="26" t="s">
        <v>370</v>
      </c>
      <c r="T106" s="26" t="s">
        <v>370</v>
      </c>
      <c r="U106" s="26" t="s">
        <v>370</v>
      </c>
      <c r="V106" s="26" t="s">
        <v>370</v>
      </c>
      <c r="W106" s="26" t="s">
        <v>370</v>
      </c>
      <c r="X106" s="26" t="s">
        <v>370</v>
      </c>
    </row>
    <row r="107" spans="2:24" ht="13.8" thickBot="1" x14ac:dyDescent="0.3">
      <c r="B107" s="25" t="s">
        <v>350</v>
      </c>
      <c r="C107" s="26" t="s">
        <v>574</v>
      </c>
      <c r="D107" s="26" t="s">
        <v>370</v>
      </c>
      <c r="E107" s="26" t="s">
        <v>370</v>
      </c>
      <c r="F107" s="26" t="s">
        <v>370</v>
      </c>
      <c r="G107" s="26" t="s">
        <v>370</v>
      </c>
      <c r="H107" s="26" t="s">
        <v>370</v>
      </c>
      <c r="I107" s="26" t="s">
        <v>370</v>
      </c>
      <c r="J107" s="26" t="s">
        <v>370</v>
      </c>
      <c r="K107" s="26" t="s">
        <v>370</v>
      </c>
      <c r="L107" s="26" t="s">
        <v>370</v>
      </c>
      <c r="M107" s="26" t="s">
        <v>570</v>
      </c>
      <c r="N107" s="26" t="s">
        <v>370</v>
      </c>
      <c r="O107" s="26" t="s">
        <v>370</v>
      </c>
      <c r="P107" s="26" t="s">
        <v>370</v>
      </c>
      <c r="Q107" s="26" t="s">
        <v>370</v>
      </c>
      <c r="R107" s="26" t="s">
        <v>370</v>
      </c>
      <c r="S107" s="26" t="s">
        <v>370</v>
      </c>
      <c r="T107" s="26" t="s">
        <v>370</v>
      </c>
      <c r="U107" s="26" t="s">
        <v>370</v>
      </c>
      <c r="V107" s="26" t="s">
        <v>370</v>
      </c>
      <c r="W107" s="26" t="s">
        <v>370</v>
      </c>
      <c r="X107" s="26" t="s">
        <v>370</v>
      </c>
    </row>
    <row r="108" spans="2:24" ht="13.8" thickBot="1" x14ac:dyDescent="0.3">
      <c r="B108" s="25" t="s">
        <v>356</v>
      </c>
      <c r="C108" s="26" t="s">
        <v>574</v>
      </c>
      <c r="D108" s="26" t="s">
        <v>370</v>
      </c>
      <c r="E108" s="26" t="s">
        <v>370</v>
      </c>
      <c r="F108" s="26" t="s">
        <v>370</v>
      </c>
      <c r="G108" s="26" t="s">
        <v>370</v>
      </c>
      <c r="H108" s="26" t="s">
        <v>370</v>
      </c>
      <c r="I108" s="26" t="s">
        <v>370</v>
      </c>
      <c r="J108" s="26" t="s">
        <v>370</v>
      </c>
      <c r="K108" s="26" t="s">
        <v>370</v>
      </c>
      <c r="L108" s="26" t="s">
        <v>370</v>
      </c>
      <c r="M108" s="26" t="s">
        <v>370</v>
      </c>
      <c r="N108" s="26" t="s">
        <v>370</v>
      </c>
      <c r="O108" s="26" t="s">
        <v>370</v>
      </c>
      <c r="P108" s="26" t="s">
        <v>370</v>
      </c>
      <c r="Q108" s="26" t="s">
        <v>370</v>
      </c>
      <c r="R108" s="26" t="s">
        <v>370</v>
      </c>
      <c r="S108" s="26" t="s">
        <v>370</v>
      </c>
      <c r="T108" s="26" t="s">
        <v>370</v>
      </c>
      <c r="U108" s="26" t="s">
        <v>370</v>
      </c>
      <c r="V108" s="26" t="s">
        <v>370</v>
      </c>
      <c r="W108" s="26" t="s">
        <v>370</v>
      </c>
      <c r="X108" s="26" t="s">
        <v>370</v>
      </c>
    </row>
    <row r="109" spans="2:24" ht="13.8" thickBot="1" x14ac:dyDescent="0.3">
      <c r="B109" s="25" t="s">
        <v>362</v>
      </c>
      <c r="C109" s="26" t="s">
        <v>370</v>
      </c>
      <c r="D109" s="26" t="s">
        <v>370</v>
      </c>
      <c r="E109" s="26" t="s">
        <v>370</v>
      </c>
      <c r="F109" s="26" t="s">
        <v>370</v>
      </c>
      <c r="G109" s="26" t="s">
        <v>370</v>
      </c>
      <c r="H109" s="26" t="s">
        <v>370</v>
      </c>
      <c r="I109" s="26" t="s">
        <v>370</v>
      </c>
      <c r="J109" s="26" t="s">
        <v>370</v>
      </c>
      <c r="K109" s="26" t="s">
        <v>370</v>
      </c>
      <c r="L109" s="26" t="s">
        <v>370</v>
      </c>
      <c r="M109" s="26" t="s">
        <v>370</v>
      </c>
      <c r="N109" s="26" t="s">
        <v>370</v>
      </c>
      <c r="O109" s="26" t="s">
        <v>370</v>
      </c>
      <c r="P109" s="26" t="s">
        <v>370</v>
      </c>
      <c r="Q109" s="26" t="s">
        <v>370</v>
      </c>
      <c r="R109" s="26" t="s">
        <v>370</v>
      </c>
      <c r="S109" s="26" t="s">
        <v>370</v>
      </c>
      <c r="T109" s="26" t="s">
        <v>370</v>
      </c>
      <c r="U109" s="26" t="s">
        <v>370</v>
      </c>
      <c r="V109" s="26" t="s">
        <v>370</v>
      </c>
      <c r="W109" s="26" t="s">
        <v>370</v>
      </c>
      <c r="X109" s="26" t="s">
        <v>370</v>
      </c>
    </row>
    <row r="110" spans="2:24" ht="13.8" thickBot="1" x14ac:dyDescent="0.3">
      <c r="B110" s="25" t="s">
        <v>368</v>
      </c>
      <c r="C110" s="26" t="s">
        <v>370</v>
      </c>
      <c r="D110" s="26" t="s">
        <v>370</v>
      </c>
      <c r="E110" s="26" t="s">
        <v>370</v>
      </c>
      <c r="F110" s="26" t="s">
        <v>370</v>
      </c>
      <c r="G110" s="26" t="s">
        <v>370</v>
      </c>
      <c r="H110" s="26" t="s">
        <v>370</v>
      </c>
      <c r="I110" s="26" t="s">
        <v>370</v>
      </c>
      <c r="J110" s="26" t="s">
        <v>370</v>
      </c>
      <c r="K110" s="26" t="s">
        <v>370</v>
      </c>
      <c r="L110" s="26" t="s">
        <v>370</v>
      </c>
      <c r="M110" s="26" t="s">
        <v>370</v>
      </c>
      <c r="N110" s="26" t="s">
        <v>370</v>
      </c>
      <c r="O110" s="26" t="s">
        <v>370</v>
      </c>
      <c r="P110" s="26" t="s">
        <v>370</v>
      </c>
      <c r="Q110" s="26" t="s">
        <v>370</v>
      </c>
      <c r="R110" s="26" t="s">
        <v>370</v>
      </c>
      <c r="S110" s="26" t="s">
        <v>370</v>
      </c>
      <c r="T110" s="26" t="s">
        <v>370</v>
      </c>
      <c r="U110" s="26" t="s">
        <v>370</v>
      </c>
      <c r="V110" s="26" t="s">
        <v>370</v>
      </c>
      <c r="W110" s="26" t="s">
        <v>370</v>
      </c>
      <c r="X110" s="26" t="s">
        <v>370</v>
      </c>
    </row>
    <row r="111" spans="2:24" ht="18.600000000000001" thickBot="1" x14ac:dyDescent="0.3">
      <c r="B111" s="21"/>
    </row>
    <row r="112" spans="2:24" ht="13.8" thickBot="1" x14ac:dyDescent="0.3">
      <c r="B112" s="25" t="s">
        <v>372</v>
      </c>
      <c r="C112" s="25" t="s">
        <v>135</v>
      </c>
      <c r="D112" s="25" t="s">
        <v>136</v>
      </c>
      <c r="E112" s="25" t="s">
        <v>137</v>
      </c>
      <c r="F112" s="25" t="s">
        <v>138</v>
      </c>
      <c r="G112" s="25" t="s">
        <v>139</v>
      </c>
      <c r="H112" s="25" t="s">
        <v>140</v>
      </c>
      <c r="I112" s="25" t="s">
        <v>493</v>
      </c>
      <c r="J112" s="25" t="s">
        <v>494</v>
      </c>
      <c r="K112" s="25" t="s">
        <v>495</v>
      </c>
      <c r="L112" s="25" t="s">
        <v>496</v>
      </c>
      <c r="M112" s="25" t="s">
        <v>497</v>
      </c>
      <c r="N112" s="25" t="s">
        <v>525</v>
      </c>
      <c r="O112" s="25" t="s">
        <v>526</v>
      </c>
      <c r="P112" s="25" t="s">
        <v>527</v>
      </c>
      <c r="Q112" s="25" t="s">
        <v>528</v>
      </c>
      <c r="R112" s="25" t="s">
        <v>529</v>
      </c>
      <c r="S112" s="25" t="s">
        <v>530</v>
      </c>
      <c r="T112" s="25" t="s">
        <v>531</v>
      </c>
      <c r="U112" s="25" t="s">
        <v>532</v>
      </c>
      <c r="V112" s="25" t="s">
        <v>533</v>
      </c>
      <c r="W112" s="25" t="s">
        <v>534</v>
      </c>
      <c r="X112" s="25" t="s">
        <v>535</v>
      </c>
    </row>
    <row r="113" spans="2:24" ht="13.8" thickBot="1" x14ac:dyDescent="0.3">
      <c r="B113" s="25" t="s">
        <v>176</v>
      </c>
      <c r="C113" s="26">
        <v>81218.2</v>
      </c>
      <c r="D113" s="26">
        <v>0</v>
      </c>
      <c r="E113" s="26">
        <v>5624.2</v>
      </c>
      <c r="F113" s="26">
        <v>6782.5</v>
      </c>
      <c r="G113" s="26">
        <v>9448</v>
      </c>
      <c r="H113" s="26">
        <v>0</v>
      </c>
      <c r="I113" s="26">
        <v>0</v>
      </c>
      <c r="J113" s="26">
        <v>18411</v>
      </c>
      <c r="K113" s="26">
        <v>0</v>
      </c>
      <c r="L113" s="26">
        <v>0</v>
      </c>
      <c r="M113" s="26">
        <v>10139.299999999999</v>
      </c>
      <c r="N113" s="26">
        <v>12647.6</v>
      </c>
      <c r="O113" s="26">
        <v>3612</v>
      </c>
      <c r="P113" s="26">
        <v>0</v>
      </c>
      <c r="Q113" s="26">
        <v>0</v>
      </c>
      <c r="R113" s="26">
        <v>1717.9</v>
      </c>
      <c r="S113" s="26">
        <v>0</v>
      </c>
      <c r="T113" s="26">
        <v>5634.3</v>
      </c>
      <c r="U113" s="26">
        <v>577.1</v>
      </c>
      <c r="V113" s="26">
        <v>0</v>
      </c>
      <c r="W113" s="26">
        <v>3104.9</v>
      </c>
      <c r="X113" s="26">
        <v>3411.3</v>
      </c>
    </row>
    <row r="114" spans="2:24" ht="13.8" thickBot="1" x14ac:dyDescent="0.3">
      <c r="B114" s="25" t="s">
        <v>182</v>
      </c>
      <c r="C114" s="26">
        <v>56718</v>
      </c>
      <c r="D114" s="26">
        <v>0</v>
      </c>
      <c r="E114" s="26">
        <v>5624.2</v>
      </c>
      <c r="F114" s="26">
        <v>6782.5</v>
      </c>
      <c r="G114" s="26">
        <v>9448</v>
      </c>
      <c r="H114" s="26">
        <v>0</v>
      </c>
      <c r="I114" s="26">
        <v>0</v>
      </c>
      <c r="J114" s="26">
        <v>18411</v>
      </c>
      <c r="K114" s="26">
        <v>0</v>
      </c>
      <c r="L114" s="26">
        <v>0</v>
      </c>
      <c r="M114" s="26">
        <v>10139.299999999999</v>
      </c>
      <c r="N114" s="26">
        <v>4565.6000000000004</v>
      </c>
      <c r="O114" s="26">
        <v>3612</v>
      </c>
      <c r="P114" s="26">
        <v>0</v>
      </c>
      <c r="Q114" s="26">
        <v>0</v>
      </c>
      <c r="R114" s="26">
        <v>1717.9</v>
      </c>
      <c r="S114" s="26">
        <v>0</v>
      </c>
      <c r="T114" s="26">
        <v>5634.3</v>
      </c>
      <c r="U114" s="26">
        <v>577.1</v>
      </c>
      <c r="V114" s="26">
        <v>0</v>
      </c>
      <c r="W114" s="26">
        <v>3104.9</v>
      </c>
      <c r="X114" s="26">
        <v>3411.3</v>
      </c>
    </row>
    <row r="115" spans="2:24" ht="13.8" thickBot="1" x14ac:dyDescent="0.3">
      <c r="B115" s="25" t="s">
        <v>188</v>
      </c>
      <c r="C115" s="26">
        <v>25652.5</v>
      </c>
      <c r="D115" s="26">
        <v>0</v>
      </c>
      <c r="E115" s="26">
        <v>5624.2</v>
      </c>
      <c r="F115" s="26">
        <v>6782.5</v>
      </c>
      <c r="G115" s="26">
        <v>9448</v>
      </c>
      <c r="H115" s="26">
        <v>0</v>
      </c>
      <c r="I115" s="26">
        <v>0</v>
      </c>
      <c r="J115" s="26">
        <v>18411</v>
      </c>
      <c r="K115" s="26">
        <v>0</v>
      </c>
      <c r="L115" s="26">
        <v>0</v>
      </c>
      <c r="M115" s="26">
        <v>10139.299999999999</v>
      </c>
      <c r="N115" s="26">
        <v>4565.6000000000004</v>
      </c>
      <c r="O115" s="26">
        <v>3612</v>
      </c>
      <c r="P115" s="26">
        <v>0</v>
      </c>
      <c r="Q115" s="26">
        <v>0</v>
      </c>
      <c r="R115" s="26">
        <v>1717.9</v>
      </c>
      <c r="S115" s="26">
        <v>0</v>
      </c>
      <c r="T115" s="26">
        <v>5634.3</v>
      </c>
      <c r="U115" s="26">
        <v>577.1</v>
      </c>
      <c r="V115" s="26">
        <v>0</v>
      </c>
      <c r="W115" s="26">
        <v>3104.9</v>
      </c>
      <c r="X115" s="26">
        <v>3411.3</v>
      </c>
    </row>
    <row r="116" spans="2:24" ht="13.8" thickBot="1" x14ac:dyDescent="0.3">
      <c r="B116" s="25" t="s">
        <v>194</v>
      </c>
      <c r="C116" s="26">
        <v>19921.099999999999</v>
      </c>
      <c r="D116" s="26">
        <v>0</v>
      </c>
      <c r="E116" s="26">
        <v>5624.2</v>
      </c>
      <c r="F116" s="26">
        <v>6782.5</v>
      </c>
      <c r="G116" s="26">
        <v>9448</v>
      </c>
      <c r="H116" s="26">
        <v>0</v>
      </c>
      <c r="I116" s="26">
        <v>0</v>
      </c>
      <c r="J116" s="26">
        <v>18411</v>
      </c>
      <c r="K116" s="26">
        <v>0</v>
      </c>
      <c r="L116" s="26">
        <v>0</v>
      </c>
      <c r="M116" s="26">
        <v>10139.299999999999</v>
      </c>
      <c r="N116" s="26">
        <v>4565.6000000000004</v>
      </c>
      <c r="O116" s="26">
        <v>3612</v>
      </c>
      <c r="P116" s="26">
        <v>0</v>
      </c>
      <c r="Q116" s="26">
        <v>0</v>
      </c>
      <c r="R116" s="26">
        <v>1717.9</v>
      </c>
      <c r="S116" s="26">
        <v>0</v>
      </c>
      <c r="T116" s="26">
        <v>5634.3</v>
      </c>
      <c r="U116" s="26">
        <v>577.1</v>
      </c>
      <c r="V116" s="26">
        <v>0</v>
      </c>
      <c r="W116" s="26">
        <v>3104.9</v>
      </c>
      <c r="X116" s="26">
        <v>3411.3</v>
      </c>
    </row>
    <row r="117" spans="2:24" ht="13.8" thickBot="1" x14ac:dyDescent="0.3">
      <c r="B117" s="25" t="s">
        <v>200</v>
      </c>
      <c r="C117" s="26">
        <v>9668.2000000000007</v>
      </c>
      <c r="D117" s="26">
        <v>0</v>
      </c>
      <c r="E117" s="26">
        <v>5624.2</v>
      </c>
      <c r="F117" s="26">
        <v>6782.5</v>
      </c>
      <c r="G117" s="26">
        <v>9448</v>
      </c>
      <c r="H117" s="26">
        <v>0</v>
      </c>
      <c r="I117" s="26">
        <v>0</v>
      </c>
      <c r="J117" s="26">
        <v>18411</v>
      </c>
      <c r="K117" s="26">
        <v>0</v>
      </c>
      <c r="L117" s="26">
        <v>0</v>
      </c>
      <c r="M117" s="26">
        <v>10139.299999999999</v>
      </c>
      <c r="N117" s="26">
        <v>4565.6000000000004</v>
      </c>
      <c r="O117" s="26">
        <v>3612</v>
      </c>
      <c r="P117" s="26">
        <v>0</v>
      </c>
      <c r="Q117" s="26">
        <v>0</v>
      </c>
      <c r="R117" s="26">
        <v>1717.9</v>
      </c>
      <c r="S117" s="26">
        <v>0</v>
      </c>
      <c r="T117" s="26">
        <v>5634.3</v>
      </c>
      <c r="U117" s="26">
        <v>577.1</v>
      </c>
      <c r="V117" s="26">
        <v>0</v>
      </c>
      <c r="W117" s="26">
        <v>3104.9</v>
      </c>
      <c r="X117" s="26">
        <v>3411.3</v>
      </c>
    </row>
    <row r="118" spans="2:24" ht="13.8" thickBot="1" x14ac:dyDescent="0.3">
      <c r="B118" s="25" t="s">
        <v>206</v>
      </c>
      <c r="C118" s="26">
        <v>9668.2000000000007</v>
      </c>
      <c r="D118" s="26">
        <v>0</v>
      </c>
      <c r="E118" s="26">
        <v>5624.2</v>
      </c>
      <c r="F118" s="26">
        <v>6782.5</v>
      </c>
      <c r="G118" s="26">
        <v>9448</v>
      </c>
      <c r="H118" s="26">
        <v>0</v>
      </c>
      <c r="I118" s="26">
        <v>0</v>
      </c>
      <c r="J118" s="26">
        <v>18411</v>
      </c>
      <c r="K118" s="26">
        <v>0</v>
      </c>
      <c r="L118" s="26">
        <v>0</v>
      </c>
      <c r="M118" s="26">
        <v>10139.299999999999</v>
      </c>
      <c r="N118" s="26">
        <v>4565.6000000000004</v>
      </c>
      <c r="O118" s="26">
        <v>0</v>
      </c>
      <c r="P118" s="26">
        <v>0</v>
      </c>
      <c r="Q118" s="26">
        <v>0</v>
      </c>
      <c r="R118" s="26">
        <v>1717.9</v>
      </c>
      <c r="S118" s="26">
        <v>0</v>
      </c>
      <c r="T118" s="26">
        <v>5634.3</v>
      </c>
      <c r="U118" s="26">
        <v>577.1</v>
      </c>
      <c r="V118" s="26">
        <v>0</v>
      </c>
      <c r="W118" s="26">
        <v>3104.9</v>
      </c>
      <c r="X118" s="26">
        <v>3411.3</v>
      </c>
    </row>
    <row r="119" spans="2:24" ht="13.8" thickBot="1" x14ac:dyDescent="0.3">
      <c r="B119" s="25" t="s">
        <v>212</v>
      </c>
      <c r="C119" s="26">
        <v>9668.2000000000007</v>
      </c>
      <c r="D119" s="26">
        <v>0</v>
      </c>
      <c r="E119" s="26">
        <v>5624.2</v>
      </c>
      <c r="F119" s="26">
        <v>6782.5</v>
      </c>
      <c r="G119" s="26">
        <v>9448</v>
      </c>
      <c r="H119" s="26">
        <v>0</v>
      </c>
      <c r="I119" s="26">
        <v>0</v>
      </c>
      <c r="J119" s="26">
        <v>18411</v>
      </c>
      <c r="K119" s="26">
        <v>0</v>
      </c>
      <c r="L119" s="26">
        <v>0</v>
      </c>
      <c r="M119" s="26">
        <v>10139.299999999999</v>
      </c>
      <c r="N119" s="26">
        <v>4565.6000000000004</v>
      </c>
      <c r="O119" s="26">
        <v>0</v>
      </c>
      <c r="P119" s="26">
        <v>0</v>
      </c>
      <c r="Q119" s="26">
        <v>0</v>
      </c>
      <c r="R119" s="26">
        <v>1717.9</v>
      </c>
      <c r="S119" s="26">
        <v>0</v>
      </c>
      <c r="T119" s="26">
        <v>5634.3</v>
      </c>
      <c r="U119" s="26">
        <v>577.1</v>
      </c>
      <c r="V119" s="26">
        <v>0</v>
      </c>
      <c r="W119" s="26">
        <v>3104.9</v>
      </c>
      <c r="X119" s="26">
        <v>3411.3</v>
      </c>
    </row>
    <row r="120" spans="2:24" ht="13.8" thickBot="1" x14ac:dyDescent="0.3">
      <c r="B120" s="25" t="s">
        <v>218</v>
      </c>
      <c r="C120" s="26">
        <v>9668.2000000000007</v>
      </c>
      <c r="D120" s="26">
        <v>0</v>
      </c>
      <c r="E120" s="26">
        <v>5624.2</v>
      </c>
      <c r="F120" s="26">
        <v>6782.5</v>
      </c>
      <c r="G120" s="26">
        <v>0</v>
      </c>
      <c r="H120" s="26">
        <v>0</v>
      </c>
      <c r="I120" s="26">
        <v>0</v>
      </c>
      <c r="J120" s="26">
        <v>18411</v>
      </c>
      <c r="K120" s="26">
        <v>0</v>
      </c>
      <c r="L120" s="26">
        <v>0</v>
      </c>
      <c r="M120" s="26">
        <v>10139.299999999999</v>
      </c>
      <c r="N120" s="26">
        <v>4565.6000000000004</v>
      </c>
      <c r="O120" s="26">
        <v>0</v>
      </c>
      <c r="P120" s="26">
        <v>0</v>
      </c>
      <c r="Q120" s="26">
        <v>0</v>
      </c>
      <c r="R120" s="26">
        <v>1717.9</v>
      </c>
      <c r="S120" s="26">
        <v>0</v>
      </c>
      <c r="T120" s="26">
        <v>5634.3</v>
      </c>
      <c r="U120" s="26">
        <v>577.1</v>
      </c>
      <c r="V120" s="26">
        <v>0</v>
      </c>
      <c r="W120" s="26">
        <v>3104.9</v>
      </c>
      <c r="X120" s="26">
        <v>2633.4</v>
      </c>
    </row>
    <row r="121" spans="2:24" ht="13.8" thickBot="1" x14ac:dyDescent="0.3">
      <c r="B121" s="25" t="s">
        <v>224</v>
      </c>
      <c r="C121" s="26">
        <v>9668.2000000000007</v>
      </c>
      <c r="D121" s="26">
        <v>0</v>
      </c>
      <c r="E121" s="26">
        <v>5624.2</v>
      </c>
      <c r="F121" s="26">
        <v>6782.5</v>
      </c>
      <c r="G121" s="26">
        <v>0</v>
      </c>
      <c r="H121" s="26">
        <v>0</v>
      </c>
      <c r="I121" s="26">
        <v>0</v>
      </c>
      <c r="J121" s="26">
        <v>18411</v>
      </c>
      <c r="K121" s="26">
        <v>0</v>
      </c>
      <c r="L121" s="26">
        <v>0</v>
      </c>
      <c r="M121" s="26">
        <v>10139.299999999999</v>
      </c>
      <c r="N121" s="26">
        <v>4565.6000000000004</v>
      </c>
      <c r="O121" s="26">
        <v>0</v>
      </c>
      <c r="P121" s="26">
        <v>0</v>
      </c>
      <c r="Q121" s="26">
        <v>0</v>
      </c>
      <c r="R121" s="26">
        <v>1717.9</v>
      </c>
      <c r="S121" s="26">
        <v>0</v>
      </c>
      <c r="T121" s="26">
        <v>5634.3</v>
      </c>
      <c r="U121" s="26">
        <v>577.1</v>
      </c>
      <c r="V121" s="26">
        <v>0</v>
      </c>
      <c r="W121" s="26">
        <v>3104.9</v>
      </c>
      <c r="X121" s="26">
        <v>2633.4</v>
      </c>
    </row>
    <row r="122" spans="2:24" ht="13.8" thickBot="1" x14ac:dyDescent="0.3">
      <c r="B122" s="25" t="s">
        <v>230</v>
      </c>
      <c r="C122" s="26">
        <v>9668.2000000000007</v>
      </c>
      <c r="D122" s="26">
        <v>0</v>
      </c>
      <c r="E122" s="26">
        <v>4405.8999999999996</v>
      </c>
      <c r="F122" s="26">
        <v>5476.6</v>
      </c>
      <c r="G122" s="26">
        <v>0</v>
      </c>
      <c r="H122" s="26">
        <v>0</v>
      </c>
      <c r="I122" s="26">
        <v>0</v>
      </c>
      <c r="J122" s="26">
        <v>18411</v>
      </c>
      <c r="K122" s="26">
        <v>0</v>
      </c>
      <c r="L122" s="26">
        <v>0</v>
      </c>
      <c r="M122" s="26">
        <v>10139.299999999999</v>
      </c>
      <c r="N122" s="26">
        <v>2622.4</v>
      </c>
      <c r="O122" s="26">
        <v>0</v>
      </c>
      <c r="P122" s="26">
        <v>0</v>
      </c>
      <c r="Q122" s="26">
        <v>0</v>
      </c>
      <c r="R122" s="26">
        <v>1717.9</v>
      </c>
      <c r="S122" s="26">
        <v>0</v>
      </c>
      <c r="T122" s="26">
        <v>5634.3</v>
      </c>
      <c r="U122" s="26">
        <v>577.1</v>
      </c>
      <c r="V122" s="26">
        <v>0</v>
      </c>
      <c r="W122" s="26">
        <v>3104.9</v>
      </c>
      <c r="X122" s="26">
        <v>2633.4</v>
      </c>
    </row>
    <row r="123" spans="2:24" ht="13.8" thickBot="1" x14ac:dyDescent="0.3">
      <c r="B123" s="25" t="s">
        <v>236</v>
      </c>
      <c r="C123" s="26">
        <v>9668.2000000000007</v>
      </c>
      <c r="D123" s="26">
        <v>0</v>
      </c>
      <c r="E123" s="26">
        <v>0</v>
      </c>
      <c r="F123" s="26">
        <v>5476.6</v>
      </c>
      <c r="G123" s="26">
        <v>0</v>
      </c>
      <c r="H123" s="26">
        <v>0</v>
      </c>
      <c r="I123" s="26">
        <v>0</v>
      </c>
      <c r="J123" s="26">
        <v>18411</v>
      </c>
      <c r="K123" s="26">
        <v>0</v>
      </c>
      <c r="L123" s="26">
        <v>0</v>
      </c>
      <c r="M123" s="26">
        <v>10139.299999999999</v>
      </c>
      <c r="N123" s="26">
        <v>2622.4</v>
      </c>
      <c r="O123" s="26">
        <v>0</v>
      </c>
      <c r="P123" s="26">
        <v>0</v>
      </c>
      <c r="Q123" s="26">
        <v>0</v>
      </c>
      <c r="R123" s="26">
        <v>1717.9</v>
      </c>
      <c r="S123" s="26">
        <v>0</v>
      </c>
      <c r="T123" s="26">
        <v>5634.3</v>
      </c>
      <c r="U123" s="26">
        <v>0</v>
      </c>
      <c r="V123" s="26">
        <v>0</v>
      </c>
      <c r="W123" s="26">
        <v>3104.9</v>
      </c>
      <c r="X123" s="26">
        <v>2633.4</v>
      </c>
    </row>
    <row r="124" spans="2:24" ht="13.8" thickBot="1" x14ac:dyDescent="0.3">
      <c r="B124" s="25" t="s">
        <v>242</v>
      </c>
      <c r="C124" s="26">
        <v>9668.2000000000007</v>
      </c>
      <c r="D124" s="26">
        <v>0</v>
      </c>
      <c r="E124" s="26">
        <v>0</v>
      </c>
      <c r="F124" s="26">
        <v>1743.4</v>
      </c>
      <c r="G124" s="26">
        <v>0</v>
      </c>
      <c r="H124" s="26">
        <v>0</v>
      </c>
      <c r="I124" s="26">
        <v>0</v>
      </c>
      <c r="J124" s="26">
        <v>18411</v>
      </c>
      <c r="K124" s="26">
        <v>0</v>
      </c>
      <c r="L124" s="26">
        <v>0</v>
      </c>
      <c r="M124" s="26">
        <v>10139.299999999999</v>
      </c>
      <c r="N124" s="26">
        <v>2622.4</v>
      </c>
      <c r="O124" s="26">
        <v>0</v>
      </c>
      <c r="P124" s="26">
        <v>0</v>
      </c>
      <c r="Q124" s="26">
        <v>0</v>
      </c>
      <c r="R124" s="26">
        <v>1717.9</v>
      </c>
      <c r="S124" s="26">
        <v>0</v>
      </c>
      <c r="T124" s="26">
        <v>4642.2</v>
      </c>
      <c r="U124" s="26">
        <v>0</v>
      </c>
      <c r="V124" s="26">
        <v>0</v>
      </c>
      <c r="W124" s="26">
        <v>3104.9</v>
      </c>
      <c r="X124" s="26">
        <v>2633.4</v>
      </c>
    </row>
    <row r="125" spans="2:24" ht="13.8" thickBot="1" x14ac:dyDescent="0.3">
      <c r="B125" s="25" t="s">
        <v>248</v>
      </c>
      <c r="C125" s="26">
        <v>9668.2000000000007</v>
      </c>
      <c r="D125" s="26">
        <v>0</v>
      </c>
      <c r="E125" s="26">
        <v>0</v>
      </c>
      <c r="F125" s="26">
        <v>1743.4</v>
      </c>
      <c r="G125" s="26">
        <v>0</v>
      </c>
      <c r="H125" s="26">
        <v>0</v>
      </c>
      <c r="I125" s="26">
        <v>0</v>
      </c>
      <c r="J125" s="26">
        <v>18411</v>
      </c>
      <c r="K125" s="26">
        <v>0</v>
      </c>
      <c r="L125" s="26">
        <v>0</v>
      </c>
      <c r="M125" s="26">
        <v>10139.299999999999</v>
      </c>
      <c r="N125" s="26">
        <v>2622.4</v>
      </c>
      <c r="O125" s="26">
        <v>0</v>
      </c>
      <c r="P125" s="26">
        <v>0</v>
      </c>
      <c r="Q125" s="26">
        <v>0</v>
      </c>
      <c r="R125" s="26">
        <v>1717.9</v>
      </c>
      <c r="S125" s="26">
        <v>0</v>
      </c>
      <c r="T125" s="26">
        <v>4642.2</v>
      </c>
      <c r="U125" s="26">
        <v>0</v>
      </c>
      <c r="V125" s="26">
        <v>0</v>
      </c>
      <c r="W125" s="26">
        <v>3104.9</v>
      </c>
      <c r="X125" s="26">
        <v>2633.4</v>
      </c>
    </row>
    <row r="126" spans="2:24" ht="13.8" thickBot="1" x14ac:dyDescent="0.3">
      <c r="B126" s="25" t="s">
        <v>254</v>
      </c>
      <c r="C126" s="26">
        <v>9668.2000000000007</v>
      </c>
      <c r="D126" s="26">
        <v>0</v>
      </c>
      <c r="E126" s="26">
        <v>0</v>
      </c>
      <c r="F126" s="26">
        <v>0</v>
      </c>
      <c r="G126" s="26">
        <v>0</v>
      </c>
      <c r="H126" s="26">
        <v>0</v>
      </c>
      <c r="I126" s="26">
        <v>0</v>
      </c>
      <c r="J126" s="26">
        <v>18411</v>
      </c>
      <c r="K126" s="26">
        <v>0</v>
      </c>
      <c r="L126" s="26">
        <v>0</v>
      </c>
      <c r="M126" s="26">
        <v>10139.299999999999</v>
      </c>
      <c r="N126" s="26">
        <v>2622.4</v>
      </c>
      <c r="O126" s="26">
        <v>0</v>
      </c>
      <c r="P126" s="26">
        <v>0</v>
      </c>
      <c r="Q126" s="26">
        <v>0</v>
      </c>
      <c r="R126" s="26">
        <v>1717.9</v>
      </c>
      <c r="S126" s="26">
        <v>0</v>
      </c>
      <c r="T126" s="26">
        <v>4642.2</v>
      </c>
      <c r="U126" s="26">
        <v>0</v>
      </c>
      <c r="V126" s="26">
        <v>0</v>
      </c>
      <c r="W126" s="26">
        <v>3104.9</v>
      </c>
      <c r="X126" s="26">
        <v>2633.4</v>
      </c>
    </row>
    <row r="127" spans="2:24" ht="13.8" thickBot="1" x14ac:dyDescent="0.3">
      <c r="B127" s="25" t="s">
        <v>260</v>
      </c>
      <c r="C127" s="26">
        <v>9668.2000000000007</v>
      </c>
      <c r="D127" s="26">
        <v>0</v>
      </c>
      <c r="E127" s="26">
        <v>0</v>
      </c>
      <c r="F127" s="26">
        <v>0</v>
      </c>
      <c r="G127" s="26">
        <v>0</v>
      </c>
      <c r="H127" s="26">
        <v>0</v>
      </c>
      <c r="I127" s="26">
        <v>0</v>
      </c>
      <c r="J127" s="26">
        <v>18411</v>
      </c>
      <c r="K127" s="26">
        <v>0</v>
      </c>
      <c r="L127" s="26">
        <v>0</v>
      </c>
      <c r="M127" s="26">
        <v>10139.299999999999</v>
      </c>
      <c r="N127" s="26">
        <v>2160.9</v>
      </c>
      <c r="O127" s="26">
        <v>0</v>
      </c>
      <c r="P127" s="26">
        <v>0</v>
      </c>
      <c r="Q127" s="26">
        <v>0</v>
      </c>
      <c r="R127" s="26">
        <v>1717.9</v>
      </c>
      <c r="S127" s="26">
        <v>0</v>
      </c>
      <c r="T127" s="26">
        <v>4642.2</v>
      </c>
      <c r="U127" s="26">
        <v>0</v>
      </c>
      <c r="V127" s="26">
        <v>0</v>
      </c>
      <c r="W127" s="26">
        <v>3104.9</v>
      </c>
      <c r="X127" s="26">
        <v>2633.4</v>
      </c>
    </row>
    <row r="128" spans="2:24" ht="13.8" thickBot="1" x14ac:dyDescent="0.3">
      <c r="B128" s="25" t="s">
        <v>266</v>
      </c>
      <c r="C128" s="26">
        <v>9668.2000000000007</v>
      </c>
      <c r="D128" s="26">
        <v>0</v>
      </c>
      <c r="E128" s="26">
        <v>0</v>
      </c>
      <c r="F128" s="26">
        <v>0</v>
      </c>
      <c r="G128" s="26">
        <v>0</v>
      </c>
      <c r="H128" s="26">
        <v>0</v>
      </c>
      <c r="I128" s="26">
        <v>0</v>
      </c>
      <c r="J128" s="26">
        <v>18411</v>
      </c>
      <c r="K128" s="26">
        <v>0</v>
      </c>
      <c r="L128" s="26">
        <v>0</v>
      </c>
      <c r="M128" s="26">
        <v>10139.299999999999</v>
      </c>
      <c r="N128" s="26">
        <v>2160.9</v>
      </c>
      <c r="O128" s="26">
        <v>0</v>
      </c>
      <c r="P128" s="26">
        <v>0</v>
      </c>
      <c r="Q128" s="26">
        <v>0</v>
      </c>
      <c r="R128" s="26">
        <v>0</v>
      </c>
      <c r="S128" s="26">
        <v>0</v>
      </c>
      <c r="T128" s="26">
        <v>4642.2</v>
      </c>
      <c r="U128" s="26">
        <v>0</v>
      </c>
      <c r="V128" s="26">
        <v>0</v>
      </c>
      <c r="W128" s="26">
        <v>3104.9</v>
      </c>
      <c r="X128" s="26">
        <v>1805.5</v>
      </c>
    </row>
    <row r="129" spans="2:24" ht="13.8" thickBot="1" x14ac:dyDescent="0.3">
      <c r="B129" s="25" t="s">
        <v>272</v>
      </c>
      <c r="C129" s="26">
        <v>8429.4</v>
      </c>
      <c r="D129" s="26">
        <v>0</v>
      </c>
      <c r="E129" s="26">
        <v>0</v>
      </c>
      <c r="F129" s="26">
        <v>0</v>
      </c>
      <c r="G129" s="26">
        <v>0</v>
      </c>
      <c r="H129" s="26">
        <v>0</v>
      </c>
      <c r="I129" s="26">
        <v>0</v>
      </c>
      <c r="J129" s="26">
        <v>18411</v>
      </c>
      <c r="K129" s="26">
        <v>0</v>
      </c>
      <c r="L129" s="26">
        <v>0</v>
      </c>
      <c r="M129" s="26">
        <v>10139.299999999999</v>
      </c>
      <c r="N129" s="26">
        <v>2160.9</v>
      </c>
      <c r="O129" s="26">
        <v>0</v>
      </c>
      <c r="P129" s="26">
        <v>0</v>
      </c>
      <c r="Q129" s="26">
        <v>0</v>
      </c>
      <c r="R129" s="26">
        <v>0</v>
      </c>
      <c r="S129" s="26">
        <v>0</v>
      </c>
      <c r="T129" s="26">
        <v>4642.2</v>
      </c>
      <c r="U129" s="26">
        <v>0</v>
      </c>
      <c r="V129" s="26">
        <v>0</v>
      </c>
      <c r="W129" s="26">
        <v>3104.9</v>
      </c>
      <c r="X129" s="26">
        <v>175.2</v>
      </c>
    </row>
    <row r="130" spans="2:24" ht="13.8" thickBot="1" x14ac:dyDescent="0.3">
      <c r="B130" s="25" t="s">
        <v>278</v>
      </c>
      <c r="C130" s="26">
        <v>8429.4</v>
      </c>
      <c r="D130" s="26">
        <v>0</v>
      </c>
      <c r="E130" s="26">
        <v>0</v>
      </c>
      <c r="F130" s="26">
        <v>0</v>
      </c>
      <c r="G130" s="26">
        <v>0</v>
      </c>
      <c r="H130" s="26">
        <v>0</v>
      </c>
      <c r="I130" s="26">
        <v>0</v>
      </c>
      <c r="J130" s="26">
        <v>18411</v>
      </c>
      <c r="K130" s="26">
        <v>0</v>
      </c>
      <c r="L130" s="26">
        <v>0</v>
      </c>
      <c r="M130" s="26">
        <v>10139.299999999999</v>
      </c>
      <c r="N130" s="26">
        <v>2160.9</v>
      </c>
      <c r="O130" s="26">
        <v>0</v>
      </c>
      <c r="P130" s="26">
        <v>0</v>
      </c>
      <c r="Q130" s="26">
        <v>0</v>
      </c>
      <c r="R130" s="26">
        <v>0</v>
      </c>
      <c r="S130" s="26">
        <v>0</v>
      </c>
      <c r="T130" s="26">
        <v>4642.2</v>
      </c>
      <c r="U130" s="26">
        <v>0</v>
      </c>
      <c r="V130" s="26">
        <v>0</v>
      </c>
      <c r="W130" s="26">
        <v>2867.7</v>
      </c>
      <c r="X130" s="26">
        <v>175.2</v>
      </c>
    </row>
    <row r="131" spans="2:24" ht="13.8" thickBot="1" x14ac:dyDescent="0.3">
      <c r="B131" s="25" t="s">
        <v>284</v>
      </c>
      <c r="C131" s="26">
        <v>8429.4</v>
      </c>
      <c r="D131" s="26">
        <v>0</v>
      </c>
      <c r="E131" s="26">
        <v>0</v>
      </c>
      <c r="F131" s="26">
        <v>0</v>
      </c>
      <c r="G131" s="26">
        <v>0</v>
      </c>
      <c r="H131" s="26">
        <v>0</v>
      </c>
      <c r="I131" s="26">
        <v>0</v>
      </c>
      <c r="J131" s="26">
        <v>10403.6</v>
      </c>
      <c r="K131" s="26">
        <v>0</v>
      </c>
      <c r="L131" s="26">
        <v>0</v>
      </c>
      <c r="M131" s="26">
        <v>10139.299999999999</v>
      </c>
      <c r="N131" s="26">
        <v>2160.9</v>
      </c>
      <c r="O131" s="26">
        <v>0</v>
      </c>
      <c r="P131" s="26">
        <v>0</v>
      </c>
      <c r="Q131" s="26">
        <v>0</v>
      </c>
      <c r="R131" s="26">
        <v>0</v>
      </c>
      <c r="S131" s="26">
        <v>0</v>
      </c>
      <c r="T131" s="26">
        <v>4642.2</v>
      </c>
      <c r="U131" s="26">
        <v>0</v>
      </c>
      <c r="V131" s="26">
        <v>0</v>
      </c>
      <c r="W131" s="26">
        <v>2867.7</v>
      </c>
      <c r="X131" s="26">
        <v>175.2</v>
      </c>
    </row>
    <row r="132" spans="2:24" ht="13.8" thickBot="1" x14ac:dyDescent="0.3">
      <c r="B132" s="25" t="s">
        <v>290</v>
      </c>
      <c r="C132" s="26">
        <v>8429.4</v>
      </c>
      <c r="D132" s="26">
        <v>0</v>
      </c>
      <c r="E132" s="26">
        <v>0</v>
      </c>
      <c r="F132" s="26">
        <v>0</v>
      </c>
      <c r="G132" s="26">
        <v>0</v>
      </c>
      <c r="H132" s="26">
        <v>0</v>
      </c>
      <c r="I132" s="26">
        <v>0</v>
      </c>
      <c r="J132" s="26">
        <v>10403.6</v>
      </c>
      <c r="K132" s="26">
        <v>0</v>
      </c>
      <c r="L132" s="26">
        <v>0</v>
      </c>
      <c r="M132" s="26">
        <v>10139.299999999999</v>
      </c>
      <c r="N132" s="26">
        <v>2160.9</v>
      </c>
      <c r="O132" s="26">
        <v>0</v>
      </c>
      <c r="P132" s="26">
        <v>0</v>
      </c>
      <c r="Q132" s="26">
        <v>0</v>
      </c>
      <c r="R132" s="26">
        <v>0</v>
      </c>
      <c r="S132" s="26">
        <v>0</v>
      </c>
      <c r="T132" s="26">
        <v>4642.2</v>
      </c>
      <c r="U132" s="26">
        <v>0</v>
      </c>
      <c r="V132" s="26">
        <v>0</v>
      </c>
      <c r="W132" s="26">
        <v>2686.5</v>
      </c>
      <c r="X132" s="26">
        <v>175.2</v>
      </c>
    </row>
    <row r="133" spans="2:24" ht="13.8" thickBot="1" x14ac:dyDescent="0.3">
      <c r="B133" s="25" t="s">
        <v>296</v>
      </c>
      <c r="C133" s="26">
        <v>8429.4</v>
      </c>
      <c r="D133" s="26">
        <v>0</v>
      </c>
      <c r="E133" s="26">
        <v>0</v>
      </c>
      <c r="F133" s="26">
        <v>0</v>
      </c>
      <c r="G133" s="26">
        <v>0</v>
      </c>
      <c r="H133" s="26">
        <v>0</v>
      </c>
      <c r="I133" s="26">
        <v>0</v>
      </c>
      <c r="J133" s="26">
        <v>8376.7999999999993</v>
      </c>
      <c r="K133" s="26">
        <v>0</v>
      </c>
      <c r="L133" s="26">
        <v>0</v>
      </c>
      <c r="M133" s="26">
        <v>10139.299999999999</v>
      </c>
      <c r="N133" s="26">
        <v>2160.9</v>
      </c>
      <c r="O133" s="26">
        <v>0</v>
      </c>
      <c r="P133" s="26">
        <v>0</v>
      </c>
      <c r="Q133" s="26">
        <v>0</v>
      </c>
      <c r="R133" s="26">
        <v>0</v>
      </c>
      <c r="S133" s="26">
        <v>0</v>
      </c>
      <c r="T133" s="26">
        <v>4642.2</v>
      </c>
      <c r="U133" s="26">
        <v>0</v>
      </c>
      <c r="V133" s="26">
        <v>0</v>
      </c>
      <c r="W133" s="26">
        <v>2686.5</v>
      </c>
      <c r="X133" s="26">
        <v>175.2</v>
      </c>
    </row>
    <row r="134" spans="2:24" ht="13.8" thickBot="1" x14ac:dyDescent="0.3">
      <c r="B134" s="25" t="s">
        <v>302</v>
      </c>
      <c r="C134" s="26">
        <v>8429.4</v>
      </c>
      <c r="D134" s="26">
        <v>0</v>
      </c>
      <c r="E134" s="26">
        <v>0</v>
      </c>
      <c r="F134" s="26">
        <v>0</v>
      </c>
      <c r="G134" s="26">
        <v>0</v>
      </c>
      <c r="H134" s="26">
        <v>0</v>
      </c>
      <c r="I134" s="26">
        <v>0</v>
      </c>
      <c r="J134" s="26">
        <v>8376.7999999999993</v>
      </c>
      <c r="K134" s="26">
        <v>0</v>
      </c>
      <c r="L134" s="26">
        <v>0</v>
      </c>
      <c r="M134" s="26">
        <v>10139.299999999999</v>
      </c>
      <c r="N134" s="26">
        <v>2160.9</v>
      </c>
      <c r="O134" s="26">
        <v>0</v>
      </c>
      <c r="P134" s="26">
        <v>0</v>
      </c>
      <c r="Q134" s="26">
        <v>0</v>
      </c>
      <c r="R134" s="26">
        <v>0</v>
      </c>
      <c r="S134" s="26">
        <v>0</v>
      </c>
      <c r="T134" s="26">
        <v>4642.2</v>
      </c>
      <c r="U134" s="26">
        <v>0</v>
      </c>
      <c r="V134" s="26">
        <v>0</v>
      </c>
      <c r="W134" s="26">
        <v>2686.5</v>
      </c>
      <c r="X134" s="26">
        <v>175.2</v>
      </c>
    </row>
    <row r="135" spans="2:24" ht="13.8" thickBot="1" x14ac:dyDescent="0.3">
      <c r="B135" s="25" t="s">
        <v>308</v>
      </c>
      <c r="C135" s="26">
        <v>7341.2</v>
      </c>
      <c r="D135" s="26">
        <v>0</v>
      </c>
      <c r="E135" s="26">
        <v>0</v>
      </c>
      <c r="F135" s="26">
        <v>0</v>
      </c>
      <c r="G135" s="26">
        <v>0</v>
      </c>
      <c r="H135" s="26">
        <v>0</v>
      </c>
      <c r="I135" s="26">
        <v>0</v>
      </c>
      <c r="J135" s="26">
        <v>8376.7999999999993</v>
      </c>
      <c r="K135" s="26">
        <v>0</v>
      </c>
      <c r="L135" s="26">
        <v>0</v>
      </c>
      <c r="M135" s="26">
        <v>10139.299999999999</v>
      </c>
      <c r="N135" s="26">
        <v>2160.9</v>
      </c>
      <c r="O135" s="26">
        <v>0</v>
      </c>
      <c r="P135" s="26">
        <v>0</v>
      </c>
      <c r="Q135" s="26">
        <v>0</v>
      </c>
      <c r="R135" s="26">
        <v>0</v>
      </c>
      <c r="S135" s="26">
        <v>0</v>
      </c>
      <c r="T135" s="26">
        <v>4642.2</v>
      </c>
      <c r="U135" s="26">
        <v>0</v>
      </c>
      <c r="V135" s="26">
        <v>0</v>
      </c>
      <c r="W135" s="26">
        <v>2686.5</v>
      </c>
      <c r="X135" s="26">
        <v>175.2</v>
      </c>
    </row>
    <row r="136" spans="2:24" ht="13.8" thickBot="1" x14ac:dyDescent="0.3">
      <c r="B136" s="25" t="s">
        <v>314</v>
      </c>
      <c r="C136" s="26">
        <v>7341.2</v>
      </c>
      <c r="D136" s="26">
        <v>0</v>
      </c>
      <c r="E136" s="26">
        <v>0</v>
      </c>
      <c r="F136" s="26">
        <v>0</v>
      </c>
      <c r="G136" s="26">
        <v>0</v>
      </c>
      <c r="H136" s="26">
        <v>0</v>
      </c>
      <c r="I136" s="26">
        <v>0</v>
      </c>
      <c r="J136" s="26">
        <v>8376.7999999999993</v>
      </c>
      <c r="K136" s="26">
        <v>0</v>
      </c>
      <c r="L136" s="26">
        <v>0</v>
      </c>
      <c r="M136" s="26">
        <v>1727.4</v>
      </c>
      <c r="N136" s="26">
        <v>1598.8</v>
      </c>
      <c r="O136" s="26">
        <v>0</v>
      </c>
      <c r="P136" s="26">
        <v>0</v>
      </c>
      <c r="Q136" s="26">
        <v>0</v>
      </c>
      <c r="R136" s="26">
        <v>0</v>
      </c>
      <c r="S136" s="26">
        <v>0</v>
      </c>
      <c r="T136" s="26">
        <v>4642.2</v>
      </c>
      <c r="U136" s="26">
        <v>0</v>
      </c>
      <c r="V136" s="26">
        <v>0</v>
      </c>
      <c r="W136" s="26">
        <v>2686.5</v>
      </c>
      <c r="X136" s="26">
        <v>175.2</v>
      </c>
    </row>
    <row r="137" spans="2:24" ht="13.8" thickBot="1" x14ac:dyDescent="0.3">
      <c r="B137" s="25" t="s">
        <v>320</v>
      </c>
      <c r="C137" s="26">
        <v>7341.2</v>
      </c>
      <c r="D137" s="26">
        <v>0</v>
      </c>
      <c r="E137" s="26">
        <v>0</v>
      </c>
      <c r="F137" s="26">
        <v>0</v>
      </c>
      <c r="G137" s="26">
        <v>0</v>
      </c>
      <c r="H137" s="26">
        <v>0</v>
      </c>
      <c r="I137" s="26">
        <v>0</v>
      </c>
      <c r="J137" s="26">
        <v>8376.7999999999993</v>
      </c>
      <c r="K137" s="26">
        <v>0</v>
      </c>
      <c r="L137" s="26">
        <v>0</v>
      </c>
      <c r="M137" s="26">
        <v>1727.4</v>
      </c>
      <c r="N137" s="26">
        <v>1598.8</v>
      </c>
      <c r="O137" s="26">
        <v>0</v>
      </c>
      <c r="P137" s="26">
        <v>0</v>
      </c>
      <c r="Q137" s="26">
        <v>0</v>
      </c>
      <c r="R137" s="26">
        <v>0</v>
      </c>
      <c r="S137" s="26">
        <v>0</v>
      </c>
      <c r="T137" s="26">
        <v>4642.2</v>
      </c>
      <c r="U137" s="26">
        <v>0</v>
      </c>
      <c r="V137" s="26">
        <v>0</v>
      </c>
      <c r="W137" s="26">
        <v>2686.5</v>
      </c>
      <c r="X137" s="26">
        <v>175.2</v>
      </c>
    </row>
    <row r="138" spans="2:24" ht="13.8" thickBot="1" x14ac:dyDescent="0.3">
      <c r="B138" s="25" t="s">
        <v>326</v>
      </c>
      <c r="C138" s="26">
        <v>7341.2</v>
      </c>
      <c r="D138" s="26">
        <v>0</v>
      </c>
      <c r="E138" s="26">
        <v>0</v>
      </c>
      <c r="F138" s="26">
        <v>0</v>
      </c>
      <c r="G138" s="26">
        <v>0</v>
      </c>
      <c r="H138" s="26">
        <v>0</v>
      </c>
      <c r="I138" s="26">
        <v>0</v>
      </c>
      <c r="J138" s="26">
        <v>7859.2</v>
      </c>
      <c r="K138" s="26">
        <v>0</v>
      </c>
      <c r="L138" s="26">
        <v>0</v>
      </c>
      <c r="M138" s="26">
        <v>1727.4</v>
      </c>
      <c r="N138" s="26">
        <v>0</v>
      </c>
      <c r="O138" s="26">
        <v>0</v>
      </c>
      <c r="P138" s="26">
        <v>0</v>
      </c>
      <c r="Q138" s="26">
        <v>0</v>
      </c>
      <c r="R138" s="26">
        <v>0</v>
      </c>
      <c r="S138" s="26">
        <v>0</v>
      </c>
      <c r="T138" s="26">
        <v>804.9</v>
      </c>
      <c r="U138" s="26">
        <v>0</v>
      </c>
      <c r="V138" s="26">
        <v>0</v>
      </c>
      <c r="W138" s="26">
        <v>2686.5</v>
      </c>
      <c r="X138" s="26">
        <v>0</v>
      </c>
    </row>
    <row r="139" spans="2:24" ht="13.8" thickBot="1" x14ac:dyDescent="0.3">
      <c r="B139" s="25" t="s">
        <v>332</v>
      </c>
      <c r="C139" s="26">
        <v>7341.2</v>
      </c>
      <c r="D139" s="26">
        <v>0</v>
      </c>
      <c r="E139" s="26">
        <v>0</v>
      </c>
      <c r="F139" s="26">
        <v>0</v>
      </c>
      <c r="G139" s="26">
        <v>0</v>
      </c>
      <c r="H139" s="26">
        <v>0</v>
      </c>
      <c r="I139" s="26">
        <v>0</v>
      </c>
      <c r="J139" s="26">
        <v>7859.2</v>
      </c>
      <c r="K139" s="26">
        <v>0</v>
      </c>
      <c r="L139" s="26">
        <v>0</v>
      </c>
      <c r="M139" s="26">
        <v>1727.4</v>
      </c>
      <c r="N139" s="26">
        <v>0</v>
      </c>
      <c r="O139" s="26">
        <v>0</v>
      </c>
      <c r="P139" s="26">
        <v>0</v>
      </c>
      <c r="Q139" s="26">
        <v>0</v>
      </c>
      <c r="R139" s="26">
        <v>0</v>
      </c>
      <c r="S139" s="26">
        <v>0</v>
      </c>
      <c r="T139" s="26">
        <v>804.9</v>
      </c>
      <c r="U139" s="26">
        <v>0</v>
      </c>
      <c r="V139" s="26">
        <v>0</v>
      </c>
      <c r="W139" s="26">
        <v>0</v>
      </c>
      <c r="X139" s="26">
        <v>0</v>
      </c>
    </row>
    <row r="140" spans="2:24" ht="13.8" thickBot="1" x14ac:dyDescent="0.3">
      <c r="B140" s="25" t="s">
        <v>338</v>
      </c>
      <c r="C140" s="26">
        <v>7341.2</v>
      </c>
      <c r="D140" s="26">
        <v>0</v>
      </c>
      <c r="E140" s="26">
        <v>0</v>
      </c>
      <c r="F140" s="26">
        <v>0</v>
      </c>
      <c r="G140" s="26">
        <v>0</v>
      </c>
      <c r="H140" s="26">
        <v>0</v>
      </c>
      <c r="I140" s="26">
        <v>0</v>
      </c>
      <c r="J140" s="26">
        <v>7859.2</v>
      </c>
      <c r="K140" s="26">
        <v>0</v>
      </c>
      <c r="L140" s="26">
        <v>0</v>
      </c>
      <c r="M140" s="26">
        <v>1727.4</v>
      </c>
      <c r="N140" s="26">
        <v>0</v>
      </c>
      <c r="O140" s="26">
        <v>0</v>
      </c>
      <c r="P140" s="26">
        <v>0</v>
      </c>
      <c r="Q140" s="26">
        <v>0</v>
      </c>
      <c r="R140" s="26">
        <v>0</v>
      </c>
      <c r="S140" s="26">
        <v>0</v>
      </c>
      <c r="T140" s="26">
        <v>804.9</v>
      </c>
      <c r="U140" s="26">
        <v>0</v>
      </c>
      <c r="V140" s="26">
        <v>0</v>
      </c>
      <c r="W140" s="26">
        <v>0</v>
      </c>
      <c r="X140" s="26">
        <v>0</v>
      </c>
    </row>
    <row r="141" spans="2:24" ht="13.8" thickBot="1" x14ac:dyDescent="0.3">
      <c r="B141" s="25" t="s">
        <v>344</v>
      </c>
      <c r="C141" s="26">
        <v>7341.2</v>
      </c>
      <c r="D141" s="26">
        <v>0</v>
      </c>
      <c r="E141" s="26">
        <v>0</v>
      </c>
      <c r="F141" s="26">
        <v>0</v>
      </c>
      <c r="G141" s="26">
        <v>0</v>
      </c>
      <c r="H141" s="26">
        <v>0</v>
      </c>
      <c r="I141" s="26">
        <v>0</v>
      </c>
      <c r="J141" s="26">
        <v>7859.2</v>
      </c>
      <c r="K141" s="26">
        <v>0</v>
      </c>
      <c r="L141" s="26">
        <v>0</v>
      </c>
      <c r="M141" s="26">
        <v>1727.4</v>
      </c>
      <c r="N141" s="26">
        <v>0</v>
      </c>
      <c r="O141" s="26">
        <v>0</v>
      </c>
      <c r="P141" s="26">
        <v>0</v>
      </c>
      <c r="Q141" s="26">
        <v>0</v>
      </c>
      <c r="R141" s="26">
        <v>0</v>
      </c>
      <c r="S141" s="26">
        <v>0</v>
      </c>
      <c r="T141" s="26">
        <v>0</v>
      </c>
      <c r="U141" s="26">
        <v>0</v>
      </c>
      <c r="V141" s="26">
        <v>0</v>
      </c>
      <c r="W141" s="26">
        <v>0</v>
      </c>
      <c r="X141" s="26">
        <v>0</v>
      </c>
    </row>
    <row r="142" spans="2:24" ht="13.8" thickBot="1" x14ac:dyDescent="0.3">
      <c r="B142" s="25" t="s">
        <v>350</v>
      </c>
      <c r="C142" s="26">
        <v>1118.7</v>
      </c>
      <c r="D142" s="26">
        <v>0</v>
      </c>
      <c r="E142" s="26">
        <v>0</v>
      </c>
      <c r="F142" s="26">
        <v>0</v>
      </c>
      <c r="G142" s="26">
        <v>0</v>
      </c>
      <c r="H142" s="26">
        <v>0</v>
      </c>
      <c r="I142" s="26">
        <v>0</v>
      </c>
      <c r="J142" s="26">
        <v>0</v>
      </c>
      <c r="K142" s="26">
        <v>0</v>
      </c>
      <c r="L142" s="26">
        <v>0</v>
      </c>
      <c r="M142" s="26">
        <v>1727.4</v>
      </c>
      <c r="N142" s="26">
        <v>0</v>
      </c>
      <c r="O142" s="26">
        <v>0</v>
      </c>
      <c r="P142" s="26">
        <v>0</v>
      </c>
      <c r="Q142" s="26">
        <v>0</v>
      </c>
      <c r="R142" s="26">
        <v>0</v>
      </c>
      <c r="S142" s="26">
        <v>0</v>
      </c>
      <c r="T142" s="26">
        <v>0</v>
      </c>
      <c r="U142" s="26">
        <v>0</v>
      </c>
      <c r="V142" s="26">
        <v>0</v>
      </c>
      <c r="W142" s="26">
        <v>0</v>
      </c>
      <c r="X142" s="26">
        <v>0</v>
      </c>
    </row>
    <row r="143" spans="2:24" ht="13.8" thickBot="1" x14ac:dyDescent="0.3">
      <c r="B143" s="25" t="s">
        <v>356</v>
      </c>
      <c r="C143" s="26">
        <v>1118.7</v>
      </c>
      <c r="D143" s="26">
        <v>0</v>
      </c>
      <c r="E143" s="26">
        <v>0</v>
      </c>
      <c r="F143" s="26">
        <v>0</v>
      </c>
      <c r="G143" s="26">
        <v>0</v>
      </c>
      <c r="H143" s="26">
        <v>0</v>
      </c>
      <c r="I143" s="26">
        <v>0</v>
      </c>
      <c r="J143" s="26">
        <v>0</v>
      </c>
      <c r="K143" s="26">
        <v>0</v>
      </c>
      <c r="L143" s="26">
        <v>0</v>
      </c>
      <c r="M143" s="26">
        <v>0</v>
      </c>
      <c r="N143" s="26">
        <v>0</v>
      </c>
      <c r="O143" s="26">
        <v>0</v>
      </c>
      <c r="P143" s="26">
        <v>0</v>
      </c>
      <c r="Q143" s="26">
        <v>0</v>
      </c>
      <c r="R143" s="26">
        <v>0</v>
      </c>
      <c r="S143" s="26">
        <v>0</v>
      </c>
      <c r="T143" s="26">
        <v>0</v>
      </c>
      <c r="U143" s="26">
        <v>0</v>
      </c>
      <c r="V143" s="26">
        <v>0</v>
      </c>
      <c r="W143" s="26">
        <v>0</v>
      </c>
      <c r="X143" s="26">
        <v>0</v>
      </c>
    </row>
    <row r="144" spans="2:24" ht="13.8" thickBot="1" x14ac:dyDescent="0.3">
      <c r="B144" s="25" t="s">
        <v>362</v>
      </c>
      <c r="C144" s="26">
        <v>0</v>
      </c>
      <c r="D144" s="26">
        <v>0</v>
      </c>
      <c r="E144" s="26">
        <v>0</v>
      </c>
      <c r="F144" s="26">
        <v>0</v>
      </c>
      <c r="G144" s="26">
        <v>0</v>
      </c>
      <c r="H144" s="26">
        <v>0</v>
      </c>
      <c r="I144" s="26">
        <v>0</v>
      </c>
      <c r="J144" s="26">
        <v>0</v>
      </c>
      <c r="K144" s="26">
        <v>0</v>
      </c>
      <c r="L144" s="26">
        <v>0</v>
      </c>
      <c r="M144" s="26">
        <v>0</v>
      </c>
      <c r="N144" s="26">
        <v>0</v>
      </c>
      <c r="O144" s="26">
        <v>0</v>
      </c>
      <c r="P144" s="26">
        <v>0</v>
      </c>
      <c r="Q144" s="26">
        <v>0</v>
      </c>
      <c r="R144" s="26">
        <v>0</v>
      </c>
      <c r="S144" s="26">
        <v>0</v>
      </c>
      <c r="T144" s="26">
        <v>0</v>
      </c>
      <c r="U144" s="26">
        <v>0</v>
      </c>
      <c r="V144" s="26">
        <v>0</v>
      </c>
      <c r="W144" s="26">
        <v>0</v>
      </c>
      <c r="X144" s="26">
        <v>0</v>
      </c>
    </row>
    <row r="145" spans="2:28" ht="13.8" thickBot="1" x14ac:dyDescent="0.3">
      <c r="B145" s="25" t="s">
        <v>368</v>
      </c>
      <c r="C145" s="26">
        <v>0</v>
      </c>
      <c r="D145" s="26">
        <v>0</v>
      </c>
      <c r="E145" s="26">
        <v>0</v>
      </c>
      <c r="F145" s="26">
        <v>0</v>
      </c>
      <c r="G145" s="26">
        <v>0</v>
      </c>
      <c r="H145" s="26">
        <v>0</v>
      </c>
      <c r="I145" s="26">
        <v>0</v>
      </c>
      <c r="J145" s="26">
        <v>0</v>
      </c>
      <c r="K145" s="26">
        <v>0</v>
      </c>
      <c r="L145" s="26">
        <v>0</v>
      </c>
      <c r="M145" s="26">
        <v>0</v>
      </c>
      <c r="N145" s="26">
        <v>0</v>
      </c>
      <c r="O145" s="26">
        <v>0</v>
      </c>
      <c r="P145" s="26">
        <v>0</v>
      </c>
      <c r="Q145" s="26">
        <v>0</v>
      </c>
      <c r="R145" s="26">
        <v>0</v>
      </c>
      <c r="S145" s="26">
        <v>0</v>
      </c>
      <c r="T145" s="26">
        <v>0</v>
      </c>
      <c r="U145" s="26">
        <v>0</v>
      </c>
      <c r="V145" s="26">
        <v>0</v>
      </c>
      <c r="W145" s="26">
        <v>0</v>
      </c>
      <c r="X145" s="26">
        <v>0</v>
      </c>
    </row>
    <row r="146" spans="2:28" ht="18.600000000000001" thickBot="1" x14ac:dyDescent="0.3">
      <c r="B146" s="21"/>
    </row>
    <row r="147" spans="2:28" ht="13.8" thickBot="1" x14ac:dyDescent="0.3">
      <c r="B147" s="25" t="s">
        <v>521</v>
      </c>
      <c r="C147" s="25" t="s">
        <v>135</v>
      </c>
      <c r="D147" s="25" t="s">
        <v>136</v>
      </c>
      <c r="E147" s="25" t="s">
        <v>137</v>
      </c>
      <c r="F147" s="25" t="s">
        <v>138</v>
      </c>
      <c r="G147" s="25" t="s">
        <v>139</v>
      </c>
      <c r="H147" s="25" t="s">
        <v>140</v>
      </c>
      <c r="I147" s="25" t="s">
        <v>493</v>
      </c>
      <c r="J147" s="25" t="s">
        <v>494</v>
      </c>
      <c r="K147" s="25" t="s">
        <v>495</v>
      </c>
      <c r="L147" s="25" t="s">
        <v>496</v>
      </c>
      <c r="M147" s="25" t="s">
        <v>497</v>
      </c>
      <c r="N147" s="25" t="s">
        <v>525</v>
      </c>
      <c r="O147" s="25" t="s">
        <v>526</v>
      </c>
      <c r="P147" s="25" t="s">
        <v>527</v>
      </c>
      <c r="Q147" s="25" t="s">
        <v>528</v>
      </c>
      <c r="R147" s="25" t="s">
        <v>529</v>
      </c>
      <c r="S147" s="25" t="s">
        <v>530</v>
      </c>
      <c r="T147" s="25" t="s">
        <v>531</v>
      </c>
      <c r="U147" s="25" t="s">
        <v>532</v>
      </c>
      <c r="V147" s="25" t="s">
        <v>533</v>
      </c>
      <c r="W147" s="25" t="s">
        <v>534</v>
      </c>
      <c r="X147" s="25" t="s">
        <v>535</v>
      </c>
      <c r="Y147" s="25" t="s">
        <v>374</v>
      </c>
      <c r="Z147" s="25" t="s">
        <v>375</v>
      </c>
      <c r="AA147" s="25" t="s">
        <v>376</v>
      </c>
      <c r="AB147" s="25" t="s">
        <v>377</v>
      </c>
    </row>
    <row r="148" spans="2:28" ht="13.8" thickBot="1" x14ac:dyDescent="0.3">
      <c r="B148" s="25" t="s">
        <v>142</v>
      </c>
      <c r="C148" s="26">
        <v>9668.2000000000007</v>
      </c>
      <c r="D148" s="26">
        <v>0</v>
      </c>
      <c r="E148" s="26">
        <v>5624.2</v>
      </c>
      <c r="F148" s="26">
        <v>6782.5</v>
      </c>
      <c r="G148" s="26">
        <v>0</v>
      </c>
      <c r="H148" s="26">
        <v>0</v>
      </c>
      <c r="I148" s="26">
        <v>0</v>
      </c>
      <c r="J148" s="26">
        <v>18411</v>
      </c>
      <c r="K148" s="26">
        <v>0</v>
      </c>
      <c r="L148" s="26">
        <v>0</v>
      </c>
      <c r="M148" s="26">
        <v>10139.299999999999</v>
      </c>
      <c r="N148" s="26">
        <v>2160.9</v>
      </c>
      <c r="O148" s="26">
        <v>0</v>
      </c>
      <c r="P148" s="26">
        <v>0</v>
      </c>
      <c r="Q148" s="26">
        <v>0</v>
      </c>
      <c r="R148" s="26">
        <v>0</v>
      </c>
      <c r="S148" s="26">
        <v>0</v>
      </c>
      <c r="T148" s="26">
        <v>4642.2</v>
      </c>
      <c r="U148" s="26">
        <v>0</v>
      </c>
      <c r="V148" s="26">
        <v>0</v>
      </c>
      <c r="W148" s="26">
        <v>2867.7</v>
      </c>
      <c r="X148" s="26">
        <v>175.2</v>
      </c>
      <c r="Y148" s="26">
        <v>60471.199999999997</v>
      </c>
      <c r="Z148" s="26">
        <v>61977</v>
      </c>
      <c r="AA148" s="26">
        <v>1505.8</v>
      </c>
      <c r="AB148" s="26">
        <v>2.4300000000000002</v>
      </c>
    </row>
    <row r="149" spans="2:28" ht="13.8" thickBot="1" x14ac:dyDescent="0.3">
      <c r="B149" s="25" t="s">
        <v>143</v>
      </c>
      <c r="C149" s="26">
        <v>9668.2000000000007</v>
      </c>
      <c r="D149" s="26">
        <v>0</v>
      </c>
      <c r="E149" s="26">
        <v>5624.2</v>
      </c>
      <c r="F149" s="26">
        <v>5476.6</v>
      </c>
      <c r="G149" s="26">
        <v>0</v>
      </c>
      <c r="H149" s="26">
        <v>0</v>
      </c>
      <c r="I149" s="26">
        <v>0</v>
      </c>
      <c r="J149" s="26">
        <v>18411</v>
      </c>
      <c r="K149" s="26">
        <v>0</v>
      </c>
      <c r="L149" s="26">
        <v>0</v>
      </c>
      <c r="M149" s="26">
        <v>10139.299999999999</v>
      </c>
      <c r="N149" s="26">
        <v>1598.8</v>
      </c>
      <c r="O149" s="26">
        <v>0</v>
      </c>
      <c r="P149" s="26">
        <v>0</v>
      </c>
      <c r="Q149" s="26">
        <v>0</v>
      </c>
      <c r="R149" s="26">
        <v>0</v>
      </c>
      <c r="S149" s="26">
        <v>0</v>
      </c>
      <c r="T149" s="26">
        <v>4642.2</v>
      </c>
      <c r="U149" s="26">
        <v>0</v>
      </c>
      <c r="V149" s="26">
        <v>0</v>
      </c>
      <c r="W149" s="26">
        <v>2686.5</v>
      </c>
      <c r="X149" s="26">
        <v>175.2</v>
      </c>
      <c r="Y149" s="26">
        <v>58421.9</v>
      </c>
      <c r="Z149" s="26">
        <v>59006</v>
      </c>
      <c r="AA149" s="26">
        <v>584.1</v>
      </c>
      <c r="AB149" s="26">
        <v>0.99</v>
      </c>
    </row>
    <row r="150" spans="2:28" ht="13.8" thickBot="1" x14ac:dyDescent="0.3">
      <c r="B150" s="25" t="s">
        <v>144</v>
      </c>
      <c r="C150" s="26">
        <v>7341.2</v>
      </c>
      <c r="D150" s="26">
        <v>0</v>
      </c>
      <c r="E150" s="26">
        <v>0</v>
      </c>
      <c r="F150" s="26">
        <v>0</v>
      </c>
      <c r="G150" s="26">
        <v>0</v>
      </c>
      <c r="H150" s="26">
        <v>0</v>
      </c>
      <c r="I150" s="26">
        <v>0</v>
      </c>
      <c r="J150" s="26">
        <v>8376.7999999999993</v>
      </c>
      <c r="K150" s="26">
        <v>0</v>
      </c>
      <c r="L150" s="26">
        <v>0</v>
      </c>
      <c r="M150" s="26">
        <v>1727.4</v>
      </c>
      <c r="N150" s="26">
        <v>2622.4</v>
      </c>
      <c r="O150" s="26">
        <v>0</v>
      </c>
      <c r="P150" s="26">
        <v>0</v>
      </c>
      <c r="Q150" s="26">
        <v>0</v>
      </c>
      <c r="R150" s="26">
        <v>1717.9</v>
      </c>
      <c r="S150" s="26">
        <v>0</v>
      </c>
      <c r="T150" s="26">
        <v>4642.2</v>
      </c>
      <c r="U150" s="26">
        <v>0</v>
      </c>
      <c r="V150" s="26">
        <v>0</v>
      </c>
      <c r="W150" s="26">
        <v>3104.9</v>
      </c>
      <c r="X150" s="26">
        <v>2633.4</v>
      </c>
      <c r="Y150" s="26">
        <v>32166.2</v>
      </c>
      <c r="Z150" s="26">
        <v>28105</v>
      </c>
      <c r="AA150" s="26">
        <v>-4061.2</v>
      </c>
      <c r="AB150" s="26">
        <v>-14.45</v>
      </c>
    </row>
    <row r="151" spans="2:28" ht="13.8" thickBot="1" x14ac:dyDescent="0.3">
      <c r="B151" s="25" t="s">
        <v>145</v>
      </c>
      <c r="C151" s="26">
        <v>0</v>
      </c>
      <c r="D151" s="26">
        <v>0</v>
      </c>
      <c r="E151" s="26">
        <v>0</v>
      </c>
      <c r="F151" s="26">
        <v>0</v>
      </c>
      <c r="G151" s="26">
        <v>0</v>
      </c>
      <c r="H151" s="26">
        <v>0</v>
      </c>
      <c r="I151" s="26">
        <v>0</v>
      </c>
      <c r="J151" s="26">
        <v>0</v>
      </c>
      <c r="K151" s="26">
        <v>0</v>
      </c>
      <c r="L151" s="26">
        <v>0</v>
      </c>
      <c r="M151" s="26">
        <v>0</v>
      </c>
      <c r="N151" s="26">
        <v>4565.6000000000004</v>
      </c>
      <c r="O151" s="26">
        <v>3612</v>
      </c>
      <c r="P151" s="26">
        <v>0</v>
      </c>
      <c r="Q151" s="26">
        <v>0</v>
      </c>
      <c r="R151" s="26">
        <v>1717.9</v>
      </c>
      <c r="S151" s="26">
        <v>0</v>
      </c>
      <c r="T151" s="26">
        <v>5634.3</v>
      </c>
      <c r="U151" s="26">
        <v>577.1</v>
      </c>
      <c r="V151" s="26">
        <v>0</v>
      </c>
      <c r="W151" s="26">
        <v>3104.9</v>
      </c>
      <c r="X151" s="26">
        <v>3411.3</v>
      </c>
      <c r="Y151" s="26">
        <v>22623.1</v>
      </c>
      <c r="Z151" s="26">
        <v>17005</v>
      </c>
      <c r="AA151" s="26">
        <v>-5618.1</v>
      </c>
      <c r="AB151" s="26">
        <v>-33.04</v>
      </c>
    </row>
    <row r="152" spans="2:28" ht="13.8" thickBot="1" x14ac:dyDescent="0.3">
      <c r="B152" s="25" t="s">
        <v>146</v>
      </c>
      <c r="C152" s="26">
        <v>1118.7</v>
      </c>
      <c r="D152" s="26">
        <v>0</v>
      </c>
      <c r="E152" s="26">
        <v>0</v>
      </c>
      <c r="F152" s="26">
        <v>0</v>
      </c>
      <c r="G152" s="26">
        <v>0</v>
      </c>
      <c r="H152" s="26">
        <v>0</v>
      </c>
      <c r="I152" s="26">
        <v>0</v>
      </c>
      <c r="J152" s="26">
        <v>0</v>
      </c>
      <c r="K152" s="26">
        <v>0</v>
      </c>
      <c r="L152" s="26">
        <v>0</v>
      </c>
      <c r="M152" s="26">
        <v>1727.4</v>
      </c>
      <c r="N152" s="26">
        <v>4565.6000000000004</v>
      </c>
      <c r="O152" s="26">
        <v>3612</v>
      </c>
      <c r="P152" s="26">
        <v>0</v>
      </c>
      <c r="Q152" s="26">
        <v>0</v>
      </c>
      <c r="R152" s="26">
        <v>1717.9</v>
      </c>
      <c r="S152" s="26">
        <v>0</v>
      </c>
      <c r="T152" s="26">
        <v>5634.3</v>
      </c>
      <c r="U152" s="26">
        <v>577.1</v>
      </c>
      <c r="V152" s="26">
        <v>0</v>
      </c>
      <c r="W152" s="26">
        <v>3104.9</v>
      </c>
      <c r="X152" s="26">
        <v>3411.3</v>
      </c>
      <c r="Y152" s="26">
        <v>25469.3</v>
      </c>
      <c r="Z152" s="26">
        <v>22691</v>
      </c>
      <c r="AA152" s="26">
        <v>-2778.3</v>
      </c>
      <c r="AB152" s="26">
        <v>-12.24</v>
      </c>
    </row>
    <row r="153" spans="2:28" ht="13.8" thickBot="1" x14ac:dyDescent="0.3">
      <c r="B153" s="25" t="s">
        <v>147</v>
      </c>
      <c r="C153" s="26">
        <v>8429.4</v>
      </c>
      <c r="D153" s="26">
        <v>0</v>
      </c>
      <c r="E153" s="26">
        <v>0</v>
      </c>
      <c r="F153" s="26">
        <v>0</v>
      </c>
      <c r="G153" s="26">
        <v>0</v>
      </c>
      <c r="H153" s="26">
        <v>0</v>
      </c>
      <c r="I153" s="26">
        <v>0</v>
      </c>
      <c r="J153" s="26">
        <v>8376.7999999999993</v>
      </c>
      <c r="K153" s="26">
        <v>0</v>
      </c>
      <c r="L153" s="26">
        <v>0</v>
      </c>
      <c r="M153" s="26">
        <v>10139.299999999999</v>
      </c>
      <c r="N153" s="26">
        <v>2622.4</v>
      </c>
      <c r="O153" s="26">
        <v>0</v>
      </c>
      <c r="P153" s="26">
        <v>0</v>
      </c>
      <c r="Q153" s="26">
        <v>0</v>
      </c>
      <c r="R153" s="26">
        <v>1717.9</v>
      </c>
      <c r="S153" s="26">
        <v>0</v>
      </c>
      <c r="T153" s="26">
        <v>5634.3</v>
      </c>
      <c r="U153" s="26">
        <v>577.1</v>
      </c>
      <c r="V153" s="26">
        <v>0</v>
      </c>
      <c r="W153" s="26">
        <v>3104.9</v>
      </c>
      <c r="X153" s="26">
        <v>2633.4</v>
      </c>
      <c r="Y153" s="26">
        <v>43235.5</v>
      </c>
      <c r="Z153" s="26">
        <v>45639</v>
      </c>
      <c r="AA153" s="26">
        <v>2403.5</v>
      </c>
      <c r="AB153" s="26">
        <v>5.27</v>
      </c>
    </row>
    <row r="154" spans="2:28" ht="13.8" thickBot="1" x14ac:dyDescent="0.3">
      <c r="B154" s="25" t="s">
        <v>148</v>
      </c>
      <c r="C154" s="26">
        <v>7341.2</v>
      </c>
      <c r="D154" s="26">
        <v>0</v>
      </c>
      <c r="E154" s="26">
        <v>0</v>
      </c>
      <c r="F154" s="26">
        <v>0</v>
      </c>
      <c r="G154" s="26">
        <v>0</v>
      </c>
      <c r="H154" s="26">
        <v>0</v>
      </c>
      <c r="I154" s="26">
        <v>0</v>
      </c>
      <c r="J154" s="26">
        <v>8376.7999999999993</v>
      </c>
      <c r="K154" s="26">
        <v>0</v>
      </c>
      <c r="L154" s="26">
        <v>0</v>
      </c>
      <c r="M154" s="26">
        <v>10139.299999999999</v>
      </c>
      <c r="N154" s="26">
        <v>4565.6000000000004</v>
      </c>
      <c r="O154" s="26">
        <v>0</v>
      </c>
      <c r="P154" s="26">
        <v>0</v>
      </c>
      <c r="Q154" s="26">
        <v>0</v>
      </c>
      <c r="R154" s="26">
        <v>1717.9</v>
      </c>
      <c r="S154" s="26">
        <v>0</v>
      </c>
      <c r="T154" s="26">
        <v>5634.3</v>
      </c>
      <c r="U154" s="26">
        <v>0</v>
      </c>
      <c r="V154" s="26">
        <v>0</v>
      </c>
      <c r="W154" s="26">
        <v>3104.9</v>
      </c>
      <c r="X154" s="26">
        <v>2633.4</v>
      </c>
      <c r="Y154" s="26">
        <v>43513.3</v>
      </c>
      <c r="Z154" s="26">
        <v>43465</v>
      </c>
      <c r="AA154" s="26">
        <v>-48.3</v>
      </c>
      <c r="AB154" s="26">
        <v>-0.11</v>
      </c>
    </row>
    <row r="155" spans="2:28" ht="13.8" thickBot="1" x14ac:dyDescent="0.3">
      <c r="B155" s="25" t="s">
        <v>149</v>
      </c>
      <c r="C155" s="26">
        <v>9668.2000000000007</v>
      </c>
      <c r="D155" s="26">
        <v>0</v>
      </c>
      <c r="E155" s="26">
        <v>0</v>
      </c>
      <c r="F155" s="26">
        <v>0</v>
      </c>
      <c r="G155" s="26">
        <v>0</v>
      </c>
      <c r="H155" s="26">
        <v>0</v>
      </c>
      <c r="I155" s="26">
        <v>0</v>
      </c>
      <c r="J155" s="26">
        <v>18411</v>
      </c>
      <c r="K155" s="26">
        <v>0</v>
      </c>
      <c r="L155" s="26">
        <v>0</v>
      </c>
      <c r="M155" s="26">
        <v>10139.299999999999</v>
      </c>
      <c r="N155" s="26">
        <v>2160.9</v>
      </c>
      <c r="O155" s="26">
        <v>0</v>
      </c>
      <c r="P155" s="26">
        <v>0</v>
      </c>
      <c r="Q155" s="26">
        <v>0</v>
      </c>
      <c r="R155" s="26">
        <v>0</v>
      </c>
      <c r="S155" s="26">
        <v>0</v>
      </c>
      <c r="T155" s="26">
        <v>4642.2</v>
      </c>
      <c r="U155" s="26">
        <v>0</v>
      </c>
      <c r="V155" s="26">
        <v>0</v>
      </c>
      <c r="W155" s="26">
        <v>3104.9</v>
      </c>
      <c r="X155" s="26">
        <v>2633.4</v>
      </c>
      <c r="Y155" s="26">
        <v>50759.9</v>
      </c>
      <c r="Z155" s="26">
        <v>54861</v>
      </c>
      <c r="AA155" s="26">
        <v>4101.1000000000004</v>
      </c>
      <c r="AB155" s="26">
        <v>7.48</v>
      </c>
    </row>
    <row r="156" spans="2:28" ht="13.8" thickBot="1" x14ac:dyDescent="0.3">
      <c r="B156" s="25" t="s">
        <v>150</v>
      </c>
      <c r="C156" s="26">
        <v>9668.2000000000007</v>
      </c>
      <c r="D156" s="26">
        <v>0</v>
      </c>
      <c r="E156" s="26">
        <v>5624.2</v>
      </c>
      <c r="F156" s="26">
        <v>6782.5</v>
      </c>
      <c r="G156" s="26">
        <v>0</v>
      </c>
      <c r="H156" s="26">
        <v>0</v>
      </c>
      <c r="I156" s="26">
        <v>0</v>
      </c>
      <c r="J156" s="26">
        <v>18411</v>
      </c>
      <c r="K156" s="26">
        <v>0</v>
      </c>
      <c r="L156" s="26">
        <v>0</v>
      </c>
      <c r="M156" s="26">
        <v>10139.299999999999</v>
      </c>
      <c r="N156" s="26">
        <v>0</v>
      </c>
      <c r="O156" s="26">
        <v>0</v>
      </c>
      <c r="P156" s="26">
        <v>0</v>
      </c>
      <c r="Q156" s="26">
        <v>0</v>
      </c>
      <c r="R156" s="26">
        <v>0</v>
      </c>
      <c r="S156" s="26">
        <v>0</v>
      </c>
      <c r="T156" s="26">
        <v>804.9</v>
      </c>
      <c r="U156" s="26">
        <v>0</v>
      </c>
      <c r="V156" s="26">
        <v>0</v>
      </c>
      <c r="W156" s="26">
        <v>0</v>
      </c>
      <c r="X156" s="26">
        <v>0</v>
      </c>
      <c r="Y156" s="26">
        <v>51430.1</v>
      </c>
      <c r="Z156" s="26">
        <v>51373</v>
      </c>
      <c r="AA156" s="26">
        <v>-57.1</v>
      </c>
      <c r="AB156" s="26">
        <v>-0.11</v>
      </c>
    </row>
    <row r="157" spans="2:28" ht="13.8" thickBot="1" x14ac:dyDescent="0.3">
      <c r="B157" s="25" t="s">
        <v>151</v>
      </c>
      <c r="C157" s="26">
        <v>9668.2000000000007</v>
      </c>
      <c r="D157" s="26">
        <v>0</v>
      </c>
      <c r="E157" s="26">
        <v>4405.8999999999996</v>
      </c>
      <c r="F157" s="26">
        <v>6782.5</v>
      </c>
      <c r="G157" s="26">
        <v>0</v>
      </c>
      <c r="H157" s="26">
        <v>0</v>
      </c>
      <c r="I157" s="26">
        <v>0</v>
      </c>
      <c r="J157" s="26">
        <v>18411</v>
      </c>
      <c r="K157" s="26">
        <v>0</v>
      </c>
      <c r="L157" s="26">
        <v>0</v>
      </c>
      <c r="M157" s="26">
        <v>10139.299999999999</v>
      </c>
      <c r="N157" s="26">
        <v>2160.9</v>
      </c>
      <c r="O157" s="26">
        <v>0</v>
      </c>
      <c r="P157" s="26">
        <v>0</v>
      </c>
      <c r="Q157" s="26">
        <v>0</v>
      </c>
      <c r="R157" s="26">
        <v>0</v>
      </c>
      <c r="S157" s="26">
        <v>0</v>
      </c>
      <c r="T157" s="26">
        <v>4642.2</v>
      </c>
      <c r="U157" s="26">
        <v>0</v>
      </c>
      <c r="V157" s="26">
        <v>0</v>
      </c>
      <c r="W157" s="26">
        <v>2686.5</v>
      </c>
      <c r="X157" s="26">
        <v>0</v>
      </c>
      <c r="Y157" s="26">
        <v>58896.4</v>
      </c>
      <c r="Z157" s="26">
        <v>58831</v>
      </c>
      <c r="AA157" s="26">
        <v>-65.400000000000006</v>
      </c>
      <c r="AB157" s="26">
        <v>-0.11</v>
      </c>
    </row>
    <row r="158" spans="2:28" ht="13.8" thickBot="1" x14ac:dyDescent="0.3">
      <c r="B158" s="25" t="s">
        <v>152</v>
      </c>
      <c r="C158" s="26">
        <v>7341.2</v>
      </c>
      <c r="D158" s="26">
        <v>0</v>
      </c>
      <c r="E158" s="26">
        <v>0</v>
      </c>
      <c r="F158" s="26">
        <v>0</v>
      </c>
      <c r="G158" s="26">
        <v>0</v>
      </c>
      <c r="H158" s="26">
        <v>0</v>
      </c>
      <c r="I158" s="26">
        <v>0</v>
      </c>
      <c r="J158" s="26">
        <v>7859.2</v>
      </c>
      <c r="K158" s="26">
        <v>0</v>
      </c>
      <c r="L158" s="26">
        <v>0</v>
      </c>
      <c r="M158" s="26">
        <v>1727.4</v>
      </c>
      <c r="N158" s="26">
        <v>2622.4</v>
      </c>
      <c r="O158" s="26">
        <v>0</v>
      </c>
      <c r="P158" s="26">
        <v>0</v>
      </c>
      <c r="Q158" s="26">
        <v>0</v>
      </c>
      <c r="R158" s="26">
        <v>1717.9</v>
      </c>
      <c r="S158" s="26">
        <v>0</v>
      </c>
      <c r="T158" s="26">
        <v>5634.3</v>
      </c>
      <c r="U158" s="26">
        <v>577.1</v>
      </c>
      <c r="V158" s="26">
        <v>0</v>
      </c>
      <c r="W158" s="26">
        <v>3104.9</v>
      </c>
      <c r="X158" s="26">
        <v>2633.4</v>
      </c>
      <c r="Y158" s="26">
        <v>33217.9</v>
      </c>
      <c r="Z158" s="26">
        <v>31240</v>
      </c>
      <c r="AA158" s="26">
        <v>-1977.9</v>
      </c>
      <c r="AB158" s="26">
        <v>-6.33</v>
      </c>
    </row>
    <row r="159" spans="2:28" ht="13.8" thickBot="1" x14ac:dyDescent="0.3">
      <c r="B159" s="25" t="s">
        <v>153</v>
      </c>
      <c r="C159" s="26">
        <v>7341.2</v>
      </c>
      <c r="D159" s="26">
        <v>0</v>
      </c>
      <c r="E159" s="26">
        <v>0</v>
      </c>
      <c r="F159" s="26">
        <v>0</v>
      </c>
      <c r="G159" s="26">
        <v>0</v>
      </c>
      <c r="H159" s="26">
        <v>0</v>
      </c>
      <c r="I159" s="26">
        <v>0</v>
      </c>
      <c r="J159" s="26">
        <v>7859.2</v>
      </c>
      <c r="K159" s="26">
        <v>0</v>
      </c>
      <c r="L159" s="26">
        <v>0</v>
      </c>
      <c r="M159" s="26">
        <v>1727.4</v>
      </c>
      <c r="N159" s="26">
        <v>4565.6000000000004</v>
      </c>
      <c r="O159" s="26">
        <v>0</v>
      </c>
      <c r="P159" s="26">
        <v>0</v>
      </c>
      <c r="Q159" s="26">
        <v>0</v>
      </c>
      <c r="R159" s="26">
        <v>1717.9</v>
      </c>
      <c r="S159" s="26">
        <v>0</v>
      </c>
      <c r="T159" s="26">
        <v>5634.3</v>
      </c>
      <c r="U159" s="26">
        <v>577.1</v>
      </c>
      <c r="V159" s="26">
        <v>0</v>
      </c>
      <c r="W159" s="26">
        <v>3104.9</v>
      </c>
      <c r="X159" s="26">
        <v>3411.3</v>
      </c>
      <c r="Y159" s="26">
        <v>35938.9</v>
      </c>
      <c r="Z159" s="26">
        <v>36676</v>
      </c>
      <c r="AA159" s="26">
        <v>737.1</v>
      </c>
      <c r="AB159" s="26">
        <v>2.0099999999999998</v>
      </c>
    </row>
    <row r="160" spans="2:28" ht="13.8" thickBot="1" x14ac:dyDescent="0.3">
      <c r="B160" s="25" t="s">
        <v>154</v>
      </c>
      <c r="C160" s="26">
        <v>8429.4</v>
      </c>
      <c r="D160" s="26">
        <v>0</v>
      </c>
      <c r="E160" s="26">
        <v>0</v>
      </c>
      <c r="F160" s="26">
        <v>0</v>
      </c>
      <c r="G160" s="26">
        <v>0</v>
      </c>
      <c r="H160" s="26">
        <v>0</v>
      </c>
      <c r="I160" s="26">
        <v>0</v>
      </c>
      <c r="J160" s="26">
        <v>18411</v>
      </c>
      <c r="K160" s="26">
        <v>0</v>
      </c>
      <c r="L160" s="26">
        <v>0</v>
      </c>
      <c r="M160" s="26">
        <v>10139.299999999999</v>
      </c>
      <c r="N160" s="26">
        <v>2622.4</v>
      </c>
      <c r="O160" s="26">
        <v>0</v>
      </c>
      <c r="P160" s="26">
        <v>0</v>
      </c>
      <c r="Q160" s="26">
        <v>0</v>
      </c>
      <c r="R160" s="26">
        <v>1717.9</v>
      </c>
      <c r="S160" s="26">
        <v>0</v>
      </c>
      <c r="T160" s="26">
        <v>4642.2</v>
      </c>
      <c r="U160" s="26">
        <v>0</v>
      </c>
      <c r="V160" s="26">
        <v>0</v>
      </c>
      <c r="W160" s="26">
        <v>3104.9</v>
      </c>
      <c r="X160" s="26">
        <v>2633.4</v>
      </c>
      <c r="Y160" s="26">
        <v>51700.4</v>
      </c>
      <c r="Z160" s="26">
        <v>58293</v>
      </c>
      <c r="AA160" s="26">
        <v>6592.6</v>
      </c>
      <c r="AB160" s="26">
        <v>11.31</v>
      </c>
    </row>
    <row r="161" spans="2:28" ht="13.8" thickBot="1" x14ac:dyDescent="0.3">
      <c r="B161" s="25" t="s">
        <v>155</v>
      </c>
      <c r="C161" s="26">
        <v>56718</v>
      </c>
      <c r="D161" s="26">
        <v>0</v>
      </c>
      <c r="E161" s="26">
        <v>5624.2</v>
      </c>
      <c r="F161" s="26">
        <v>6782.5</v>
      </c>
      <c r="G161" s="26">
        <v>9448</v>
      </c>
      <c r="H161" s="26">
        <v>0</v>
      </c>
      <c r="I161" s="26">
        <v>0</v>
      </c>
      <c r="J161" s="26">
        <v>18411</v>
      </c>
      <c r="K161" s="26">
        <v>0</v>
      </c>
      <c r="L161" s="26">
        <v>0</v>
      </c>
      <c r="M161" s="26">
        <v>10139.299999999999</v>
      </c>
      <c r="N161" s="26">
        <v>0</v>
      </c>
      <c r="O161" s="26">
        <v>0</v>
      </c>
      <c r="P161" s="26">
        <v>0</v>
      </c>
      <c r="Q161" s="26">
        <v>0</v>
      </c>
      <c r="R161" s="26">
        <v>0</v>
      </c>
      <c r="S161" s="26">
        <v>0</v>
      </c>
      <c r="T161" s="26">
        <v>0</v>
      </c>
      <c r="U161" s="26">
        <v>0</v>
      </c>
      <c r="V161" s="26">
        <v>0</v>
      </c>
      <c r="W161" s="26">
        <v>0</v>
      </c>
      <c r="X161" s="26">
        <v>0</v>
      </c>
      <c r="Y161" s="26">
        <v>107123</v>
      </c>
      <c r="Z161" s="26">
        <v>107004</v>
      </c>
      <c r="AA161" s="26">
        <v>-119</v>
      </c>
      <c r="AB161" s="26">
        <v>-0.11</v>
      </c>
    </row>
    <row r="162" spans="2:28" ht="13.8" thickBot="1" x14ac:dyDescent="0.3">
      <c r="B162" s="25" t="s">
        <v>156</v>
      </c>
      <c r="C162" s="26">
        <v>8429.4</v>
      </c>
      <c r="D162" s="26">
        <v>0</v>
      </c>
      <c r="E162" s="26">
        <v>0</v>
      </c>
      <c r="F162" s="26">
        <v>0</v>
      </c>
      <c r="G162" s="26">
        <v>0</v>
      </c>
      <c r="H162" s="26">
        <v>0</v>
      </c>
      <c r="I162" s="26">
        <v>0</v>
      </c>
      <c r="J162" s="26">
        <v>18411</v>
      </c>
      <c r="K162" s="26">
        <v>0</v>
      </c>
      <c r="L162" s="26">
        <v>0</v>
      </c>
      <c r="M162" s="26">
        <v>10139.299999999999</v>
      </c>
      <c r="N162" s="26">
        <v>2160.9</v>
      </c>
      <c r="O162" s="26">
        <v>0</v>
      </c>
      <c r="P162" s="26">
        <v>0</v>
      </c>
      <c r="Q162" s="26">
        <v>0</v>
      </c>
      <c r="R162" s="26">
        <v>0</v>
      </c>
      <c r="S162" s="26">
        <v>0</v>
      </c>
      <c r="T162" s="26">
        <v>4642.2</v>
      </c>
      <c r="U162" s="26">
        <v>0</v>
      </c>
      <c r="V162" s="26">
        <v>0</v>
      </c>
      <c r="W162" s="26">
        <v>2867.7</v>
      </c>
      <c r="X162" s="26">
        <v>175.2</v>
      </c>
      <c r="Y162" s="26">
        <v>46825.5</v>
      </c>
      <c r="Z162" s="26">
        <v>44071</v>
      </c>
      <c r="AA162" s="26">
        <v>-2754.5</v>
      </c>
      <c r="AB162" s="26">
        <v>-6.25</v>
      </c>
    </row>
    <row r="163" spans="2:28" ht="13.8" thickBot="1" x14ac:dyDescent="0.3">
      <c r="B163" s="25" t="s">
        <v>157</v>
      </c>
      <c r="C163" s="26">
        <v>9668.2000000000007</v>
      </c>
      <c r="D163" s="26">
        <v>0</v>
      </c>
      <c r="E163" s="26">
        <v>0</v>
      </c>
      <c r="F163" s="26">
        <v>0</v>
      </c>
      <c r="G163" s="26">
        <v>0</v>
      </c>
      <c r="H163" s="26">
        <v>0</v>
      </c>
      <c r="I163" s="26">
        <v>0</v>
      </c>
      <c r="J163" s="26">
        <v>18411</v>
      </c>
      <c r="K163" s="26">
        <v>0</v>
      </c>
      <c r="L163" s="26">
        <v>0</v>
      </c>
      <c r="M163" s="26">
        <v>10139.299999999999</v>
      </c>
      <c r="N163" s="26">
        <v>2160.9</v>
      </c>
      <c r="O163" s="26">
        <v>0</v>
      </c>
      <c r="P163" s="26">
        <v>0</v>
      </c>
      <c r="Q163" s="26">
        <v>0</v>
      </c>
      <c r="R163" s="26">
        <v>0</v>
      </c>
      <c r="S163" s="26">
        <v>0</v>
      </c>
      <c r="T163" s="26">
        <v>4642.2</v>
      </c>
      <c r="U163" s="26">
        <v>0</v>
      </c>
      <c r="V163" s="26">
        <v>0</v>
      </c>
      <c r="W163" s="26">
        <v>2686.5</v>
      </c>
      <c r="X163" s="26">
        <v>175.2</v>
      </c>
      <c r="Y163" s="26">
        <v>47883.199999999997</v>
      </c>
      <c r="Z163" s="26">
        <v>46546</v>
      </c>
      <c r="AA163" s="26">
        <v>-1337.2</v>
      </c>
      <c r="AB163" s="26">
        <v>-2.87</v>
      </c>
    </row>
    <row r="164" spans="2:28" ht="13.8" thickBot="1" x14ac:dyDescent="0.3">
      <c r="B164" s="25" t="s">
        <v>158</v>
      </c>
      <c r="C164" s="26">
        <v>9668.2000000000007</v>
      </c>
      <c r="D164" s="26">
        <v>0</v>
      </c>
      <c r="E164" s="26">
        <v>0</v>
      </c>
      <c r="F164" s="26">
        <v>0</v>
      </c>
      <c r="G164" s="26">
        <v>0</v>
      </c>
      <c r="H164" s="26">
        <v>0</v>
      </c>
      <c r="I164" s="26">
        <v>0</v>
      </c>
      <c r="J164" s="26">
        <v>18411</v>
      </c>
      <c r="K164" s="26">
        <v>0</v>
      </c>
      <c r="L164" s="26">
        <v>0</v>
      </c>
      <c r="M164" s="26">
        <v>10139.299999999999</v>
      </c>
      <c r="N164" s="26">
        <v>0</v>
      </c>
      <c r="O164" s="26">
        <v>0</v>
      </c>
      <c r="P164" s="26">
        <v>0</v>
      </c>
      <c r="Q164" s="26">
        <v>0</v>
      </c>
      <c r="R164" s="26">
        <v>0</v>
      </c>
      <c r="S164" s="26">
        <v>0</v>
      </c>
      <c r="T164" s="26">
        <v>4642.2</v>
      </c>
      <c r="U164" s="26">
        <v>0</v>
      </c>
      <c r="V164" s="26">
        <v>0</v>
      </c>
      <c r="W164" s="26">
        <v>2686.5</v>
      </c>
      <c r="X164" s="26">
        <v>175.2</v>
      </c>
      <c r="Y164" s="26">
        <v>45722.3</v>
      </c>
      <c r="Z164" s="26">
        <v>42229</v>
      </c>
      <c r="AA164" s="26">
        <v>-3493.3</v>
      </c>
      <c r="AB164" s="26">
        <v>-8.27</v>
      </c>
    </row>
    <row r="165" spans="2:28" ht="13.8" thickBot="1" x14ac:dyDescent="0.3">
      <c r="B165" s="25" t="s">
        <v>159</v>
      </c>
      <c r="C165" s="26">
        <v>9668.2000000000007</v>
      </c>
      <c r="D165" s="26">
        <v>0</v>
      </c>
      <c r="E165" s="26">
        <v>0</v>
      </c>
      <c r="F165" s="26">
        <v>1743.4</v>
      </c>
      <c r="G165" s="26">
        <v>0</v>
      </c>
      <c r="H165" s="26">
        <v>0</v>
      </c>
      <c r="I165" s="26">
        <v>0</v>
      </c>
      <c r="J165" s="26">
        <v>18411</v>
      </c>
      <c r="K165" s="26">
        <v>0</v>
      </c>
      <c r="L165" s="26">
        <v>0</v>
      </c>
      <c r="M165" s="26">
        <v>10139.299999999999</v>
      </c>
      <c r="N165" s="26">
        <v>2160.9</v>
      </c>
      <c r="O165" s="26">
        <v>0</v>
      </c>
      <c r="P165" s="26">
        <v>0</v>
      </c>
      <c r="Q165" s="26">
        <v>0</v>
      </c>
      <c r="R165" s="26">
        <v>0</v>
      </c>
      <c r="S165" s="26">
        <v>0</v>
      </c>
      <c r="T165" s="26">
        <v>4642.2</v>
      </c>
      <c r="U165" s="26">
        <v>0</v>
      </c>
      <c r="V165" s="26">
        <v>0</v>
      </c>
      <c r="W165" s="26">
        <v>0</v>
      </c>
      <c r="X165" s="26">
        <v>175.2</v>
      </c>
      <c r="Y165" s="26">
        <v>46940.1</v>
      </c>
      <c r="Z165" s="26">
        <v>46888</v>
      </c>
      <c r="AA165" s="26">
        <v>-52.1</v>
      </c>
      <c r="AB165" s="26">
        <v>-0.11</v>
      </c>
    </row>
    <row r="166" spans="2:28" ht="13.8" thickBot="1" x14ac:dyDescent="0.3">
      <c r="B166" s="25" t="s">
        <v>160</v>
      </c>
      <c r="C166" s="26">
        <v>7341.2</v>
      </c>
      <c r="D166" s="26">
        <v>0</v>
      </c>
      <c r="E166" s="26">
        <v>0</v>
      </c>
      <c r="F166" s="26">
        <v>0</v>
      </c>
      <c r="G166" s="26">
        <v>0</v>
      </c>
      <c r="H166" s="26">
        <v>0</v>
      </c>
      <c r="I166" s="26">
        <v>0</v>
      </c>
      <c r="J166" s="26">
        <v>7859.2</v>
      </c>
      <c r="K166" s="26">
        <v>0</v>
      </c>
      <c r="L166" s="26">
        <v>0</v>
      </c>
      <c r="M166" s="26">
        <v>1727.4</v>
      </c>
      <c r="N166" s="26">
        <v>4565.6000000000004</v>
      </c>
      <c r="O166" s="26">
        <v>0</v>
      </c>
      <c r="P166" s="26">
        <v>0</v>
      </c>
      <c r="Q166" s="26">
        <v>0</v>
      </c>
      <c r="R166" s="26">
        <v>1717.9</v>
      </c>
      <c r="S166" s="26">
        <v>0</v>
      </c>
      <c r="T166" s="26">
        <v>5634.3</v>
      </c>
      <c r="U166" s="26">
        <v>577.1</v>
      </c>
      <c r="V166" s="26">
        <v>0</v>
      </c>
      <c r="W166" s="26">
        <v>3104.9</v>
      </c>
      <c r="X166" s="26">
        <v>2633.4</v>
      </c>
      <c r="Y166" s="26">
        <v>35161.1</v>
      </c>
      <c r="Z166" s="26">
        <v>35122</v>
      </c>
      <c r="AA166" s="26">
        <v>-39.1</v>
      </c>
      <c r="AB166" s="26">
        <v>-0.11</v>
      </c>
    </row>
    <row r="167" spans="2:28" ht="13.8" thickBot="1" x14ac:dyDescent="0.3">
      <c r="B167" s="25" t="s">
        <v>161</v>
      </c>
      <c r="C167" s="26">
        <v>7341.2</v>
      </c>
      <c r="D167" s="26">
        <v>0</v>
      </c>
      <c r="E167" s="26">
        <v>0</v>
      </c>
      <c r="F167" s="26">
        <v>0</v>
      </c>
      <c r="G167" s="26">
        <v>0</v>
      </c>
      <c r="H167" s="26">
        <v>0</v>
      </c>
      <c r="I167" s="26">
        <v>0</v>
      </c>
      <c r="J167" s="26">
        <v>7859.2</v>
      </c>
      <c r="K167" s="26">
        <v>0</v>
      </c>
      <c r="L167" s="26">
        <v>0</v>
      </c>
      <c r="M167" s="26">
        <v>1727.4</v>
      </c>
      <c r="N167" s="26">
        <v>4565.6000000000004</v>
      </c>
      <c r="O167" s="26">
        <v>3612</v>
      </c>
      <c r="P167" s="26">
        <v>0</v>
      </c>
      <c r="Q167" s="26">
        <v>0</v>
      </c>
      <c r="R167" s="26">
        <v>1717.9</v>
      </c>
      <c r="S167" s="26">
        <v>0</v>
      </c>
      <c r="T167" s="26">
        <v>5634.3</v>
      </c>
      <c r="U167" s="26">
        <v>577.1</v>
      </c>
      <c r="V167" s="26">
        <v>0</v>
      </c>
      <c r="W167" s="26">
        <v>3104.9</v>
      </c>
      <c r="X167" s="26">
        <v>3411.3</v>
      </c>
      <c r="Y167" s="26">
        <v>39550.9</v>
      </c>
      <c r="Z167" s="26">
        <v>43892</v>
      </c>
      <c r="AA167" s="26">
        <v>4341.1000000000004</v>
      </c>
      <c r="AB167" s="26">
        <v>9.89</v>
      </c>
    </row>
    <row r="168" spans="2:28" ht="13.8" thickBot="1" x14ac:dyDescent="0.3">
      <c r="B168" s="25" t="s">
        <v>162</v>
      </c>
      <c r="C168" s="26">
        <v>81218.2</v>
      </c>
      <c r="D168" s="26">
        <v>0</v>
      </c>
      <c r="E168" s="26">
        <v>5624.2</v>
      </c>
      <c r="F168" s="26">
        <v>6782.5</v>
      </c>
      <c r="G168" s="26">
        <v>9448</v>
      </c>
      <c r="H168" s="26">
        <v>0</v>
      </c>
      <c r="I168" s="26">
        <v>0</v>
      </c>
      <c r="J168" s="26">
        <v>18411</v>
      </c>
      <c r="K168" s="26">
        <v>0</v>
      </c>
      <c r="L168" s="26">
        <v>0</v>
      </c>
      <c r="M168" s="26">
        <v>10139.299999999999</v>
      </c>
      <c r="N168" s="26">
        <v>0</v>
      </c>
      <c r="O168" s="26">
        <v>0</v>
      </c>
      <c r="P168" s="26">
        <v>0</v>
      </c>
      <c r="Q168" s="26">
        <v>0</v>
      </c>
      <c r="R168" s="26">
        <v>0</v>
      </c>
      <c r="S168" s="26">
        <v>0</v>
      </c>
      <c r="T168" s="26">
        <v>0</v>
      </c>
      <c r="U168" s="26">
        <v>0</v>
      </c>
      <c r="V168" s="26">
        <v>0</v>
      </c>
      <c r="W168" s="26">
        <v>0</v>
      </c>
      <c r="X168" s="26">
        <v>0</v>
      </c>
      <c r="Y168" s="26">
        <v>131623.20000000001</v>
      </c>
      <c r="Z168" s="26">
        <v>131477</v>
      </c>
      <c r="AA168" s="26">
        <v>-146.19999999999999</v>
      </c>
      <c r="AB168" s="26">
        <v>-0.11</v>
      </c>
    </row>
    <row r="169" spans="2:28" ht="13.8" thickBot="1" x14ac:dyDescent="0.3">
      <c r="B169" s="25" t="s">
        <v>163</v>
      </c>
      <c r="C169" s="26">
        <v>1118.7</v>
      </c>
      <c r="D169" s="26">
        <v>0</v>
      </c>
      <c r="E169" s="26">
        <v>0</v>
      </c>
      <c r="F169" s="26">
        <v>0</v>
      </c>
      <c r="G169" s="26">
        <v>0</v>
      </c>
      <c r="H169" s="26">
        <v>0</v>
      </c>
      <c r="I169" s="26">
        <v>0</v>
      </c>
      <c r="J169" s="26">
        <v>0</v>
      </c>
      <c r="K169" s="26">
        <v>0</v>
      </c>
      <c r="L169" s="26">
        <v>0</v>
      </c>
      <c r="M169" s="26">
        <v>0</v>
      </c>
      <c r="N169" s="26">
        <v>4565.6000000000004</v>
      </c>
      <c r="O169" s="26">
        <v>3612</v>
      </c>
      <c r="P169" s="26">
        <v>0</v>
      </c>
      <c r="Q169" s="26">
        <v>0</v>
      </c>
      <c r="R169" s="26">
        <v>1717.9</v>
      </c>
      <c r="S169" s="26">
        <v>0</v>
      </c>
      <c r="T169" s="26">
        <v>5634.3</v>
      </c>
      <c r="U169" s="26">
        <v>577.1</v>
      </c>
      <c r="V169" s="26">
        <v>0</v>
      </c>
      <c r="W169" s="26">
        <v>3104.9</v>
      </c>
      <c r="X169" s="26">
        <v>3411.3</v>
      </c>
      <c r="Y169" s="26">
        <v>23741.9</v>
      </c>
      <c r="Z169" s="26">
        <v>19240</v>
      </c>
      <c r="AA169" s="26">
        <v>-4501.8999999999996</v>
      </c>
      <c r="AB169" s="26">
        <v>-23.4</v>
      </c>
    </row>
    <row r="170" spans="2:28" ht="13.8" thickBot="1" x14ac:dyDescent="0.3">
      <c r="B170" s="25" t="s">
        <v>164</v>
      </c>
      <c r="C170" s="26">
        <v>9668.2000000000007</v>
      </c>
      <c r="D170" s="26">
        <v>0</v>
      </c>
      <c r="E170" s="26">
        <v>5624.2</v>
      </c>
      <c r="F170" s="26">
        <v>6782.5</v>
      </c>
      <c r="G170" s="26">
        <v>9448</v>
      </c>
      <c r="H170" s="26">
        <v>0</v>
      </c>
      <c r="I170" s="26">
        <v>0</v>
      </c>
      <c r="J170" s="26">
        <v>18411</v>
      </c>
      <c r="K170" s="26">
        <v>0</v>
      </c>
      <c r="L170" s="26">
        <v>0</v>
      </c>
      <c r="M170" s="26">
        <v>10139.299999999999</v>
      </c>
      <c r="N170" s="26">
        <v>0</v>
      </c>
      <c r="O170" s="26">
        <v>0</v>
      </c>
      <c r="P170" s="26">
        <v>0</v>
      </c>
      <c r="Q170" s="26">
        <v>0</v>
      </c>
      <c r="R170" s="26">
        <v>0</v>
      </c>
      <c r="S170" s="26">
        <v>0</v>
      </c>
      <c r="T170" s="26">
        <v>4642.2</v>
      </c>
      <c r="U170" s="26">
        <v>0</v>
      </c>
      <c r="V170" s="26">
        <v>0</v>
      </c>
      <c r="W170" s="26">
        <v>2686.5</v>
      </c>
      <c r="X170" s="26">
        <v>175.2</v>
      </c>
      <c r="Y170" s="26">
        <v>67577.100000000006</v>
      </c>
      <c r="Z170" s="26">
        <v>80490</v>
      </c>
      <c r="AA170" s="26">
        <v>12912.9</v>
      </c>
      <c r="AB170" s="26">
        <v>16.04</v>
      </c>
    </row>
    <row r="171" spans="2:28" ht="13.8" thickBot="1" x14ac:dyDescent="0.3">
      <c r="B171" s="25" t="s">
        <v>165</v>
      </c>
      <c r="C171" s="26">
        <v>7341.2</v>
      </c>
      <c r="D171" s="26">
        <v>0</v>
      </c>
      <c r="E171" s="26">
        <v>0</v>
      </c>
      <c r="F171" s="26">
        <v>0</v>
      </c>
      <c r="G171" s="26">
        <v>0</v>
      </c>
      <c r="H171" s="26">
        <v>0</v>
      </c>
      <c r="I171" s="26">
        <v>0</v>
      </c>
      <c r="J171" s="26">
        <v>8376.7999999999993</v>
      </c>
      <c r="K171" s="26">
        <v>0</v>
      </c>
      <c r="L171" s="26">
        <v>0</v>
      </c>
      <c r="M171" s="26">
        <v>1727.4</v>
      </c>
      <c r="N171" s="26">
        <v>4565.6000000000004</v>
      </c>
      <c r="O171" s="26">
        <v>0</v>
      </c>
      <c r="P171" s="26">
        <v>0</v>
      </c>
      <c r="Q171" s="26">
        <v>0</v>
      </c>
      <c r="R171" s="26">
        <v>1717.9</v>
      </c>
      <c r="S171" s="26">
        <v>0</v>
      </c>
      <c r="T171" s="26">
        <v>5634.3</v>
      </c>
      <c r="U171" s="26">
        <v>577.1</v>
      </c>
      <c r="V171" s="26">
        <v>0</v>
      </c>
      <c r="W171" s="26">
        <v>3104.9</v>
      </c>
      <c r="X171" s="26">
        <v>3411.3</v>
      </c>
      <c r="Y171" s="26">
        <v>36456.5</v>
      </c>
      <c r="Z171" s="26">
        <v>37710</v>
      </c>
      <c r="AA171" s="26">
        <v>1253.5</v>
      </c>
      <c r="AB171" s="26">
        <v>3.32</v>
      </c>
    </row>
    <row r="172" spans="2:28" ht="13.8" thickBot="1" x14ac:dyDescent="0.3">
      <c r="B172" s="25" t="s">
        <v>166</v>
      </c>
      <c r="C172" s="26">
        <v>8429.4</v>
      </c>
      <c r="D172" s="26">
        <v>0</v>
      </c>
      <c r="E172" s="26">
        <v>0</v>
      </c>
      <c r="F172" s="26">
        <v>0</v>
      </c>
      <c r="G172" s="26">
        <v>0</v>
      </c>
      <c r="H172" s="26">
        <v>0</v>
      </c>
      <c r="I172" s="26">
        <v>0</v>
      </c>
      <c r="J172" s="26">
        <v>8376.7999999999993</v>
      </c>
      <c r="K172" s="26">
        <v>0</v>
      </c>
      <c r="L172" s="26">
        <v>0</v>
      </c>
      <c r="M172" s="26">
        <v>10139.299999999999</v>
      </c>
      <c r="N172" s="26">
        <v>2160.9</v>
      </c>
      <c r="O172" s="26">
        <v>0</v>
      </c>
      <c r="P172" s="26">
        <v>0</v>
      </c>
      <c r="Q172" s="26">
        <v>0</v>
      </c>
      <c r="R172" s="26">
        <v>0</v>
      </c>
      <c r="S172" s="26">
        <v>0</v>
      </c>
      <c r="T172" s="26">
        <v>4642.2</v>
      </c>
      <c r="U172" s="26">
        <v>0</v>
      </c>
      <c r="V172" s="26">
        <v>0</v>
      </c>
      <c r="W172" s="26">
        <v>3104.9</v>
      </c>
      <c r="X172" s="26">
        <v>2633.4</v>
      </c>
      <c r="Y172" s="26">
        <v>39486.9</v>
      </c>
      <c r="Z172" s="26">
        <v>36679</v>
      </c>
      <c r="AA172" s="26">
        <v>-2807.9</v>
      </c>
      <c r="AB172" s="26">
        <v>-7.66</v>
      </c>
    </row>
    <row r="173" spans="2:28" ht="13.8" thickBot="1" x14ac:dyDescent="0.3">
      <c r="B173" s="25" t="s">
        <v>167</v>
      </c>
      <c r="C173" s="26">
        <v>8429.4</v>
      </c>
      <c r="D173" s="26">
        <v>0</v>
      </c>
      <c r="E173" s="26">
        <v>0</v>
      </c>
      <c r="F173" s="26">
        <v>0</v>
      </c>
      <c r="G173" s="26">
        <v>0</v>
      </c>
      <c r="H173" s="26">
        <v>0</v>
      </c>
      <c r="I173" s="26">
        <v>0</v>
      </c>
      <c r="J173" s="26">
        <v>10403.6</v>
      </c>
      <c r="K173" s="26">
        <v>0</v>
      </c>
      <c r="L173" s="26">
        <v>0</v>
      </c>
      <c r="M173" s="26">
        <v>10139.299999999999</v>
      </c>
      <c r="N173" s="26">
        <v>2622.4</v>
      </c>
      <c r="O173" s="26">
        <v>0</v>
      </c>
      <c r="P173" s="26">
        <v>0</v>
      </c>
      <c r="Q173" s="26">
        <v>0</v>
      </c>
      <c r="R173" s="26">
        <v>1717.9</v>
      </c>
      <c r="S173" s="26">
        <v>0</v>
      </c>
      <c r="T173" s="26">
        <v>4642.2</v>
      </c>
      <c r="U173" s="26">
        <v>0</v>
      </c>
      <c r="V173" s="26">
        <v>0</v>
      </c>
      <c r="W173" s="26">
        <v>3104.9</v>
      </c>
      <c r="X173" s="26">
        <v>1805.5</v>
      </c>
      <c r="Y173" s="26">
        <v>42865.1</v>
      </c>
      <c r="Z173" s="26">
        <v>43985</v>
      </c>
      <c r="AA173" s="26">
        <v>1119.9000000000001</v>
      </c>
      <c r="AB173" s="26">
        <v>2.5499999999999998</v>
      </c>
    </row>
    <row r="174" spans="2:28" ht="13.8" thickBot="1" x14ac:dyDescent="0.3">
      <c r="B174" s="25" t="s">
        <v>168</v>
      </c>
      <c r="C174" s="26">
        <v>8429.4</v>
      </c>
      <c r="D174" s="26">
        <v>0</v>
      </c>
      <c r="E174" s="26">
        <v>0</v>
      </c>
      <c r="F174" s="26">
        <v>0</v>
      </c>
      <c r="G174" s="26">
        <v>0</v>
      </c>
      <c r="H174" s="26">
        <v>0</v>
      </c>
      <c r="I174" s="26">
        <v>0</v>
      </c>
      <c r="J174" s="26">
        <v>10403.6</v>
      </c>
      <c r="K174" s="26">
        <v>0</v>
      </c>
      <c r="L174" s="26">
        <v>0</v>
      </c>
      <c r="M174" s="26">
        <v>10139.299999999999</v>
      </c>
      <c r="N174" s="26">
        <v>2160.9</v>
      </c>
      <c r="O174" s="26">
        <v>0</v>
      </c>
      <c r="P174" s="26">
        <v>0</v>
      </c>
      <c r="Q174" s="26">
        <v>0</v>
      </c>
      <c r="R174" s="26">
        <v>1717.9</v>
      </c>
      <c r="S174" s="26">
        <v>0</v>
      </c>
      <c r="T174" s="26">
        <v>4642.2</v>
      </c>
      <c r="U174" s="26">
        <v>0</v>
      </c>
      <c r="V174" s="26">
        <v>0</v>
      </c>
      <c r="W174" s="26">
        <v>3104.9</v>
      </c>
      <c r="X174" s="26">
        <v>175.2</v>
      </c>
      <c r="Y174" s="26">
        <v>40773.300000000003</v>
      </c>
      <c r="Z174" s="26">
        <v>40728</v>
      </c>
      <c r="AA174" s="26">
        <v>-45.3</v>
      </c>
      <c r="AB174" s="26">
        <v>-0.11</v>
      </c>
    </row>
    <row r="175" spans="2:28" ht="13.8" thickBot="1" x14ac:dyDescent="0.3">
      <c r="B175" s="25" t="s">
        <v>169</v>
      </c>
      <c r="C175" s="26">
        <v>9668.2000000000007</v>
      </c>
      <c r="D175" s="26">
        <v>0</v>
      </c>
      <c r="E175" s="26">
        <v>0</v>
      </c>
      <c r="F175" s="26">
        <v>1743.4</v>
      </c>
      <c r="G175" s="26">
        <v>9448</v>
      </c>
      <c r="H175" s="26">
        <v>0</v>
      </c>
      <c r="I175" s="26">
        <v>0</v>
      </c>
      <c r="J175" s="26">
        <v>18411</v>
      </c>
      <c r="K175" s="26">
        <v>0</v>
      </c>
      <c r="L175" s="26">
        <v>0</v>
      </c>
      <c r="M175" s="26">
        <v>10139.299999999999</v>
      </c>
      <c r="N175" s="26">
        <v>2160.9</v>
      </c>
      <c r="O175" s="26">
        <v>0</v>
      </c>
      <c r="P175" s="26">
        <v>0</v>
      </c>
      <c r="Q175" s="26">
        <v>0</v>
      </c>
      <c r="R175" s="26">
        <v>0</v>
      </c>
      <c r="S175" s="26">
        <v>0</v>
      </c>
      <c r="T175" s="26">
        <v>804.9</v>
      </c>
      <c r="U175" s="26">
        <v>0</v>
      </c>
      <c r="V175" s="26">
        <v>0</v>
      </c>
      <c r="W175" s="26">
        <v>2686.5</v>
      </c>
      <c r="X175" s="26">
        <v>0</v>
      </c>
      <c r="Y175" s="26">
        <v>55062.2</v>
      </c>
      <c r="Z175" s="26">
        <v>59973</v>
      </c>
      <c r="AA175" s="26">
        <v>4910.8</v>
      </c>
      <c r="AB175" s="26">
        <v>8.19</v>
      </c>
    </row>
    <row r="176" spans="2:28" ht="13.8" thickBot="1" x14ac:dyDescent="0.3">
      <c r="B176" s="25" t="s">
        <v>170</v>
      </c>
      <c r="C176" s="26">
        <v>25652.5</v>
      </c>
      <c r="D176" s="26">
        <v>0</v>
      </c>
      <c r="E176" s="26">
        <v>5624.2</v>
      </c>
      <c r="F176" s="26">
        <v>6782.5</v>
      </c>
      <c r="G176" s="26">
        <v>9448</v>
      </c>
      <c r="H176" s="26">
        <v>0</v>
      </c>
      <c r="I176" s="26">
        <v>0</v>
      </c>
      <c r="J176" s="26">
        <v>18411</v>
      </c>
      <c r="K176" s="26">
        <v>0</v>
      </c>
      <c r="L176" s="26">
        <v>0</v>
      </c>
      <c r="M176" s="26">
        <v>10139.299999999999</v>
      </c>
      <c r="N176" s="26">
        <v>0</v>
      </c>
      <c r="O176" s="26">
        <v>0</v>
      </c>
      <c r="P176" s="26">
        <v>0</v>
      </c>
      <c r="Q176" s="26">
        <v>0</v>
      </c>
      <c r="R176" s="26">
        <v>0</v>
      </c>
      <c r="S176" s="26">
        <v>0</v>
      </c>
      <c r="T176" s="26">
        <v>0</v>
      </c>
      <c r="U176" s="26">
        <v>0</v>
      </c>
      <c r="V176" s="26">
        <v>0</v>
      </c>
      <c r="W176" s="26">
        <v>0</v>
      </c>
      <c r="X176" s="26">
        <v>0</v>
      </c>
      <c r="Y176" s="26">
        <v>76057.5</v>
      </c>
      <c r="Z176" s="26">
        <v>75973</v>
      </c>
      <c r="AA176" s="26">
        <v>-84.5</v>
      </c>
      <c r="AB176" s="26">
        <v>-0.11</v>
      </c>
    </row>
    <row r="177" spans="2:28" ht="13.8" thickBot="1" x14ac:dyDescent="0.3">
      <c r="B177" s="25" t="s">
        <v>171</v>
      </c>
      <c r="C177" s="26">
        <v>0</v>
      </c>
      <c r="D177" s="26">
        <v>0</v>
      </c>
      <c r="E177" s="26">
        <v>0</v>
      </c>
      <c r="F177" s="26">
        <v>0</v>
      </c>
      <c r="G177" s="26">
        <v>0</v>
      </c>
      <c r="H177" s="26">
        <v>0</v>
      </c>
      <c r="I177" s="26">
        <v>0</v>
      </c>
      <c r="J177" s="26">
        <v>0</v>
      </c>
      <c r="K177" s="26">
        <v>0</v>
      </c>
      <c r="L177" s="26">
        <v>0</v>
      </c>
      <c r="M177" s="26">
        <v>0</v>
      </c>
      <c r="N177" s="26">
        <v>12647.6</v>
      </c>
      <c r="O177" s="26">
        <v>3612</v>
      </c>
      <c r="P177" s="26">
        <v>0</v>
      </c>
      <c r="Q177" s="26">
        <v>0</v>
      </c>
      <c r="R177" s="26">
        <v>1717.9</v>
      </c>
      <c r="S177" s="26">
        <v>0</v>
      </c>
      <c r="T177" s="26">
        <v>5634.3</v>
      </c>
      <c r="U177" s="26">
        <v>577.1</v>
      </c>
      <c r="V177" s="26">
        <v>0</v>
      </c>
      <c r="W177" s="26">
        <v>3104.9</v>
      </c>
      <c r="X177" s="26">
        <v>3411.3</v>
      </c>
      <c r="Y177" s="26">
        <v>30705.1</v>
      </c>
      <c r="Z177" s="26">
        <v>30671</v>
      </c>
      <c r="AA177" s="26">
        <v>-34.1</v>
      </c>
      <c r="AB177" s="26">
        <v>-0.11</v>
      </c>
    </row>
    <row r="178" spans="2:28" ht="13.8" thickBot="1" x14ac:dyDescent="0.3">
      <c r="B178" s="25" t="s">
        <v>172</v>
      </c>
      <c r="C178" s="26">
        <v>9668.2000000000007</v>
      </c>
      <c r="D178" s="26">
        <v>0</v>
      </c>
      <c r="E178" s="26">
        <v>5624.2</v>
      </c>
      <c r="F178" s="26">
        <v>6782.5</v>
      </c>
      <c r="G178" s="26">
        <v>9448</v>
      </c>
      <c r="H178" s="26">
        <v>0</v>
      </c>
      <c r="I178" s="26">
        <v>0</v>
      </c>
      <c r="J178" s="26">
        <v>18411</v>
      </c>
      <c r="K178" s="26">
        <v>0</v>
      </c>
      <c r="L178" s="26">
        <v>0</v>
      </c>
      <c r="M178" s="26">
        <v>10139.299999999999</v>
      </c>
      <c r="N178" s="26">
        <v>0</v>
      </c>
      <c r="O178" s="26">
        <v>0</v>
      </c>
      <c r="P178" s="26">
        <v>0</v>
      </c>
      <c r="Q178" s="26">
        <v>0</v>
      </c>
      <c r="R178" s="26">
        <v>0</v>
      </c>
      <c r="S178" s="26">
        <v>0</v>
      </c>
      <c r="T178" s="26">
        <v>0</v>
      </c>
      <c r="U178" s="26">
        <v>0</v>
      </c>
      <c r="V178" s="26">
        <v>0</v>
      </c>
      <c r="W178" s="26">
        <v>0</v>
      </c>
      <c r="X178" s="26">
        <v>0</v>
      </c>
      <c r="Y178" s="26">
        <v>60073.2</v>
      </c>
      <c r="Z178" s="26">
        <v>49765</v>
      </c>
      <c r="AA178" s="26">
        <v>-10308.200000000001</v>
      </c>
      <c r="AB178" s="26">
        <v>-20.71</v>
      </c>
    </row>
    <row r="179" spans="2:28" ht="13.8" thickBot="1" x14ac:dyDescent="0.3">
      <c r="B179" s="25" t="s">
        <v>173</v>
      </c>
      <c r="C179" s="26">
        <v>19921.099999999999</v>
      </c>
      <c r="D179" s="26">
        <v>0</v>
      </c>
      <c r="E179" s="26">
        <v>5624.2</v>
      </c>
      <c r="F179" s="26">
        <v>6782.5</v>
      </c>
      <c r="G179" s="26">
        <v>9448</v>
      </c>
      <c r="H179" s="26">
        <v>0</v>
      </c>
      <c r="I179" s="26">
        <v>0</v>
      </c>
      <c r="J179" s="26">
        <v>18411</v>
      </c>
      <c r="K179" s="26">
        <v>0</v>
      </c>
      <c r="L179" s="26">
        <v>0</v>
      </c>
      <c r="M179" s="26">
        <v>10139.299999999999</v>
      </c>
      <c r="N179" s="26">
        <v>0</v>
      </c>
      <c r="O179" s="26">
        <v>0</v>
      </c>
      <c r="P179" s="26">
        <v>0</v>
      </c>
      <c r="Q179" s="26">
        <v>0</v>
      </c>
      <c r="R179" s="26">
        <v>0</v>
      </c>
      <c r="S179" s="26">
        <v>0</v>
      </c>
      <c r="T179" s="26">
        <v>0</v>
      </c>
      <c r="U179" s="26">
        <v>0</v>
      </c>
      <c r="V179" s="26">
        <v>0</v>
      </c>
      <c r="W179" s="26">
        <v>0</v>
      </c>
      <c r="X179" s="26">
        <v>0</v>
      </c>
      <c r="Y179" s="26">
        <v>70326.100000000006</v>
      </c>
      <c r="Z179" s="26">
        <v>70248</v>
      </c>
      <c r="AA179" s="26">
        <v>-78.099999999999994</v>
      </c>
      <c r="AB179" s="26">
        <v>-0.11</v>
      </c>
    </row>
    <row r="180" spans="2:28" ht="13.8" thickBot="1" x14ac:dyDescent="0.3">
      <c r="B180" s="25" t="s">
        <v>174</v>
      </c>
      <c r="C180" s="26">
        <v>9668.2000000000007</v>
      </c>
      <c r="D180" s="26">
        <v>0</v>
      </c>
      <c r="E180" s="26">
        <v>0</v>
      </c>
      <c r="F180" s="26">
        <v>5476.6</v>
      </c>
      <c r="G180" s="26">
        <v>0</v>
      </c>
      <c r="H180" s="26">
        <v>0</v>
      </c>
      <c r="I180" s="26">
        <v>0</v>
      </c>
      <c r="J180" s="26">
        <v>18411</v>
      </c>
      <c r="K180" s="26">
        <v>0</v>
      </c>
      <c r="L180" s="26">
        <v>0</v>
      </c>
      <c r="M180" s="26">
        <v>10139.299999999999</v>
      </c>
      <c r="N180" s="26">
        <v>1598.8</v>
      </c>
      <c r="O180" s="26">
        <v>0</v>
      </c>
      <c r="P180" s="26">
        <v>0</v>
      </c>
      <c r="Q180" s="26">
        <v>0</v>
      </c>
      <c r="R180" s="26">
        <v>0</v>
      </c>
      <c r="S180" s="26">
        <v>0</v>
      </c>
      <c r="T180" s="26">
        <v>804.9</v>
      </c>
      <c r="U180" s="26">
        <v>0</v>
      </c>
      <c r="V180" s="26">
        <v>0</v>
      </c>
      <c r="W180" s="26">
        <v>2686.5</v>
      </c>
      <c r="X180" s="26">
        <v>175.2</v>
      </c>
      <c r="Y180" s="26">
        <v>48960.4</v>
      </c>
      <c r="Z180" s="26">
        <v>48906</v>
      </c>
      <c r="AA180" s="26">
        <v>-54.4</v>
      </c>
      <c r="AB180" s="26">
        <v>-0.11</v>
      </c>
    </row>
    <row r="181" spans="2:28" ht="13.8" thickBot="1" x14ac:dyDescent="0.3">
      <c r="Z181" s="14">
        <f>CORREL(Z148:Z180,Y148:Y180)</f>
        <v>0.98623084642153203</v>
      </c>
    </row>
    <row r="182" spans="2:28" ht="13.8" thickBot="1" x14ac:dyDescent="0.3">
      <c r="B182" s="27" t="s">
        <v>378</v>
      </c>
      <c r="C182" s="28">
        <v>162328.29999999999</v>
      </c>
    </row>
    <row r="183" spans="2:28" ht="13.8" thickBot="1" x14ac:dyDescent="0.3">
      <c r="B183" s="27" t="s">
        <v>379</v>
      </c>
      <c r="C183" s="28">
        <v>0</v>
      </c>
    </row>
    <row r="184" spans="2:28" ht="13.8" thickBot="1" x14ac:dyDescent="0.3">
      <c r="B184" s="27" t="s">
        <v>380</v>
      </c>
      <c r="C184" s="28">
        <v>1660758.7</v>
      </c>
    </row>
    <row r="185" spans="2:28" ht="13.8" thickBot="1" x14ac:dyDescent="0.3">
      <c r="B185" s="27" t="s">
        <v>381</v>
      </c>
      <c r="C185" s="28">
        <v>1660759</v>
      </c>
    </row>
    <row r="186" spans="2:28" ht="13.8" thickBot="1" x14ac:dyDescent="0.3">
      <c r="B186" s="27" t="s">
        <v>382</v>
      </c>
      <c r="C186" s="28">
        <v>-0.3</v>
      </c>
    </row>
    <row r="187" spans="2:28" ht="13.8" thickBot="1" x14ac:dyDescent="0.3">
      <c r="B187" s="27" t="s">
        <v>383</v>
      </c>
      <c r="C187" s="28"/>
    </row>
    <row r="188" spans="2:28" ht="13.8" thickBot="1" x14ac:dyDescent="0.3">
      <c r="B188" s="27" t="s">
        <v>384</v>
      </c>
      <c r="C188" s="28"/>
    </row>
    <row r="189" spans="2:28" ht="13.8" thickBot="1" x14ac:dyDescent="0.3">
      <c r="B189" s="27" t="s">
        <v>385</v>
      </c>
      <c r="C189" s="28">
        <v>0</v>
      </c>
    </row>
    <row r="191" spans="2:28" x14ac:dyDescent="0.25">
      <c r="B191" s="29" t="s">
        <v>386</v>
      </c>
    </row>
    <row r="193" spans="2:2" x14ac:dyDescent="0.25">
      <c r="B193" s="30" t="s">
        <v>575</v>
      </c>
    </row>
    <row r="194" spans="2:2" x14ac:dyDescent="0.25">
      <c r="B194" s="30" t="s">
        <v>576</v>
      </c>
    </row>
  </sheetData>
  <hyperlinks>
    <hyperlink ref="B191" r:id="rId1" display="https://miau.my-x.hu/myx-free/coco/test/712982620230114194123.html" xr:uid="{5FEFA196-E1E8-4A2E-8D75-2E48FFA81CAA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11</vt:i4>
      </vt:variant>
    </vt:vector>
  </HeadingPairs>
  <TitlesOfParts>
    <vt:vector size="11" baseType="lpstr">
      <vt:lpstr>GDP, US $, current prices, curr</vt:lpstr>
      <vt:lpstr>OECD.Stat export</vt:lpstr>
      <vt:lpstr>OECD_pop</vt:lpstr>
      <vt:lpstr>pop_2010_2021</vt:lpstr>
      <vt:lpstr>bizt2010_2020</vt:lpstr>
      <vt:lpstr>bizt2010_2020 (2)</vt:lpstr>
      <vt:lpstr>Munka2</vt:lpstr>
      <vt:lpstr>Munka3</vt:lpstr>
      <vt:lpstr>Munka4</vt:lpstr>
      <vt:lpstr>modell</vt:lpstr>
      <vt:lpstr>info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OECD.Stat</dc:creator>
  <cp:lastModifiedBy>Lttd</cp:lastModifiedBy>
  <dcterms:created xsi:type="dcterms:W3CDTF">2022-10-13T20:15:10Z</dcterms:created>
  <dcterms:modified xsi:type="dcterms:W3CDTF">2023-03-24T05:19:09Z</dcterms:modified>
</cp:coreProperties>
</file>