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6659\var\www\miau\data\miau\296\"/>
    </mc:Choice>
  </mc:AlternateContent>
  <xr:revisionPtr revIDLastSave="0" documentId="13_ncr:1_{91A38292-9014-4A7D-AD73-0E7BEAB674AA}" xr6:coauthVersionLast="47" xr6:coauthVersionMax="47" xr10:uidLastSave="{00000000-0000-0000-0000-000000000000}"/>
  <bookViews>
    <workbookView xWindow="-108" yWindow="-108" windowWidth="23256" windowHeight="12720" firstSheet="1" activeTab="8" xr2:uid="{473BD5C4-F6D3-4AD4-BF38-3FE203112916}"/>
  </bookViews>
  <sheets>
    <sheet name="keywords" sheetId="1" r:id="rId1"/>
    <sheet name="scanned" sheetId="2" r:id="rId2"/>
    <sheet name="accepted" sheetId="3" r:id="rId3"/>
    <sheet name="expected" sheetId="6" r:id="rId4"/>
    <sheet name="difference binary" sheetId="4" r:id="rId5"/>
    <sheet name="difference" sheetId="5" r:id="rId6"/>
    <sheet name="difference (2)" sheetId="7" r:id="rId7"/>
    <sheet name="difference (3)" sheetId="8" r:id="rId8"/>
    <sheet name="info" sheetId="9" r:id="rId9"/>
  </sheets>
  <definedNames>
    <definedName name="solver_adj" localSheetId="6" hidden="1">'difference (2)'!$B$17:$G$17</definedName>
    <definedName name="solver_adj" localSheetId="7" hidden="1">'difference (3)'!$B$17:$G$17</definedName>
    <definedName name="solver_cvg" localSheetId="6" hidden="1">"""""""""""""""""""""""""""""""""""""""""""""""""""""""""""""""0,0001"""""""""""""""""""""""""""""""""""""""""""""""""""""""""""""""</definedName>
    <definedName name="solver_cvg" localSheetId="7" hidden="1">"""0,0001"""</definedName>
    <definedName name="solver_drv" localSheetId="6" hidden="1">1</definedName>
    <definedName name="solver_drv" localSheetId="7" hidden="1">1</definedName>
    <definedName name="solver_eng" localSheetId="6" hidden="1">1</definedName>
    <definedName name="solver_eng" localSheetId="7" hidden="1">1</definedName>
    <definedName name="solver_est" localSheetId="6" hidden="1">1</definedName>
    <definedName name="solver_est" localSheetId="7" hidden="1">1</definedName>
    <definedName name="solver_itr" localSheetId="6" hidden="1">2147483647</definedName>
    <definedName name="solver_itr" localSheetId="7" hidden="1">2147483647</definedName>
    <definedName name="solver_mip" localSheetId="6" hidden="1">2147483647</definedName>
    <definedName name="solver_mip" localSheetId="7" hidden="1">2147483647</definedName>
    <definedName name="solver_mni" localSheetId="6" hidden="1">30</definedName>
    <definedName name="solver_mni" localSheetId="7" hidden="1">30</definedName>
    <definedName name="solver_mrt" localSheetId="6" hidden="1">"""""""""""""""""""""""""""""""""""""""""""""""""""""""""""""""0,075"""""""""""""""""""""""""""""""""""""""""""""""""""""""""""""""</definedName>
    <definedName name="solver_mrt" localSheetId="7" hidden="1">"""0,075"""</definedName>
    <definedName name="solver_msl" localSheetId="6" hidden="1">2</definedName>
    <definedName name="solver_msl" localSheetId="7" hidden="1">2</definedName>
    <definedName name="solver_neg" localSheetId="6" hidden="1">2</definedName>
    <definedName name="solver_neg" localSheetId="7" hidden="1">2</definedName>
    <definedName name="solver_nod" localSheetId="6" hidden="1">2147483647</definedName>
    <definedName name="solver_nod" localSheetId="7" hidden="1">2147483647</definedName>
    <definedName name="solver_num" localSheetId="6" hidden="1">0</definedName>
    <definedName name="solver_num" localSheetId="7" hidden="1">0</definedName>
    <definedName name="solver_nwt" localSheetId="6" hidden="1">1</definedName>
    <definedName name="solver_nwt" localSheetId="7" hidden="1">1</definedName>
    <definedName name="solver_opt" localSheetId="6" hidden="1">'difference (2)'!$I$15</definedName>
    <definedName name="solver_opt" localSheetId="7" hidden="1">'difference (3)'!$I$15</definedName>
    <definedName name="solver_pre" localSheetId="6" hidden="1">"""""""""""""""""""""""""""""""""""""""""""""""""""""""""""""""0,000001"""""""""""""""""""""""""""""""""""""""""""""""""""""""""""""""</definedName>
    <definedName name="solver_pre" localSheetId="7" hidden="1">"""0,000001"""</definedName>
    <definedName name="solver_rbv" localSheetId="6" hidden="1">1</definedName>
    <definedName name="solver_rbv" localSheetId="7" hidden="1">1</definedName>
    <definedName name="solver_rlx" localSheetId="6" hidden="1">2</definedName>
    <definedName name="solver_rlx" localSheetId="7" hidden="1">2</definedName>
    <definedName name="solver_rsd" localSheetId="6" hidden="1">0</definedName>
    <definedName name="solver_rsd" localSheetId="7" hidden="1">0</definedName>
    <definedName name="solver_scl" localSheetId="6" hidden="1">1</definedName>
    <definedName name="solver_scl" localSheetId="7" hidden="1">1</definedName>
    <definedName name="solver_sho" localSheetId="6" hidden="1">2</definedName>
    <definedName name="solver_sho" localSheetId="7" hidden="1">2</definedName>
    <definedName name="solver_ssz" localSheetId="6" hidden="1">100</definedName>
    <definedName name="solver_ssz" localSheetId="7" hidden="1">100</definedName>
    <definedName name="solver_tim" localSheetId="6" hidden="1">2147483647</definedName>
    <definedName name="solver_tim" localSheetId="7" hidden="1">2147483647</definedName>
    <definedName name="solver_tol" localSheetId="6" hidden="1">0.01</definedName>
    <definedName name="solver_tol" localSheetId="7" hidden="1">0.01</definedName>
    <definedName name="solver_typ" localSheetId="6" hidden="1">1</definedName>
    <definedName name="solver_typ" localSheetId="7" hidden="1">1</definedName>
    <definedName name="solver_val" localSheetId="6" hidden="1">0</definedName>
    <definedName name="solver_val" localSheetId="7" hidden="1">0</definedName>
    <definedName name="solver_ver" localSheetId="6" hidden="1">3</definedName>
    <definedName name="solver_ver" localSheetId="7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8" l="1"/>
  <c r="H9" i="7"/>
  <c r="G18" i="7"/>
  <c r="F18" i="7"/>
  <c r="E18" i="7"/>
  <c r="D18" i="7"/>
  <c r="C18" i="7"/>
  <c r="B18" i="7"/>
  <c r="R55" i="8"/>
  <c r="P55" i="8"/>
  <c r="N55" i="8"/>
  <c r="M55" i="8"/>
  <c r="L55" i="8"/>
  <c r="K55" i="8"/>
  <c r="J55" i="8"/>
  <c r="R54" i="8"/>
  <c r="P54" i="8"/>
  <c r="N54" i="8"/>
  <c r="M54" i="8"/>
  <c r="L54" i="8"/>
  <c r="K54" i="8"/>
  <c r="J54" i="8"/>
  <c r="R53" i="8"/>
  <c r="P53" i="8"/>
  <c r="N53" i="8"/>
  <c r="M53" i="8"/>
  <c r="L53" i="8"/>
  <c r="K53" i="8"/>
  <c r="J53" i="8"/>
  <c r="R52" i="8"/>
  <c r="P52" i="8"/>
  <c r="N52" i="8"/>
  <c r="M52" i="8"/>
  <c r="L52" i="8"/>
  <c r="K52" i="8"/>
  <c r="J52" i="8"/>
  <c r="R51" i="8"/>
  <c r="P51" i="8"/>
  <c r="N51" i="8"/>
  <c r="M51" i="8"/>
  <c r="L51" i="8"/>
  <c r="K51" i="8"/>
  <c r="J51" i="8"/>
  <c r="R50" i="8"/>
  <c r="P50" i="8"/>
  <c r="N50" i="8"/>
  <c r="M50" i="8"/>
  <c r="L50" i="8"/>
  <c r="K50" i="8"/>
  <c r="J50" i="8"/>
  <c r="R49" i="8"/>
  <c r="P49" i="8"/>
  <c r="N49" i="8"/>
  <c r="M49" i="8"/>
  <c r="L49" i="8"/>
  <c r="K49" i="8"/>
  <c r="J49" i="8"/>
  <c r="R48" i="8"/>
  <c r="P48" i="8"/>
  <c r="N48" i="8"/>
  <c r="M48" i="8"/>
  <c r="L48" i="8"/>
  <c r="K48" i="8"/>
  <c r="J48" i="8"/>
  <c r="R47" i="8"/>
  <c r="P47" i="8"/>
  <c r="N47" i="8"/>
  <c r="M47" i="8"/>
  <c r="L47" i="8"/>
  <c r="K47" i="8"/>
  <c r="J47" i="8"/>
  <c r="R46" i="8"/>
  <c r="P46" i="8"/>
  <c r="N46" i="8"/>
  <c r="M46" i="8"/>
  <c r="L46" i="8"/>
  <c r="K46" i="8"/>
  <c r="J46" i="8"/>
  <c r="R45" i="8"/>
  <c r="P45" i="8"/>
  <c r="N45" i="8"/>
  <c r="M45" i="8"/>
  <c r="L45" i="8"/>
  <c r="K45" i="8"/>
  <c r="J45" i="8"/>
  <c r="R44" i="8"/>
  <c r="P44" i="8"/>
  <c r="N44" i="8"/>
  <c r="M44" i="8"/>
  <c r="L44" i="8"/>
  <c r="K44" i="8"/>
  <c r="J44" i="8"/>
  <c r="O33" i="8"/>
  <c r="N33" i="8"/>
  <c r="P33" i="8" s="1"/>
  <c r="G33" i="8"/>
  <c r="J33" i="8" s="1"/>
  <c r="F33" i="8"/>
  <c r="E33" i="8"/>
  <c r="D33" i="8"/>
  <c r="C33" i="8"/>
  <c r="B33" i="8"/>
  <c r="A33" i="8"/>
  <c r="O32" i="8"/>
  <c r="N32" i="8"/>
  <c r="G32" i="8"/>
  <c r="F32" i="8"/>
  <c r="E32" i="8"/>
  <c r="D32" i="8"/>
  <c r="C32" i="8"/>
  <c r="B32" i="8"/>
  <c r="J32" i="8" s="1"/>
  <c r="A32" i="8"/>
  <c r="O31" i="8"/>
  <c r="N31" i="8"/>
  <c r="P31" i="8" s="1"/>
  <c r="G31" i="8"/>
  <c r="F31" i="8"/>
  <c r="E31" i="8"/>
  <c r="D31" i="8"/>
  <c r="C31" i="8"/>
  <c r="J31" i="8" s="1"/>
  <c r="B31" i="8"/>
  <c r="A31" i="8"/>
  <c r="P30" i="8"/>
  <c r="O30" i="8"/>
  <c r="N30" i="8"/>
  <c r="G30" i="8"/>
  <c r="F30" i="8"/>
  <c r="E30" i="8"/>
  <c r="D30" i="8"/>
  <c r="C30" i="8"/>
  <c r="B30" i="8"/>
  <c r="J30" i="8" s="1"/>
  <c r="K30" i="8" s="1"/>
  <c r="T30" i="8" s="1"/>
  <c r="A30" i="8"/>
  <c r="O29" i="8"/>
  <c r="N29" i="8"/>
  <c r="P29" i="8" s="1"/>
  <c r="G29" i="8"/>
  <c r="J29" i="8" s="1"/>
  <c r="F29" i="8"/>
  <c r="E29" i="8"/>
  <c r="D29" i="8"/>
  <c r="C29" i="8"/>
  <c r="B29" i="8"/>
  <c r="A29" i="8"/>
  <c r="O28" i="8"/>
  <c r="N28" i="8"/>
  <c r="G28" i="8"/>
  <c r="F28" i="8"/>
  <c r="E28" i="8"/>
  <c r="D28" i="8"/>
  <c r="C28" i="8"/>
  <c r="B28" i="8"/>
  <c r="J28" i="8" s="1"/>
  <c r="A28" i="8"/>
  <c r="O27" i="8"/>
  <c r="N27" i="8"/>
  <c r="P27" i="8" s="1"/>
  <c r="G27" i="8"/>
  <c r="F27" i="8"/>
  <c r="E27" i="8"/>
  <c r="D27" i="8"/>
  <c r="C27" i="8"/>
  <c r="J27" i="8" s="1"/>
  <c r="B27" i="8"/>
  <c r="A27" i="8"/>
  <c r="O26" i="8"/>
  <c r="N26" i="8"/>
  <c r="G26" i="8"/>
  <c r="F26" i="8"/>
  <c r="E26" i="8"/>
  <c r="D26" i="8"/>
  <c r="C26" i="8"/>
  <c r="B26" i="8"/>
  <c r="J26" i="8" s="1"/>
  <c r="A26" i="8"/>
  <c r="O25" i="8"/>
  <c r="N25" i="8"/>
  <c r="P25" i="8" s="1"/>
  <c r="G25" i="8"/>
  <c r="J25" i="8" s="1"/>
  <c r="K25" i="8" s="1"/>
  <c r="T25" i="8" s="1"/>
  <c r="F25" i="8"/>
  <c r="E25" i="8"/>
  <c r="D25" i="8"/>
  <c r="C25" i="8"/>
  <c r="B25" i="8"/>
  <c r="A25" i="8"/>
  <c r="O24" i="8"/>
  <c r="N24" i="8"/>
  <c r="G24" i="8"/>
  <c r="F24" i="8"/>
  <c r="E24" i="8"/>
  <c r="D24" i="8"/>
  <c r="C24" i="8"/>
  <c r="B24" i="8"/>
  <c r="J24" i="8" s="1"/>
  <c r="A24" i="8"/>
  <c r="O23" i="8"/>
  <c r="N23" i="8"/>
  <c r="P26" i="8" s="1"/>
  <c r="G23" i="8"/>
  <c r="F23" i="8"/>
  <c r="E23" i="8"/>
  <c r="D23" i="8"/>
  <c r="C23" i="8"/>
  <c r="J23" i="8" s="1"/>
  <c r="B23" i="8"/>
  <c r="A23" i="8"/>
  <c r="P22" i="8"/>
  <c r="O22" i="8"/>
  <c r="N22" i="8"/>
  <c r="P32" i="8" s="1"/>
  <c r="G22" i="8"/>
  <c r="F22" i="8"/>
  <c r="E22" i="8"/>
  <c r="D22" i="8"/>
  <c r="C22" i="8"/>
  <c r="B22" i="8"/>
  <c r="J22" i="8" s="1"/>
  <c r="A22" i="8"/>
  <c r="G21" i="8"/>
  <c r="F21" i="8"/>
  <c r="E21" i="8"/>
  <c r="D21" i="8"/>
  <c r="C21" i="8"/>
  <c r="B21" i="8"/>
  <c r="A21" i="8"/>
  <c r="J13" i="8"/>
  <c r="H13" i="8"/>
  <c r="J12" i="8"/>
  <c r="K12" i="8" s="1"/>
  <c r="H12" i="8"/>
  <c r="J11" i="8"/>
  <c r="H11" i="8"/>
  <c r="K10" i="8"/>
  <c r="J10" i="8"/>
  <c r="H10" i="8"/>
  <c r="J9" i="8"/>
  <c r="K9" i="8" s="1"/>
  <c r="H9" i="8"/>
  <c r="J8" i="8"/>
  <c r="K8" i="8" s="1"/>
  <c r="H8" i="8"/>
  <c r="J7" i="8"/>
  <c r="K7" i="8" s="1"/>
  <c r="H7" i="8"/>
  <c r="J6" i="8"/>
  <c r="H6" i="8"/>
  <c r="J5" i="8"/>
  <c r="H5" i="8"/>
  <c r="J4" i="8"/>
  <c r="K11" i="8" s="1"/>
  <c r="H4" i="8"/>
  <c r="J3" i="8"/>
  <c r="H3" i="8"/>
  <c r="K2" i="8"/>
  <c r="J2" i="8"/>
  <c r="K13" i="8" s="1"/>
  <c r="H2" i="8"/>
  <c r="O23" i="7"/>
  <c r="O24" i="7"/>
  <c r="O25" i="7"/>
  <c r="O26" i="7"/>
  <c r="O27" i="7"/>
  <c r="O28" i="7"/>
  <c r="O29" i="7"/>
  <c r="O30" i="7"/>
  <c r="O31" i="7"/>
  <c r="O32" i="7"/>
  <c r="O33" i="7"/>
  <c r="O22" i="7"/>
  <c r="R55" i="7"/>
  <c r="R54" i="7"/>
  <c r="R53" i="7"/>
  <c r="R52" i="7"/>
  <c r="R51" i="7"/>
  <c r="R50" i="7"/>
  <c r="R49" i="7"/>
  <c r="R48" i="7"/>
  <c r="R47" i="7"/>
  <c r="R46" i="7"/>
  <c r="R45" i="7"/>
  <c r="R44" i="7"/>
  <c r="P55" i="7"/>
  <c r="N55" i="7"/>
  <c r="M55" i="7"/>
  <c r="L55" i="7"/>
  <c r="K55" i="7"/>
  <c r="J55" i="7"/>
  <c r="P54" i="7"/>
  <c r="N54" i="7"/>
  <c r="M54" i="7"/>
  <c r="L54" i="7"/>
  <c r="K54" i="7"/>
  <c r="J54" i="7"/>
  <c r="P53" i="7"/>
  <c r="N53" i="7"/>
  <c r="M53" i="7"/>
  <c r="L53" i="7"/>
  <c r="K53" i="7"/>
  <c r="J53" i="7"/>
  <c r="P52" i="7"/>
  <c r="N52" i="7"/>
  <c r="M52" i="7"/>
  <c r="L52" i="7"/>
  <c r="K52" i="7"/>
  <c r="J52" i="7"/>
  <c r="P51" i="7"/>
  <c r="N51" i="7"/>
  <c r="M51" i="7"/>
  <c r="L51" i="7"/>
  <c r="K51" i="7"/>
  <c r="J51" i="7"/>
  <c r="P50" i="7"/>
  <c r="N50" i="7"/>
  <c r="M50" i="7"/>
  <c r="L50" i="7"/>
  <c r="K50" i="7"/>
  <c r="J50" i="7"/>
  <c r="P49" i="7"/>
  <c r="N49" i="7"/>
  <c r="M49" i="7"/>
  <c r="L49" i="7"/>
  <c r="K49" i="7"/>
  <c r="J49" i="7"/>
  <c r="P48" i="7"/>
  <c r="N48" i="7"/>
  <c r="M48" i="7"/>
  <c r="L48" i="7"/>
  <c r="K48" i="7"/>
  <c r="J48" i="7"/>
  <c r="P47" i="7"/>
  <c r="N47" i="7"/>
  <c r="M47" i="7"/>
  <c r="L47" i="7"/>
  <c r="K47" i="7"/>
  <c r="J47" i="7"/>
  <c r="P46" i="7"/>
  <c r="N46" i="7"/>
  <c r="M46" i="7"/>
  <c r="L46" i="7"/>
  <c r="K46" i="7"/>
  <c r="J46" i="7"/>
  <c r="P45" i="7"/>
  <c r="N45" i="7"/>
  <c r="M45" i="7"/>
  <c r="L45" i="7"/>
  <c r="K45" i="7"/>
  <c r="J45" i="7"/>
  <c r="P44" i="7"/>
  <c r="N44" i="7"/>
  <c r="M44" i="7"/>
  <c r="L44" i="7"/>
  <c r="K44" i="7"/>
  <c r="J44" i="7"/>
  <c r="N33" i="7"/>
  <c r="N32" i="7"/>
  <c r="N31" i="7"/>
  <c r="N30" i="7"/>
  <c r="N29" i="7"/>
  <c r="N28" i="7"/>
  <c r="N27" i="7"/>
  <c r="N26" i="7"/>
  <c r="N25" i="7"/>
  <c r="N24" i="7"/>
  <c r="P23" i="7" s="1"/>
  <c r="N23" i="7"/>
  <c r="N22" i="7"/>
  <c r="G33" i="7"/>
  <c r="F33" i="7"/>
  <c r="E33" i="7"/>
  <c r="D33" i="7"/>
  <c r="C33" i="7"/>
  <c r="B33" i="7"/>
  <c r="G32" i="7"/>
  <c r="F32" i="7"/>
  <c r="E32" i="7"/>
  <c r="D32" i="7"/>
  <c r="C32" i="7"/>
  <c r="B32" i="7"/>
  <c r="G31" i="7"/>
  <c r="F31" i="7"/>
  <c r="E31" i="7"/>
  <c r="D31" i="7"/>
  <c r="C31" i="7"/>
  <c r="B31" i="7"/>
  <c r="G30" i="7"/>
  <c r="F30" i="7"/>
  <c r="E30" i="7"/>
  <c r="D30" i="7"/>
  <c r="C30" i="7"/>
  <c r="B30" i="7"/>
  <c r="G29" i="7"/>
  <c r="F29" i="7"/>
  <c r="E29" i="7"/>
  <c r="D29" i="7"/>
  <c r="C29" i="7"/>
  <c r="B29" i="7"/>
  <c r="G28" i="7"/>
  <c r="F28" i="7"/>
  <c r="E28" i="7"/>
  <c r="D28" i="7"/>
  <c r="C28" i="7"/>
  <c r="B28" i="7"/>
  <c r="G27" i="7"/>
  <c r="F27" i="7"/>
  <c r="E27" i="7"/>
  <c r="D27" i="7"/>
  <c r="C27" i="7"/>
  <c r="B27" i="7"/>
  <c r="G26" i="7"/>
  <c r="F26" i="7"/>
  <c r="E26" i="7"/>
  <c r="D26" i="7"/>
  <c r="C26" i="7"/>
  <c r="B26" i="7"/>
  <c r="G25" i="7"/>
  <c r="F25" i="7"/>
  <c r="E25" i="7"/>
  <c r="D25" i="7"/>
  <c r="C25" i="7"/>
  <c r="B25" i="7"/>
  <c r="G24" i="7"/>
  <c r="F24" i="7"/>
  <c r="E24" i="7"/>
  <c r="D24" i="7"/>
  <c r="C24" i="7"/>
  <c r="B24" i="7"/>
  <c r="G23" i="7"/>
  <c r="F23" i="7"/>
  <c r="E23" i="7"/>
  <c r="D23" i="7"/>
  <c r="C23" i="7"/>
  <c r="B23" i="7"/>
  <c r="G22" i="7"/>
  <c r="F22" i="7"/>
  <c r="E22" i="7"/>
  <c r="D22" i="7"/>
  <c r="C22" i="7"/>
  <c r="B22" i="7"/>
  <c r="J13" i="7"/>
  <c r="K13" i="7" s="1"/>
  <c r="S33" i="7" s="1"/>
  <c r="J12" i="7"/>
  <c r="J11" i="7"/>
  <c r="J10" i="7"/>
  <c r="J9" i="7"/>
  <c r="K9" i="7" s="1"/>
  <c r="J8" i="7"/>
  <c r="J7" i="7"/>
  <c r="J6" i="7"/>
  <c r="J5" i="7"/>
  <c r="J4" i="7"/>
  <c r="J3" i="7"/>
  <c r="J2" i="7"/>
  <c r="A33" i="7"/>
  <c r="A32" i="7"/>
  <c r="A31" i="7"/>
  <c r="A30" i="7"/>
  <c r="A29" i="7"/>
  <c r="A28" i="7"/>
  <c r="A27" i="7"/>
  <c r="A26" i="7"/>
  <c r="A25" i="7"/>
  <c r="A24" i="7"/>
  <c r="A23" i="7"/>
  <c r="A22" i="7"/>
  <c r="G21" i="7"/>
  <c r="F21" i="7"/>
  <c r="E21" i="7"/>
  <c r="D21" i="7"/>
  <c r="C21" i="7"/>
  <c r="B21" i="7"/>
  <c r="A21" i="7"/>
  <c r="E2" i="5"/>
  <c r="E3" i="5"/>
  <c r="E4" i="5"/>
  <c r="E5" i="5"/>
  <c r="E6" i="5"/>
  <c r="E7" i="5"/>
  <c r="E8" i="5"/>
  <c r="E9" i="5"/>
  <c r="E10" i="5"/>
  <c r="E11" i="5"/>
  <c r="E12" i="5"/>
  <c r="E13" i="5"/>
  <c r="G6" i="5"/>
  <c r="G2" i="5"/>
  <c r="G3" i="5"/>
  <c r="G4" i="5"/>
  <c r="G5" i="5"/>
  <c r="G7" i="5"/>
  <c r="G8" i="5"/>
  <c r="G9" i="5"/>
  <c r="G10" i="5"/>
  <c r="G11" i="5"/>
  <c r="G12" i="5"/>
  <c r="G13" i="5"/>
  <c r="B3" i="6"/>
  <c r="B4" i="6"/>
  <c r="B5" i="6"/>
  <c r="B6" i="6"/>
  <c r="B7" i="6"/>
  <c r="B8" i="6"/>
  <c r="B9" i="6"/>
  <c r="B10" i="6"/>
  <c r="B11" i="6"/>
  <c r="B12" i="6"/>
  <c r="B13" i="6"/>
  <c r="B2" i="6"/>
  <c r="A12" i="6"/>
  <c r="A13" i="6"/>
  <c r="A3" i="6"/>
  <c r="A4" i="6"/>
  <c r="A5" i="6"/>
  <c r="A6" i="6"/>
  <c r="A7" i="6"/>
  <c r="A8" i="6"/>
  <c r="A9" i="6"/>
  <c r="A10" i="6"/>
  <c r="A11" i="6"/>
  <c r="A2" i="6"/>
  <c r="C3" i="2"/>
  <c r="C3" i="5" s="1"/>
  <c r="C4" i="2"/>
  <c r="C4" i="5" s="1"/>
  <c r="C5" i="2"/>
  <c r="C5" i="5" s="1"/>
  <c r="C6" i="2"/>
  <c r="C6" i="5" s="1"/>
  <c r="C7" i="2"/>
  <c r="C7" i="5" s="1"/>
  <c r="C8" i="2"/>
  <c r="C8" i="5" s="1"/>
  <c r="C9" i="2"/>
  <c r="C9" i="5" s="1"/>
  <c r="C10" i="2"/>
  <c r="C10" i="5" s="1"/>
  <c r="C11" i="2"/>
  <c r="C11" i="5" s="1"/>
  <c r="C12" i="2"/>
  <c r="C12" i="5" s="1"/>
  <c r="C13" i="2"/>
  <c r="C13" i="5" s="1"/>
  <c r="C2" i="2"/>
  <c r="C2" i="5" s="1"/>
  <c r="B3" i="2"/>
  <c r="B3" i="5" s="1"/>
  <c r="B4" i="2"/>
  <c r="B4" i="5" s="1"/>
  <c r="B5" i="2"/>
  <c r="B5" i="5" s="1"/>
  <c r="B6" i="2"/>
  <c r="B6" i="5" s="1"/>
  <c r="B7" i="2"/>
  <c r="B7" i="5" s="1"/>
  <c r="B8" i="2"/>
  <c r="B8" i="5" s="1"/>
  <c r="B9" i="2"/>
  <c r="B9" i="5" s="1"/>
  <c r="B10" i="2"/>
  <c r="B10" i="5" s="1"/>
  <c r="B11" i="2"/>
  <c r="B11" i="5" s="1"/>
  <c r="B12" i="2"/>
  <c r="B12" i="5" s="1"/>
  <c r="B13" i="2"/>
  <c r="B13" i="5" s="1"/>
  <c r="B2" i="2"/>
  <c r="B2" i="5" s="1"/>
  <c r="B6" i="3"/>
  <c r="B7" i="3"/>
  <c r="B8" i="3"/>
  <c r="B9" i="3"/>
  <c r="B10" i="3"/>
  <c r="B11" i="3"/>
  <c r="B12" i="3"/>
  <c r="B13" i="3"/>
  <c r="B14" i="3"/>
  <c r="B15" i="3"/>
  <c r="G5" i="3"/>
  <c r="B5" i="3"/>
  <c r="G4" i="3"/>
  <c r="F4" i="3"/>
  <c r="C4" i="3"/>
  <c r="B4" i="3"/>
  <c r="G3" i="3"/>
  <c r="F3" i="3"/>
  <c r="E3" i="3"/>
  <c r="C3" i="3"/>
  <c r="B3" i="3"/>
  <c r="G2" i="3"/>
  <c r="F2" i="3"/>
  <c r="E2" i="3"/>
  <c r="C2" i="3"/>
  <c r="B2" i="3"/>
  <c r="G3" i="2"/>
  <c r="G4" i="2"/>
  <c r="G5" i="2"/>
  <c r="G6" i="2"/>
  <c r="G7" i="2"/>
  <c r="G8" i="2"/>
  <c r="G9" i="2"/>
  <c r="G10" i="2"/>
  <c r="G11" i="2"/>
  <c r="G12" i="2"/>
  <c r="G13" i="2"/>
  <c r="G2" i="2"/>
  <c r="F3" i="2"/>
  <c r="F3" i="5" s="1"/>
  <c r="F4" i="2"/>
  <c r="F4" i="5" s="1"/>
  <c r="F5" i="2"/>
  <c r="F5" i="5" s="1"/>
  <c r="F6" i="2"/>
  <c r="F6" i="5" s="1"/>
  <c r="F7" i="2"/>
  <c r="F7" i="5" s="1"/>
  <c r="F8" i="2"/>
  <c r="F8" i="5" s="1"/>
  <c r="F9" i="2"/>
  <c r="F9" i="5" s="1"/>
  <c r="F10" i="2"/>
  <c r="F10" i="5" s="1"/>
  <c r="F11" i="2"/>
  <c r="F11" i="5" s="1"/>
  <c r="F12" i="2"/>
  <c r="F12" i="5" s="1"/>
  <c r="F13" i="2"/>
  <c r="F13" i="5" s="1"/>
  <c r="F2" i="2"/>
  <c r="F2" i="5" s="1"/>
  <c r="E3" i="2"/>
  <c r="E4" i="2"/>
  <c r="E5" i="2"/>
  <c r="E6" i="2"/>
  <c r="E7" i="2"/>
  <c r="E8" i="2"/>
  <c r="E9" i="2"/>
  <c r="E10" i="2"/>
  <c r="E11" i="2"/>
  <c r="E12" i="2"/>
  <c r="E13" i="2"/>
  <c r="E2" i="2"/>
  <c r="D3" i="2"/>
  <c r="D4" i="2"/>
  <c r="D5" i="2"/>
  <c r="D6" i="2"/>
  <c r="D7" i="2"/>
  <c r="D8" i="2"/>
  <c r="D9" i="2"/>
  <c r="D10" i="2"/>
  <c r="D11" i="2"/>
  <c r="D12" i="2"/>
  <c r="D13" i="2"/>
  <c r="D2" i="2"/>
  <c r="B2" i="4" l="1"/>
  <c r="I6" i="8"/>
  <c r="R26" i="8" s="1"/>
  <c r="I4" i="8"/>
  <c r="R24" i="8" s="1"/>
  <c r="I11" i="8"/>
  <c r="R31" i="8" s="1"/>
  <c r="D10" i="4"/>
  <c r="D9" i="4"/>
  <c r="H15" i="8"/>
  <c r="I9" i="8"/>
  <c r="L9" i="8" s="1"/>
  <c r="I10" i="8"/>
  <c r="R30" i="8" s="1"/>
  <c r="I3" i="8"/>
  <c r="R23" i="8" s="1"/>
  <c r="S27" i="8"/>
  <c r="K33" i="8"/>
  <c r="T33" i="8" s="1"/>
  <c r="K23" i="8"/>
  <c r="T23" i="8" s="1"/>
  <c r="K24" i="8"/>
  <c r="T24" i="8" s="1"/>
  <c r="S31" i="8"/>
  <c r="M31" i="8"/>
  <c r="S28" i="8"/>
  <c r="K31" i="8"/>
  <c r="T31" i="8" s="1"/>
  <c r="K32" i="8"/>
  <c r="T32" i="8" s="1"/>
  <c r="K29" i="8"/>
  <c r="T29" i="8" s="1"/>
  <c r="S33" i="8"/>
  <c r="S29" i="8"/>
  <c r="K26" i="8"/>
  <c r="T26" i="8" s="1"/>
  <c r="K27" i="8"/>
  <c r="T27" i="8" s="1"/>
  <c r="K28" i="8"/>
  <c r="T28" i="8" s="1"/>
  <c r="S32" i="8"/>
  <c r="M32" i="8"/>
  <c r="K22" i="8"/>
  <c r="T22" i="8" s="1"/>
  <c r="I12" i="8"/>
  <c r="L12" i="8" s="1"/>
  <c r="B15" i="8"/>
  <c r="D12" i="4"/>
  <c r="D4" i="4"/>
  <c r="K4" i="8"/>
  <c r="C15" i="8"/>
  <c r="P20" i="8"/>
  <c r="D11" i="4"/>
  <c r="D3" i="4"/>
  <c r="D15" i="8"/>
  <c r="S22" i="8"/>
  <c r="P23" i="8"/>
  <c r="S30" i="8"/>
  <c r="K6" i="8"/>
  <c r="I8" i="8"/>
  <c r="E15" i="8"/>
  <c r="K3" i="8"/>
  <c r="I5" i="8"/>
  <c r="I13" i="8"/>
  <c r="L13" i="8" s="1"/>
  <c r="F15" i="8"/>
  <c r="P24" i="8"/>
  <c r="P28" i="8"/>
  <c r="I2" i="8"/>
  <c r="L2" i="8" s="1"/>
  <c r="G15" i="8"/>
  <c r="M30" i="8"/>
  <c r="K5" i="8"/>
  <c r="I7" i="8"/>
  <c r="E11" i="4"/>
  <c r="G7" i="4"/>
  <c r="D8" i="4"/>
  <c r="D13" i="4"/>
  <c r="D5" i="4"/>
  <c r="D7" i="4"/>
  <c r="G6" i="4"/>
  <c r="G11" i="4"/>
  <c r="G3" i="4"/>
  <c r="G10" i="4"/>
  <c r="D2" i="4"/>
  <c r="G9" i="4"/>
  <c r="D6" i="4"/>
  <c r="G13" i="4"/>
  <c r="E9" i="4"/>
  <c r="E7" i="4"/>
  <c r="E13" i="4"/>
  <c r="E5" i="4"/>
  <c r="E12" i="4"/>
  <c r="E3" i="4"/>
  <c r="G12" i="4"/>
  <c r="G4" i="4"/>
  <c r="C5" i="4"/>
  <c r="E8" i="4"/>
  <c r="G8" i="4"/>
  <c r="E4" i="4"/>
  <c r="G5" i="4"/>
  <c r="C8" i="4"/>
  <c r="E6" i="4"/>
  <c r="E10" i="4"/>
  <c r="F4" i="4"/>
  <c r="F6" i="4"/>
  <c r="F8" i="4"/>
  <c r="F10" i="4"/>
  <c r="F12" i="4"/>
  <c r="E2" i="4"/>
  <c r="C4" i="4"/>
  <c r="C12" i="4"/>
  <c r="C3" i="4"/>
  <c r="C13" i="4"/>
  <c r="C6" i="4"/>
  <c r="C9" i="4"/>
  <c r="F3" i="4"/>
  <c r="F5" i="4"/>
  <c r="F7" i="4"/>
  <c r="F9" i="4"/>
  <c r="F11" i="4"/>
  <c r="F13" i="4"/>
  <c r="C10" i="4"/>
  <c r="C7" i="4"/>
  <c r="C11" i="4"/>
  <c r="F2" i="4"/>
  <c r="C2" i="4"/>
  <c r="B7" i="4"/>
  <c r="B8" i="4"/>
  <c r="B6" i="4"/>
  <c r="B9" i="4"/>
  <c r="B10" i="4"/>
  <c r="B3" i="4"/>
  <c r="B11" i="4"/>
  <c r="B4" i="4"/>
  <c r="B12" i="4"/>
  <c r="B5" i="4"/>
  <c r="B13" i="4"/>
  <c r="K7" i="7"/>
  <c r="J22" i="7"/>
  <c r="J30" i="7"/>
  <c r="P30" i="7"/>
  <c r="K3" i="7"/>
  <c r="K10" i="7"/>
  <c r="J25" i="7"/>
  <c r="J26" i="7"/>
  <c r="J29" i="7"/>
  <c r="J33" i="7"/>
  <c r="P27" i="7"/>
  <c r="P33" i="7"/>
  <c r="J24" i="7"/>
  <c r="K24" i="7" s="1"/>
  <c r="J32" i="7"/>
  <c r="K32" i="7" s="1"/>
  <c r="P26" i="7"/>
  <c r="K4" i="7"/>
  <c r="K12" i="7"/>
  <c r="J23" i="7"/>
  <c r="K30" i="7" s="1"/>
  <c r="J27" i="7"/>
  <c r="J28" i="7"/>
  <c r="J31" i="7"/>
  <c r="K31" i="7" s="1"/>
  <c r="T31" i="7" s="1"/>
  <c r="P28" i="7"/>
  <c r="P29" i="7"/>
  <c r="S24" i="7"/>
  <c r="S32" i="7"/>
  <c r="S29" i="7"/>
  <c r="K33" i="7"/>
  <c r="T33" i="7" s="1"/>
  <c r="S27" i="7"/>
  <c r="S30" i="7"/>
  <c r="K26" i="7"/>
  <c r="T26" i="7" s="1"/>
  <c r="P22" i="7"/>
  <c r="K5" i="7"/>
  <c r="K6" i="7"/>
  <c r="P25" i="7"/>
  <c r="K8" i="7"/>
  <c r="P32" i="7"/>
  <c r="P24" i="7"/>
  <c r="P31" i="7"/>
  <c r="K2" i="7"/>
  <c r="K11" i="7"/>
  <c r="D10" i="5"/>
  <c r="H10" i="5" s="1"/>
  <c r="D3" i="5"/>
  <c r="H3" i="5" s="1"/>
  <c r="D8" i="5"/>
  <c r="H8" i="5" s="1"/>
  <c r="D6" i="5"/>
  <c r="H6" i="5" s="1"/>
  <c r="D9" i="5"/>
  <c r="H9" i="5" s="1"/>
  <c r="D7" i="5"/>
  <c r="H7" i="5" s="1"/>
  <c r="D13" i="5"/>
  <c r="H13" i="5" s="1"/>
  <c r="D12" i="5"/>
  <c r="H12" i="5" s="1"/>
  <c r="D11" i="5"/>
  <c r="H11" i="5" s="1"/>
  <c r="D5" i="5"/>
  <c r="H5" i="5" s="1"/>
  <c r="D4" i="5"/>
  <c r="H4" i="5" s="1"/>
  <c r="D2" i="5"/>
  <c r="G2" i="4"/>
  <c r="L10" i="8" l="1"/>
  <c r="L29" i="8"/>
  <c r="R29" i="8"/>
  <c r="U29" i="8" s="1"/>
  <c r="L24" i="8"/>
  <c r="L23" i="8"/>
  <c r="L30" i="8"/>
  <c r="U31" i="8"/>
  <c r="L11" i="8"/>
  <c r="U30" i="8"/>
  <c r="U23" i="8"/>
  <c r="T20" i="8"/>
  <c r="L27" i="8"/>
  <c r="R27" i="8"/>
  <c r="U27" i="8" s="1"/>
  <c r="L33" i="8"/>
  <c r="R33" i="8"/>
  <c r="U33" i="8" s="1"/>
  <c r="S24" i="8"/>
  <c r="S20" i="8" s="1"/>
  <c r="L4" i="8"/>
  <c r="M24" i="8"/>
  <c r="L31" i="8"/>
  <c r="R25" i="8"/>
  <c r="L25" i="8"/>
  <c r="L7" i="8"/>
  <c r="M23" i="8"/>
  <c r="L3" i="8"/>
  <c r="S23" i="8"/>
  <c r="L26" i="8"/>
  <c r="M27" i="8"/>
  <c r="M26" i="8"/>
  <c r="L6" i="8"/>
  <c r="S26" i="8"/>
  <c r="U26" i="8" s="1"/>
  <c r="M25" i="8"/>
  <c r="S25" i="8"/>
  <c r="L5" i="8"/>
  <c r="I15" i="8"/>
  <c r="M22" i="8"/>
  <c r="M29" i="8"/>
  <c r="M28" i="8"/>
  <c r="M33" i="8"/>
  <c r="U24" i="8"/>
  <c r="L22" i="8"/>
  <c r="R22" i="8"/>
  <c r="R28" i="8"/>
  <c r="U28" i="8" s="1"/>
  <c r="L28" i="8"/>
  <c r="R32" i="8"/>
  <c r="U32" i="8" s="1"/>
  <c r="L32" i="8"/>
  <c r="L8" i="8"/>
  <c r="T32" i="7"/>
  <c r="M32" i="7"/>
  <c r="T30" i="7"/>
  <c r="M30" i="7"/>
  <c r="T24" i="7"/>
  <c r="M24" i="7"/>
  <c r="P20" i="7"/>
  <c r="K28" i="7"/>
  <c r="T28" i="7" s="1"/>
  <c r="M33" i="7"/>
  <c r="K23" i="7"/>
  <c r="T23" i="7" s="1"/>
  <c r="K27" i="7"/>
  <c r="S23" i="7"/>
  <c r="K29" i="7"/>
  <c r="K25" i="7"/>
  <c r="T25" i="7" s="1"/>
  <c r="K22" i="7"/>
  <c r="T22" i="7" s="1"/>
  <c r="S25" i="7"/>
  <c r="S28" i="7"/>
  <c r="M28" i="7"/>
  <c r="M31" i="7"/>
  <c r="S31" i="7"/>
  <c r="S22" i="7"/>
  <c r="M26" i="7"/>
  <c r="S26" i="7"/>
  <c r="H6" i="7"/>
  <c r="H8" i="7"/>
  <c r="H12" i="7"/>
  <c r="H3" i="7"/>
  <c r="H13" i="7"/>
  <c r="H7" i="7"/>
  <c r="H10" i="7"/>
  <c r="H4" i="7"/>
  <c r="H5" i="7"/>
  <c r="H11" i="7"/>
  <c r="H2" i="7"/>
  <c r="H2" i="5"/>
  <c r="H14" i="5" s="1"/>
  <c r="U25" i="8" l="1"/>
  <c r="R20" i="8"/>
  <c r="U22" i="8"/>
  <c r="M23" i="7"/>
  <c r="T29" i="7"/>
  <c r="M29" i="7"/>
  <c r="T27" i="7"/>
  <c r="T20" i="7" s="1"/>
  <c r="M27" i="7"/>
  <c r="I4" i="7"/>
  <c r="R24" i="7" s="1"/>
  <c r="U24" i="7" s="1"/>
  <c r="M25" i="7"/>
  <c r="M22" i="7"/>
  <c r="I13" i="7"/>
  <c r="I3" i="7"/>
  <c r="I10" i="7"/>
  <c r="I2" i="7"/>
  <c r="I12" i="7"/>
  <c r="I9" i="7"/>
  <c r="I8" i="7"/>
  <c r="S20" i="7"/>
  <c r="I7" i="7"/>
  <c r="I11" i="7"/>
  <c r="I5" i="7"/>
  <c r="I6" i="7"/>
  <c r="F15" i="7"/>
  <c r="B15" i="7"/>
  <c r="H15" i="7"/>
  <c r="G15" i="7"/>
  <c r="E15" i="7"/>
  <c r="D15" i="7"/>
  <c r="C15" i="7"/>
  <c r="L4" i="7" l="1"/>
  <c r="L24" i="7"/>
  <c r="R25" i="7"/>
  <c r="U25" i="7" s="1"/>
  <c r="L25" i="7"/>
  <c r="L5" i="7"/>
  <c r="R23" i="7"/>
  <c r="U23" i="7" s="1"/>
  <c r="L23" i="7"/>
  <c r="L3" i="7"/>
  <c r="R22" i="7"/>
  <c r="U22" i="7" s="1"/>
  <c r="L22" i="7"/>
  <c r="L2" i="7"/>
  <c r="L26" i="7"/>
  <c r="R26" i="7"/>
  <c r="U26" i="7" s="1"/>
  <c r="L6" i="7"/>
  <c r="R27" i="7"/>
  <c r="U27" i="7" s="1"/>
  <c r="L27" i="7"/>
  <c r="L7" i="7"/>
  <c r="R28" i="7"/>
  <c r="U28" i="7" s="1"/>
  <c r="L28" i="7"/>
  <c r="L8" i="7"/>
  <c r="L32" i="7"/>
  <c r="R32" i="7"/>
  <c r="U32" i="7" s="1"/>
  <c r="L12" i="7"/>
  <c r="R30" i="7"/>
  <c r="U30" i="7" s="1"/>
  <c r="L30" i="7"/>
  <c r="L10" i="7"/>
  <c r="R31" i="7"/>
  <c r="U31" i="7" s="1"/>
  <c r="L31" i="7"/>
  <c r="L11" i="7"/>
  <c r="L29" i="7"/>
  <c r="R29" i="7"/>
  <c r="U29" i="7" s="1"/>
  <c r="L9" i="7"/>
  <c r="R33" i="7"/>
  <c r="U33" i="7" s="1"/>
  <c r="L33" i="7"/>
  <c r="L13" i="7"/>
  <c r="I15" i="7"/>
  <c r="R20" i="7" l="1"/>
</calcChain>
</file>

<file path=xl/sharedStrings.xml><?xml version="1.0" encoding="utf-8"?>
<sst xmlns="http://schemas.openxmlformats.org/spreadsheetml/2006/main" count="882" uniqueCount="202">
  <si>
    <t>Transfer datetime</t>
  </si>
  <si>
    <t>Amount being transferred</t>
  </si>
  <si>
    <t>Recipient's account number</t>
  </si>
  <si>
    <t>Sender's account number</t>
  </si>
  <si>
    <t>Reference</t>
  </si>
  <si>
    <t>Currency</t>
  </si>
  <si>
    <t>Attributes</t>
  </si>
  <si>
    <t>bank transaction</t>
  </si>
  <si>
    <t>bank card transaction</t>
  </si>
  <si>
    <t>customer</t>
  </si>
  <si>
    <t>contract</t>
  </si>
  <si>
    <t>transaction 1</t>
  </si>
  <si>
    <t>transaction 2</t>
  </si>
  <si>
    <t>transaction 3</t>
  </si>
  <si>
    <t>transaction 4</t>
  </si>
  <si>
    <t>transaction 5</t>
  </si>
  <si>
    <t>transaction 6</t>
  </si>
  <si>
    <t>transaction 7</t>
  </si>
  <si>
    <t>transaction 8</t>
  </si>
  <si>
    <t>transaction 9</t>
  </si>
  <si>
    <t>transaction 10</t>
  </si>
  <si>
    <t>transaction 11</t>
  </si>
  <si>
    <t>transaction 12</t>
  </si>
  <si>
    <t>rules</t>
  </si>
  <si>
    <t>id</t>
  </si>
  <si>
    <t>rank</t>
  </si>
  <si>
    <t>benchmark2</t>
  </si>
  <si>
    <t>Y0</t>
  </si>
  <si>
    <t>benchmark3</t>
  </si>
  <si>
    <t>diff(bench2_vs_bench3)</t>
  </si>
  <si>
    <t>diff(bench2_vs_bench1)</t>
  </si>
  <si>
    <t>benchmark1</t>
  </si>
  <si>
    <t>diff(bench1_vs_bench3)</t>
  </si>
  <si>
    <t>Azonosító:</t>
  </si>
  <si>
    <t>Objektumok:</t>
  </si>
  <si>
    <t>Attribútumok:</t>
  </si>
  <si>
    <t>Lépcsôk:</t>
  </si>
  <si>
    <t>Eltolás:</t>
  </si>
  <si>
    <t>Leírás:</t>
  </si>
  <si>
    <t>COCO Y0: 5182109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</si>
  <si>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</si>
  <si>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</si>
  <si>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</si>
  <si>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</si>
  <si>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</si>
  <si>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</si>
  <si>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</si>
  <si>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</si>
  <si>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</si>
  <si>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</si>
  <si>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</si>
  <si>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</si>
  <si>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</si>
  <si>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</si>
  <si>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</si>
  <si>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</si>
  <si>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</si>
  <si>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</si>
  <si>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</si>
  <si>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</si>
  <si>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Lépcsôk(1)</t>
  </si>
  <si>
    <t>S1</t>
  </si>
  <si>
    <t>(11+11)/(2)=11</t>
  </si>
  <si>
    <t>(21+11)/(2)=16</t>
  </si>
  <si>
    <t>(962.4+972.4)/(2)=967.45</t>
  </si>
  <si>
    <t>(17+11)/(2)=14</t>
  </si>
  <si>
    <t>(11+19)/(2)=15</t>
  </si>
  <si>
    <t>S2</t>
  </si>
  <si>
    <t>(10+10)/(2)=10</t>
  </si>
  <si>
    <t>(955.4+971.4)/(2)=963.45</t>
  </si>
  <si>
    <t>(16+10)/(2)=13</t>
  </si>
  <si>
    <t>(10+18)/(2)=14</t>
  </si>
  <si>
    <t>S3</t>
  </si>
  <si>
    <t>(9+9)/(2)=9</t>
  </si>
  <si>
    <t>(951.4+970.4)/(2)=960.95</t>
  </si>
  <si>
    <t>(9+17)/(2)=13</t>
  </si>
  <si>
    <t>S4</t>
  </si>
  <si>
    <t>(8+8)/(2)=8</t>
  </si>
  <si>
    <t>(950.4+969.4)/(2)=959.95</t>
  </si>
  <si>
    <t>(8+16)/(2)=12</t>
  </si>
  <si>
    <t>S5</t>
  </si>
  <si>
    <t>(7+7)/(2)=7</t>
  </si>
  <si>
    <t>(949.4+968.4)/(2)=958.95</t>
  </si>
  <si>
    <t>(7+15)/(2)=11</t>
  </si>
  <si>
    <t>S6</t>
  </si>
  <si>
    <t>(6+6)/(2)=6</t>
  </si>
  <si>
    <t>(948.4+967.4)/(2)=957.95</t>
  </si>
  <si>
    <t>(6+14)/(2)=10</t>
  </si>
  <si>
    <t>S7</t>
  </si>
  <si>
    <t>(5+5)/(2)=5</t>
  </si>
  <si>
    <t>(947.4+966.4)/(2)=956.95</t>
  </si>
  <si>
    <t>(5+13)/(2)=9</t>
  </si>
  <si>
    <t>S8</t>
  </si>
  <si>
    <t>(4+4)/(2)=4</t>
  </si>
  <si>
    <t>(946.4+960.4)/(2)=953.45</t>
  </si>
  <si>
    <t>(4+12)/(2)=8</t>
  </si>
  <si>
    <t>S9</t>
  </si>
  <si>
    <t>(3+3)/(2)=3</t>
  </si>
  <si>
    <t>(945.4+959.4)/(2)=952.45</t>
  </si>
  <si>
    <t>(3+11)/(2)=7</t>
  </si>
  <si>
    <t>S10</t>
  </si>
  <si>
    <t>(2+2)/(2)=2</t>
  </si>
  <si>
    <t>(944.4+958.4)/(2)=951.45</t>
  </si>
  <si>
    <t>(2+10)/(2)=6</t>
  </si>
  <si>
    <t>S11</t>
  </si>
  <si>
    <t>(1+1)/(2)=1</t>
  </si>
  <si>
    <t>(943.4+952.4)/(2)=947.95</t>
  </si>
  <si>
    <t>S12</t>
  </si>
  <si>
    <t>(0+0)/(2)=0</t>
  </si>
  <si>
    <t>(942.5+946.4)/(2)=944.45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</si>
  <si>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</si>
  <si>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</si>
  <si>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</si>
  <si>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</si>
  <si>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</si>
  <si>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</si>
  <si>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</si>
  <si>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</si>
  <si>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</si>
  <si>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</si>
  <si>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</si>
  <si>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</si>
  <si>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</si>
  <si>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</si>
  <si>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</si>
  <si>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</si>
  <si>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</si>
  <si>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opti</t>
  </si>
  <si>
    <t>rank1</t>
  </si>
  <si>
    <t>rank2</t>
  </si>
  <si>
    <t>rank3</t>
  </si>
  <si>
    <t>COCO Y0: 3348541</t>
  </si>
  <si>
    <t>(11+21)/(2)=16</t>
  </si>
  <si>
    <t>(26+986.6)/(2)=506.3</t>
  </si>
  <si>
    <t>(975.6+17)/(2)=496.3</t>
  </si>
  <si>
    <t>(19+977.6)/(2)=498.3</t>
  </si>
  <si>
    <t>(10+20)/(2)=15</t>
  </si>
  <si>
    <t>(20+985.6)/(2)=502.8</t>
  </si>
  <si>
    <t>(974.6+16)/(2)=495.3</t>
  </si>
  <si>
    <t>(9+19)/(2)=14</t>
  </si>
  <si>
    <t>(14+984.6)/(2)=499.3</t>
  </si>
  <si>
    <t>(973.6+15)/(2)=494.3</t>
  </si>
  <si>
    <t>(8+18)/(2)=13</t>
  </si>
  <si>
    <t>(13+983.6)/(2)=498.3</t>
  </si>
  <si>
    <t>(972.6+14)/(2)=493.3</t>
  </si>
  <si>
    <t>(7+17)/(2)=12</t>
  </si>
  <si>
    <t>(12+982.6)/(2)=497.3</t>
  </si>
  <si>
    <t>(971.6+13)/(2)=492.3</t>
  </si>
  <si>
    <t>(6+16)/(2)=11</t>
  </si>
  <si>
    <t>(6+981.6)/(2)=493.8</t>
  </si>
  <si>
    <t>(970.6+12)/(2)=491.3</t>
  </si>
  <si>
    <t>(5+15)/(2)=10</t>
  </si>
  <si>
    <t>(5+980.6)/(2)=492.8</t>
  </si>
  <si>
    <t>(969.6+11)/(2)=490.3</t>
  </si>
  <si>
    <t>(4+14)/(2)=9</t>
  </si>
  <si>
    <t>(4+979.6)/(2)=491.8</t>
  </si>
  <si>
    <t>(968.6+10)/(2)=489.3</t>
  </si>
  <si>
    <t>(3+13)/(2)=8</t>
  </si>
  <si>
    <t>(3+978.6)/(2)=490.8</t>
  </si>
  <si>
    <t>(967.6+9)/(2)=488.3</t>
  </si>
  <si>
    <t>(2+977.6)/(2)=489.8</t>
  </si>
  <si>
    <t>(966.6+8)/(2)=487.3</t>
  </si>
  <si>
    <t>(1+973.6)/(2)=487.3</t>
  </si>
  <si>
    <t>(965.6+1)/(2)=483.3</t>
  </si>
  <si>
    <t>(964.6+0)/(2)=482.3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</si>
  <si>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</si>
  <si>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validity</t>
  </si>
  <si>
    <t>stdev/average</t>
  </si>
  <si>
    <t>correlation</t>
  </si>
  <si>
    <t>&lt;--error</t>
  </si>
  <si>
    <t>rank_opti</t>
  </si>
  <si>
    <t>&lt;--correlation</t>
  </si>
  <si>
    <t>too dominant</t>
  </si>
  <si>
    <t>differences</t>
  </si>
  <si>
    <t>Objects</t>
  </si>
  <si>
    <t>scanned</t>
  </si>
  <si>
    <t>&lt;--expected</t>
  </si>
  <si>
    <t>If real data are not available, it is necessary to be capable generating them in an automated way… Test-data-generation is a specific modeling challenge: this process simplify the complexity therefore lack of well-known, needed cases can not be excluded. Specific cases may be included in frame of manual-driven actions.</t>
  </si>
  <si>
    <t>…</t>
  </si>
  <si>
    <t>The deywords and their relationships can be modeled in this simple structure…</t>
  </si>
  <si>
    <t>Some of the accepted content layers do not have any connection to the transaction_id. These data can be identified in parallel databases (e.g., in emails with customers). The expectations are column-oriented and mostly independent from each other.</t>
  </si>
  <si>
    <t>Transaction_id-dependencies are never trivial in a real situations!</t>
  </si>
  <si>
    <r>
      <t xml:space="preserve">The most simple evaluation of differences between scanned transaction-data and expected data is a direct comparison with binary outputs (e.g., yes or </t>
    </r>
    <r>
      <rPr>
        <sz val="11"/>
        <color rgb="FFFF0000"/>
        <rFont val="Calibri"/>
        <family val="2"/>
        <charset val="238"/>
        <scheme val="minor"/>
      </rPr>
      <t>no</t>
    </r>
    <r>
      <rPr>
        <sz val="11"/>
        <color theme="1"/>
        <rFont val="Calibri"/>
        <family val="2"/>
        <charset val="238"/>
        <scheme val="minor"/>
      </rPr>
      <t>). This evaluation has only one single case for a YES-conclusion (if each comparison leads to yes and each other combination leads to the no-conclusion - indepedent from the amount and quality of lack/similarity-level/etc.</t>
    </r>
  </si>
  <si>
    <t>A more sophisticated approach is the derivation of numeric attributes measuring differences/similarities. If a numeric value (like amount being transferred) is too dominant, a simple addition (SEE BENCHMARK2) leads to unchanging correlation between the column H and columnd D. This anomaly is a conscious technique in case of public procurement where a maffia-like partner do have to win a tendering process ... :-)</t>
  </si>
  <si>
    <t>alternative values</t>
  </si>
  <si>
    <t>weights</t>
  </si>
  <si>
    <t>IF IT IS IMPORTANT TO ENSURE THAT EACH INVOLVED ATTRIBUTE SHOULD HAVE A CHANCE TO CHANGE THE FINAL RANKING OF OBJECTS (SEE BENCHMARK1), THEN IT IS POSSIBLE TO OPTIMIZE WEIGTHS (HAVING BEFORE THE HIDDEN VALUES OF "1" (SEE WORKSHEET OF DIFFERENCE3). The Excel-Solver can produce parallel solution in such a case... The differences between benchamrk1 and benchmark2 can be seemingly irrational: e.g., case of transaction12 (rank=1 vs rank=12 of 12).</t>
  </si>
  <si>
    <t>hidden weights behind benchmark2</t>
  </si>
  <si>
    <t>differences (OAM)</t>
  </si>
  <si>
    <t>ranked OAM</t>
  </si>
  <si>
    <t xml:space="preserve">The last approach (benchmark3) is a similarity-based (anti-discrimination) approach. The goal is simple: to derive, whther each transaction could have the same risk potential (see 1000 as a constant norm value). The direct and the mirrored (see: 13-ranking numbers) = inverse interpretations of the raw data in the ranked OAM lead to an internal validity-check (here and now with full validity for each case). The estimated risk about the norm value of 1000 show the risk-levels (above 1000 = high risk, ca. 1000 = norm-like riks-level, under 1000 = low risk). The different benchmarks (1-2-3 vs. optimized ranking) produce different correlation values. This optimized approach support an efficient risk-handling because the risk values can be the same in many cases. The regression-like optimization (see worksheet of difference2) delivers weights for a kind of transparent/democratic evaluation. The goals of the optimized benchmarks are therefore seemingly different: the correlation is however = </t>
  </si>
  <si>
    <t>before optimizing</t>
  </si>
  <si>
    <t>Title</t>
  </si>
  <si>
    <t>Authors</t>
  </si>
  <si>
    <t>Journal</t>
  </si>
  <si>
    <t>URL</t>
  </si>
  <si>
    <t>Vancsura István, Pitlik László</t>
  </si>
  <si>
    <t>Different approaches for derivation of risk-index-values in case of transaction-evaluation?</t>
  </si>
  <si>
    <t>MIAU</t>
  </si>
  <si>
    <t>https://miau.my-x.hu/miau/296/risk_index_naive_regression_coco.xlsx</t>
  </si>
  <si>
    <t>https://miau.my-x.hu/myx-free/ego_en/</t>
  </si>
  <si>
    <t>Binary solutions can be modeled in EGO…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</si>
</sst>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1906231</xdr:colOff>
      <xdr:row>39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B4E8484-7A96-D9A8-6DA7-9361DA7D2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1906231</xdr:colOff>
      <xdr:row>116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3D11E38-80F6-2C64-1EE2-C9C110100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50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1906231</xdr:colOff>
      <xdr:row>39</xdr:row>
      <xdr:rowOff>22859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3B6A574-D7B8-4A33-86E6-A1966809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"/>
          <a:ext cx="1909464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1906231</xdr:colOff>
      <xdr:row>116</xdr:row>
      <xdr:rowOff>22861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D7A2089-4B91-47FF-ABBF-8A1D627DD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81820"/>
          <a:ext cx="1909464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ego_e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34854120230204164414.html" TargetMode="External"/><Relationship Id="rId1" Type="http://schemas.openxmlformats.org/officeDocument/2006/relationships/hyperlink" Target="https://miau.my-x.hu/myx-free/coco/test/51821092023020416415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334854120230204164414.html" TargetMode="External"/><Relationship Id="rId1" Type="http://schemas.openxmlformats.org/officeDocument/2006/relationships/hyperlink" Target="https://miau.my-x.hu/myx-free/coco/test/518210920230204164150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6/risk_index_naive_regression_coc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18AD-6D10-48FB-8ABD-E427BBE60F73}">
  <dimension ref="A1:B20"/>
  <sheetViews>
    <sheetView workbookViewId="0">
      <selection activeCell="A17" sqref="A17:B20"/>
    </sheetView>
  </sheetViews>
  <sheetFormatPr defaultRowHeight="14.4" x14ac:dyDescent="0.3"/>
  <cols>
    <col min="1" max="1" width="45.88671875" bestFit="1" customWidth="1"/>
    <col min="2" max="2" width="32.5546875" bestFit="1" customWidth="1"/>
  </cols>
  <sheetData>
    <row r="1" spans="1:2" x14ac:dyDescent="0.3">
      <c r="A1" s="20" t="s">
        <v>174</v>
      </c>
      <c r="B1" s="20" t="s">
        <v>6</v>
      </c>
    </row>
    <row r="2" spans="1:2" x14ac:dyDescent="0.3">
      <c r="A2" s="5" t="s">
        <v>9</v>
      </c>
      <c r="B2" s="19" t="s">
        <v>3</v>
      </c>
    </row>
    <row r="3" spans="1:2" x14ac:dyDescent="0.3">
      <c r="A3" s="5" t="s">
        <v>10</v>
      </c>
      <c r="B3" s="5" t="s">
        <v>9</v>
      </c>
    </row>
    <row r="4" spans="1:2" x14ac:dyDescent="0.3">
      <c r="A4" s="5" t="s">
        <v>7</v>
      </c>
      <c r="B4" s="19" t="s">
        <v>3</v>
      </c>
    </row>
    <row r="5" spans="1:2" x14ac:dyDescent="0.3">
      <c r="A5" s="5" t="s">
        <v>7</v>
      </c>
      <c r="B5" s="19" t="s">
        <v>2</v>
      </c>
    </row>
    <row r="6" spans="1:2" x14ac:dyDescent="0.3">
      <c r="A6" s="5" t="s">
        <v>7</v>
      </c>
      <c r="B6" s="19" t="s">
        <v>1</v>
      </c>
    </row>
    <row r="7" spans="1:2" x14ac:dyDescent="0.3">
      <c r="A7" s="5" t="s">
        <v>7</v>
      </c>
      <c r="B7" s="19" t="s">
        <v>5</v>
      </c>
    </row>
    <row r="8" spans="1:2" x14ac:dyDescent="0.3">
      <c r="A8" s="5" t="s">
        <v>7</v>
      </c>
      <c r="B8" s="19" t="s">
        <v>0</v>
      </c>
    </row>
    <row r="9" spans="1:2" x14ac:dyDescent="0.3">
      <c r="A9" s="5" t="s">
        <v>7</v>
      </c>
      <c r="B9" s="19" t="s">
        <v>4</v>
      </c>
    </row>
    <row r="10" spans="1:2" x14ac:dyDescent="0.3">
      <c r="A10" s="5" t="s">
        <v>8</v>
      </c>
      <c r="B10" s="19" t="s">
        <v>1</v>
      </c>
    </row>
    <row r="11" spans="1:2" x14ac:dyDescent="0.3">
      <c r="A11" s="5" t="s">
        <v>8</v>
      </c>
      <c r="B11" s="19" t="s">
        <v>5</v>
      </c>
    </row>
    <row r="12" spans="1:2" x14ac:dyDescent="0.3">
      <c r="A12" s="5" t="s">
        <v>8</v>
      </c>
      <c r="B12" s="19" t="s">
        <v>0</v>
      </c>
    </row>
    <row r="13" spans="1:2" x14ac:dyDescent="0.3">
      <c r="A13" s="5" t="s">
        <v>8</v>
      </c>
      <c r="B13" s="19" t="s">
        <v>4</v>
      </c>
    </row>
    <row r="14" spans="1:2" x14ac:dyDescent="0.3">
      <c r="A14" s="5" t="s">
        <v>178</v>
      </c>
      <c r="B14" s="19" t="s">
        <v>178</v>
      </c>
    </row>
    <row r="17" spans="1:2" x14ac:dyDescent="0.3">
      <c r="A17" s="27" t="s">
        <v>179</v>
      </c>
      <c r="B17" s="27"/>
    </row>
    <row r="18" spans="1:2" x14ac:dyDescent="0.3">
      <c r="A18" s="27"/>
      <c r="B18" s="27"/>
    </row>
    <row r="19" spans="1:2" x14ac:dyDescent="0.3">
      <c r="A19" s="27"/>
      <c r="B19" s="27"/>
    </row>
    <row r="20" spans="1:2" x14ac:dyDescent="0.3">
      <c r="A20" s="27"/>
      <c r="B20" s="27"/>
    </row>
  </sheetData>
  <mergeCells count="1">
    <mergeCell ref="A17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4363-7C5E-4399-9712-DA39450861DD}">
  <dimension ref="A1:G19"/>
  <sheetViews>
    <sheetView zoomScale="80" zoomScaleNormal="130" workbookViewId="0">
      <selection activeCell="A16" sqref="A16:G19"/>
    </sheetView>
  </sheetViews>
  <sheetFormatPr defaultRowHeight="14.4" x14ac:dyDescent="0.3"/>
  <cols>
    <col min="1" max="1" width="13.44140625" bestFit="1" customWidth="1"/>
    <col min="2" max="2" width="23.6640625" bestFit="1" customWidth="1"/>
    <col min="3" max="3" width="26" bestFit="1" customWidth="1"/>
    <col min="4" max="4" width="24.44140625" bestFit="1" customWidth="1"/>
    <col min="5" max="5" width="17.6640625" customWidth="1"/>
    <col min="6" max="6" width="17" bestFit="1" customWidth="1"/>
    <col min="7" max="7" width="10.109375" bestFit="1" customWidth="1"/>
  </cols>
  <sheetData>
    <row r="1" spans="1:7" x14ac:dyDescent="0.3">
      <c r="A1" s="20" t="s">
        <v>175</v>
      </c>
      <c r="B1" s="20" t="s">
        <v>3</v>
      </c>
      <c r="C1" s="20" t="s">
        <v>2</v>
      </c>
      <c r="D1" s="20" t="s">
        <v>1</v>
      </c>
      <c r="E1" s="20" t="s">
        <v>5</v>
      </c>
      <c r="F1" s="20" t="s">
        <v>0</v>
      </c>
      <c r="G1" s="20" t="s">
        <v>4</v>
      </c>
    </row>
    <row r="2" spans="1:7" x14ac:dyDescent="0.3">
      <c r="A2" s="5" t="s">
        <v>11</v>
      </c>
      <c r="B2" s="5">
        <f ca="1">RANDBETWEEN(1000000,99999999)</f>
        <v>93814604</v>
      </c>
      <c r="C2" s="5">
        <f ca="1">RANDBETWEEN(1000000,99999999)</f>
        <v>50913547</v>
      </c>
      <c r="D2" s="5">
        <f ca="1">RANDBETWEEN(-99999999,9999999)</f>
        <v>-4966000</v>
      </c>
      <c r="E2" s="5" t="str">
        <f ca="1">CHAR(RANDBETWEEN(65,90))&amp;CHAR(RANDBETWEEN(65,90))&amp;CHAR(RANDBETWEEN(65,90))</f>
        <v>NOY</v>
      </c>
      <c r="F2" s="6">
        <f ca="1">RANDBETWEEN(40000,44961)</f>
        <v>42979</v>
      </c>
      <c r="G2" s="5" t="str">
        <f ca="1">CHAR(RANDBETWEEN(48,90))&amp;CHAR(RANDBETWEEN(48,90))&amp;CHAR(RANDBETWEEN(48,90))&amp;CHAR(RANDBETWEEN(48,90))&amp;CHAR(RANDBETWEEN(48,90))&amp;CHAR(RANDBETWEEN(48,90))</f>
        <v>BML9D&lt;</v>
      </c>
    </row>
    <row r="3" spans="1:7" x14ac:dyDescent="0.3">
      <c r="A3" s="5" t="s">
        <v>12</v>
      </c>
      <c r="B3" s="5">
        <f t="shared" ref="B3:C13" ca="1" si="0">RANDBETWEEN(1000000,99999999)</f>
        <v>27502505</v>
      </c>
      <c r="C3" s="5">
        <f t="shared" ca="1" si="0"/>
        <v>67464011</v>
      </c>
      <c r="D3" s="5">
        <f t="shared" ref="D3:D13" ca="1" si="1">RANDBETWEEN(-99999999,9999999)</f>
        <v>-35185467</v>
      </c>
      <c r="E3" s="5" t="str">
        <f t="shared" ref="E3:E13" ca="1" si="2">CHAR(RANDBETWEEN(65,90))&amp;CHAR(RANDBETWEEN(65,90))&amp;CHAR(RANDBETWEEN(65,90))</f>
        <v>YEB</v>
      </c>
      <c r="F3" s="6">
        <f t="shared" ref="F3:F13" ca="1" si="3">RANDBETWEEN(40000,44961)</f>
        <v>41027</v>
      </c>
      <c r="G3" s="5" t="str">
        <f t="shared" ref="G3:G13" ca="1" si="4">CHAR(RANDBETWEEN(48,90))&amp;CHAR(RANDBETWEEN(48,90))&amp;CHAR(RANDBETWEEN(48,90))&amp;CHAR(RANDBETWEEN(48,90))&amp;CHAR(RANDBETWEEN(48,90))&amp;CHAR(RANDBETWEEN(48,90))</f>
        <v>Y&gt;1W&lt;?</v>
      </c>
    </row>
    <row r="4" spans="1:7" x14ac:dyDescent="0.3">
      <c r="A4" s="5" t="s">
        <v>13</v>
      </c>
      <c r="B4" s="5">
        <f t="shared" ca="1" si="0"/>
        <v>86291873</v>
      </c>
      <c r="C4" s="5">
        <f t="shared" ca="1" si="0"/>
        <v>36116800</v>
      </c>
      <c r="D4" s="5">
        <f t="shared" ca="1" si="1"/>
        <v>71827</v>
      </c>
      <c r="E4" s="5" t="str">
        <f t="shared" ca="1" si="2"/>
        <v>SRI</v>
      </c>
      <c r="F4" s="6">
        <f t="shared" ca="1" si="3"/>
        <v>44186</v>
      </c>
      <c r="G4" s="5" t="str">
        <f t="shared" ca="1" si="4"/>
        <v>MNC2MM</v>
      </c>
    </row>
    <row r="5" spans="1:7" x14ac:dyDescent="0.3">
      <c r="A5" s="5" t="s">
        <v>14</v>
      </c>
      <c r="B5" s="5">
        <f t="shared" ca="1" si="0"/>
        <v>41793909</v>
      </c>
      <c r="C5" s="5">
        <f t="shared" ca="1" si="0"/>
        <v>37520341</v>
      </c>
      <c r="D5" s="5">
        <f t="shared" ca="1" si="1"/>
        <v>-83484634</v>
      </c>
      <c r="E5" s="5" t="str">
        <f t="shared" ca="1" si="2"/>
        <v>XWR</v>
      </c>
      <c r="F5" s="6">
        <f t="shared" ca="1" si="3"/>
        <v>43794</v>
      </c>
      <c r="G5" s="5" t="str">
        <f t="shared" ca="1" si="4"/>
        <v>NKIILK</v>
      </c>
    </row>
    <row r="6" spans="1:7" x14ac:dyDescent="0.3">
      <c r="A6" s="5" t="s">
        <v>15</v>
      </c>
      <c r="B6" s="5">
        <f t="shared" ca="1" si="0"/>
        <v>97513795</v>
      </c>
      <c r="C6" s="5">
        <f t="shared" ca="1" si="0"/>
        <v>62220578</v>
      </c>
      <c r="D6" s="5">
        <f t="shared" ca="1" si="1"/>
        <v>-49327975</v>
      </c>
      <c r="E6" s="5" t="str">
        <f t="shared" ca="1" si="2"/>
        <v>HLE</v>
      </c>
      <c r="F6" s="6">
        <f t="shared" ca="1" si="3"/>
        <v>42340</v>
      </c>
      <c r="G6" s="5" t="str">
        <f t="shared" ca="1" si="4"/>
        <v>SFE&lt;DP</v>
      </c>
    </row>
    <row r="7" spans="1:7" x14ac:dyDescent="0.3">
      <c r="A7" s="5" t="s">
        <v>16</v>
      </c>
      <c r="B7" s="5">
        <f t="shared" ca="1" si="0"/>
        <v>10653935</v>
      </c>
      <c r="C7" s="5">
        <f t="shared" ca="1" si="0"/>
        <v>68861536</v>
      </c>
      <c r="D7" s="5">
        <f t="shared" ca="1" si="1"/>
        <v>6388334</v>
      </c>
      <c r="E7" s="5" t="str">
        <f t="shared" ca="1" si="2"/>
        <v>YFW</v>
      </c>
      <c r="F7" s="6">
        <f t="shared" ca="1" si="3"/>
        <v>44898</v>
      </c>
      <c r="G7" s="5" t="str">
        <f t="shared" ca="1" si="4"/>
        <v>3C5XH&lt;</v>
      </c>
    </row>
    <row r="8" spans="1:7" x14ac:dyDescent="0.3">
      <c r="A8" s="5" t="s">
        <v>17</v>
      </c>
      <c r="B8" s="5">
        <f t="shared" ca="1" si="0"/>
        <v>93521042</v>
      </c>
      <c r="C8" s="5">
        <f t="shared" ca="1" si="0"/>
        <v>70916730</v>
      </c>
      <c r="D8" s="5">
        <f t="shared" ca="1" si="1"/>
        <v>-7295503</v>
      </c>
      <c r="E8" s="5" t="str">
        <f t="shared" ca="1" si="2"/>
        <v>HVU</v>
      </c>
      <c r="F8" s="6">
        <f t="shared" ca="1" si="3"/>
        <v>41098</v>
      </c>
      <c r="G8" s="5" t="str">
        <f t="shared" ca="1" si="4"/>
        <v>ZJMH5;</v>
      </c>
    </row>
    <row r="9" spans="1:7" x14ac:dyDescent="0.3">
      <c r="A9" s="5" t="s">
        <v>18</v>
      </c>
      <c r="B9" s="5">
        <f t="shared" ca="1" si="0"/>
        <v>44945174</v>
      </c>
      <c r="C9" s="5">
        <f t="shared" ca="1" si="0"/>
        <v>6001680</v>
      </c>
      <c r="D9" s="5">
        <f t="shared" ca="1" si="1"/>
        <v>-43481148</v>
      </c>
      <c r="E9" s="5" t="str">
        <f t="shared" ca="1" si="2"/>
        <v>PMF</v>
      </c>
      <c r="F9" s="6">
        <f t="shared" ca="1" si="3"/>
        <v>43623</v>
      </c>
      <c r="G9" s="5" t="str">
        <f t="shared" ca="1" si="4"/>
        <v>9AFF6Z</v>
      </c>
    </row>
    <row r="10" spans="1:7" x14ac:dyDescent="0.3">
      <c r="A10" s="5" t="s">
        <v>19</v>
      </c>
      <c r="B10" s="5">
        <f t="shared" ca="1" si="0"/>
        <v>78016467</v>
      </c>
      <c r="C10" s="5">
        <f t="shared" ca="1" si="0"/>
        <v>7167686</v>
      </c>
      <c r="D10" s="5">
        <f t="shared" ca="1" si="1"/>
        <v>-70653071</v>
      </c>
      <c r="E10" s="5" t="str">
        <f t="shared" ca="1" si="2"/>
        <v>CUD</v>
      </c>
      <c r="F10" s="6">
        <f t="shared" ca="1" si="3"/>
        <v>42780</v>
      </c>
      <c r="G10" s="5" t="str">
        <f t="shared" ca="1" si="4"/>
        <v>&gt;:F?2X</v>
      </c>
    </row>
    <row r="11" spans="1:7" x14ac:dyDescent="0.3">
      <c r="A11" s="5" t="s">
        <v>20</v>
      </c>
      <c r="B11" s="5">
        <f t="shared" ca="1" si="0"/>
        <v>38514609</v>
      </c>
      <c r="C11" s="5">
        <f t="shared" ca="1" si="0"/>
        <v>25006668</v>
      </c>
      <c r="D11" s="5">
        <f t="shared" ca="1" si="1"/>
        <v>-50164358</v>
      </c>
      <c r="E11" s="5" t="str">
        <f t="shared" ca="1" si="2"/>
        <v>HAZ</v>
      </c>
      <c r="F11" s="6">
        <f t="shared" ca="1" si="3"/>
        <v>43601</v>
      </c>
      <c r="G11" s="5" t="str">
        <f t="shared" ca="1" si="4"/>
        <v>QY&lt;CXH</v>
      </c>
    </row>
    <row r="12" spans="1:7" x14ac:dyDescent="0.3">
      <c r="A12" s="5" t="s">
        <v>21</v>
      </c>
      <c r="B12" s="5">
        <f t="shared" ca="1" si="0"/>
        <v>14493953</v>
      </c>
      <c r="C12" s="5">
        <f t="shared" ca="1" si="0"/>
        <v>95878925</v>
      </c>
      <c r="D12" s="5">
        <f t="shared" ca="1" si="1"/>
        <v>-1550706</v>
      </c>
      <c r="E12" s="5" t="str">
        <f t="shared" ca="1" si="2"/>
        <v>IQU</v>
      </c>
      <c r="F12" s="6">
        <f t="shared" ca="1" si="3"/>
        <v>44130</v>
      </c>
      <c r="G12" s="5" t="str">
        <f t="shared" ca="1" si="4"/>
        <v>4GEY?K</v>
      </c>
    </row>
    <row r="13" spans="1:7" x14ac:dyDescent="0.3">
      <c r="A13" s="5" t="s">
        <v>22</v>
      </c>
      <c r="B13" s="5">
        <f t="shared" ca="1" si="0"/>
        <v>55787903</v>
      </c>
      <c r="C13" s="5">
        <f t="shared" ca="1" si="0"/>
        <v>80705970</v>
      </c>
      <c r="D13" s="5">
        <f t="shared" ca="1" si="1"/>
        <v>-47657624</v>
      </c>
      <c r="E13" s="5" t="str">
        <f t="shared" ca="1" si="2"/>
        <v>ZQV</v>
      </c>
      <c r="F13" s="6">
        <f t="shared" ca="1" si="3"/>
        <v>40151</v>
      </c>
      <c r="G13" s="5" t="str">
        <f t="shared" ca="1" si="4"/>
        <v>J584FS</v>
      </c>
    </row>
    <row r="16" spans="1:7" x14ac:dyDescent="0.3">
      <c r="A16" s="28" t="s">
        <v>177</v>
      </c>
      <c r="B16" s="28"/>
      <c r="C16" s="28"/>
      <c r="D16" s="28"/>
      <c r="E16" s="28"/>
      <c r="F16" s="28"/>
      <c r="G16" s="28"/>
    </row>
    <row r="17" spans="1:7" x14ac:dyDescent="0.3">
      <c r="A17" s="28"/>
      <c r="B17" s="28"/>
      <c r="C17" s="28"/>
      <c r="D17" s="28"/>
      <c r="E17" s="28"/>
      <c r="F17" s="28"/>
      <c r="G17" s="28"/>
    </row>
    <row r="18" spans="1:7" x14ac:dyDescent="0.3">
      <c r="A18" s="28"/>
      <c r="B18" s="28"/>
      <c r="C18" s="28"/>
      <c r="D18" s="28"/>
      <c r="E18" s="28"/>
      <c r="F18" s="28"/>
      <c r="G18" s="28"/>
    </row>
    <row r="19" spans="1:7" x14ac:dyDescent="0.3">
      <c r="A19" s="28"/>
      <c r="B19" s="28"/>
      <c r="C19" s="28"/>
      <c r="D19" s="28"/>
      <c r="E19" s="28"/>
      <c r="F19" s="28"/>
      <c r="G19" s="28"/>
    </row>
  </sheetData>
  <mergeCells count="1">
    <mergeCell ref="A16:G19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0501-032A-432C-8574-86AB09A2932B}">
  <dimension ref="A1:G20"/>
  <sheetViews>
    <sheetView workbookViewId="0">
      <selection activeCell="A21" sqref="A21"/>
    </sheetView>
  </sheetViews>
  <sheetFormatPr defaultRowHeight="14.4" x14ac:dyDescent="0.3"/>
  <cols>
    <col min="2" max="2" width="23.6640625" bestFit="1" customWidth="1"/>
    <col min="3" max="3" width="26" bestFit="1" customWidth="1"/>
    <col min="4" max="4" width="24.44140625" bestFit="1" customWidth="1"/>
    <col min="5" max="5" width="8.88671875" bestFit="1" customWidth="1"/>
    <col min="6" max="6" width="17" bestFit="1" customWidth="1"/>
    <col min="7" max="7" width="10.109375" bestFit="1" customWidth="1"/>
  </cols>
  <sheetData>
    <row r="1" spans="1:7" x14ac:dyDescent="0.3">
      <c r="A1" s="20"/>
      <c r="B1" s="20" t="s">
        <v>3</v>
      </c>
      <c r="C1" s="20" t="s">
        <v>2</v>
      </c>
      <c r="D1" s="20" t="s">
        <v>1</v>
      </c>
      <c r="E1" s="20" t="s">
        <v>5</v>
      </c>
      <c r="F1" s="20" t="s">
        <v>0</v>
      </c>
      <c r="G1" s="20" t="s">
        <v>4</v>
      </c>
    </row>
    <row r="2" spans="1:7" x14ac:dyDescent="0.3">
      <c r="A2" s="5"/>
      <c r="B2" s="5" t="str">
        <f ca="1">RANDBETWEEN(0,9)&amp;RANDBETWEEN(1000000,9999999)</f>
        <v>34703430</v>
      </c>
      <c r="C2" s="5" t="str">
        <f ca="1">RANDBETWEEN(0,9)&amp;RANDBETWEEN(1000000,9999999)</f>
        <v>92916933</v>
      </c>
      <c r="D2" s="5"/>
      <c r="E2" s="5" t="str">
        <f ca="1">CHAR(RANDBETWEEN(65,90))&amp;CHAR(RANDBETWEEN(65,90))&amp;CHAR(RANDBETWEEN(65,90))</f>
        <v>LSN</v>
      </c>
      <c r="F2" s="6">
        <f ca="1">RANDBETWEEN(40000,44961)</f>
        <v>40701</v>
      </c>
      <c r="G2" s="5" t="str">
        <f ca="1">CHAR(RANDBETWEEN(48,90))&amp;CHAR(RANDBETWEEN(48,90))&amp;CHAR(RANDBETWEEN(48,90))&amp;CHAR(RANDBETWEEN(48,90))&amp;CHAR(RANDBETWEEN(48,90))&amp;CHAR(RANDBETWEEN(48,90))</f>
        <v>@3KLA:</v>
      </c>
    </row>
    <row r="3" spans="1:7" x14ac:dyDescent="0.3">
      <c r="A3" s="5"/>
      <c r="B3" s="5" t="str">
        <f t="shared" ref="B3:C15" ca="1" si="0">RANDBETWEEN(0,9)&amp;RANDBETWEEN(1000000,9999999)</f>
        <v>56521629</v>
      </c>
      <c r="C3" s="5" t="str">
        <f t="shared" ca="1" si="0"/>
        <v>39069338</v>
      </c>
      <c r="D3" s="5"/>
      <c r="E3" s="5" t="str">
        <f t="shared" ref="E3" ca="1" si="1">CHAR(RANDBETWEEN(65,90))&amp;CHAR(RANDBETWEEN(65,90))&amp;CHAR(RANDBETWEEN(65,90))</f>
        <v>UYJ</v>
      </c>
      <c r="F3" s="6">
        <f t="shared" ref="F3:F4" ca="1" si="2">RANDBETWEEN(40000,44961)</f>
        <v>41997</v>
      </c>
      <c r="G3" s="5" t="str">
        <f t="shared" ref="G3:G5" ca="1" si="3">CHAR(RANDBETWEEN(48,90))&amp;CHAR(RANDBETWEEN(48,90))&amp;CHAR(RANDBETWEEN(48,90))&amp;CHAR(RANDBETWEEN(48,90))&amp;CHAR(RANDBETWEEN(48,90))&amp;CHAR(RANDBETWEEN(48,90))</f>
        <v>IK2=;L</v>
      </c>
    </row>
    <row r="4" spans="1:7" x14ac:dyDescent="0.3">
      <c r="A4" s="5"/>
      <c r="B4" s="5" t="str">
        <f t="shared" ca="1" si="0"/>
        <v>64600740</v>
      </c>
      <c r="C4" s="5" t="str">
        <f t="shared" ca="1" si="0"/>
        <v>69710038</v>
      </c>
      <c r="D4" s="5"/>
      <c r="E4" s="5"/>
      <c r="F4" s="6">
        <f t="shared" ca="1" si="2"/>
        <v>41056</v>
      </c>
      <c r="G4" s="5" t="str">
        <f t="shared" ca="1" si="3"/>
        <v>TA&gt;9S7</v>
      </c>
    </row>
    <row r="5" spans="1:7" x14ac:dyDescent="0.3">
      <c r="A5" s="5"/>
      <c r="B5" s="5" t="str">
        <f t="shared" ca="1" si="0"/>
        <v>69351781</v>
      </c>
      <c r="C5" s="5"/>
      <c r="D5" s="5"/>
      <c r="E5" s="5"/>
      <c r="F5" s="6"/>
      <c r="G5" s="5" t="str">
        <f t="shared" ca="1" si="3"/>
        <v>HRHJ:D</v>
      </c>
    </row>
    <row r="6" spans="1:7" x14ac:dyDescent="0.3">
      <c r="A6" s="5"/>
      <c r="B6" s="5" t="str">
        <f t="shared" ca="1" si="0"/>
        <v>92217555</v>
      </c>
      <c r="C6" s="5"/>
      <c r="D6" s="5"/>
      <c r="E6" s="5"/>
      <c r="F6" s="6"/>
      <c r="G6" s="5"/>
    </row>
    <row r="7" spans="1:7" x14ac:dyDescent="0.3">
      <c r="A7" s="5"/>
      <c r="B7" s="5" t="str">
        <f t="shared" ca="1" si="0"/>
        <v>02418031</v>
      </c>
      <c r="C7" s="5"/>
      <c r="D7" s="5"/>
      <c r="E7" s="5"/>
      <c r="F7" s="6"/>
      <c r="G7" s="5"/>
    </row>
    <row r="8" spans="1:7" x14ac:dyDescent="0.3">
      <c r="A8" s="5"/>
      <c r="B8" s="5" t="str">
        <f t="shared" ca="1" si="0"/>
        <v>58475479</v>
      </c>
      <c r="C8" s="5"/>
      <c r="D8" s="5"/>
      <c r="E8" s="5"/>
      <c r="F8" s="6"/>
      <c r="G8" s="5"/>
    </row>
    <row r="9" spans="1:7" x14ac:dyDescent="0.3">
      <c r="A9" s="5"/>
      <c r="B9" s="5" t="str">
        <f t="shared" ca="1" si="0"/>
        <v>74264504</v>
      </c>
      <c r="C9" s="5"/>
      <c r="D9" s="5"/>
      <c r="E9" s="5"/>
      <c r="F9" s="6"/>
      <c r="G9" s="5"/>
    </row>
    <row r="10" spans="1:7" x14ac:dyDescent="0.3">
      <c r="A10" s="5"/>
      <c r="B10" s="5" t="str">
        <f t="shared" ca="1" si="0"/>
        <v>04122024</v>
      </c>
      <c r="C10" s="5"/>
      <c r="D10" s="5"/>
      <c r="E10" s="5"/>
      <c r="F10" s="6"/>
      <c r="G10" s="5"/>
    </row>
    <row r="11" spans="1:7" x14ac:dyDescent="0.3">
      <c r="A11" s="5"/>
      <c r="B11" s="5" t="str">
        <f t="shared" ca="1" si="0"/>
        <v>22664643</v>
      </c>
      <c r="C11" s="5"/>
      <c r="D11" s="5"/>
      <c r="E11" s="5"/>
      <c r="F11" s="6"/>
      <c r="G11" s="5"/>
    </row>
    <row r="12" spans="1:7" x14ac:dyDescent="0.3">
      <c r="A12" s="5"/>
      <c r="B12" s="5" t="str">
        <f t="shared" ca="1" si="0"/>
        <v>08799735</v>
      </c>
      <c r="C12" s="5"/>
      <c r="D12" s="5"/>
      <c r="E12" s="5"/>
      <c r="F12" s="6"/>
      <c r="G12" s="5"/>
    </row>
    <row r="13" spans="1:7" x14ac:dyDescent="0.3">
      <c r="A13" s="5"/>
      <c r="B13" s="5" t="str">
        <f t="shared" ca="1" si="0"/>
        <v>86116742</v>
      </c>
      <c r="C13" s="5"/>
      <c r="D13" s="5"/>
      <c r="E13" s="5"/>
      <c r="F13" s="6"/>
      <c r="G13" s="5"/>
    </row>
    <row r="14" spans="1:7" x14ac:dyDescent="0.3">
      <c r="A14" s="5"/>
      <c r="B14" s="5" t="str">
        <f t="shared" ca="1" si="0"/>
        <v>83543489</v>
      </c>
      <c r="C14" s="5"/>
      <c r="D14" s="5"/>
      <c r="E14" s="5"/>
      <c r="F14" s="5"/>
      <c r="G14" s="5"/>
    </row>
    <row r="15" spans="1:7" x14ac:dyDescent="0.3">
      <c r="A15" s="5"/>
      <c r="B15" s="5" t="str">
        <f t="shared" ca="1" si="0"/>
        <v>55446895</v>
      </c>
      <c r="C15" s="5"/>
      <c r="D15" s="5"/>
      <c r="E15" s="5"/>
      <c r="F15" s="5"/>
      <c r="G15" s="5"/>
    </row>
    <row r="17" spans="1:7" x14ac:dyDescent="0.3">
      <c r="A17" s="28" t="s">
        <v>180</v>
      </c>
      <c r="B17" s="28"/>
      <c r="C17" s="28"/>
      <c r="D17" s="28"/>
      <c r="E17" s="28"/>
      <c r="F17" s="28"/>
      <c r="G17" s="28"/>
    </row>
    <row r="18" spans="1:7" x14ac:dyDescent="0.3">
      <c r="A18" s="28"/>
      <c r="B18" s="28"/>
      <c r="C18" s="28"/>
      <c r="D18" s="28"/>
      <c r="E18" s="28"/>
      <c r="F18" s="28"/>
      <c r="G18" s="28"/>
    </row>
    <row r="19" spans="1:7" x14ac:dyDescent="0.3">
      <c r="A19" s="28"/>
      <c r="B19" s="28"/>
      <c r="C19" s="28"/>
      <c r="D19" s="28"/>
      <c r="E19" s="28"/>
      <c r="F19" s="28"/>
      <c r="G19" s="28"/>
    </row>
    <row r="20" spans="1:7" x14ac:dyDescent="0.3">
      <c r="A20" s="28"/>
      <c r="B20" s="28"/>
      <c r="C20" s="28"/>
      <c r="D20" s="28"/>
      <c r="E20" s="28"/>
      <c r="F20" s="28"/>
      <c r="G20" s="28"/>
    </row>
  </sheetData>
  <mergeCells count="1">
    <mergeCell ref="A17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014EE-49AD-4931-A2B4-6AA706C910F1}">
  <dimension ref="A1:C19"/>
  <sheetViews>
    <sheetView workbookViewId="0">
      <selection activeCell="A16" sqref="A16:B19"/>
    </sheetView>
  </sheetViews>
  <sheetFormatPr defaultRowHeight="14.4" x14ac:dyDescent="0.3"/>
  <cols>
    <col min="1" max="2" width="24.44140625" bestFit="1" customWidth="1"/>
    <col min="3" max="3" width="10.77734375" bestFit="1" customWidth="1"/>
  </cols>
  <sheetData>
    <row r="1" spans="1:3" x14ac:dyDescent="0.3">
      <c r="A1" s="20" t="s">
        <v>24</v>
      </c>
      <c r="B1" s="20" t="s">
        <v>1</v>
      </c>
      <c r="C1" t="s">
        <v>176</v>
      </c>
    </row>
    <row r="2" spans="1:3" x14ac:dyDescent="0.3">
      <c r="A2" s="5" t="str">
        <f>scanned!A2</f>
        <v>transaction 1</v>
      </c>
      <c r="B2" s="5">
        <f ca="1">RANDBETWEEN(1,9999999)</f>
        <v>9300408</v>
      </c>
    </row>
    <row r="3" spans="1:3" x14ac:dyDescent="0.3">
      <c r="A3" s="5" t="str">
        <f>scanned!A3</f>
        <v>transaction 2</v>
      </c>
      <c r="B3" s="5">
        <f t="shared" ref="B3:B13" ca="1" si="0">RANDBETWEEN(1,9999999)</f>
        <v>9195283</v>
      </c>
    </row>
    <row r="4" spans="1:3" x14ac:dyDescent="0.3">
      <c r="A4" s="5" t="str">
        <f>scanned!A4</f>
        <v>transaction 3</v>
      </c>
      <c r="B4" s="5">
        <f t="shared" ca="1" si="0"/>
        <v>5752050</v>
      </c>
    </row>
    <row r="5" spans="1:3" x14ac:dyDescent="0.3">
      <c r="A5" s="5" t="str">
        <f>scanned!A5</f>
        <v>transaction 4</v>
      </c>
      <c r="B5" s="5">
        <f t="shared" ca="1" si="0"/>
        <v>7978474</v>
      </c>
    </row>
    <row r="6" spans="1:3" x14ac:dyDescent="0.3">
      <c r="A6" s="5" t="str">
        <f>scanned!A6</f>
        <v>transaction 5</v>
      </c>
      <c r="B6" s="5">
        <f t="shared" ca="1" si="0"/>
        <v>773021</v>
      </c>
    </row>
    <row r="7" spans="1:3" x14ac:dyDescent="0.3">
      <c r="A7" s="5" t="str">
        <f>scanned!A7</f>
        <v>transaction 6</v>
      </c>
      <c r="B7" s="5">
        <f t="shared" ca="1" si="0"/>
        <v>6501231</v>
      </c>
    </row>
    <row r="8" spans="1:3" x14ac:dyDescent="0.3">
      <c r="A8" s="5" t="str">
        <f>scanned!A8</f>
        <v>transaction 7</v>
      </c>
      <c r="B8" s="5">
        <f t="shared" ca="1" si="0"/>
        <v>1998934</v>
      </c>
    </row>
    <row r="9" spans="1:3" x14ac:dyDescent="0.3">
      <c r="A9" s="5" t="str">
        <f>scanned!A9</f>
        <v>transaction 8</v>
      </c>
      <c r="B9" s="5">
        <f t="shared" ca="1" si="0"/>
        <v>4608939</v>
      </c>
    </row>
    <row r="10" spans="1:3" x14ac:dyDescent="0.3">
      <c r="A10" s="5" t="str">
        <f>scanned!A10</f>
        <v>transaction 9</v>
      </c>
      <c r="B10" s="5">
        <f t="shared" ca="1" si="0"/>
        <v>1381043</v>
      </c>
    </row>
    <row r="11" spans="1:3" x14ac:dyDescent="0.3">
      <c r="A11" s="5" t="str">
        <f>scanned!A11</f>
        <v>transaction 10</v>
      </c>
      <c r="B11" s="5">
        <f t="shared" ca="1" si="0"/>
        <v>119917</v>
      </c>
    </row>
    <row r="12" spans="1:3" x14ac:dyDescent="0.3">
      <c r="A12" s="5" t="str">
        <f>scanned!A12</f>
        <v>transaction 11</v>
      </c>
      <c r="B12" s="5">
        <f t="shared" ca="1" si="0"/>
        <v>4848369</v>
      </c>
    </row>
    <row r="13" spans="1:3" x14ac:dyDescent="0.3">
      <c r="A13" s="5" t="str">
        <f>scanned!A13</f>
        <v>transaction 12</v>
      </c>
      <c r="B13" s="5">
        <f t="shared" ca="1" si="0"/>
        <v>7794116</v>
      </c>
    </row>
    <row r="16" spans="1:3" x14ac:dyDescent="0.3">
      <c r="A16" s="28" t="s">
        <v>181</v>
      </c>
      <c r="B16" s="28"/>
    </row>
    <row r="17" spans="1:2" x14ac:dyDescent="0.3">
      <c r="A17" s="28"/>
      <c r="B17" s="28"/>
    </row>
    <row r="18" spans="1:2" x14ac:dyDescent="0.3">
      <c r="A18" s="28"/>
      <c r="B18" s="28"/>
    </row>
    <row r="19" spans="1:2" x14ac:dyDescent="0.3">
      <c r="A19" s="28"/>
      <c r="B19" s="28"/>
    </row>
  </sheetData>
  <mergeCells count="1">
    <mergeCell ref="A16:B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AEAD-B459-41E3-AB4E-CF59CE548186}">
  <dimension ref="A1:G21"/>
  <sheetViews>
    <sheetView workbookViewId="0">
      <selection activeCell="A16" sqref="A16:G21"/>
    </sheetView>
  </sheetViews>
  <sheetFormatPr defaultRowHeight="14.4" x14ac:dyDescent="0.3"/>
  <cols>
    <col min="1" max="1" width="13.44140625" bestFit="1" customWidth="1"/>
    <col min="2" max="2" width="23.6640625" bestFit="1" customWidth="1"/>
    <col min="3" max="3" width="26" bestFit="1" customWidth="1"/>
    <col min="4" max="4" width="24.44140625" bestFit="1" customWidth="1"/>
    <col min="5" max="5" width="9.6640625" bestFit="1" customWidth="1"/>
    <col min="6" max="6" width="17" bestFit="1" customWidth="1"/>
    <col min="7" max="7" width="10.109375" bestFit="1" customWidth="1"/>
  </cols>
  <sheetData>
    <row r="1" spans="1:7" x14ac:dyDescent="0.3">
      <c r="A1" s="20" t="s">
        <v>23</v>
      </c>
      <c r="B1" s="20" t="s">
        <v>3</v>
      </c>
      <c r="C1" s="20" t="s">
        <v>2</v>
      </c>
      <c r="D1" s="20" t="s">
        <v>1</v>
      </c>
      <c r="E1" s="20" t="s">
        <v>5</v>
      </c>
      <c r="F1" s="20" t="s">
        <v>0</v>
      </c>
      <c r="G1" s="20" t="s">
        <v>4</v>
      </c>
    </row>
    <row r="2" spans="1:7" x14ac:dyDescent="0.3">
      <c r="A2" s="5" t="s">
        <v>11</v>
      </c>
      <c r="B2" s="23" t="str">
        <f ca="1">IFERROR(VLOOKUP(scanned!B2,accepted!B$2:B$15,1,0),"no")</f>
        <v>no</v>
      </c>
      <c r="C2" s="5" t="e">
        <f ca="1">VLOOKUP(scanned!C2,accepted!C$2:C$4,1,0)</f>
        <v>#N/A</v>
      </c>
      <c r="D2" s="5" t="str">
        <f ca="1">IF(scanned!D2&lt;&gt;expected!B2,"no","yes")</f>
        <v>no</v>
      </c>
      <c r="E2" s="5" t="e">
        <f ca="1">VLOOKUP(scanned!E2,accepted!E$2:E$3,1,0)</f>
        <v>#N/A</v>
      </c>
      <c r="F2" s="5" t="e">
        <f ca="1">VLOOKUP(scanned!F2,accepted!F$2:F$4,1,0)</f>
        <v>#N/A</v>
      </c>
      <c r="G2" s="5" t="e">
        <f ca="1">VLOOKUP(scanned!G2,accepted!G$2:G$5,1,0)</f>
        <v>#N/A</v>
      </c>
    </row>
    <row r="3" spans="1:7" x14ac:dyDescent="0.3">
      <c r="A3" s="5" t="s">
        <v>12</v>
      </c>
      <c r="B3" s="5" t="e">
        <f ca="1">VLOOKUP(scanned!B3,accepted!B$2:B$15,1,0)</f>
        <v>#N/A</v>
      </c>
      <c r="C3" s="5" t="e">
        <f ca="1">VLOOKUP(scanned!C3,accepted!C$2:C$4,1,0)</f>
        <v>#N/A</v>
      </c>
      <c r="D3" s="5" t="str">
        <f ca="1">IF(scanned!D3&lt;&gt;expected!B3,"no","yes")</f>
        <v>no</v>
      </c>
      <c r="E3" s="5" t="e">
        <f ca="1">VLOOKUP(scanned!E3,accepted!E$2:E$3,1,0)</f>
        <v>#N/A</v>
      </c>
      <c r="F3" s="5" t="e">
        <f ca="1">VLOOKUP(scanned!F3,accepted!F$2:F$4,1,0)</f>
        <v>#N/A</v>
      </c>
      <c r="G3" s="5" t="e">
        <f ca="1">VLOOKUP(scanned!G3,accepted!G$2:G$5,1,0)</f>
        <v>#N/A</v>
      </c>
    </row>
    <row r="4" spans="1:7" x14ac:dyDescent="0.3">
      <c r="A4" s="5" t="s">
        <v>13</v>
      </c>
      <c r="B4" s="5" t="e">
        <f ca="1">VLOOKUP(scanned!B4,accepted!B$2:B$15,1,0)</f>
        <v>#N/A</v>
      </c>
      <c r="C4" s="5" t="e">
        <f ca="1">VLOOKUP(scanned!C4,accepted!C$2:C$4,1,0)</f>
        <v>#N/A</v>
      </c>
      <c r="D4" s="5" t="str">
        <f ca="1">IF(scanned!D4&lt;&gt;expected!B4,"no","yes")</f>
        <v>no</v>
      </c>
      <c r="E4" s="5" t="e">
        <f ca="1">VLOOKUP(scanned!E4,accepted!E$2:E$3,1,0)</f>
        <v>#N/A</v>
      </c>
      <c r="F4" s="5" t="e">
        <f ca="1">VLOOKUP(scanned!F4,accepted!F$2:F$4,1,0)</f>
        <v>#N/A</v>
      </c>
      <c r="G4" s="5" t="e">
        <f ca="1">VLOOKUP(scanned!G4,accepted!G$2:G$5,1,0)</f>
        <v>#N/A</v>
      </c>
    </row>
    <row r="5" spans="1:7" x14ac:dyDescent="0.3">
      <c r="A5" s="5" t="s">
        <v>14</v>
      </c>
      <c r="B5" s="5" t="e">
        <f ca="1">VLOOKUP(scanned!B5,accepted!B$2:B$15,1,0)</f>
        <v>#N/A</v>
      </c>
      <c r="C5" s="5" t="e">
        <f ca="1">VLOOKUP(scanned!C5,accepted!C$2:C$4,1,0)</f>
        <v>#N/A</v>
      </c>
      <c r="D5" s="5" t="str">
        <f ca="1">IF(scanned!D5&lt;&gt;expected!B5,"no","yes")</f>
        <v>no</v>
      </c>
      <c r="E5" s="5" t="e">
        <f ca="1">VLOOKUP(scanned!E5,accepted!E$2:E$3,1,0)</f>
        <v>#N/A</v>
      </c>
      <c r="F5" s="5" t="e">
        <f ca="1">VLOOKUP(scanned!F5,accepted!F$2:F$4,1,0)</f>
        <v>#N/A</v>
      </c>
      <c r="G5" s="5" t="e">
        <f ca="1">VLOOKUP(scanned!G5,accepted!G$2:G$5,1,0)</f>
        <v>#N/A</v>
      </c>
    </row>
    <row r="6" spans="1:7" x14ac:dyDescent="0.3">
      <c r="A6" s="5" t="s">
        <v>15</v>
      </c>
      <c r="B6" s="5" t="e">
        <f ca="1">VLOOKUP(scanned!B6,accepted!B$2:B$15,1,0)</f>
        <v>#N/A</v>
      </c>
      <c r="C6" s="5" t="e">
        <f ca="1">VLOOKUP(scanned!C6,accepted!C$2:C$4,1,0)</f>
        <v>#N/A</v>
      </c>
      <c r="D6" s="5" t="str">
        <f ca="1">IF(scanned!D6&lt;&gt;expected!B6,"no","yes")</f>
        <v>no</v>
      </c>
      <c r="E6" s="5" t="e">
        <f ca="1">VLOOKUP(scanned!E6,accepted!E$2:E$3,1,0)</f>
        <v>#N/A</v>
      </c>
      <c r="F6" s="5" t="e">
        <f ca="1">VLOOKUP(scanned!F6,accepted!F$2:F$4,1,0)</f>
        <v>#N/A</v>
      </c>
      <c r="G6" s="5" t="e">
        <f ca="1">VLOOKUP(scanned!G6,accepted!G$2:G$5,1,0)</f>
        <v>#N/A</v>
      </c>
    </row>
    <row r="7" spans="1:7" x14ac:dyDescent="0.3">
      <c r="A7" s="5" t="s">
        <v>16</v>
      </c>
      <c r="B7" s="5" t="e">
        <f ca="1">VLOOKUP(scanned!B7,accepted!B$2:B$15,1,0)</f>
        <v>#N/A</v>
      </c>
      <c r="C7" s="5" t="e">
        <f ca="1">VLOOKUP(scanned!C7,accepted!C$2:C$4,1,0)</f>
        <v>#N/A</v>
      </c>
      <c r="D7" s="5" t="str">
        <f ca="1">IF(scanned!D7&lt;&gt;expected!B7,"no","yes")</f>
        <v>no</v>
      </c>
      <c r="E7" s="5" t="e">
        <f ca="1">VLOOKUP(scanned!E7,accepted!E$2:E$3,1,0)</f>
        <v>#N/A</v>
      </c>
      <c r="F7" s="5" t="e">
        <f ca="1">VLOOKUP(scanned!F7,accepted!F$2:F$4,1,0)</f>
        <v>#N/A</v>
      </c>
      <c r="G7" s="5" t="e">
        <f ca="1">VLOOKUP(scanned!G7,accepted!G$2:G$5,1,0)</f>
        <v>#N/A</v>
      </c>
    </row>
    <row r="8" spans="1:7" x14ac:dyDescent="0.3">
      <c r="A8" s="5" t="s">
        <v>17</v>
      </c>
      <c r="B8" s="5" t="e">
        <f ca="1">VLOOKUP(scanned!B8,accepted!B$2:B$15,1,0)</f>
        <v>#N/A</v>
      </c>
      <c r="C8" s="5" t="e">
        <f ca="1">VLOOKUP(scanned!C8,accepted!C$2:C$4,1,0)</f>
        <v>#N/A</v>
      </c>
      <c r="D8" s="5" t="str">
        <f ca="1">IF(scanned!D8&lt;&gt;expected!B8,"no","yes")</f>
        <v>no</v>
      </c>
      <c r="E8" s="5" t="e">
        <f ca="1">VLOOKUP(scanned!E8,accepted!E$2:E$3,1,0)</f>
        <v>#N/A</v>
      </c>
      <c r="F8" s="5" t="e">
        <f ca="1">VLOOKUP(scanned!F8,accepted!F$2:F$4,1,0)</f>
        <v>#N/A</v>
      </c>
      <c r="G8" s="5" t="e">
        <f ca="1">VLOOKUP(scanned!G8,accepted!G$2:G$5,1,0)</f>
        <v>#N/A</v>
      </c>
    </row>
    <row r="9" spans="1:7" x14ac:dyDescent="0.3">
      <c r="A9" s="5" t="s">
        <v>18</v>
      </c>
      <c r="B9" s="5" t="e">
        <f ca="1">VLOOKUP(scanned!B9,accepted!B$2:B$15,1,0)</f>
        <v>#N/A</v>
      </c>
      <c r="C9" s="5" t="e">
        <f ca="1">VLOOKUP(scanned!C9,accepted!C$2:C$4,1,0)</f>
        <v>#N/A</v>
      </c>
      <c r="D9" s="5" t="str">
        <f ca="1">IF(scanned!D9&lt;&gt;expected!B9,"no","yes")</f>
        <v>no</v>
      </c>
      <c r="E9" s="5" t="e">
        <f ca="1">VLOOKUP(scanned!E9,accepted!E$2:E$3,1,0)</f>
        <v>#N/A</v>
      </c>
      <c r="F9" s="5" t="e">
        <f ca="1">VLOOKUP(scanned!F9,accepted!F$2:F$4,1,0)</f>
        <v>#N/A</v>
      </c>
      <c r="G9" s="5" t="e">
        <f ca="1">VLOOKUP(scanned!G9,accepted!G$2:G$5,1,0)</f>
        <v>#N/A</v>
      </c>
    </row>
    <row r="10" spans="1:7" x14ac:dyDescent="0.3">
      <c r="A10" s="5" t="s">
        <v>19</v>
      </c>
      <c r="B10" s="5" t="e">
        <f ca="1">VLOOKUP(scanned!B10,accepted!B$2:B$15,1,0)</f>
        <v>#N/A</v>
      </c>
      <c r="C10" s="5" t="e">
        <f ca="1">VLOOKUP(scanned!C10,accepted!C$2:C$4,1,0)</f>
        <v>#N/A</v>
      </c>
      <c r="D10" s="5" t="str">
        <f ca="1">IF(scanned!D10&lt;&gt;expected!B10,"no","yes")</f>
        <v>no</v>
      </c>
      <c r="E10" s="5" t="e">
        <f ca="1">VLOOKUP(scanned!E10,accepted!E$2:E$3,1,0)</f>
        <v>#N/A</v>
      </c>
      <c r="F10" s="5" t="e">
        <f ca="1">VLOOKUP(scanned!F10,accepted!F$2:F$4,1,0)</f>
        <v>#N/A</v>
      </c>
      <c r="G10" s="5" t="e">
        <f ca="1">VLOOKUP(scanned!G10,accepted!G$2:G$5,1,0)</f>
        <v>#N/A</v>
      </c>
    </row>
    <row r="11" spans="1:7" x14ac:dyDescent="0.3">
      <c r="A11" s="5" t="s">
        <v>20</v>
      </c>
      <c r="B11" s="5" t="e">
        <f ca="1">VLOOKUP(scanned!B11,accepted!B$2:B$15,1,0)</f>
        <v>#N/A</v>
      </c>
      <c r="C11" s="5" t="e">
        <f ca="1">VLOOKUP(scanned!C11,accepted!C$2:C$4,1,0)</f>
        <v>#N/A</v>
      </c>
      <c r="D11" s="5" t="str">
        <f ca="1">IF(scanned!D11&lt;&gt;expected!B11,"no","yes")</f>
        <v>no</v>
      </c>
      <c r="E11" s="5" t="e">
        <f ca="1">VLOOKUP(scanned!E11,accepted!E$2:E$3,1,0)</f>
        <v>#N/A</v>
      </c>
      <c r="F11" s="5" t="e">
        <f ca="1">VLOOKUP(scanned!F11,accepted!F$2:F$4,1,0)</f>
        <v>#N/A</v>
      </c>
      <c r="G11" s="5" t="e">
        <f ca="1">VLOOKUP(scanned!G11,accepted!G$2:G$5,1,0)</f>
        <v>#N/A</v>
      </c>
    </row>
    <row r="12" spans="1:7" x14ac:dyDescent="0.3">
      <c r="A12" s="5" t="s">
        <v>21</v>
      </c>
      <c r="B12" s="5" t="e">
        <f ca="1">VLOOKUP(scanned!B12,accepted!B$2:B$15,1,0)</f>
        <v>#N/A</v>
      </c>
      <c r="C12" s="5" t="e">
        <f ca="1">VLOOKUP(scanned!C12,accepted!C$2:C$4,1,0)</f>
        <v>#N/A</v>
      </c>
      <c r="D12" s="5" t="str">
        <f ca="1">IF(scanned!D12&lt;&gt;expected!B12,"no","yes")</f>
        <v>no</v>
      </c>
      <c r="E12" s="5" t="e">
        <f ca="1">VLOOKUP(scanned!E12,accepted!E$2:E$3,1,0)</f>
        <v>#N/A</v>
      </c>
      <c r="F12" s="5" t="e">
        <f ca="1">VLOOKUP(scanned!F12,accepted!F$2:F$4,1,0)</f>
        <v>#N/A</v>
      </c>
      <c r="G12" s="5" t="e">
        <f ca="1">VLOOKUP(scanned!G12,accepted!G$2:G$5,1,0)</f>
        <v>#N/A</v>
      </c>
    </row>
    <row r="13" spans="1:7" x14ac:dyDescent="0.3">
      <c r="A13" s="5" t="s">
        <v>22</v>
      </c>
      <c r="B13" s="5" t="e">
        <f ca="1">VLOOKUP(scanned!B13,accepted!B$2:B$15,1,0)</f>
        <v>#N/A</v>
      </c>
      <c r="C13" s="5" t="e">
        <f ca="1">VLOOKUP(scanned!C13,accepted!C$2:C$4,1,0)</f>
        <v>#N/A</v>
      </c>
      <c r="D13" s="5" t="str">
        <f ca="1">IF(scanned!D13&lt;&gt;expected!B13,"no","yes")</f>
        <v>no</v>
      </c>
      <c r="E13" s="5" t="e">
        <f ca="1">VLOOKUP(scanned!E13,accepted!E$2:E$3,1,0)</f>
        <v>#N/A</v>
      </c>
      <c r="F13" s="5" t="e">
        <f ca="1">VLOOKUP(scanned!F13,accepted!F$2:F$4,1,0)</f>
        <v>#N/A</v>
      </c>
      <c r="G13" s="5" t="e">
        <f ca="1">VLOOKUP(scanned!G13,accepted!G$2:G$5,1,0)</f>
        <v>#N/A</v>
      </c>
    </row>
    <row r="16" spans="1:7" x14ac:dyDescent="0.3">
      <c r="A16" s="28" t="s">
        <v>182</v>
      </c>
      <c r="B16" s="28"/>
      <c r="C16" s="28"/>
      <c r="D16" s="28"/>
      <c r="E16" s="28"/>
      <c r="F16" s="28"/>
      <c r="G16" s="28"/>
    </row>
    <row r="17" spans="1:7" x14ac:dyDescent="0.3">
      <c r="A17" s="28"/>
      <c r="B17" s="28"/>
      <c r="C17" s="28"/>
      <c r="D17" s="28"/>
      <c r="E17" s="28"/>
      <c r="F17" s="28"/>
      <c r="G17" s="28"/>
    </row>
    <row r="18" spans="1:7" x14ac:dyDescent="0.3">
      <c r="A18" s="28"/>
      <c r="B18" s="28"/>
      <c r="C18" s="28"/>
      <c r="D18" s="28"/>
      <c r="E18" s="28"/>
      <c r="F18" s="28"/>
      <c r="G18" s="28"/>
    </row>
    <row r="20" spans="1:7" x14ac:dyDescent="0.3">
      <c r="A20" s="31" t="s">
        <v>200</v>
      </c>
      <c r="B20" s="30"/>
      <c r="C20" s="30"/>
      <c r="D20" s="30"/>
      <c r="E20" s="30"/>
      <c r="F20" s="30"/>
      <c r="G20" s="30"/>
    </row>
    <row r="21" spans="1:7" x14ac:dyDescent="0.3">
      <c r="A21" s="30" t="s">
        <v>201</v>
      </c>
      <c r="B21" s="30"/>
      <c r="C21" s="30"/>
      <c r="D21" s="30"/>
      <c r="E21" s="30"/>
      <c r="F21" s="30"/>
      <c r="G21" s="30"/>
    </row>
  </sheetData>
  <mergeCells count="3">
    <mergeCell ref="A16:G18"/>
    <mergeCell ref="A20:G20"/>
    <mergeCell ref="A21:G21"/>
  </mergeCells>
  <hyperlinks>
    <hyperlink ref="A20" r:id="rId1" xr:uid="{CC33CD24-A645-4DE5-AD34-54F74068CDE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870C-D5E1-4917-9AFA-4F9F4040500C}">
  <dimension ref="A1:I19"/>
  <sheetViews>
    <sheetView workbookViewId="0">
      <selection activeCell="A17" sqref="A17:H19"/>
    </sheetView>
  </sheetViews>
  <sheetFormatPr defaultRowHeight="14.4" x14ac:dyDescent="0.3"/>
  <cols>
    <col min="1" max="1" width="13.44140625" style="5" bestFit="1" customWidth="1"/>
    <col min="2" max="2" width="23.6640625" style="5" bestFit="1" customWidth="1"/>
    <col min="3" max="3" width="26" style="5" bestFit="1" customWidth="1"/>
    <col min="4" max="4" width="24.44140625" style="5" bestFit="1" customWidth="1"/>
    <col min="5" max="5" width="8.88671875" style="5" bestFit="1" customWidth="1"/>
    <col min="6" max="6" width="17" style="5" bestFit="1" customWidth="1"/>
    <col min="7" max="7" width="10.109375" style="5" bestFit="1" customWidth="1"/>
    <col min="8" max="8" width="10.88671875" style="5" bestFit="1" customWidth="1"/>
    <col min="9" max="9" width="12.33203125" style="5" bestFit="1" customWidth="1"/>
    <col min="10" max="16384" width="8.88671875" style="5"/>
  </cols>
  <sheetData>
    <row r="1" spans="1:9" x14ac:dyDescent="0.3">
      <c r="A1" s="20" t="s">
        <v>173</v>
      </c>
      <c r="B1" s="20" t="s">
        <v>3</v>
      </c>
      <c r="C1" s="20" t="s">
        <v>2</v>
      </c>
      <c r="D1" s="20" t="s">
        <v>1</v>
      </c>
      <c r="E1" s="20" t="s">
        <v>5</v>
      </c>
      <c r="F1" s="20" t="s">
        <v>0</v>
      </c>
      <c r="G1" s="20" t="s">
        <v>4</v>
      </c>
      <c r="H1" s="20" t="s">
        <v>26</v>
      </c>
    </row>
    <row r="2" spans="1:9" x14ac:dyDescent="0.3">
      <c r="A2" s="5" t="s">
        <v>11</v>
      </c>
      <c r="B2" s="5">
        <f ca="1">ABS(LEN(scanned!B2)-8)</f>
        <v>0</v>
      </c>
      <c r="C2" s="5">
        <f ca="1">ABS(LEN(scanned!C2)-8)</f>
        <v>0</v>
      </c>
      <c r="D2" s="5">
        <f ca="1">ABS(expected!B2-scanned!D2)</f>
        <v>14266408</v>
      </c>
      <c r="E2" s="6">
        <f ca="1">RANDBETWEEN(0,3)</f>
        <v>0</v>
      </c>
      <c r="F2" s="5">
        <f ca="1">ABS(expected!D2-scanned!F2)</f>
        <v>42979</v>
      </c>
      <c r="G2" s="6">
        <f ca="1">RANDBETWEEN(0,3)</f>
        <v>0</v>
      </c>
      <c r="H2" s="5">
        <f ca="1">SUM(B2:G2)</f>
        <v>14309387</v>
      </c>
    </row>
    <row r="3" spans="1:9" x14ac:dyDescent="0.3">
      <c r="A3" s="5" t="s">
        <v>12</v>
      </c>
      <c r="B3" s="5">
        <f ca="1">ABS(LEN(scanned!B3)-8)</f>
        <v>0</v>
      </c>
      <c r="C3" s="5">
        <f ca="1">ABS(LEN(scanned!C3)-8)</f>
        <v>0</v>
      </c>
      <c r="D3" s="5">
        <f ca="1">ABS(expected!B3-scanned!D3)</f>
        <v>44380750</v>
      </c>
      <c r="E3" s="6">
        <f t="shared" ref="E3:E13" ca="1" si="0">RANDBETWEEN(0,3)</f>
        <v>2</v>
      </c>
      <c r="F3" s="5">
        <f ca="1">ABS(expected!D3-scanned!F3)</f>
        <v>41027</v>
      </c>
      <c r="G3" s="6">
        <f t="shared" ref="G3:G13" ca="1" si="1">RANDBETWEEN(0,3)</f>
        <v>1</v>
      </c>
      <c r="H3" s="5">
        <f t="shared" ref="H3:H13" ca="1" si="2">SUM(B3:G3)</f>
        <v>44421780</v>
      </c>
    </row>
    <row r="4" spans="1:9" x14ac:dyDescent="0.3">
      <c r="A4" s="5" t="s">
        <v>13</v>
      </c>
      <c r="B4" s="5">
        <f ca="1">ABS(LEN(scanned!B4)-8)</f>
        <v>0</v>
      </c>
      <c r="C4" s="5">
        <f ca="1">ABS(LEN(scanned!C4)-8)</f>
        <v>0</v>
      </c>
      <c r="D4" s="5">
        <f ca="1">ABS(expected!B4-scanned!D4)</f>
        <v>5680223</v>
      </c>
      <c r="E4" s="6">
        <f t="shared" ca="1" si="0"/>
        <v>2</v>
      </c>
      <c r="F4" s="5">
        <f ca="1">ABS(expected!D4-scanned!F4)</f>
        <v>44186</v>
      </c>
      <c r="G4" s="6">
        <f t="shared" ca="1" si="1"/>
        <v>2</v>
      </c>
      <c r="H4" s="5">
        <f t="shared" ca="1" si="2"/>
        <v>5724413</v>
      </c>
    </row>
    <row r="5" spans="1:9" x14ac:dyDescent="0.3">
      <c r="A5" s="5" t="s">
        <v>14</v>
      </c>
      <c r="B5" s="5">
        <f ca="1">ABS(LEN(scanned!B5)-8)</f>
        <v>0</v>
      </c>
      <c r="C5" s="5">
        <f ca="1">ABS(LEN(scanned!C5)-8)</f>
        <v>0</v>
      </c>
      <c r="D5" s="5">
        <f ca="1">ABS(expected!B5-scanned!D5)</f>
        <v>91463108</v>
      </c>
      <c r="E5" s="6">
        <f t="shared" ca="1" si="0"/>
        <v>1</v>
      </c>
      <c r="F5" s="5">
        <f ca="1">ABS(expected!D5-scanned!F5)</f>
        <v>43794</v>
      </c>
      <c r="G5" s="6">
        <f t="shared" ca="1" si="1"/>
        <v>0</v>
      </c>
      <c r="H5" s="5">
        <f t="shared" ca="1" si="2"/>
        <v>91506903</v>
      </c>
    </row>
    <row r="6" spans="1:9" x14ac:dyDescent="0.3">
      <c r="A6" s="5" t="s">
        <v>15</v>
      </c>
      <c r="B6" s="5">
        <f ca="1">ABS(LEN(scanned!B6)-8)</f>
        <v>0</v>
      </c>
      <c r="C6" s="5">
        <f ca="1">ABS(LEN(scanned!C6)-8)</f>
        <v>0</v>
      </c>
      <c r="D6" s="5">
        <f ca="1">ABS(expected!B6-scanned!D6)</f>
        <v>50100996</v>
      </c>
      <c r="E6" s="6">
        <f t="shared" ca="1" si="0"/>
        <v>3</v>
      </c>
      <c r="F6" s="5">
        <f ca="1">ABS(expected!D6-scanned!F6)</f>
        <v>42340</v>
      </c>
      <c r="G6" s="6">
        <f ca="1">RANDBETWEEN(0,3)</f>
        <v>2</v>
      </c>
      <c r="H6" s="5">
        <f t="shared" ca="1" si="2"/>
        <v>50143341</v>
      </c>
    </row>
    <row r="7" spans="1:9" x14ac:dyDescent="0.3">
      <c r="A7" s="5" t="s">
        <v>16</v>
      </c>
      <c r="B7" s="5">
        <f ca="1">ABS(LEN(scanned!B7)-8)</f>
        <v>0</v>
      </c>
      <c r="C7" s="5">
        <f ca="1">ABS(LEN(scanned!C7)-8)</f>
        <v>0</v>
      </c>
      <c r="D7" s="5">
        <f ca="1">ABS(expected!B7-scanned!D7)</f>
        <v>112897</v>
      </c>
      <c r="E7" s="6">
        <f t="shared" ca="1" si="0"/>
        <v>3</v>
      </c>
      <c r="F7" s="5">
        <f ca="1">ABS(expected!D7-scanned!F7)</f>
        <v>44898</v>
      </c>
      <c r="G7" s="6">
        <f t="shared" ca="1" si="1"/>
        <v>1</v>
      </c>
      <c r="H7" s="5">
        <f t="shared" ca="1" si="2"/>
        <v>157799</v>
      </c>
    </row>
    <row r="8" spans="1:9" x14ac:dyDescent="0.3">
      <c r="A8" s="5" t="s">
        <v>17</v>
      </c>
      <c r="B8" s="5">
        <f ca="1">ABS(LEN(scanned!B8)-8)</f>
        <v>0</v>
      </c>
      <c r="C8" s="5">
        <f ca="1">ABS(LEN(scanned!C8)-8)</f>
        <v>0</v>
      </c>
      <c r="D8" s="5">
        <f ca="1">ABS(expected!B8-scanned!D8)</f>
        <v>9294437</v>
      </c>
      <c r="E8" s="6">
        <f ca="1">RANDBETWEEN(0,3)</f>
        <v>1</v>
      </c>
      <c r="F8" s="5">
        <f ca="1">ABS(expected!D8-scanned!F8)</f>
        <v>41098</v>
      </c>
      <c r="G8" s="6">
        <f t="shared" ca="1" si="1"/>
        <v>2</v>
      </c>
      <c r="H8" s="5">
        <f t="shared" ca="1" si="2"/>
        <v>9335538</v>
      </c>
    </row>
    <row r="9" spans="1:9" x14ac:dyDescent="0.3">
      <c r="A9" s="5" t="s">
        <v>18</v>
      </c>
      <c r="B9" s="5">
        <f ca="1">ABS(LEN(scanned!B9)-8)</f>
        <v>0</v>
      </c>
      <c r="C9" s="5">
        <f ca="1">ABS(LEN(scanned!C9)-8)</f>
        <v>1</v>
      </c>
      <c r="D9" s="5">
        <f ca="1">ABS(expected!B9-scanned!D9)</f>
        <v>48090087</v>
      </c>
      <c r="E9" s="6">
        <f t="shared" ca="1" si="0"/>
        <v>0</v>
      </c>
      <c r="F9" s="5">
        <f ca="1">ABS(expected!D9-scanned!F9)</f>
        <v>43623</v>
      </c>
      <c r="G9" s="6">
        <f t="shared" ca="1" si="1"/>
        <v>3</v>
      </c>
      <c r="H9" s="5">
        <f t="shared" ca="1" si="2"/>
        <v>48133714</v>
      </c>
    </row>
    <row r="10" spans="1:9" x14ac:dyDescent="0.3">
      <c r="A10" s="5" t="s">
        <v>19</v>
      </c>
      <c r="B10" s="5">
        <f ca="1">ABS(LEN(scanned!B10)-8)</f>
        <v>0</v>
      </c>
      <c r="C10" s="5">
        <f ca="1">ABS(LEN(scanned!C10)-8)</f>
        <v>1</v>
      </c>
      <c r="D10" s="5">
        <f ca="1">ABS(expected!B10-scanned!D10)</f>
        <v>72034114</v>
      </c>
      <c r="E10" s="6">
        <f t="shared" ca="1" si="0"/>
        <v>0</v>
      </c>
      <c r="F10" s="5">
        <f ca="1">ABS(expected!D10-scanned!F10)</f>
        <v>42780</v>
      </c>
      <c r="G10" s="6">
        <f t="shared" ca="1" si="1"/>
        <v>0</v>
      </c>
      <c r="H10" s="5">
        <f t="shared" ca="1" si="2"/>
        <v>72076895</v>
      </c>
    </row>
    <row r="11" spans="1:9" x14ac:dyDescent="0.3">
      <c r="A11" s="5" t="s">
        <v>20</v>
      </c>
      <c r="B11" s="5">
        <f ca="1">ABS(LEN(scanned!B11)-8)</f>
        <v>0</v>
      </c>
      <c r="C11" s="5">
        <f ca="1">ABS(LEN(scanned!C11)-8)</f>
        <v>0</v>
      </c>
      <c r="D11" s="5">
        <f ca="1">ABS(expected!B11-scanned!D11)</f>
        <v>50284275</v>
      </c>
      <c r="E11" s="6">
        <f t="shared" ca="1" si="0"/>
        <v>2</v>
      </c>
      <c r="F11" s="5">
        <f ca="1">ABS(expected!D11-scanned!F11)</f>
        <v>43601</v>
      </c>
      <c r="G11" s="6">
        <f t="shared" ca="1" si="1"/>
        <v>3</v>
      </c>
      <c r="H11" s="5">
        <f t="shared" ca="1" si="2"/>
        <v>50327881</v>
      </c>
    </row>
    <row r="12" spans="1:9" x14ac:dyDescent="0.3">
      <c r="A12" s="5" t="s">
        <v>21</v>
      </c>
      <c r="B12" s="5">
        <f ca="1">ABS(LEN(scanned!B12)-8)</f>
        <v>0</v>
      </c>
      <c r="C12" s="5">
        <f ca="1">ABS(LEN(scanned!C12)-8)</f>
        <v>0</v>
      </c>
      <c r="D12" s="5">
        <f ca="1">ABS(expected!B12-scanned!D12)</f>
        <v>6399075</v>
      </c>
      <c r="E12" s="6">
        <f t="shared" ca="1" si="0"/>
        <v>1</v>
      </c>
      <c r="F12" s="5">
        <f ca="1">ABS(expected!D12-scanned!F12)</f>
        <v>44130</v>
      </c>
      <c r="G12" s="6">
        <f t="shared" ca="1" si="1"/>
        <v>1</v>
      </c>
      <c r="H12" s="5">
        <f t="shared" ca="1" si="2"/>
        <v>6443207</v>
      </c>
    </row>
    <row r="13" spans="1:9" x14ac:dyDescent="0.3">
      <c r="A13" s="5" t="s">
        <v>22</v>
      </c>
      <c r="B13" s="5">
        <f ca="1">ABS(LEN(scanned!B13)-8)</f>
        <v>0</v>
      </c>
      <c r="C13" s="5">
        <f ca="1">ABS(LEN(scanned!C13)-8)</f>
        <v>0</v>
      </c>
      <c r="D13" s="5">
        <f ca="1">ABS(expected!B13-scanned!D13)</f>
        <v>55451740</v>
      </c>
      <c r="E13" s="6">
        <f t="shared" ca="1" si="0"/>
        <v>3</v>
      </c>
      <c r="F13" s="5">
        <f ca="1">ABS(expected!D13-scanned!F13)</f>
        <v>40151</v>
      </c>
      <c r="G13" s="6">
        <f t="shared" ca="1" si="1"/>
        <v>3</v>
      </c>
      <c r="H13" s="5">
        <f t="shared" ca="1" si="2"/>
        <v>55491897</v>
      </c>
    </row>
    <row r="14" spans="1:9" x14ac:dyDescent="0.3">
      <c r="D14" s="5" t="s">
        <v>172</v>
      </c>
      <c r="H14" s="7">
        <f ca="1">CORREL(D2:D13,H2:H13)</f>
        <v>0.9999999988430236</v>
      </c>
      <c r="I14" s="5" t="s">
        <v>171</v>
      </c>
    </row>
    <row r="17" spans="1:8" x14ac:dyDescent="0.3">
      <c r="A17" s="28" t="s">
        <v>183</v>
      </c>
      <c r="B17" s="28"/>
      <c r="C17" s="28"/>
      <c r="D17" s="28"/>
      <c r="E17" s="28"/>
      <c r="F17" s="28"/>
      <c r="G17" s="28"/>
      <c r="H17" s="28"/>
    </row>
    <row r="18" spans="1:8" x14ac:dyDescent="0.3">
      <c r="A18" s="28"/>
      <c r="B18" s="28"/>
      <c r="C18" s="28"/>
      <c r="D18" s="28"/>
      <c r="E18" s="28"/>
      <c r="F18" s="28"/>
      <c r="G18" s="28"/>
      <c r="H18" s="28"/>
    </row>
    <row r="19" spans="1:8" x14ac:dyDescent="0.3">
      <c r="A19" s="28"/>
      <c r="B19" s="28"/>
      <c r="C19" s="28"/>
      <c r="D19" s="28"/>
      <c r="E19" s="28"/>
      <c r="F19" s="28"/>
      <c r="G19" s="28"/>
      <c r="H19" s="28"/>
    </row>
  </sheetData>
  <mergeCells count="1">
    <mergeCell ref="A17:H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53701-FE94-48B6-B3CE-3E0D0184597C}">
  <dimension ref="A1:U188"/>
  <sheetViews>
    <sheetView zoomScale="56" zoomScaleNormal="80" workbookViewId="0">
      <selection activeCell="M4" sqref="M4:S10"/>
    </sheetView>
  </sheetViews>
  <sheetFormatPr defaultColWidth="10.77734375" defaultRowHeight="14.4" x14ac:dyDescent="0.3"/>
  <cols>
    <col min="1" max="1" width="29.5546875" style="5" bestFit="1" customWidth="1"/>
    <col min="2" max="2" width="15.88671875" style="5" bestFit="1" customWidth="1"/>
    <col min="3" max="3" width="16.5546875" style="5" bestFit="1" customWidth="1"/>
    <col min="4" max="4" width="11.44140625" style="5" bestFit="1" customWidth="1"/>
    <col min="5" max="5" width="14.88671875" style="5" bestFit="1" customWidth="1"/>
    <col min="6" max="6" width="11.77734375" style="5" bestFit="1" customWidth="1"/>
    <col min="7" max="7" width="15.5546875" style="5" bestFit="1" customWidth="1"/>
    <col min="8" max="8" width="15.44140625" style="5" bestFit="1" customWidth="1"/>
    <col min="9" max="9" width="6.88671875" style="5" bestFit="1" customWidth="1"/>
    <col min="10" max="10" width="10.21875" style="5" bestFit="1" customWidth="1"/>
    <col min="11" max="11" width="7.21875" style="5" bestFit="1" customWidth="1"/>
    <col min="12" max="13" width="10.5546875" style="5" bestFit="1" customWidth="1"/>
    <col min="14" max="14" width="7.21875" style="5" bestFit="1" customWidth="1"/>
    <col min="15" max="15" width="11.21875" style="5" bestFit="1" customWidth="1"/>
    <col min="16" max="16" width="9.88671875" style="5" bestFit="1" customWidth="1"/>
    <col min="17" max="17" width="3.33203125" style="5" customWidth="1"/>
    <col min="18" max="18" width="12.21875" style="5" bestFit="1" customWidth="1"/>
    <col min="19" max="19" width="11.21875" style="5" bestFit="1" customWidth="1"/>
    <col min="20" max="20" width="12.21875" style="5" bestFit="1" customWidth="1"/>
    <col min="21" max="21" width="10.6640625" style="5" bestFit="1" customWidth="1"/>
    <col min="22" max="16384" width="10.77734375" style="5"/>
  </cols>
  <sheetData>
    <row r="1" spans="1:19" s="8" customFormat="1" ht="43.2" x14ac:dyDescent="0.3">
      <c r="A1" s="21" t="s">
        <v>173</v>
      </c>
      <c r="B1" s="21" t="s">
        <v>3</v>
      </c>
      <c r="C1" s="21" t="s">
        <v>2</v>
      </c>
      <c r="D1" s="22" t="s">
        <v>1</v>
      </c>
      <c r="E1" s="21" t="s">
        <v>5</v>
      </c>
      <c r="F1" s="21" t="s">
        <v>0</v>
      </c>
      <c r="G1" s="21" t="s">
        <v>4</v>
      </c>
      <c r="H1" s="21" t="s">
        <v>31</v>
      </c>
      <c r="I1" s="21" t="s">
        <v>25</v>
      </c>
      <c r="J1" s="21" t="s">
        <v>26</v>
      </c>
      <c r="K1" s="21" t="s">
        <v>25</v>
      </c>
      <c r="L1" s="21" t="s">
        <v>30</v>
      </c>
    </row>
    <row r="2" spans="1:19" x14ac:dyDescent="0.3">
      <c r="A2" s="5" t="s">
        <v>11</v>
      </c>
      <c r="B2" s="5">
        <v>0</v>
      </c>
      <c r="C2" s="5">
        <v>0</v>
      </c>
      <c r="D2" s="5">
        <v>71865718</v>
      </c>
      <c r="E2" s="6">
        <v>1</v>
      </c>
      <c r="F2" s="5">
        <v>42154</v>
      </c>
      <c r="G2" s="6">
        <v>2</v>
      </c>
      <c r="H2" s="6">
        <f t="shared" ref="H2:H13" si="0">B2*B$17+C2*C$17+D2*D$17+E2*E$17+F2*F$17+G2*G$17</f>
        <v>19398950861742.34</v>
      </c>
      <c r="I2" s="5">
        <f>RANK(H2,H$2:H$13,0)</f>
        <v>6</v>
      </c>
      <c r="J2" s="5">
        <f>SUM(B2:G2)</f>
        <v>71907875</v>
      </c>
      <c r="K2" s="5">
        <f>RANK(J2,J$2:J$13,0)</f>
        <v>6</v>
      </c>
      <c r="L2" s="5">
        <f>K2-I2</f>
        <v>0</v>
      </c>
    </row>
    <row r="3" spans="1:19" x14ac:dyDescent="0.3">
      <c r="A3" s="5" t="s">
        <v>12</v>
      </c>
      <c r="B3" s="5">
        <v>0</v>
      </c>
      <c r="C3" s="5">
        <v>0</v>
      </c>
      <c r="D3" s="5">
        <v>76000808</v>
      </c>
      <c r="E3" s="6">
        <v>2</v>
      </c>
      <c r="F3" s="5">
        <v>42655</v>
      </c>
      <c r="G3" s="6">
        <v>3</v>
      </c>
      <c r="H3" s="6">
        <f t="shared" si="0"/>
        <v>20320498457245.18</v>
      </c>
      <c r="I3" s="5">
        <f t="shared" ref="I3:K13" si="1">RANK(H3,H$2:H$13,0)</f>
        <v>3</v>
      </c>
      <c r="J3" s="5">
        <f t="shared" ref="J3:J13" si="2">SUM(B3:G3)</f>
        <v>76043468</v>
      </c>
      <c r="K3" s="5">
        <f t="shared" si="1"/>
        <v>5</v>
      </c>
      <c r="L3" s="5">
        <f t="shared" ref="L3:L13" si="3">K3-I3</f>
        <v>2</v>
      </c>
    </row>
    <row r="4" spans="1:19" x14ac:dyDescent="0.3">
      <c r="A4" s="5" t="s">
        <v>13</v>
      </c>
      <c r="B4" s="5">
        <v>0</v>
      </c>
      <c r="C4" s="5">
        <v>0</v>
      </c>
      <c r="D4" s="5">
        <v>13851378</v>
      </c>
      <c r="E4" s="6">
        <v>1</v>
      </c>
      <c r="F4" s="5">
        <v>44565</v>
      </c>
      <c r="G4" s="6">
        <v>3</v>
      </c>
      <c r="H4" s="6">
        <f t="shared" si="0"/>
        <v>20138108126976.871</v>
      </c>
      <c r="I4" s="5">
        <f t="shared" si="1"/>
        <v>5</v>
      </c>
      <c r="J4" s="5">
        <f t="shared" si="2"/>
        <v>13895947</v>
      </c>
      <c r="K4" s="5">
        <f t="shared" si="1"/>
        <v>12</v>
      </c>
      <c r="L4" s="5">
        <f t="shared" si="3"/>
        <v>7</v>
      </c>
      <c r="M4" s="29" t="s">
        <v>186</v>
      </c>
      <c r="N4" s="29"/>
      <c r="O4" s="29"/>
      <c r="P4" s="29"/>
      <c r="Q4" s="29"/>
      <c r="R4" s="29"/>
      <c r="S4" s="29"/>
    </row>
    <row r="5" spans="1:19" x14ac:dyDescent="0.3">
      <c r="A5" s="5" t="s">
        <v>14</v>
      </c>
      <c r="B5" s="5">
        <v>0</v>
      </c>
      <c r="C5" s="5">
        <v>1</v>
      </c>
      <c r="D5" s="5">
        <v>29330752</v>
      </c>
      <c r="E5" s="6">
        <v>2</v>
      </c>
      <c r="F5" s="5">
        <v>41226</v>
      </c>
      <c r="G5" s="6">
        <v>2</v>
      </c>
      <c r="H5" s="6">
        <f t="shared" si="0"/>
        <v>18450262216482.68</v>
      </c>
      <c r="I5" s="5">
        <f t="shared" si="1"/>
        <v>9</v>
      </c>
      <c r="J5" s="5">
        <f t="shared" si="2"/>
        <v>29371983</v>
      </c>
      <c r="K5" s="5">
        <f t="shared" si="1"/>
        <v>11</v>
      </c>
      <c r="L5" s="5">
        <f t="shared" si="3"/>
        <v>2</v>
      </c>
      <c r="M5" s="29"/>
      <c r="N5" s="29"/>
      <c r="O5" s="29"/>
      <c r="P5" s="29"/>
      <c r="Q5" s="29"/>
      <c r="R5" s="29"/>
      <c r="S5" s="29"/>
    </row>
    <row r="6" spans="1:19" x14ac:dyDescent="0.3">
      <c r="A6" s="5" t="s">
        <v>15</v>
      </c>
      <c r="B6" s="5">
        <v>0</v>
      </c>
      <c r="C6" s="5">
        <v>0</v>
      </c>
      <c r="D6" s="5">
        <v>89604458</v>
      </c>
      <c r="E6" s="6">
        <v>2</v>
      </c>
      <c r="F6" s="5">
        <v>42379</v>
      </c>
      <c r="G6" s="6">
        <v>3</v>
      </c>
      <c r="H6" s="6">
        <f t="shared" si="0"/>
        <v>20293198139539.094</v>
      </c>
      <c r="I6" s="5">
        <f t="shared" si="1"/>
        <v>4</v>
      </c>
      <c r="J6" s="5">
        <f t="shared" si="2"/>
        <v>89646842</v>
      </c>
      <c r="K6" s="5">
        <f t="shared" si="1"/>
        <v>2</v>
      </c>
      <c r="L6" s="5">
        <f t="shared" si="3"/>
        <v>-2</v>
      </c>
      <c r="M6" s="29"/>
      <c r="N6" s="29"/>
      <c r="O6" s="29"/>
      <c r="P6" s="29"/>
      <c r="Q6" s="29"/>
      <c r="R6" s="29"/>
      <c r="S6" s="29"/>
    </row>
    <row r="7" spans="1:19" x14ac:dyDescent="0.3">
      <c r="A7" s="5" t="s">
        <v>16</v>
      </c>
      <c r="B7" s="5">
        <v>0</v>
      </c>
      <c r="C7" s="5">
        <v>0</v>
      </c>
      <c r="D7" s="5">
        <v>88332338</v>
      </c>
      <c r="E7" s="6">
        <v>2</v>
      </c>
      <c r="F7" s="5">
        <v>44148</v>
      </c>
      <c r="G7" s="6">
        <v>3</v>
      </c>
      <c r="H7" s="6">
        <f t="shared" si="0"/>
        <v>21046137132673.094</v>
      </c>
      <c r="I7" s="5">
        <f t="shared" si="1"/>
        <v>2</v>
      </c>
      <c r="J7" s="5">
        <f t="shared" si="2"/>
        <v>88376491</v>
      </c>
      <c r="K7" s="5">
        <f t="shared" si="1"/>
        <v>3</v>
      </c>
      <c r="L7" s="5">
        <f t="shared" si="3"/>
        <v>1</v>
      </c>
      <c r="M7" s="29"/>
      <c r="N7" s="29"/>
      <c r="O7" s="29"/>
      <c r="P7" s="29"/>
      <c r="Q7" s="29"/>
      <c r="R7" s="29"/>
      <c r="S7" s="29"/>
    </row>
    <row r="8" spans="1:19" x14ac:dyDescent="0.3">
      <c r="A8" s="5" t="s">
        <v>17</v>
      </c>
      <c r="B8" s="5">
        <v>0</v>
      </c>
      <c r="C8" s="5">
        <v>0</v>
      </c>
      <c r="D8" s="5">
        <v>69286522</v>
      </c>
      <c r="E8" s="6">
        <v>0</v>
      </c>
      <c r="F8" s="5">
        <v>40880</v>
      </c>
      <c r="G8" s="6">
        <v>1</v>
      </c>
      <c r="H8" s="6">
        <f t="shared" si="0"/>
        <v>18155118357783.984</v>
      </c>
      <c r="I8" s="5">
        <f t="shared" si="1"/>
        <v>10</v>
      </c>
      <c r="J8" s="5">
        <f t="shared" si="2"/>
        <v>69327403</v>
      </c>
      <c r="K8" s="5">
        <f t="shared" si="1"/>
        <v>7</v>
      </c>
      <c r="L8" s="5">
        <f t="shared" si="3"/>
        <v>-3</v>
      </c>
      <c r="M8" s="29"/>
      <c r="N8" s="29"/>
      <c r="O8" s="29"/>
      <c r="P8" s="29"/>
      <c r="Q8" s="29"/>
      <c r="R8" s="29"/>
      <c r="S8" s="29"/>
    </row>
    <row r="9" spans="1:19" x14ac:dyDescent="0.3">
      <c r="A9" s="5" t="s">
        <v>18</v>
      </c>
      <c r="B9" s="5">
        <v>1</v>
      </c>
      <c r="C9" s="5">
        <v>0</v>
      </c>
      <c r="D9" s="5">
        <v>81012676</v>
      </c>
      <c r="E9" s="6">
        <v>3</v>
      </c>
      <c r="F9" s="5">
        <v>44761</v>
      </c>
      <c r="G9" s="6">
        <v>1</v>
      </c>
      <c r="H9" s="6">
        <f t="shared" si="0"/>
        <v>23718338421353.695</v>
      </c>
      <c r="I9" s="5">
        <f t="shared" si="1"/>
        <v>1</v>
      </c>
      <c r="J9" s="5">
        <f t="shared" si="2"/>
        <v>81057442</v>
      </c>
      <c r="K9" s="5">
        <f t="shared" si="1"/>
        <v>4</v>
      </c>
      <c r="L9" s="5">
        <f t="shared" si="3"/>
        <v>3</v>
      </c>
      <c r="M9" s="29"/>
      <c r="N9" s="29"/>
      <c r="O9" s="29"/>
      <c r="P9" s="29"/>
      <c r="Q9" s="29"/>
      <c r="R9" s="29"/>
      <c r="S9" s="29"/>
    </row>
    <row r="10" spans="1:19" x14ac:dyDescent="0.3">
      <c r="A10" s="5" t="s">
        <v>19</v>
      </c>
      <c r="B10" s="5">
        <v>0</v>
      </c>
      <c r="C10" s="5">
        <v>0</v>
      </c>
      <c r="D10" s="5">
        <v>37503670</v>
      </c>
      <c r="E10" s="6">
        <v>0</v>
      </c>
      <c r="F10" s="5">
        <v>40829</v>
      </c>
      <c r="G10" s="6">
        <v>3</v>
      </c>
      <c r="H10" s="6">
        <f t="shared" si="0"/>
        <v>18102468968263.246</v>
      </c>
      <c r="I10" s="5">
        <f t="shared" si="1"/>
        <v>11</v>
      </c>
      <c r="J10" s="5">
        <f t="shared" si="2"/>
        <v>37544502</v>
      </c>
      <c r="K10" s="5">
        <f t="shared" si="1"/>
        <v>10</v>
      </c>
      <c r="L10" s="5">
        <f t="shared" si="3"/>
        <v>-1</v>
      </c>
      <c r="M10" s="29"/>
      <c r="N10" s="29"/>
      <c r="O10" s="29"/>
      <c r="P10" s="29"/>
      <c r="Q10" s="29"/>
      <c r="R10" s="29"/>
      <c r="S10" s="29"/>
    </row>
    <row r="11" spans="1:19" x14ac:dyDescent="0.3">
      <c r="A11" s="5" t="s">
        <v>20</v>
      </c>
      <c r="B11" s="5">
        <v>0</v>
      </c>
      <c r="C11" s="5">
        <v>0</v>
      </c>
      <c r="D11" s="5">
        <v>61053473</v>
      </c>
      <c r="E11" s="6">
        <v>0</v>
      </c>
      <c r="F11" s="5">
        <v>42762</v>
      </c>
      <c r="G11" s="6">
        <v>2</v>
      </c>
      <c r="H11" s="6">
        <f t="shared" si="0"/>
        <v>19001425724618.75</v>
      </c>
      <c r="I11" s="5">
        <f t="shared" si="1"/>
        <v>7</v>
      </c>
      <c r="J11" s="5">
        <f t="shared" si="2"/>
        <v>61096237</v>
      </c>
      <c r="K11" s="5">
        <f t="shared" si="1"/>
        <v>8</v>
      </c>
      <c r="L11" s="5">
        <f t="shared" si="3"/>
        <v>1</v>
      </c>
    </row>
    <row r="12" spans="1:19" x14ac:dyDescent="0.3">
      <c r="A12" s="5" t="s">
        <v>21</v>
      </c>
      <c r="B12" s="5">
        <v>0</v>
      </c>
      <c r="C12" s="5">
        <v>1</v>
      </c>
      <c r="D12" s="5">
        <v>52942086</v>
      </c>
      <c r="E12" s="6">
        <v>0</v>
      </c>
      <c r="F12" s="5">
        <v>43380</v>
      </c>
      <c r="G12" s="6">
        <v>3</v>
      </c>
      <c r="H12" s="6">
        <f t="shared" si="0"/>
        <v>18454831083761.441</v>
      </c>
      <c r="I12" s="5">
        <f t="shared" si="1"/>
        <v>8</v>
      </c>
      <c r="J12" s="5">
        <f t="shared" si="2"/>
        <v>52985470</v>
      </c>
      <c r="K12" s="5">
        <f t="shared" si="1"/>
        <v>9</v>
      </c>
      <c r="L12" s="5">
        <f t="shared" si="3"/>
        <v>1</v>
      </c>
    </row>
    <row r="13" spans="1:19" x14ac:dyDescent="0.3">
      <c r="A13" s="5" t="s">
        <v>22</v>
      </c>
      <c r="B13" s="5">
        <v>0</v>
      </c>
      <c r="C13" s="5">
        <v>1</v>
      </c>
      <c r="D13" s="5">
        <v>100273144</v>
      </c>
      <c r="E13" s="6">
        <v>0</v>
      </c>
      <c r="F13" s="5">
        <v>41082</v>
      </c>
      <c r="G13" s="6">
        <v>0</v>
      </c>
      <c r="H13" s="6">
        <f t="shared" si="0"/>
        <v>17509352346314.207</v>
      </c>
      <c r="I13" s="5">
        <f t="shared" si="1"/>
        <v>12</v>
      </c>
      <c r="J13" s="5">
        <f t="shared" si="2"/>
        <v>100314227</v>
      </c>
      <c r="K13" s="5">
        <f t="shared" si="1"/>
        <v>1</v>
      </c>
      <c r="L13" s="5">
        <f t="shared" si="3"/>
        <v>-11</v>
      </c>
    </row>
    <row r="14" spans="1:19" ht="15" thickBot="1" x14ac:dyDescent="0.35">
      <c r="E14" s="6"/>
      <c r="G14" s="6"/>
    </row>
    <row r="15" spans="1:19" ht="15" thickBot="1" x14ac:dyDescent="0.35">
      <c r="A15" s="5" t="s">
        <v>168</v>
      </c>
      <c r="B15" s="7">
        <f t="shared" ref="B15:C15" si="4">CORREL(B2:B13,$H$2:$H$13)</f>
        <v>0.76928547947394754</v>
      </c>
      <c r="C15" s="7">
        <f t="shared" si="4"/>
        <v>-0.49849530811023773</v>
      </c>
      <c r="D15" s="7">
        <f>CORREL(D2:D13,$H$2:$H$13)</f>
        <v>0.22992278432395391</v>
      </c>
      <c r="E15" s="7">
        <f t="shared" ref="E15:H15" si="5">CORREL(E2:E13,$H$2:$H$13)</f>
        <v>0.8245309079055394</v>
      </c>
      <c r="F15" s="7">
        <f t="shared" si="5"/>
        <v>0.79134924210866509</v>
      </c>
      <c r="G15" s="7">
        <f t="shared" si="5"/>
        <v>0.12231606555841736</v>
      </c>
      <c r="H15" s="7">
        <f t="shared" si="5"/>
        <v>1.0000000000000002</v>
      </c>
      <c r="I15" s="9">
        <f>SUMSQ(B15:H15)</f>
        <v>3.2142082688598452</v>
      </c>
      <c r="J15" s="10" t="s">
        <v>169</v>
      </c>
    </row>
    <row r="17" spans="1:21" x14ac:dyDescent="0.3">
      <c r="A17" s="5" t="s">
        <v>185</v>
      </c>
      <c r="B17" s="11">
        <v>2054145279249.7058</v>
      </c>
      <c r="C17" s="11">
        <v>-849610021743.25769</v>
      </c>
      <c r="D17" s="12">
        <v>6726.7677379414008</v>
      </c>
      <c r="E17" s="11">
        <v>586517655557.34387</v>
      </c>
      <c r="F17" s="11">
        <v>430467071.17512083</v>
      </c>
      <c r="G17" s="11">
        <v>91550147281.278427</v>
      </c>
    </row>
    <row r="18" spans="1:21" x14ac:dyDescent="0.3">
      <c r="A18" s="5" t="s">
        <v>184</v>
      </c>
      <c r="B18" s="7">
        <f>B17/$D$17/1000000</f>
        <v>305.3688427004227</v>
      </c>
      <c r="C18" s="7">
        <f t="shared" ref="C18:G18" si="6">C17/$D$17/1000000</f>
        <v>-126.3028626588592</v>
      </c>
      <c r="D18" s="12">
        <f t="shared" si="6"/>
        <v>9.9999999999999995E-7</v>
      </c>
      <c r="E18" s="7">
        <f t="shared" si="6"/>
        <v>87.191602030373716</v>
      </c>
      <c r="F18" s="7">
        <f t="shared" si="6"/>
        <v>6.3993152126708794E-2</v>
      </c>
      <c r="G18" s="7">
        <f t="shared" si="6"/>
        <v>13.609827311994513</v>
      </c>
    </row>
    <row r="20" spans="1:21" x14ac:dyDescent="0.3">
      <c r="O20" s="5" t="s">
        <v>168</v>
      </c>
      <c r="P20" s="5">
        <f>CORREL(P22:P33,$P$22:$P$33)</f>
        <v>1.0000000000000002</v>
      </c>
      <c r="R20" s="5">
        <f t="shared" ref="R20:T20" si="7">CORREL(R22:R33,$P$22:$P$33)</f>
        <v>0.71328671328671345</v>
      </c>
      <c r="S20" s="5">
        <f t="shared" si="7"/>
        <v>0.58041958041958053</v>
      </c>
      <c r="T20" s="5">
        <f t="shared" si="7"/>
        <v>0.94693397932489987</v>
      </c>
    </row>
    <row r="21" spans="1:21" s="8" customFormat="1" ht="43.2" x14ac:dyDescent="0.3">
      <c r="A21" s="21" t="str">
        <f>A1</f>
        <v>differences</v>
      </c>
      <c r="B21" s="21" t="str">
        <f t="shared" ref="B21:G21" si="8">B1</f>
        <v>Sender's account number</v>
      </c>
      <c r="C21" s="21" t="str">
        <f t="shared" si="8"/>
        <v>Recipient's account number</v>
      </c>
      <c r="D21" s="21" t="str">
        <f t="shared" si="8"/>
        <v>Amount being transferred</v>
      </c>
      <c r="E21" s="21" t="str">
        <f t="shared" si="8"/>
        <v>Currency</v>
      </c>
      <c r="F21" s="21" t="str">
        <f t="shared" si="8"/>
        <v>Transfer datetime</v>
      </c>
      <c r="G21" s="21" t="str">
        <f t="shared" si="8"/>
        <v>Reference</v>
      </c>
      <c r="H21" s="21" t="s">
        <v>27</v>
      </c>
      <c r="I21" s="21"/>
      <c r="J21" s="21" t="s">
        <v>28</v>
      </c>
      <c r="K21" s="21" t="s">
        <v>25</v>
      </c>
      <c r="L21" s="21" t="s">
        <v>32</v>
      </c>
      <c r="M21" s="21" t="s">
        <v>29</v>
      </c>
      <c r="N21" s="21" t="s">
        <v>127</v>
      </c>
      <c r="O21" s="21" t="s">
        <v>166</v>
      </c>
      <c r="P21" s="21" t="s">
        <v>170</v>
      </c>
      <c r="Q21" s="21"/>
      <c r="R21" s="21" t="s">
        <v>128</v>
      </c>
      <c r="S21" s="21" t="s">
        <v>129</v>
      </c>
      <c r="T21" s="21" t="s">
        <v>130</v>
      </c>
      <c r="U21" s="21" t="s">
        <v>167</v>
      </c>
    </row>
    <row r="22" spans="1:21" x14ac:dyDescent="0.3">
      <c r="A22" s="5" t="str">
        <f t="shared" ref="A22" si="9">A2</f>
        <v>transaction 1</v>
      </c>
      <c r="B22" s="5">
        <f>RANK(B2,B$2:B$13,0)</f>
        <v>2</v>
      </c>
      <c r="C22" s="5">
        <f t="shared" ref="C22:G22" si="10">RANK(C2,C$2:C$13,0)</f>
        <v>4</v>
      </c>
      <c r="D22" s="5">
        <f t="shared" si="10"/>
        <v>6</v>
      </c>
      <c r="E22" s="5">
        <f t="shared" si="10"/>
        <v>6</v>
      </c>
      <c r="F22" s="5">
        <f t="shared" si="10"/>
        <v>8</v>
      </c>
      <c r="G22" s="5">
        <f t="shared" si="10"/>
        <v>7</v>
      </c>
      <c r="H22" s="5">
        <v>1000</v>
      </c>
      <c r="J22" s="5">
        <f t="shared" ref="J22:J33" si="11">SUM(B22:G22)</f>
        <v>33</v>
      </c>
      <c r="K22" s="5">
        <f t="shared" ref="K22:K33" si="12">RANK(J22,J$22:J$33,1)</f>
        <v>8</v>
      </c>
      <c r="L22" s="5">
        <f>I2-K22</f>
        <v>-2</v>
      </c>
      <c r="M22" s="5">
        <f>K2-K22</f>
        <v>-2</v>
      </c>
      <c r="N22" s="5">
        <f>H86</f>
        <v>994.9</v>
      </c>
      <c r="O22" s="5">
        <f t="shared" ref="O22:O33" si="13">IF(J86*J163&lt;=0,1,0)</f>
        <v>1</v>
      </c>
      <c r="P22" s="5">
        <f>RANK(N22,N$22:N$33,0)</f>
        <v>9</v>
      </c>
      <c r="R22" s="5">
        <f>I2</f>
        <v>6</v>
      </c>
      <c r="S22" s="5">
        <f>K2</f>
        <v>6</v>
      </c>
      <c r="T22" s="5">
        <f>K22</f>
        <v>8</v>
      </c>
      <c r="U22" s="7">
        <f>STDEV(P22:T22)/AVERAGE(P22:T22)</f>
        <v>0.20689655172413793</v>
      </c>
    </row>
    <row r="23" spans="1:21" x14ac:dyDescent="0.3">
      <c r="A23" s="5" t="str">
        <f t="shared" ref="A23" si="14">A3</f>
        <v>transaction 2</v>
      </c>
      <c r="B23" s="5">
        <f t="shared" ref="B23:G23" si="15">RANK(B3,B$2:B$13,0)</f>
        <v>2</v>
      </c>
      <c r="C23" s="5">
        <f t="shared" si="15"/>
        <v>4</v>
      </c>
      <c r="D23" s="5">
        <f t="shared" si="15"/>
        <v>5</v>
      </c>
      <c r="E23" s="5">
        <f t="shared" si="15"/>
        <v>2</v>
      </c>
      <c r="F23" s="5">
        <f t="shared" si="15"/>
        <v>6</v>
      </c>
      <c r="G23" s="5">
        <f t="shared" si="15"/>
        <v>1</v>
      </c>
      <c r="H23" s="5">
        <v>1000</v>
      </c>
      <c r="J23" s="5">
        <f t="shared" si="11"/>
        <v>20</v>
      </c>
      <c r="K23" s="5">
        <f t="shared" si="12"/>
        <v>3</v>
      </c>
      <c r="L23" s="5">
        <f t="shared" ref="L23:L33" si="16">I3-K23</f>
        <v>0</v>
      </c>
      <c r="M23" s="5">
        <f t="shared" ref="M23:M33" si="17">K3-K23</f>
        <v>2</v>
      </c>
      <c r="N23" s="5">
        <f t="shared" ref="N23:N33" si="18">H87</f>
        <v>1007.9</v>
      </c>
      <c r="O23" s="5">
        <f t="shared" si="13"/>
        <v>1</v>
      </c>
      <c r="P23" s="5">
        <f t="shared" ref="P23:P33" si="19">RANK(N23,N$22:N$33,0)</f>
        <v>4</v>
      </c>
      <c r="R23" s="5">
        <f t="shared" ref="R23:R33" si="20">I3</f>
        <v>3</v>
      </c>
      <c r="S23" s="5">
        <f t="shared" ref="S23:S33" si="21">K3</f>
        <v>5</v>
      </c>
      <c r="T23" s="5">
        <f t="shared" ref="T23:T33" si="22">K23</f>
        <v>3</v>
      </c>
      <c r="U23" s="7">
        <f t="shared" ref="U23:U33" si="23">STDEV(P23:T23)/AVERAGE(P23:T23)</f>
        <v>0.25531389540169014</v>
      </c>
    </row>
    <row r="24" spans="1:21" x14ac:dyDescent="0.3">
      <c r="A24" s="5" t="str">
        <f t="shared" ref="A24" si="24">A4</f>
        <v>transaction 3</v>
      </c>
      <c r="B24" s="5">
        <f t="shared" ref="B24:G24" si="25">RANK(B4,B$2:B$13,0)</f>
        <v>2</v>
      </c>
      <c r="C24" s="5">
        <f t="shared" si="25"/>
        <v>4</v>
      </c>
      <c r="D24" s="5">
        <f t="shared" si="25"/>
        <v>12</v>
      </c>
      <c r="E24" s="5">
        <f t="shared" si="25"/>
        <v>6</v>
      </c>
      <c r="F24" s="5">
        <f t="shared" si="25"/>
        <v>2</v>
      </c>
      <c r="G24" s="5">
        <f t="shared" si="25"/>
        <v>1</v>
      </c>
      <c r="H24" s="5">
        <v>1000</v>
      </c>
      <c r="J24" s="5">
        <f t="shared" si="11"/>
        <v>27</v>
      </c>
      <c r="K24" s="5">
        <f t="shared" si="12"/>
        <v>6</v>
      </c>
      <c r="L24" s="5">
        <f t="shared" si="16"/>
        <v>-1</v>
      </c>
      <c r="M24" s="5">
        <f t="shared" si="17"/>
        <v>6</v>
      </c>
      <c r="N24" s="5">
        <f t="shared" si="18"/>
        <v>996.4</v>
      </c>
      <c r="O24" s="5">
        <f t="shared" si="13"/>
        <v>1</v>
      </c>
      <c r="P24" s="5">
        <f t="shared" si="19"/>
        <v>7</v>
      </c>
      <c r="R24" s="5">
        <f t="shared" si="20"/>
        <v>5</v>
      </c>
      <c r="S24" s="5">
        <f t="shared" si="21"/>
        <v>12</v>
      </c>
      <c r="T24" s="5">
        <f t="shared" si="22"/>
        <v>6</v>
      </c>
      <c r="U24" s="7">
        <f t="shared" si="23"/>
        <v>0.41455018013728062</v>
      </c>
    </row>
    <row r="25" spans="1:21" x14ac:dyDescent="0.3">
      <c r="A25" s="5" t="str">
        <f t="shared" ref="A25" si="26">A5</f>
        <v>transaction 4</v>
      </c>
      <c r="B25" s="5">
        <f t="shared" ref="B25:G25" si="27">RANK(B5,B$2:B$13,0)</f>
        <v>2</v>
      </c>
      <c r="C25" s="5">
        <f t="shared" si="27"/>
        <v>1</v>
      </c>
      <c r="D25" s="5">
        <f t="shared" si="27"/>
        <v>11</v>
      </c>
      <c r="E25" s="5">
        <f t="shared" si="27"/>
        <v>2</v>
      </c>
      <c r="F25" s="5">
        <f t="shared" si="27"/>
        <v>9</v>
      </c>
      <c r="G25" s="5">
        <f t="shared" si="27"/>
        <v>7</v>
      </c>
      <c r="H25" s="5">
        <v>1000</v>
      </c>
      <c r="J25" s="5">
        <f t="shared" si="11"/>
        <v>32</v>
      </c>
      <c r="K25" s="5">
        <f t="shared" si="12"/>
        <v>7</v>
      </c>
      <c r="L25" s="5">
        <f t="shared" si="16"/>
        <v>2</v>
      </c>
      <c r="M25" s="5">
        <f t="shared" si="17"/>
        <v>4</v>
      </c>
      <c r="N25" s="5">
        <f t="shared" si="18"/>
        <v>995.9</v>
      </c>
      <c r="O25" s="5">
        <f t="shared" si="13"/>
        <v>1</v>
      </c>
      <c r="P25" s="5">
        <f t="shared" si="19"/>
        <v>8</v>
      </c>
      <c r="R25" s="5">
        <f t="shared" si="20"/>
        <v>9</v>
      </c>
      <c r="S25" s="5">
        <f t="shared" si="21"/>
        <v>11</v>
      </c>
      <c r="T25" s="5">
        <f t="shared" si="22"/>
        <v>7</v>
      </c>
      <c r="U25" s="7">
        <f t="shared" si="23"/>
        <v>0.19518001458970663</v>
      </c>
    </row>
    <row r="26" spans="1:21" x14ac:dyDescent="0.3">
      <c r="A26" s="5" t="str">
        <f t="shared" ref="A26" si="28">A6</f>
        <v>transaction 5</v>
      </c>
      <c r="B26" s="5">
        <f t="shared" ref="B26:G26" si="29">RANK(B6,B$2:B$13,0)</f>
        <v>2</v>
      </c>
      <c r="C26" s="5">
        <f t="shared" si="29"/>
        <v>4</v>
      </c>
      <c r="D26" s="5">
        <f t="shared" si="29"/>
        <v>2</v>
      </c>
      <c r="E26" s="5">
        <f t="shared" si="29"/>
        <v>2</v>
      </c>
      <c r="F26" s="5">
        <f t="shared" si="29"/>
        <v>7</v>
      </c>
      <c r="G26" s="5">
        <f t="shared" si="29"/>
        <v>1</v>
      </c>
      <c r="H26" s="5">
        <v>1000</v>
      </c>
      <c r="J26" s="5">
        <f t="shared" si="11"/>
        <v>18</v>
      </c>
      <c r="K26" s="5">
        <f t="shared" si="12"/>
        <v>2</v>
      </c>
      <c r="L26" s="5">
        <f t="shared" si="16"/>
        <v>2</v>
      </c>
      <c r="M26" s="5">
        <f t="shared" si="17"/>
        <v>0</v>
      </c>
      <c r="N26" s="5">
        <f t="shared" si="18"/>
        <v>1011.4</v>
      </c>
      <c r="O26" s="5">
        <f t="shared" si="13"/>
        <v>1</v>
      </c>
      <c r="P26" s="5">
        <f t="shared" si="19"/>
        <v>2</v>
      </c>
      <c r="R26" s="5">
        <f t="shared" si="20"/>
        <v>4</v>
      </c>
      <c r="S26" s="5">
        <f t="shared" si="21"/>
        <v>2</v>
      </c>
      <c r="T26" s="5">
        <f t="shared" si="22"/>
        <v>2</v>
      </c>
      <c r="U26" s="7">
        <f t="shared" si="23"/>
        <v>0.4</v>
      </c>
    </row>
    <row r="27" spans="1:21" x14ac:dyDescent="0.3">
      <c r="A27" s="5" t="str">
        <f t="shared" ref="A27" si="30">A7</f>
        <v>transaction 6</v>
      </c>
      <c r="B27" s="5">
        <f t="shared" ref="B27:G27" si="31">RANK(B7,B$2:B$13,0)</f>
        <v>2</v>
      </c>
      <c r="C27" s="5">
        <f t="shared" si="31"/>
        <v>4</v>
      </c>
      <c r="D27" s="5">
        <f t="shared" si="31"/>
        <v>3</v>
      </c>
      <c r="E27" s="5">
        <f t="shared" si="31"/>
        <v>2</v>
      </c>
      <c r="F27" s="5">
        <f t="shared" si="31"/>
        <v>3</v>
      </c>
      <c r="G27" s="5">
        <f t="shared" si="31"/>
        <v>1</v>
      </c>
      <c r="H27" s="5">
        <v>1000</v>
      </c>
      <c r="J27" s="5">
        <f t="shared" si="11"/>
        <v>15</v>
      </c>
      <c r="K27" s="5">
        <f t="shared" si="12"/>
        <v>1</v>
      </c>
      <c r="L27" s="5">
        <f t="shared" si="16"/>
        <v>1</v>
      </c>
      <c r="M27" s="5">
        <f t="shared" si="17"/>
        <v>2</v>
      </c>
      <c r="N27" s="5">
        <f t="shared" si="18"/>
        <v>1012.9</v>
      </c>
      <c r="O27" s="5">
        <f t="shared" si="13"/>
        <v>1</v>
      </c>
      <c r="P27" s="5">
        <f t="shared" si="19"/>
        <v>1</v>
      </c>
      <c r="R27" s="5">
        <f t="shared" si="20"/>
        <v>2</v>
      </c>
      <c r="S27" s="5">
        <f t="shared" si="21"/>
        <v>3</v>
      </c>
      <c r="T27" s="5">
        <f t="shared" si="22"/>
        <v>1</v>
      </c>
      <c r="U27" s="7">
        <f t="shared" si="23"/>
        <v>0.54710120443219323</v>
      </c>
    </row>
    <row r="28" spans="1:21" x14ac:dyDescent="0.3">
      <c r="A28" s="5" t="str">
        <f t="shared" ref="A28" si="32">A8</f>
        <v>transaction 7</v>
      </c>
      <c r="B28" s="5">
        <f t="shared" ref="B28:G28" si="33">RANK(B8,B$2:B$13,0)</f>
        <v>2</v>
      </c>
      <c r="C28" s="5">
        <f t="shared" si="33"/>
        <v>4</v>
      </c>
      <c r="D28" s="5">
        <f t="shared" si="33"/>
        <v>7</v>
      </c>
      <c r="E28" s="5">
        <f t="shared" si="33"/>
        <v>8</v>
      </c>
      <c r="F28" s="5">
        <f t="shared" si="33"/>
        <v>11</v>
      </c>
      <c r="G28" s="5">
        <f t="shared" si="33"/>
        <v>10</v>
      </c>
      <c r="H28" s="5">
        <v>1000</v>
      </c>
      <c r="J28" s="5">
        <f t="shared" si="11"/>
        <v>42</v>
      </c>
      <c r="K28" s="5">
        <f t="shared" si="12"/>
        <v>12</v>
      </c>
      <c r="L28" s="5">
        <f t="shared" si="16"/>
        <v>-2</v>
      </c>
      <c r="M28" s="5">
        <f t="shared" si="17"/>
        <v>-5</v>
      </c>
      <c r="N28" s="5">
        <f t="shared" si="18"/>
        <v>985.9</v>
      </c>
      <c r="O28" s="5">
        <f t="shared" si="13"/>
        <v>1</v>
      </c>
      <c r="P28" s="5">
        <f t="shared" si="19"/>
        <v>12</v>
      </c>
      <c r="R28" s="5">
        <f t="shared" si="20"/>
        <v>10</v>
      </c>
      <c r="S28" s="5">
        <f t="shared" si="21"/>
        <v>7</v>
      </c>
      <c r="T28" s="5">
        <f t="shared" si="22"/>
        <v>12</v>
      </c>
      <c r="U28" s="7">
        <f t="shared" si="23"/>
        <v>0.23052759152451746</v>
      </c>
    </row>
    <row r="29" spans="1:21" x14ac:dyDescent="0.3">
      <c r="A29" s="5" t="str">
        <f t="shared" ref="A29" si="34">A9</f>
        <v>transaction 8</v>
      </c>
      <c r="B29" s="5">
        <f t="shared" ref="B29:G29" si="35">RANK(B9,B$2:B$13,0)</f>
        <v>1</v>
      </c>
      <c r="C29" s="5">
        <f t="shared" si="35"/>
        <v>4</v>
      </c>
      <c r="D29" s="5">
        <f t="shared" si="35"/>
        <v>4</v>
      </c>
      <c r="E29" s="5">
        <f t="shared" si="35"/>
        <v>1</v>
      </c>
      <c r="F29" s="5">
        <f t="shared" si="35"/>
        <v>1</v>
      </c>
      <c r="G29" s="5">
        <f t="shared" si="35"/>
        <v>10</v>
      </c>
      <c r="H29" s="5">
        <v>1000</v>
      </c>
      <c r="J29" s="5">
        <f t="shared" si="11"/>
        <v>21</v>
      </c>
      <c r="K29" s="5">
        <f t="shared" si="12"/>
        <v>4</v>
      </c>
      <c r="L29" s="5">
        <f t="shared" si="16"/>
        <v>-3</v>
      </c>
      <c r="M29" s="5">
        <f t="shared" si="17"/>
        <v>0</v>
      </c>
      <c r="N29" s="5">
        <f t="shared" si="18"/>
        <v>1009.9</v>
      </c>
      <c r="O29" s="5">
        <f t="shared" si="13"/>
        <v>1</v>
      </c>
      <c r="P29" s="5">
        <f t="shared" si="19"/>
        <v>3</v>
      </c>
      <c r="R29" s="5">
        <f t="shared" si="20"/>
        <v>1</v>
      </c>
      <c r="S29" s="5">
        <f t="shared" si="21"/>
        <v>4</v>
      </c>
      <c r="T29" s="5">
        <f t="shared" si="22"/>
        <v>4</v>
      </c>
      <c r="U29" s="7">
        <f t="shared" si="23"/>
        <v>0.47140452079103173</v>
      </c>
    </row>
    <row r="30" spans="1:21" x14ac:dyDescent="0.3">
      <c r="A30" s="5" t="str">
        <f t="shared" ref="A30" si="36">A10</f>
        <v>transaction 9</v>
      </c>
      <c r="B30" s="5">
        <f t="shared" ref="B30:G30" si="37">RANK(B10,B$2:B$13,0)</f>
        <v>2</v>
      </c>
      <c r="C30" s="5">
        <f t="shared" si="37"/>
        <v>4</v>
      </c>
      <c r="D30" s="5">
        <f t="shared" si="37"/>
        <v>10</v>
      </c>
      <c r="E30" s="5">
        <f t="shared" si="37"/>
        <v>8</v>
      </c>
      <c r="F30" s="5">
        <f t="shared" si="37"/>
        <v>12</v>
      </c>
      <c r="G30" s="5">
        <f t="shared" si="37"/>
        <v>1</v>
      </c>
      <c r="H30" s="5">
        <v>1000</v>
      </c>
      <c r="J30" s="5">
        <f t="shared" si="11"/>
        <v>37</v>
      </c>
      <c r="K30" s="5">
        <f t="shared" si="12"/>
        <v>11</v>
      </c>
      <c r="L30" s="5">
        <f t="shared" si="16"/>
        <v>0</v>
      </c>
      <c r="M30" s="5">
        <f t="shared" si="17"/>
        <v>-1</v>
      </c>
      <c r="N30" s="5">
        <f t="shared" si="18"/>
        <v>988.4</v>
      </c>
      <c r="O30" s="5">
        <f t="shared" si="13"/>
        <v>1</v>
      </c>
      <c r="P30" s="5">
        <f t="shared" si="19"/>
        <v>11</v>
      </c>
      <c r="R30" s="5">
        <f t="shared" si="20"/>
        <v>11</v>
      </c>
      <c r="S30" s="5">
        <f t="shared" si="21"/>
        <v>10</v>
      </c>
      <c r="T30" s="5">
        <f t="shared" si="22"/>
        <v>11</v>
      </c>
      <c r="U30" s="7">
        <f t="shared" si="23"/>
        <v>4.6511627906976744E-2</v>
      </c>
    </row>
    <row r="31" spans="1:21" x14ac:dyDescent="0.3">
      <c r="A31" s="5" t="str">
        <f t="shared" ref="A31" si="38">A11</f>
        <v>transaction 10</v>
      </c>
      <c r="B31" s="5">
        <f t="shared" ref="B31:G31" si="39">RANK(B11,B$2:B$13,0)</f>
        <v>2</v>
      </c>
      <c r="C31" s="5">
        <f t="shared" si="39"/>
        <v>4</v>
      </c>
      <c r="D31" s="5">
        <f t="shared" si="39"/>
        <v>8</v>
      </c>
      <c r="E31" s="5">
        <f t="shared" si="39"/>
        <v>8</v>
      </c>
      <c r="F31" s="5">
        <f t="shared" si="39"/>
        <v>5</v>
      </c>
      <c r="G31" s="5">
        <f t="shared" si="39"/>
        <v>7</v>
      </c>
      <c r="H31" s="5">
        <v>1000</v>
      </c>
      <c r="J31" s="5">
        <f t="shared" si="11"/>
        <v>34</v>
      </c>
      <c r="K31" s="5">
        <f t="shared" si="12"/>
        <v>9</v>
      </c>
      <c r="L31" s="5">
        <f t="shared" si="16"/>
        <v>-2</v>
      </c>
      <c r="M31" s="5">
        <f t="shared" si="17"/>
        <v>-1</v>
      </c>
      <c r="N31" s="5">
        <f t="shared" si="18"/>
        <v>991.4</v>
      </c>
      <c r="O31" s="5">
        <f t="shared" si="13"/>
        <v>1</v>
      </c>
      <c r="P31" s="5">
        <f t="shared" si="19"/>
        <v>10</v>
      </c>
      <c r="R31" s="5">
        <f t="shared" si="20"/>
        <v>7</v>
      </c>
      <c r="S31" s="5">
        <f t="shared" si="21"/>
        <v>8</v>
      </c>
      <c r="T31" s="5">
        <f t="shared" si="22"/>
        <v>9</v>
      </c>
      <c r="U31" s="7">
        <f t="shared" si="23"/>
        <v>0.15188169985127126</v>
      </c>
    </row>
    <row r="32" spans="1:21" x14ac:dyDescent="0.3">
      <c r="A32" s="5" t="str">
        <f t="shared" ref="A32" si="40">A12</f>
        <v>transaction 11</v>
      </c>
      <c r="B32" s="5">
        <f t="shared" ref="B32:G32" si="41">RANK(B12,B$2:B$13,0)</f>
        <v>2</v>
      </c>
      <c r="C32" s="5">
        <f t="shared" si="41"/>
        <v>1</v>
      </c>
      <c r="D32" s="5">
        <f t="shared" si="41"/>
        <v>9</v>
      </c>
      <c r="E32" s="5">
        <f t="shared" si="41"/>
        <v>8</v>
      </c>
      <c r="F32" s="5">
        <f t="shared" si="41"/>
        <v>4</v>
      </c>
      <c r="G32" s="5">
        <f t="shared" si="41"/>
        <v>1</v>
      </c>
      <c r="H32" s="5">
        <v>1000</v>
      </c>
      <c r="J32" s="5">
        <f t="shared" si="11"/>
        <v>25</v>
      </c>
      <c r="K32" s="5">
        <f t="shared" si="12"/>
        <v>5</v>
      </c>
      <c r="L32" s="5">
        <f t="shared" si="16"/>
        <v>3</v>
      </c>
      <c r="M32" s="5">
        <f t="shared" si="17"/>
        <v>4</v>
      </c>
      <c r="N32" s="5">
        <f t="shared" si="18"/>
        <v>1005.4</v>
      </c>
      <c r="O32" s="5">
        <f t="shared" si="13"/>
        <v>1</v>
      </c>
      <c r="P32" s="5">
        <f t="shared" si="19"/>
        <v>5</v>
      </c>
      <c r="R32" s="5">
        <f t="shared" si="20"/>
        <v>8</v>
      </c>
      <c r="S32" s="5">
        <f t="shared" si="21"/>
        <v>9</v>
      </c>
      <c r="T32" s="5">
        <f t="shared" si="22"/>
        <v>5</v>
      </c>
      <c r="U32" s="7">
        <f t="shared" si="23"/>
        <v>0.3054152315272341</v>
      </c>
    </row>
    <row r="33" spans="1:21" x14ac:dyDescent="0.3">
      <c r="A33" s="5" t="str">
        <f t="shared" ref="A33" si="42">A13</f>
        <v>transaction 12</v>
      </c>
      <c r="B33" s="5">
        <f t="shared" ref="B33:G33" si="43">RANK(B13,B$2:B$13,0)</f>
        <v>2</v>
      </c>
      <c r="C33" s="5">
        <f t="shared" si="43"/>
        <v>1</v>
      </c>
      <c r="D33" s="5">
        <f t="shared" si="43"/>
        <v>1</v>
      </c>
      <c r="E33" s="5">
        <f t="shared" si="43"/>
        <v>8</v>
      </c>
      <c r="F33" s="5">
        <f t="shared" si="43"/>
        <v>10</v>
      </c>
      <c r="G33" s="5">
        <f t="shared" si="43"/>
        <v>12</v>
      </c>
      <c r="H33" s="5">
        <v>1000</v>
      </c>
      <c r="J33" s="5">
        <f t="shared" si="11"/>
        <v>34</v>
      </c>
      <c r="K33" s="5">
        <f t="shared" si="12"/>
        <v>9</v>
      </c>
      <c r="L33" s="5">
        <f t="shared" si="16"/>
        <v>3</v>
      </c>
      <c r="M33" s="5">
        <f t="shared" si="17"/>
        <v>-8</v>
      </c>
      <c r="N33" s="5">
        <f t="shared" si="18"/>
        <v>999.4</v>
      </c>
      <c r="O33" s="5">
        <f t="shared" si="13"/>
        <v>1</v>
      </c>
      <c r="P33" s="5">
        <f t="shared" si="19"/>
        <v>6</v>
      </c>
      <c r="R33" s="5">
        <f t="shared" si="20"/>
        <v>12</v>
      </c>
      <c r="S33" s="5">
        <f t="shared" si="21"/>
        <v>1</v>
      </c>
      <c r="T33" s="5">
        <f t="shared" si="22"/>
        <v>9</v>
      </c>
      <c r="U33" s="7">
        <f t="shared" si="23"/>
        <v>0.67005939426048999</v>
      </c>
    </row>
    <row r="37" spans="1:21" ht="18" x14ac:dyDescent="0.3">
      <c r="A37" s="13"/>
    </row>
    <row r="38" spans="1:21" x14ac:dyDescent="0.3">
      <c r="A38" s="14"/>
    </row>
    <row r="41" spans="1:21" ht="18" x14ac:dyDescent="0.3">
      <c r="A41" s="15" t="s">
        <v>33</v>
      </c>
      <c r="B41" s="16">
        <v>5182109</v>
      </c>
      <c r="C41" s="15" t="s">
        <v>34</v>
      </c>
      <c r="D41" s="16">
        <v>12</v>
      </c>
      <c r="E41" s="15" t="s">
        <v>35</v>
      </c>
      <c r="F41" s="16">
        <v>6</v>
      </c>
      <c r="G41" s="15" t="s">
        <v>36</v>
      </c>
      <c r="H41" s="16">
        <v>12</v>
      </c>
      <c r="I41" s="15" t="s">
        <v>37</v>
      </c>
      <c r="J41" s="16">
        <v>0</v>
      </c>
      <c r="K41" s="15" t="s">
        <v>38</v>
      </c>
      <c r="L41" s="16" t="s">
        <v>39</v>
      </c>
    </row>
    <row r="42" spans="1:21" ht="18.600000000000001" thickBot="1" x14ac:dyDescent="0.35">
      <c r="A42" s="13"/>
    </row>
    <row r="43" spans="1:21" ht="15" thickBot="1" x14ac:dyDescent="0.35">
      <c r="A43" s="1" t="s">
        <v>40</v>
      </c>
      <c r="B43" s="1" t="s">
        <v>41</v>
      </c>
      <c r="C43" s="1" t="s">
        <v>42</v>
      </c>
      <c r="D43" s="1" t="s">
        <v>43</v>
      </c>
      <c r="E43" s="1" t="s">
        <v>44</v>
      </c>
      <c r="F43" s="1" t="s">
        <v>45</v>
      </c>
      <c r="G43" s="1" t="s">
        <v>46</v>
      </c>
      <c r="H43" s="1" t="s">
        <v>47</v>
      </c>
    </row>
    <row r="44" spans="1:21" ht="15" thickBot="1" x14ac:dyDescent="0.35">
      <c r="A44" s="1" t="s">
        <v>48</v>
      </c>
      <c r="B44" s="2">
        <v>2</v>
      </c>
      <c r="C44" s="2">
        <v>4</v>
      </c>
      <c r="D44" s="2">
        <v>6</v>
      </c>
      <c r="E44" s="2">
        <v>6</v>
      </c>
      <c r="F44" s="2">
        <v>8</v>
      </c>
      <c r="G44" s="2">
        <v>7</v>
      </c>
      <c r="H44" s="2">
        <v>1000</v>
      </c>
      <c r="J44" s="5">
        <f>13-B44</f>
        <v>11</v>
      </c>
      <c r="K44" s="5">
        <f t="shared" ref="K44:K55" si="44">13-C44</f>
        <v>9</v>
      </c>
      <c r="L44" s="5">
        <f t="shared" ref="L44:L55" si="45">13-D44</f>
        <v>7</v>
      </c>
      <c r="M44" s="5">
        <f t="shared" ref="M44:M55" si="46">13-E44</f>
        <v>7</v>
      </c>
      <c r="N44" s="5">
        <f t="shared" ref="N44:N55" si="47">13-F44</f>
        <v>5</v>
      </c>
      <c r="P44" s="5">
        <f t="shared" ref="P44:P55" si="48">13-G44</f>
        <v>6</v>
      </c>
      <c r="R44" s="5">
        <f>H44</f>
        <v>1000</v>
      </c>
    </row>
    <row r="45" spans="1:21" ht="15" thickBot="1" x14ac:dyDescent="0.35">
      <c r="A45" s="1" t="s">
        <v>49</v>
      </c>
      <c r="B45" s="2">
        <v>2</v>
      </c>
      <c r="C45" s="2">
        <v>4</v>
      </c>
      <c r="D45" s="2">
        <v>5</v>
      </c>
      <c r="E45" s="2">
        <v>2</v>
      </c>
      <c r="F45" s="2">
        <v>6</v>
      </c>
      <c r="G45" s="2">
        <v>1</v>
      </c>
      <c r="H45" s="2">
        <v>1000</v>
      </c>
      <c r="J45" s="5">
        <f t="shared" ref="J45:J55" si="49">13-B45</f>
        <v>11</v>
      </c>
      <c r="K45" s="5">
        <f t="shared" si="44"/>
        <v>9</v>
      </c>
      <c r="L45" s="5">
        <f t="shared" si="45"/>
        <v>8</v>
      </c>
      <c r="M45" s="5">
        <f t="shared" si="46"/>
        <v>11</v>
      </c>
      <c r="N45" s="5">
        <f t="shared" si="47"/>
        <v>7</v>
      </c>
      <c r="P45" s="5">
        <f t="shared" si="48"/>
        <v>12</v>
      </c>
      <c r="R45" s="5">
        <f t="shared" ref="R45:R55" si="50">H45</f>
        <v>1000</v>
      </c>
    </row>
    <row r="46" spans="1:21" ht="15" thickBot="1" x14ac:dyDescent="0.35">
      <c r="A46" s="1" t="s">
        <v>50</v>
      </c>
      <c r="B46" s="2">
        <v>2</v>
      </c>
      <c r="C46" s="2">
        <v>4</v>
      </c>
      <c r="D46" s="2">
        <v>12</v>
      </c>
      <c r="E46" s="2">
        <v>6</v>
      </c>
      <c r="F46" s="2">
        <v>2</v>
      </c>
      <c r="G46" s="2">
        <v>1</v>
      </c>
      <c r="H46" s="2">
        <v>1000</v>
      </c>
      <c r="J46" s="5">
        <f t="shared" si="49"/>
        <v>11</v>
      </c>
      <c r="K46" s="5">
        <f t="shared" si="44"/>
        <v>9</v>
      </c>
      <c r="L46" s="5">
        <f t="shared" si="45"/>
        <v>1</v>
      </c>
      <c r="M46" s="5">
        <f t="shared" si="46"/>
        <v>7</v>
      </c>
      <c r="N46" s="5">
        <f t="shared" si="47"/>
        <v>11</v>
      </c>
      <c r="P46" s="5">
        <f t="shared" si="48"/>
        <v>12</v>
      </c>
      <c r="R46" s="5">
        <f t="shared" si="50"/>
        <v>1000</v>
      </c>
    </row>
    <row r="47" spans="1:21" ht="15" thickBot="1" x14ac:dyDescent="0.35">
      <c r="A47" s="1" t="s">
        <v>51</v>
      </c>
      <c r="B47" s="2">
        <v>2</v>
      </c>
      <c r="C47" s="2">
        <v>1</v>
      </c>
      <c r="D47" s="2">
        <v>11</v>
      </c>
      <c r="E47" s="2">
        <v>2</v>
      </c>
      <c r="F47" s="2">
        <v>9</v>
      </c>
      <c r="G47" s="2">
        <v>7</v>
      </c>
      <c r="H47" s="2">
        <v>1000</v>
      </c>
      <c r="J47" s="5">
        <f t="shared" si="49"/>
        <v>11</v>
      </c>
      <c r="K47" s="5">
        <f t="shared" si="44"/>
        <v>12</v>
      </c>
      <c r="L47" s="5">
        <f t="shared" si="45"/>
        <v>2</v>
      </c>
      <c r="M47" s="5">
        <f t="shared" si="46"/>
        <v>11</v>
      </c>
      <c r="N47" s="5">
        <f t="shared" si="47"/>
        <v>4</v>
      </c>
      <c r="P47" s="5">
        <f t="shared" si="48"/>
        <v>6</v>
      </c>
      <c r="R47" s="5">
        <f t="shared" si="50"/>
        <v>1000</v>
      </c>
    </row>
    <row r="48" spans="1:21" ht="15" thickBot="1" x14ac:dyDescent="0.35">
      <c r="A48" s="1" t="s">
        <v>52</v>
      </c>
      <c r="B48" s="2">
        <v>2</v>
      </c>
      <c r="C48" s="2">
        <v>4</v>
      </c>
      <c r="D48" s="2">
        <v>2</v>
      </c>
      <c r="E48" s="2">
        <v>2</v>
      </c>
      <c r="F48" s="2">
        <v>7</v>
      </c>
      <c r="G48" s="2">
        <v>1</v>
      </c>
      <c r="H48" s="2">
        <v>1000</v>
      </c>
      <c r="J48" s="5">
        <f t="shared" si="49"/>
        <v>11</v>
      </c>
      <c r="K48" s="5">
        <f t="shared" si="44"/>
        <v>9</v>
      </c>
      <c r="L48" s="5">
        <f t="shared" si="45"/>
        <v>11</v>
      </c>
      <c r="M48" s="5">
        <f t="shared" si="46"/>
        <v>11</v>
      </c>
      <c r="N48" s="5">
        <f t="shared" si="47"/>
        <v>6</v>
      </c>
      <c r="P48" s="5">
        <f t="shared" si="48"/>
        <v>12</v>
      </c>
      <c r="R48" s="5">
        <f t="shared" si="50"/>
        <v>1000</v>
      </c>
    </row>
    <row r="49" spans="1:18" ht="15" thickBot="1" x14ac:dyDescent="0.35">
      <c r="A49" s="1" t="s">
        <v>53</v>
      </c>
      <c r="B49" s="2">
        <v>2</v>
      </c>
      <c r="C49" s="2">
        <v>4</v>
      </c>
      <c r="D49" s="2">
        <v>3</v>
      </c>
      <c r="E49" s="2">
        <v>2</v>
      </c>
      <c r="F49" s="2">
        <v>3</v>
      </c>
      <c r="G49" s="2">
        <v>1</v>
      </c>
      <c r="H49" s="2">
        <v>1000</v>
      </c>
      <c r="J49" s="5">
        <f t="shared" si="49"/>
        <v>11</v>
      </c>
      <c r="K49" s="5">
        <f t="shared" si="44"/>
        <v>9</v>
      </c>
      <c r="L49" s="5">
        <f t="shared" si="45"/>
        <v>10</v>
      </c>
      <c r="M49" s="5">
        <f t="shared" si="46"/>
        <v>11</v>
      </c>
      <c r="N49" s="5">
        <f t="shared" si="47"/>
        <v>10</v>
      </c>
      <c r="P49" s="5">
        <f t="shared" si="48"/>
        <v>12</v>
      </c>
      <c r="R49" s="5">
        <f t="shared" si="50"/>
        <v>1000</v>
      </c>
    </row>
    <row r="50" spans="1:18" ht="15" thickBot="1" x14ac:dyDescent="0.35">
      <c r="A50" s="1" t="s">
        <v>54</v>
      </c>
      <c r="B50" s="2">
        <v>2</v>
      </c>
      <c r="C50" s="2">
        <v>4</v>
      </c>
      <c r="D50" s="2">
        <v>7</v>
      </c>
      <c r="E50" s="2">
        <v>8</v>
      </c>
      <c r="F50" s="2">
        <v>11</v>
      </c>
      <c r="G50" s="2">
        <v>10</v>
      </c>
      <c r="H50" s="2">
        <v>1000</v>
      </c>
      <c r="J50" s="5">
        <f t="shared" si="49"/>
        <v>11</v>
      </c>
      <c r="K50" s="5">
        <f t="shared" si="44"/>
        <v>9</v>
      </c>
      <c r="L50" s="5">
        <f t="shared" si="45"/>
        <v>6</v>
      </c>
      <c r="M50" s="5">
        <f t="shared" si="46"/>
        <v>5</v>
      </c>
      <c r="N50" s="5">
        <f t="shared" si="47"/>
        <v>2</v>
      </c>
      <c r="P50" s="5">
        <f t="shared" si="48"/>
        <v>3</v>
      </c>
      <c r="R50" s="5">
        <f t="shared" si="50"/>
        <v>1000</v>
      </c>
    </row>
    <row r="51" spans="1:18" ht="15" thickBot="1" x14ac:dyDescent="0.35">
      <c r="A51" s="1" t="s">
        <v>55</v>
      </c>
      <c r="B51" s="2">
        <v>1</v>
      </c>
      <c r="C51" s="2">
        <v>4</v>
      </c>
      <c r="D51" s="2">
        <v>4</v>
      </c>
      <c r="E51" s="2">
        <v>1</v>
      </c>
      <c r="F51" s="2">
        <v>1</v>
      </c>
      <c r="G51" s="2">
        <v>10</v>
      </c>
      <c r="H51" s="2">
        <v>1000</v>
      </c>
      <c r="J51" s="5">
        <f t="shared" si="49"/>
        <v>12</v>
      </c>
      <c r="K51" s="5">
        <f t="shared" si="44"/>
        <v>9</v>
      </c>
      <c r="L51" s="5">
        <f t="shared" si="45"/>
        <v>9</v>
      </c>
      <c r="M51" s="5">
        <f t="shared" si="46"/>
        <v>12</v>
      </c>
      <c r="N51" s="5">
        <f t="shared" si="47"/>
        <v>12</v>
      </c>
      <c r="P51" s="5">
        <f t="shared" si="48"/>
        <v>3</v>
      </c>
      <c r="R51" s="5">
        <f t="shared" si="50"/>
        <v>1000</v>
      </c>
    </row>
    <row r="52" spans="1:18" ht="15" thickBot="1" x14ac:dyDescent="0.35">
      <c r="A52" s="1" t="s">
        <v>56</v>
      </c>
      <c r="B52" s="2">
        <v>2</v>
      </c>
      <c r="C52" s="2">
        <v>4</v>
      </c>
      <c r="D52" s="2">
        <v>10</v>
      </c>
      <c r="E52" s="2">
        <v>8</v>
      </c>
      <c r="F52" s="2">
        <v>12</v>
      </c>
      <c r="G52" s="2">
        <v>1</v>
      </c>
      <c r="H52" s="2">
        <v>1000</v>
      </c>
      <c r="J52" s="5">
        <f t="shared" si="49"/>
        <v>11</v>
      </c>
      <c r="K52" s="5">
        <f t="shared" si="44"/>
        <v>9</v>
      </c>
      <c r="L52" s="5">
        <f t="shared" si="45"/>
        <v>3</v>
      </c>
      <c r="M52" s="5">
        <f t="shared" si="46"/>
        <v>5</v>
      </c>
      <c r="N52" s="5">
        <f t="shared" si="47"/>
        <v>1</v>
      </c>
      <c r="P52" s="5">
        <f t="shared" si="48"/>
        <v>12</v>
      </c>
      <c r="R52" s="5">
        <f t="shared" si="50"/>
        <v>1000</v>
      </c>
    </row>
    <row r="53" spans="1:18" ht="15" thickBot="1" x14ac:dyDescent="0.35">
      <c r="A53" s="1" t="s">
        <v>57</v>
      </c>
      <c r="B53" s="2">
        <v>2</v>
      </c>
      <c r="C53" s="2">
        <v>4</v>
      </c>
      <c r="D53" s="2">
        <v>8</v>
      </c>
      <c r="E53" s="2">
        <v>8</v>
      </c>
      <c r="F53" s="2">
        <v>5</v>
      </c>
      <c r="G53" s="2">
        <v>7</v>
      </c>
      <c r="H53" s="2">
        <v>1000</v>
      </c>
      <c r="J53" s="5">
        <f t="shared" si="49"/>
        <v>11</v>
      </c>
      <c r="K53" s="5">
        <f t="shared" si="44"/>
        <v>9</v>
      </c>
      <c r="L53" s="5">
        <f t="shared" si="45"/>
        <v>5</v>
      </c>
      <c r="M53" s="5">
        <f t="shared" si="46"/>
        <v>5</v>
      </c>
      <c r="N53" s="5">
        <f t="shared" si="47"/>
        <v>8</v>
      </c>
      <c r="P53" s="5">
        <f t="shared" si="48"/>
        <v>6</v>
      </c>
      <c r="R53" s="5">
        <f t="shared" si="50"/>
        <v>1000</v>
      </c>
    </row>
    <row r="54" spans="1:18" ht="15" thickBot="1" x14ac:dyDescent="0.35">
      <c r="A54" s="1" t="s">
        <v>58</v>
      </c>
      <c r="B54" s="2">
        <v>2</v>
      </c>
      <c r="C54" s="2">
        <v>1</v>
      </c>
      <c r="D54" s="2">
        <v>9</v>
      </c>
      <c r="E54" s="2">
        <v>8</v>
      </c>
      <c r="F54" s="2">
        <v>4</v>
      </c>
      <c r="G54" s="2">
        <v>1</v>
      </c>
      <c r="H54" s="2">
        <v>1000</v>
      </c>
      <c r="J54" s="5">
        <f t="shared" si="49"/>
        <v>11</v>
      </c>
      <c r="K54" s="5">
        <f t="shared" si="44"/>
        <v>12</v>
      </c>
      <c r="L54" s="5">
        <f t="shared" si="45"/>
        <v>4</v>
      </c>
      <c r="M54" s="5">
        <f t="shared" si="46"/>
        <v>5</v>
      </c>
      <c r="N54" s="5">
        <f t="shared" si="47"/>
        <v>9</v>
      </c>
      <c r="P54" s="5">
        <f t="shared" si="48"/>
        <v>12</v>
      </c>
      <c r="R54" s="5">
        <f t="shared" si="50"/>
        <v>1000</v>
      </c>
    </row>
    <row r="55" spans="1:18" ht="15" thickBot="1" x14ac:dyDescent="0.35">
      <c r="A55" s="1" t="s">
        <v>59</v>
      </c>
      <c r="B55" s="2">
        <v>2</v>
      </c>
      <c r="C55" s="2">
        <v>1</v>
      </c>
      <c r="D55" s="2">
        <v>1</v>
      </c>
      <c r="E55" s="2">
        <v>8</v>
      </c>
      <c r="F55" s="2">
        <v>10</v>
      </c>
      <c r="G55" s="2">
        <v>12</v>
      </c>
      <c r="H55" s="2">
        <v>1000</v>
      </c>
      <c r="J55" s="5">
        <f t="shared" si="49"/>
        <v>11</v>
      </c>
      <c r="K55" s="5">
        <f t="shared" si="44"/>
        <v>12</v>
      </c>
      <c r="L55" s="5">
        <f t="shared" si="45"/>
        <v>12</v>
      </c>
      <c r="M55" s="5">
        <f t="shared" si="46"/>
        <v>5</v>
      </c>
      <c r="N55" s="5">
        <f t="shared" si="47"/>
        <v>3</v>
      </c>
      <c r="P55" s="5">
        <f t="shared" si="48"/>
        <v>1</v>
      </c>
      <c r="R55" s="5">
        <f t="shared" si="50"/>
        <v>1000</v>
      </c>
    </row>
    <row r="56" spans="1:18" ht="18.600000000000001" thickBot="1" x14ac:dyDescent="0.35">
      <c r="A56" s="13"/>
    </row>
    <row r="57" spans="1:18" ht="15" thickBot="1" x14ac:dyDescent="0.35">
      <c r="A57" s="1" t="s">
        <v>60</v>
      </c>
      <c r="B57" s="1" t="s">
        <v>41</v>
      </c>
      <c r="C57" s="1" t="s">
        <v>42</v>
      </c>
      <c r="D57" s="1" t="s">
        <v>43</v>
      </c>
      <c r="E57" s="1" t="s">
        <v>44</v>
      </c>
      <c r="F57" s="1" t="s">
        <v>45</v>
      </c>
      <c r="G57" s="1" t="s">
        <v>46</v>
      </c>
    </row>
    <row r="58" spans="1:18" ht="15" thickBot="1" x14ac:dyDescent="0.35">
      <c r="A58" s="1" t="s">
        <v>61</v>
      </c>
      <c r="B58" s="2" t="s">
        <v>62</v>
      </c>
      <c r="C58" s="2" t="s">
        <v>63</v>
      </c>
      <c r="D58" s="2" t="s">
        <v>64</v>
      </c>
      <c r="E58" s="2" t="s">
        <v>62</v>
      </c>
      <c r="F58" s="2" t="s">
        <v>65</v>
      </c>
      <c r="G58" s="2" t="s">
        <v>66</v>
      </c>
    </row>
    <row r="59" spans="1:18" ht="15" thickBot="1" x14ac:dyDescent="0.35">
      <c r="A59" s="1" t="s">
        <v>67</v>
      </c>
      <c r="B59" s="2" t="s">
        <v>68</v>
      </c>
      <c r="C59" s="2" t="s">
        <v>68</v>
      </c>
      <c r="D59" s="2" t="s">
        <v>69</v>
      </c>
      <c r="E59" s="2" t="s">
        <v>68</v>
      </c>
      <c r="F59" s="2" t="s">
        <v>70</v>
      </c>
      <c r="G59" s="2" t="s">
        <v>71</v>
      </c>
    </row>
    <row r="60" spans="1:18" ht="15" thickBot="1" x14ac:dyDescent="0.35">
      <c r="A60" s="1" t="s">
        <v>72</v>
      </c>
      <c r="B60" s="2" t="s">
        <v>73</v>
      </c>
      <c r="C60" s="2" t="s">
        <v>73</v>
      </c>
      <c r="D60" s="2" t="s">
        <v>74</v>
      </c>
      <c r="E60" s="2" t="s">
        <v>73</v>
      </c>
      <c r="F60" s="2" t="s">
        <v>73</v>
      </c>
      <c r="G60" s="2" t="s">
        <v>75</v>
      </c>
    </row>
    <row r="61" spans="1:18" ht="15" thickBot="1" x14ac:dyDescent="0.35">
      <c r="A61" s="1" t="s">
        <v>76</v>
      </c>
      <c r="B61" s="2" t="s">
        <v>77</v>
      </c>
      <c r="C61" s="2" t="s">
        <v>77</v>
      </c>
      <c r="D61" s="2" t="s">
        <v>78</v>
      </c>
      <c r="E61" s="2" t="s">
        <v>77</v>
      </c>
      <c r="F61" s="2" t="s">
        <v>77</v>
      </c>
      <c r="G61" s="2" t="s">
        <v>79</v>
      </c>
    </row>
    <row r="62" spans="1:18" ht="15" thickBot="1" x14ac:dyDescent="0.35">
      <c r="A62" s="1" t="s">
        <v>80</v>
      </c>
      <c r="B62" s="2" t="s">
        <v>81</v>
      </c>
      <c r="C62" s="2" t="s">
        <v>81</v>
      </c>
      <c r="D62" s="2" t="s">
        <v>82</v>
      </c>
      <c r="E62" s="2" t="s">
        <v>81</v>
      </c>
      <c r="F62" s="2" t="s">
        <v>81</v>
      </c>
      <c r="G62" s="2" t="s">
        <v>83</v>
      </c>
    </row>
    <row r="63" spans="1:18" ht="15" thickBot="1" x14ac:dyDescent="0.35">
      <c r="A63" s="1" t="s">
        <v>84</v>
      </c>
      <c r="B63" s="2" t="s">
        <v>85</v>
      </c>
      <c r="C63" s="2" t="s">
        <v>85</v>
      </c>
      <c r="D63" s="2" t="s">
        <v>86</v>
      </c>
      <c r="E63" s="2" t="s">
        <v>85</v>
      </c>
      <c r="F63" s="2" t="s">
        <v>85</v>
      </c>
      <c r="G63" s="2" t="s">
        <v>87</v>
      </c>
    </row>
    <row r="64" spans="1:18" ht="15" thickBot="1" x14ac:dyDescent="0.35">
      <c r="A64" s="1" t="s">
        <v>88</v>
      </c>
      <c r="B64" s="2" t="s">
        <v>89</v>
      </c>
      <c r="C64" s="2" t="s">
        <v>89</v>
      </c>
      <c r="D64" s="2" t="s">
        <v>90</v>
      </c>
      <c r="E64" s="2" t="s">
        <v>89</v>
      </c>
      <c r="F64" s="2" t="s">
        <v>89</v>
      </c>
      <c r="G64" s="2" t="s">
        <v>91</v>
      </c>
    </row>
    <row r="65" spans="1:7" ht="15" thickBot="1" x14ac:dyDescent="0.35">
      <c r="A65" s="1" t="s">
        <v>92</v>
      </c>
      <c r="B65" s="2" t="s">
        <v>93</v>
      </c>
      <c r="C65" s="2" t="s">
        <v>93</v>
      </c>
      <c r="D65" s="2" t="s">
        <v>94</v>
      </c>
      <c r="E65" s="2" t="s">
        <v>93</v>
      </c>
      <c r="F65" s="2" t="s">
        <v>93</v>
      </c>
      <c r="G65" s="2" t="s">
        <v>95</v>
      </c>
    </row>
    <row r="66" spans="1:7" ht="15" thickBot="1" x14ac:dyDescent="0.35">
      <c r="A66" s="1" t="s">
        <v>96</v>
      </c>
      <c r="B66" s="2" t="s">
        <v>97</v>
      </c>
      <c r="C66" s="2" t="s">
        <v>97</v>
      </c>
      <c r="D66" s="2" t="s">
        <v>98</v>
      </c>
      <c r="E66" s="2" t="s">
        <v>97</v>
      </c>
      <c r="F66" s="2" t="s">
        <v>97</v>
      </c>
      <c r="G66" s="2" t="s">
        <v>99</v>
      </c>
    </row>
    <row r="67" spans="1:7" ht="15" thickBot="1" x14ac:dyDescent="0.35">
      <c r="A67" s="1" t="s">
        <v>100</v>
      </c>
      <c r="B67" s="2" t="s">
        <v>101</v>
      </c>
      <c r="C67" s="2" t="s">
        <v>101</v>
      </c>
      <c r="D67" s="2" t="s">
        <v>102</v>
      </c>
      <c r="E67" s="2" t="s">
        <v>101</v>
      </c>
      <c r="F67" s="2" t="s">
        <v>101</v>
      </c>
      <c r="G67" s="2" t="s">
        <v>103</v>
      </c>
    </row>
    <row r="68" spans="1:7" ht="15" thickBot="1" x14ac:dyDescent="0.35">
      <c r="A68" s="1" t="s">
        <v>104</v>
      </c>
      <c r="B68" s="2" t="s">
        <v>105</v>
      </c>
      <c r="C68" s="2" t="s">
        <v>105</v>
      </c>
      <c r="D68" s="2" t="s">
        <v>106</v>
      </c>
      <c r="E68" s="2" t="s">
        <v>105</v>
      </c>
      <c r="F68" s="2" t="s">
        <v>105</v>
      </c>
      <c r="G68" s="2" t="s">
        <v>105</v>
      </c>
    </row>
    <row r="69" spans="1:7" ht="15" thickBot="1" x14ac:dyDescent="0.35">
      <c r="A69" s="1" t="s">
        <v>107</v>
      </c>
      <c r="B69" s="2" t="s">
        <v>108</v>
      </c>
      <c r="C69" s="2" t="s">
        <v>108</v>
      </c>
      <c r="D69" s="2" t="s">
        <v>109</v>
      </c>
      <c r="E69" s="2" t="s">
        <v>108</v>
      </c>
      <c r="F69" s="2" t="s">
        <v>108</v>
      </c>
      <c r="G69" s="2" t="s">
        <v>108</v>
      </c>
    </row>
    <row r="70" spans="1:7" ht="18.600000000000001" thickBot="1" x14ac:dyDescent="0.35">
      <c r="A70" s="13"/>
    </row>
    <row r="71" spans="1:7" ht="15" thickBot="1" x14ac:dyDescent="0.35">
      <c r="A71" s="1" t="s">
        <v>110</v>
      </c>
      <c r="B71" s="1" t="s">
        <v>41</v>
      </c>
      <c r="C71" s="1" t="s">
        <v>42</v>
      </c>
      <c r="D71" s="1" t="s">
        <v>43</v>
      </c>
      <c r="E71" s="1" t="s">
        <v>44</v>
      </c>
      <c r="F71" s="1" t="s">
        <v>45</v>
      </c>
      <c r="G71" s="1" t="s">
        <v>46</v>
      </c>
    </row>
    <row r="72" spans="1:7" ht="15" thickBot="1" x14ac:dyDescent="0.35">
      <c r="A72" s="1" t="s">
        <v>61</v>
      </c>
      <c r="B72" s="2">
        <v>11</v>
      </c>
      <c r="C72" s="2">
        <v>16</v>
      </c>
      <c r="D72" s="2">
        <v>967.4</v>
      </c>
      <c r="E72" s="2">
        <v>11</v>
      </c>
      <c r="F72" s="2">
        <v>14</v>
      </c>
      <c r="G72" s="2">
        <v>15</v>
      </c>
    </row>
    <row r="73" spans="1:7" ht="15" thickBot="1" x14ac:dyDescent="0.35">
      <c r="A73" s="1" t="s">
        <v>67</v>
      </c>
      <c r="B73" s="2">
        <v>10</v>
      </c>
      <c r="C73" s="2">
        <v>10</v>
      </c>
      <c r="D73" s="2">
        <v>963.4</v>
      </c>
      <c r="E73" s="2">
        <v>10</v>
      </c>
      <c r="F73" s="2">
        <v>13</v>
      </c>
      <c r="G73" s="2">
        <v>14</v>
      </c>
    </row>
    <row r="74" spans="1:7" ht="15" thickBot="1" x14ac:dyDescent="0.35">
      <c r="A74" s="1" t="s">
        <v>72</v>
      </c>
      <c r="B74" s="2">
        <v>9</v>
      </c>
      <c r="C74" s="2">
        <v>9</v>
      </c>
      <c r="D74" s="2">
        <v>960.9</v>
      </c>
      <c r="E74" s="2">
        <v>9</v>
      </c>
      <c r="F74" s="2">
        <v>9</v>
      </c>
      <c r="G74" s="2">
        <v>13</v>
      </c>
    </row>
    <row r="75" spans="1:7" ht="15" thickBot="1" x14ac:dyDescent="0.35">
      <c r="A75" s="1" t="s">
        <v>76</v>
      </c>
      <c r="B75" s="2">
        <v>8</v>
      </c>
      <c r="C75" s="2">
        <v>8</v>
      </c>
      <c r="D75" s="2">
        <v>959.9</v>
      </c>
      <c r="E75" s="2">
        <v>8</v>
      </c>
      <c r="F75" s="2">
        <v>8</v>
      </c>
      <c r="G75" s="2">
        <v>12</v>
      </c>
    </row>
    <row r="76" spans="1:7" ht="15" thickBot="1" x14ac:dyDescent="0.35">
      <c r="A76" s="1" t="s">
        <v>80</v>
      </c>
      <c r="B76" s="2">
        <v>7</v>
      </c>
      <c r="C76" s="2">
        <v>7</v>
      </c>
      <c r="D76" s="2">
        <v>958.9</v>
      </c>
      <c r="E76" s="2">
        <v>7</v>
      </c>
      <c r="F76" s="2">
        <v>7</v>
      </c>
      <c r="G76" s="2">
        <v>11</v>
      </c>
    </row>
    <row r="77" spans="1:7" ht="15" thickBot="1" x14ac:dyDescent="0.35">
      <c r="A77" s="1" t="s">
        <v>84</v>
      </c>
      <c r="B77" s="2">
        <v>6</v>
      </c>
      <c r="C77" s="2">
        <v>6</v>
      </c>
      <c r="D77" s="2">
        <v>957.9</v>
      </c>
      <c r="E77" s="2">
        <v>6</v>
      </c>
      <c r="F77" s="2">
        <v>6</v>
      </c>
      <c r="G77" s="2">
        <v>10</v>
      </c>
    </row>
    <row r="78" spans="1:7" ht="15" thickBot="1" x14ac:dyDescent="0.35">
      <c r="A78" s="1" t="s">
        <v>88</v>
      </c>
      <c r="B78" s="2">
        <v>5</v>
      </c>
      <c r="C78" s="2">
        <v>5</v>
      </c>
      <c r="D78" s="2">
        <v>956.9</v>
      </c>
      <c r="E78" s="2">
        <v>5</v>
      </c>
      <c r="F78" s="2">
        <v>5</v>
      </c>
      <c r="G78" s="2">
        <v>9</v>
      </c>
    </row>
    <row r="79" spans="1:7" ht="15" thickBot="1" x14ac:dyDescent="0.35">
      <c r="A79" s="1" t="s">
        <v>92</v>
      </c>
      <c r="B79" s="2">
        <v>4</v>
      </c>
      <c r="C79" s="2">
        <v>4</v>
      </c>
      <c r="D79" s="2">
        <v>953.4</v>
      </c>
      <c r="E79" s="2">
        <v>4</v>
      </c>
      <c r="F79" s="2">
        <v>4</v>
      </c>
      <c r="G79" s="2">
        <v>8</v>
      </c>
    </row>
    <row r="80" spans="1:7" ht="15" thickBot="1" x14ac:dyDescent="0.35">
      <c r="A80" s="1" t="s">
        <v>96</v>
      </c>
      <c r="B80" s="2">
        <v>3</v>
      </c>
      <c r="C80" s="2">
        <v>3</v>
      </c>
      <c r="D80" s="2">
        <v>952.4</v>
      </c>
      <c r="E80" s="2">
        <v>3</v>
      </c>
      <c r="F80" s="2">
        <v>3</v>
      </c>
      <c r="G80" s="2">
        <v>7</v>
      </c>
    </row>
    <row r="81" spans="1:11" ht="15" thickBot="1" x14ac:dyDescent="0.35">
      <c r="A81" s="1" t="s">
        <v>100</v>
      </c>
      <c r="B81" s="2">
        <v>2</v>
      </c>
      <c r="C81" s="2">
        <v>2</v>
      </c>
      <c r="D81" s="2">
        <v>951.4</v>
      </c>
      <c r="E81" s="2">
        <v>2</v>
      </c>
      <c r="F81" s="2">
        <v>2</v>
      </c>
      <c r="G81" s="2">
        <v>6</v>
      </c>
    </row>
    <row r="82" spans="1:11" ht="15" thickBot="1" x14ac:dyDescent="0.35">
      <c r="A82" s="1" t="s">
        <v>104</v>
      </c>
      <c r="B82" s="2">
        <v>1</v>
      </c>
      <c r="C82" s="2">
        <v>1</v>
      </c>
      <c r="D82" s="2">
        <v>947.9</v>
      </c>
      <c r="E82" s="2">
        <v>1</v>
      </c>
      <c r="F82" s="2">
        <v>1</v>
      </c>
      <c r="G82" s="2">
        <v>1</v>
      </c>
    </row>
    <row r="83" spans="1:11" ht="15" thickBot="1" x14ac:dyDescent="0.35">
      <c r="A83" s="1" t="s">
        <v>107</v>
      </c>
      <c r="B83" s="2">
        <v>0</v>
      </c>
      <c r="C83" s="2">
        <v>0</v>
      </c>
      <c r="D83" s="2">
        <v>944.4</v>
      </c>
      <c r="E83" s="2">
        <v>0</v>
      </c>
      <c r="F83" s="2">
        <v>0</v>
      </c>
      <c r="G83" s="2">
        <v>0</v>
      </c>
    </row>
    <row r="84" spans="1:11" ht="18.600000000000001" thickBot="1" x14ac:dyDescent="0.35">
      <c r="A84" s="13"/>
    </row>
    <row r="85" spans="1:11" ht="15" thickBot="1" x14ac:dyDescent="0.35">
      <c r="A85" s="1" t="s">
        <v>111</v>
      </c>
      <c r="B85" s="1" t="s">
        <v>41</v>
      </c>
      <c r="C85" s="1" t="s">
        <v>42</v>
      </c>
      <c r="D85" s="1" t="s">
        <v>43</v>
      </c>
      <c r="E85" s="1" t="s">
        <v>44</v>
      </c>
      <c r="F85" s="1" t="s">
        <v>45</v>
      </c>
      <c r="G85" s="1" t="s">
        <v>46</v>
      </c>
      <c r="H85" s="1" t="s">
        <v>112</v>
      </c>
      <c r="I85" s="1" t="s">
        <v>113</v>
      </c>
      <c r="J85" s="1" t="s">
        <v>114</v>
      </c>
      <c r="K85" s="1" t="s">
        <v>115</v>
      </c>
    </row>
    <row r="86" spans="1:11" ht="15" thickBot="1" x14ac:dyDescent="0.35">
      <c r="A86" s="1" t="s">
        <v>48</v>
      </c>
      <c r="B86" s="2">
        <v>10</v>
      </c>
      <c r="C86" s="2">
        <v>8</v>
      </c>
      <c r="D86" s="2">
        <v>957.9</v>
      </c>
      <c r="E86" s="2">
        <v>6</v>
      </c>
      <c r="F86" s="2">
        <v>4</v>
      </c>
      <c r="G86" s="2">
        <v>9</v>
      </c>
      <c r="H86" s="2">
        <v>994.9</v>
      </c>
      <c r="I86" s="2">
        <v>1000</v>
      </c>
      <c r="J86" s="2">
        <v>5.0999999999999996</v>
      </c>
      <c r="K86" s="2">
        <v>0.51</v>
      </c>
    </row>
    <row r="87" spans="1:11" ht="15" thickBot="1" x14ac:dyDescent="0.35">
      <c r="A87" s="1" t="s">
        <v>49</v>
      </c>
      <c r="B87" s="2">
        <v>10</v>
      </c>
      <c r="C87" s="2">
        <v>8</v>
      </c>
      <c r="D87" s="2">
        <v>958.9</v>
      </c>
      <c r="E87" s="2">
        <v>10</v>
      </c>
      <c r="F87" s="2">
        <v>6</v>
      </c>
      <c r="G87" s="2">
        <v>15</v>
      </c>
      <c r="H87" s="2">
        <v>1007.9</v>
      </c>
      <c r="I87" s="2">
        <v>1000</v>
      </c>
      <c r="J87" s="2">
        <v>-7.9</v>
      </c>
      <c r="K87" s="2">
        <v>-0.79</v>
      </c>
    </row>
    <row r="88" spans="1:11" ht="15" thickBot="1" x14ac:dyDescent="0.35">
      <c r="A88" s="1" t="s">
        <v>50</v>
      </c>
      <c r="B88" s="2">
        <v>10</v>
      </c>
      <c r="C88" s="2">
        <v>8</v>
      </c>
      <c r="D88" s="2">
        <v>944.4</v>
      </c>
      <c r="E88" s="2">
        <v>6</v>
      </c>
      <c r="F88" s="2">
        <v>13</v>
      </c>
      <c r="G88" s="2">
        <v>15</v>
      </c>
      <c r="H88" s="2">
        <v>996.4</v>
      </c>
      <c r="I88" s="2">
        <v>1000</v>
      </c>
      <c r="J88" s="2">
        <v>3.6</v>
      </c>
      <c r="K88" s="2">
        <v>0.36</v>
      </c>
    </row>
    <row r="89" spans="1:11" ht="15" thickBot="1" x14ac:dyDescent="0.35">
      <c r="A89" s="1" t="s">
        <v>51</v>
      </c>
      <c r="B89" s="2">
        <v>10</v>
      </c>
      <c r="C89" s="2">
        <v>16</v>
      </c>
      <c r="D89" s="2">
        <v>947.9</v>
      </c>
      <c r="E89" s="2">
        <v>10</v>
      </c>
      <c r="F89" s="2">
        <v>3</v>
      </c>
      <c r="G89" s="2">
        <v>9</v>
      </c>
      <c r="H89" s="2">
        <v>995.9</v>
      </c>
      <c r="I89" s="2">
        <v>1000</v>
      </c>
      <c r="J89" s="2">
        <v>4.0999999999999996</v>
      </c>
      <c r="K89" s="2">
        <v>0.41</v>
      </c>
    </row>
    <row r="90" spans="1:11" ht="15" thickBot="1" x14ac:dyDescent="0.35">
      <c r="A90" s="1" t="s">
        <v>52</v>
      </c>
      <c r="B90" s="2">
        <v>10</v>
      </c>
      <c r="C90" s="2">
        <v>8</v>
      </c>
      <c r="D90" s="2">
        <v>963.4</v>
      </c>
      <c r="E90" s="2">
        <v>10</v>
      </c>
      <c r="F90" s="2">
        <v>5</v>
      </c>
      <c r="G90" s="2">
        <v>15</v>
      </c>
      <c r="H90" s="2">
        <v>1011.4</v>
      </c>
      <c r="I90" s="2">
        <v>1000</v>
      </c>
      <c r="J90" s="2">
        <v>-11.4</v>
      </c>
      <c r="K90" s="2">
        <v>-1.1399999999999999</v>
      </c>
    </row>
    <row r="91" spans="1:11" ht="15" thickBot="1" x14ac:dyDescent="0.35">
      <c r="A91" s="1" t="s">
        <v>53</v>
      </c>
      <c r="B91" s="2">
        <v>10</v>
      </c>
      <c r="C91" s="2">
        <v>8</v>
      </c>
      <c r="D91" s="2">
        <v>960.9</v>
      </c>
      <c r="E91" s="2">
        <v>10</v>
      </c>
      <c r="F91" s="2">
        <v>9</v>
      </c>
      <c r="G91" s="2">
        <v>15</v>
      </c>
      <c r="H91" s="2">
        <v>1012.9</v>
      </c>
      <c r="I91" s="2">
        <v>1000</v>
      </c>
      <c r="J91" s="2">
        <v>-12.9</v>
      </c>
      <c r="K91" s="2">
        <v>-1.29</v>
      </c>
    </row>
    <row r="92" spans="1:11" ht="15" thickBot="1" x14ac:dyDescent="0.35">
      <c r="A92" s="1" t="s">
        <v>54</v>
      </c>
      <c r="B92" s="2">
        <v>10</v>
      </c>
      <c r="C92" s="2">
        <v>8</v>
      </c>
      <c r="D92" s="2">
        <v>956.9</v>
      </c>
      <c r="E92" s="2">
        <v>4</v>
      </c>
      <c r="F92" s="2">
        <v>1</v>
      </c>
      <c r="G92" s="2">
        <v>6</v>
      </c>
      <c r="H92" s="2">
        <v>985.9</v>
      </c>
      <c r="I92" s="2">
        <v>1000</v>
      </c>
      <c r="J92" s="2">
        <v>14.1</v>
      </c>
      <c r="K92" s="2">
        <v>1.41</v>
      </c>
    </row>
    <row r="93" spans="1:11" ht="15" thickBot="1" x14ac:dyDescent="0.35">
      <c r="A93" s="1" t="s">
        <v>55</v>
      </c>
      <c r="B93" s="2">
        <v>11</v>
      </c>
      <c r="C93" s="2">
        <v>8</v>
      </c>
      <c r="D93" s="2">
        <v>959.9</v>
      </c>
      <c r="E93" s="2">
        <v>11</v>
      </c>
      <c r="F93" s="2">
        <v>14</v>
      </c>
      <c r="G93" s="2">
        <v>6</v>
      </c>
      <c r="H93" s="2">
        <v>1009.9</v>
      </c>
      <c r="I93" s="2">
        <v>1000</v>
      </c>
      <c r="J93" s="2">
        <v>-9.9</v>
      </c>
      <c r="K93" s="2">
        <v>-0.99</v>
      </c>
    </row>
    <row r="94" spans="1:11" ht="15" thickBot="1" x14ac:dyDescent="0.35">
      <c r="A94" s="1" t="s">
        <v>56</v>
      </c>
      <c r="B94" s="2">
        <v>10</v>
      </c>
      <c r="C94" s="2">
        <v>8</v>
      </c>
      <c r="D94" s="2">
        <v>951.4</v>
      </c>
      <c r="E94" s="2">
        <v>4</v>
      </c>
      <c r="F94" s="2">
        <v>0</v>
      </c>
      <c r="G94" s="2">
        <v>15</v>
      </c>
      <c r="H94" s="2">
        <v>988.4</v>
      </c>
      <c r="I94" s="2">
        <v>1000</v>
      </c>
      <c r="J94" s="2">
        <v>11.6</v>
      </c>
      <c r="K94" s="2">
        <v>1.1599999999999999</v>
      </c>
    </row>
    <row r="95" spans="1:11" ht="15" thickBot="1" x14ac:dyDescent="0.35">
      <c r="A95" s="1" t="s">
        <v>57</v>
      </c>
      <c r="B95" s="2">
        <v>10</v>
      </c>
      <c r="C95" s="2">
        <v>8</v>
      </c>
      <c r="D95" s="2">
        <v>953.4</v>
      </c>
      <c r="E95" s="2">
        <v>4</v>
      </c>
      <c r="F95" s="2">
        <v>7</v>
      </c>
      <c r="G95" s="2">
        <v>9</v>
      </c>
      <c r="H95" s="2">
        <v>991.4</v>
      </c>
      <c r="I95" s="2">
        <v>1000</v>
      </c>
      <c r="J95" s="2">
        <v>8.6</v>
      </c>
      <c r="K95" s="2">
        <v>0.86</v>
      </c>
    </row>
    <row r="96" spans="1:11" ht="15" thickBot="1" x14ac:dyDescent="0.35">
      <c r="A96" s="1" t="s">
        <v>58</v>
      </c>
      <c r="B96" s="2">
        <v>10</v>
      </c>
      <c r="C96" s="2">
        <v>16</v>
      </c>
      <c r="D96" s="2">
        <v>952.4</v>
      </c>
      <c r="E96" s="2">
        <v>4</v>
      </c>
      <c r="F96" s="2">
        <v>8</v>
      </c>
      <c r="G96" s="2">
        <v>15</v>
      </c>
      <c r="H96" s="2">
        <v>1005.4</v>
      </c>
      <c r="I96" s="2">
        <v>1000</v>
      </c>
      <c r="J96" s="2">
        <v>-5.4</v>
      </c>
      <c r="K96" s="2">
        <v>-0.54</v>
      </c>
    </row>
    <row r="97" spans="1:11" ht="15" thickBot="1" x14ac:dyDescent="0.35">
      <c r="A97" s="1" t="s">
        <v>59</v>
      </c>
      <c r="B97" s="2">
        <v>10</v>
      </c>
      <c r="C97" s="2">
        <v>16</v>
      </c>
      <c r="D97" s="2">
        <v>967.4</v>
      </c>
      <c r="E97" s="2">
        <v>4</v>
      </c>
      <c r="F97" s="2">
        <v>2</v>
      </c>
      <c r="G97" s="2">
        <v>0</v>
      </c>
      <c r="H97" s="2">
        <v>999.4</v>
      </c>
      <c r="I97" s="2">
        <v>1000</v>
      </c>
      <c r="J97" s="2">
        <v>0.6</v>
      </c>
      <c r="K97" s="2">
        <v>0.06</v>
      </c>
    </row>
    <row r="98" spans="1:11" ht="15" thickBot="1" x14ac:dyDescent="0.35"/>
    <row r="99" spans="1:11" ht="15" thickBot="1" x14ac:dyDescent="0.35">
      <c r="A99" s="1" t="s">
        <v>116</v>
      </c>
      <c r="B99" s="3">
        <v>1034.4000000000001</v>
      </c>
    </row>
    <row r="100" spans="1:11" ht="15" thickBot="1" x14ac:dyDescent="0.35">
      <c r="A100" s="1" t="s">
        <v>117</v>
      </c>
      <c r="B100" s="3">
        <v>944.4</v>
      </c>
    </row>
    <row r="101" spans="1:11" ht="15" thickBot="1" x14ac:dyDescent="0.35">
      <c r="A101" s="1" t="s">
        <v>118</v>
      </c>
      <c r="B101" s="3">
        <v>11999.8</v>
      </c>
    </row>
    <row r="102" spans="1:11" ht="15" thickBot="1" x14ac:dyDescent="0.35">
      <c r="A102" s="1" t="s">
        <v>119</v>
      </c>
      <c r="B102" s="3">
        <v>12000</v>
      </c>
    </row>
    <row r="103" spans="1:11" ht="15" thickBot="1" x14ac:dyDescent="0.35">
      <c r="A103" s="1" t="s">
        <v>120</v>
      </c>
      <c r="B103" s="3">
        <v>-0.2</v>
      </c>
    </row>
    <row r="104" spans="1:11" ht="15" thickBot="1" x14ac:dyDescent="0.35">
      <c r="A104" s="1" t="s">
        <v>121</v>
      </c>
      <c r="B104" s="3"/>
    </row>
    <row r="105" spans="1:11" ht="15" thickBot="1" x14ac:dyDescent="0.35">
      <c r="A105" s="1" t="s">
        <v>122</v>
      </c>
      <c r="B105" s="3"/>
    </row>
    <row r="106" spans="1:11" ht="15" thickBot="1" x14ac:dyDescent="0.35">
      <c r="A106" s="1" t="s">
        <v>123</v>
      </c>
      <c r="B106" s="3">
        <v>0</v>
      </c>
    </row>
    <row r="108" spans="1:11" x14ac:dyDescent="0.3">
      <c r="A108" s="17" t="s">
        <v>124</v>
      </c>
    </row>
    <row r="110" spans="1:11" x14ac:dyDescent="0.3">
      <c r="A110" s="18" t="s">
        <v>125</v>
      </c>
    </row>
    <row r="111" spans="1:11" x14ac:dyDescent="0.3">
      <c r="A111" s="18" t="s">
        <v>126</v>
      </c>
    </row>
    <row r="114" spans="1:12" ht="18" x14ac:dyDescent="0.3">
      <c r="A114" s="13"/>
    </row>
    <row r="115" spans="1:12" x14ac:dyDescent="0.3">
      <c r="A115" s="14"/>
    </row>
    <row r="118" spans="1:12" ht="18" x14ac:dyDescent="0.3">
      <c r="A118" s="15" t="s">
        <v>33</v>
      </c>
      <c r="B118" s="16">
        <v>3348541</v>
      </c>
      <c r="C118" s="15" t="s">
        <v>34</v>
      </c>
      <c r="D118" s="16">
        <v>12</v>
      </c>
      <c r="E118" s="15" t="s">
        <v>35</v>
      </c>
      <c r="F118" s="16">
        <v>6</v>
      </c>
      <c r="G118" s="15" t="s">
        <v>36</v>
      </c>
      <c r="H118" s="16">
        <v>12</v>
      </c>
      <c r="I118" s="15" t="s">
        <v>37</v>
      </c>
      <c r="J118" s="16">
        <v>0</v>
      </c>
      <c r="K118" s="15" t="s">
        <v>38</v>
      </c>
      <c r="L118" s="16" t="s">
        <v>131</v>
      </c>
    </row>
    <row r="119" spans="1:12" ht="18.600000000000001" thickBot="1" x14ac:dyDescent="0.35">
      <c r="A119" s="13"/>
    </row>
    <row r="120" spans="1:12" ht="15" thickBot="1" x14ac:dyDescent="0.35">
      <c r="A120" s="1" t="s">
        <v>40</v>
      </c>
      <c r="B120" s="1" t="s">
        <v>41</v>
      </c>
      <c r="C120" s="1" t="s">
        <v>42</v>
      </c>
      <c r="D120" s="1" t="s">
        <v>43</v>
      </c>
      <c r="E120" s="1" t="s">
        <v>44</v>
      </c>
      <c r="F120" s="1" t="s">
        <v>45</v>
      </c>
      <c r="G120" s="1" t="s">
        <v>46</v>
      </c>
      <c r="H120" s="1" t="s">
        <v>47</v>
      </c>
    </row>
    <row r="121" spans="1:12" ht="15" thickBot="1" x14ac:dyDescent="0.35">
      <c r="A121" s="1" t="s">
        <v>48</v>
      </c>
      <c r="B121" s="2">
        <v>11</v>
      </c>
      <c r="C121" s="2">
        <v>9</v>
      </c>
      <c r="D121" s="2">
        <v>7</v>
      </c>
      <c r="E121" s="2">
        <v>7</v>
      </c>
      <c r="F121" s="2">
        <v>5</v>
      </c>
      <c r="G121" s="2">
        <v>6</v>
      </c>
      <c r="H121" s="2">
        <v>1000</v>
      </c>
    </row>
    <row r="122" spans="1:12" ht="15" thickBot="1" x14ac:dyDescent="0.35">
      <c r="A122" s="1" t="s">
        <v>49</v>
      </c>
      <c r="B122" s="2">
        <v>11</v>
      </c>
      <c r="C122" s="2">
        <v>9</v>
      </c>
      <c r="D122" s="2">
        <v>8</v>
      </c>
      <c r="E122" s="2">
        <v>11</v>
      </c>
      <c r="F122" s="2">
        <v>7</v>
      </c>
      <c r="G122" s="2">
        <v>12</v>
      </c>
      <c r="H122" s="2">
        <v>1000</v>
      </c>
    </row>
    <row r="123" spans="1:12" ht="15" thickBot="1" x14ac:dyDescent="0.35">
      <c r="A123" s="1" t="s">
        <v>50</v>
      </c>
      <c r="B123" s="2">
        <v>11</v>
      </c>
      <c r="C123" s="2">
        <v>9</v>
      </c>
      <c r="D123" s="2">
        <v>1</v>
      </c>
      <c r="E123" s="2">
        <v>7</v>
      </c>
      <c r="F123" s="2">
        <v>11</v>
      </c>
      <c r="G123" s="2">
        <v>12</v>
      </c>
      <c r="H123" s="2">
        <v>1000</v>
      </c>
    </row>
    <row r="124" spans="1:12" ht="15" thickBot="1" x14ac:dyDescent="0.35">
      <c r="A124" s="1" t="s">
        <v>51</v>
      </c>
      <c r="B124" s="2">
        <v>11</v>
      </c>
      <c r="C124" s="2">
        <v>12</v>
      </c>
      <c r="D124" s="2">
        <v>2</v>
      </c>
      <c r="E124" s="2">
        <v>11</v>
      </c>
      <c r="F124" s="2">
        <v>4</v>
      </c>
      <c r="G124" s="2">
        <v>6</v>
      </c>
      <c r="H124" s="2">
        <v>1000</v>
      </c>
    </row>
    <row r="125" spans="1:12" ht="15" thickBot="1" x14ac:dyDescent="0.35">
      <c r="A125" s="1" t="s">
        <v>52</v>
      </c>
      <c r="B125" s="2">
        <v>11</v>
      </c>
      <c r="C125" s="2">
        <v>9</v>
      </c>
      <c r="D125" s="2">
        <v>11</v>
      </c>
      <c r="E125" s="2">
        <v>11</v>
      </c>
      <c r="F125" s="2">
        <v>6</v>
      </c>
      <c r="G125" s="2">
        <v>12</v>
      </c>
      <c r="H125" s="2">
        <v>1000</v>
      </c>
    </row>
    <row r="126" spans="1:12" ht="15" thickBot="1" x14ac:dyDescent="0.35">
      <c r="A126" s="1" t="s">
        <v>53</v>
      </c>
      <c r="B126" s="2">
        <v>11</v>
      </c>
      <c r="C126" s="2">
        <v>9</v>
      </c>
      <c r="D126" s="2">
        <v>10</v>
      </c>
      <c r="E126" s="2">
        <v>11</v>
      </c>
      <c r="F126" s="2">
        <v>10</v>
      </c>
      <c r="G126" s="2">
        <v>12</v>
      </c>
      <c r="H126" s="2">
        <v>1000</v>
      </c>
    </row>
    <row r="127" spans="1:12" ht="15" thickBot="1" x14ac:dyDescent="0.35">
      <c r="A127" s="1" t="s">
        <v>54</v>
      </c>
      <c r="B127" s="2">
        <v>11</v>
      </c>
      <c r="C127" s="2">
        <v>9</v>
      </c>
      <c r="D127" s="2">
        <v>6</v>
      </c>
      <c r="E127" s="2">
        <v>5</v>
      </c>
      <c r="F127" s="2">
        <v>2</v>
      </c>
      <c r="G127" s="2">
        <v>3</v>
      </c>
      <c r="H127" s="2">
        <v>1000</v>
      </c>
    </row>
    <row r="128" spans="1:12" ht="15" thickBot="1" x14ac:dyDescent="0.35">
      <c r="A128" s="1" t="s">
        <v>55</v>
      </c>
      <c r="B128" s="2">
        <v>12</v>
      </c>
      <c r="C128" s="2">
        <v>9</v>
      </c>
      <c r="D128" s="2">
        <v>9</v>
      </c>
      <c r="E128" s="2">
        <v>12</v>
      </c>
      <c r="F128" s="2">
        <v>12</v>
      </c>
      <c r="G128" s="2">
        <v>3</v>
      </c>
      <c r="H128" s="2">
        <v>1000</v>
      </c>
    </row>
    <row r="129" spans="1:8" ht="15" thickBot="1" x14ac:dyDescent="0.35">
      <c r="A129" s="1" t="s">
        <v>56</v>
      </c>
      <c r="B129" s="2">
        <v>11</v>
      </c>
      <c r="C129" s="2">
        <v>9</v>
      </c>
      <c r="D129" s="2">
        <v>3</v>
      </c>
      <c r="E129" s="2">
        <v>5</v>
      </c>
      <c r="F129" s="2">
        <v>1</v>
      </c>
      <c r="G129" s="2">
        <v>12</v>
      </c>
      <c r="H129" s="2">
        <v>1000</v>
      </c>
    </row>
    <row r="130" spans="1:8" ht="15" thickBot="1" x14ac:dyDescent="0.35">
      <c r="A130" s="1" t="s">
        <v>57</v>
      </c>
      <c r="B130" s="2">
        <v>11</v>
      </c>
      <c r="C130" s="2">
        <v>9</v>
      </c>
      <c r="D130" s="2">
        <v>5</v>
      </c>
      <c r="E130" s="2">
        <v>5</v>
      </c>
      <c r="F130" s="2">
        <v>8</v>
      </c>
      <c r="G130" s="2">
        <v>6</v>
      </c>
      <c r="H130" s="2">
        <v>1000</v>
      </c>
    </row>
    <row r="131" spans="1:8" ht="15" thickBot="1" x14ac:dyDescent="0.35">
      <c r="A131" s="1" t="s">
        <v>58</v>
      </c>
      <c r="B131" s="2">
        <v>11</v>
      </c>
      <c r="C131" s="2">
        <v>12</v>
      </c>
      <c r="D131" s="2">
        <v>4</v>
      </c>
      <c r="E131" s="2">
        <v>5</v>
      </c>
      <c r="F131" s="2">
        <v>9</v>
      </c>
      <c r="G131" s="2">
        <v>12</v>
      </c>
      <c r="H131" s="2">
        <v>1000</v>
      </c>
    </row>
    <row r="132" spans="1:8" ht="15" thickBot="1" x14ac:dyDescent="0.35">
      <c r="A132" s="1" t="s">
        <v>59</v>
      </c>
      <c r="B132" s="2">
        <v>11</v>
      </c>
      <c r="C132" s="2">
        <v>12</v>
      </c>
      <c r="D132" s="2">
        <v>12</v>
      </c>
      <c r="E132" s="2">
        <v>5</v>
      </c>
      <c r="F132" s="2">
        <v>3</v>
      </c>
      <c r="G132" s="2">
        <v>1</v>
      </c>
      <c r="H132" s="2">
        <v>1000</v>
      </c>
    </row>
    <row r="133" spans="1:8" ht="18.600000000000001" thickBot="1" x14ac:dyDescent="0.35">
      <c r="A133" s="13"/>
    </row>
    <row r="134" spans="1:8" ht="15" thickBot="1" x14ac:dyDescent="0.35">
      <c r="A134" s="1" t="s">
        <v>60</v>
      </c>
      <c r="B134" s="1" t="s">
        <v>41</v>
      </c>
      <c r="C134" s="1" t="s">
        <v>42</v>
      </c>
      <c r="D134" s="1" t="s">
        <v>43</v>
      </c>
      <c r="E134" s="1" t="s">
        <v>44</v>
      </c>
      <c r="F134" s="1" t="s">
        <v>45</v>
      </c>
      <c r="G134" s="1" t="s">
        <v>46</v>
      </c>
    </row>
    <row r="135" spans="1:8" ht="15" thickBot="1" x14ac:dyDescent="0.35">
      <c r="A135" s="1" t="s">
        <v>61</v>
      </c>
      <c r="B135" s="2" t="s">
        <v>62</v>
      </c>
      <c r="C135" s="2" t="s">
        <v>132</v>
      </c>
      <c r="D135" s="2" t="s">
        <v>133</v>
      </c>
      <c r="E135" s="2" t="s">
        <v>62</v>
      </c>
      <c r="F135" s="2" t="s">
        <v>134</v>
      </c>
      <c r="G135" s="2" t="s">
        <v>135</v>
      </c>
    </row>
    <row r="136" spans="1:8" ht="15" thickBot="1" x14ac:dyDescent="0.35">
      <c r="A136" s="1" t="s">
        <v>67</v>
      </c>
      <c r="B136" s="2" t="s">
        <v>68</v>
      </c>
      <c r="C136" s="2" t="s">
        <v>136</v>
      </c>
      <c r="D136" s="2" t="s">
        <v>137</v>
      </c>
      <c r="E136" s="2" t="s">
        <v>68</v>
      </c>
      <c r="F136" s="2" t="s">
        <v>138</v>
      </c>
      <c r="G136" s="2" t="s">
        <v>68</v>
      </c>
    </row>
    <row r="137" spans="1:8" ht="15" thickBot="1" x14ac:dyDescent="0.35">
      <c r="A137" s="1" t="s">
        <v>72</v>
      </c>
      <c r="B137" s="2" t="s">
        <v>73</v>
      </c>
      <c r="C137" s="2" t="s">
        <v>139</v>
      </c>
      <c r="D137" s="2" t="s">
        <v>140</v>
      </c>
      <c r="E137" s="2" t="s">
        <v>73</v>
      </c>
      <c r="F137" s="2" t="s">
        <v>141</v>
      </c>
      <c r="G137" s="2" t="s">
        <v>73</v>
      </c>
    </row>
    <row r="138" spans="1:8" ht="15" thickBot="1" x14ac:dyDescent="0.35">
      <c r="A138" s="1" t="s">
        <v>76</v>
      </c>
      <c r="B138" s="2" t="s">
        <v>77</v>
      </c>
      <c r="C138" s="2" t="s">
        <v>142</v>
      </c>
      <c r="D138" s="2" t="s">
        <v>143</v>
      </c>
      <c r="E138" s="2" t="s">
        <v>77</v>
      </c>
      <c r="F138" s="2" t="s">
        <v>144</v>
      </c>
      <c r="G138" s="2" t="s">
        <v>77</v>
      </c>
    </row>
    <row r="139" spans="1:8" ht="15" thickBot="1" x14ac:dyDescent="0.35">
      <c r="A139" s="1" t="s">
        <v>80</v>
      </c>
      <c r="B139" s="2" t="s">
        <v>81</v>
      </c>
      <c r="C139" s="2" t="s">
        <v>145</v>
      </c>
      <c r="D139" s="2" t="s">
        <v>146</v>
      </c>
      <c r="E139" s="2" t="s">
        <v>81</v>
      </c>
      <c r="F139" s="2" t="s">
        <v>147</v>
      </c>
      <c r="G139" s="2" t="s">
        <v>81</v>
      </c>
    </row>
    <row r="140" spans="1:8" ht="15" thickBot="1" x14ac:dyDescent="0.35">
      <c r="A140" s="1" t="s">
        <v>84</v>
      </c>
      <c r="B140" s="2" t="s">
        <v>85</v>
      </c>
      <c r="C140" s="2" t="s">
        <v>148</v>
      </c>
      <c r="D140" s="2" t="s">
        <v>149</v>
      </c>
      <c r="E140" s="2" t="s">
        <v>85</v>
      </c>
      <c r="F140" s="2" t="s">
        <v>150</v>
      </c>
      <c r="G140" s="2" t="s">
        <v>85</v>
      </c>
    </row>
    <row r="141" spans="1:8" ht="15" thickBot="1" x14ac:dyDescent="0.35">
      <c r="A141" s="1" t="s">
        <v>88</v>
      </c>
      <c r="B141" s="2" t="s">
        <v>89</v>
      </c>
      <c r="C141" s="2" t="s">
        <v>151</v>
      </c>
      <c r="D141" s="2" t="s">
        <v>152</v>
      </c>
      <c r="E141" s="2" t="s">
        <v>89</v>
      </c>
      <c r="F141" s="2" t="s">
        <v>153</v>
      </c>
      <c r="G141" s="2" t="s">
        <v>89</v>
      </c>
    </row>
    <row r="142" spans="1:8" ht="15" thickBot="1" x14ac:dyDescent="0.35">
      <c r="A142" s="1" t="s">
        <v>92</v>
      </c>
      <c r="B142" s="2" t="s">
        <v>93</v>
      </c>
      <c r="C142" s="2" t="s">
        <v>154</v>
      </c>
      <c r="D142" s="2" t="s">
        <v>155</v>
      </c>
      <c r="E142" s="2" t="s">
        <v>93</v>
      </c>
      <c r="F142" s="2" t="s">
        <v>156</v>
      </c>
      <c r="G142" s="2" t="s">
        <v>93</v>
      </c>
    </row>
    <row r="143" spans="1:8" ht="15" thickBot="1" x14ac:dyDescent="0.35">
      <c r="A143" s="1" t="s">
        <v>96</v>
      </c>
      <c r="B143" s="2" t="s">
        <v>97</v>
      </c>
      <c r="C143" s="2" t="s">
        <v>157</v>
      </c>
      <c r="D143" s="2" t="s">
        <v>158</v>
      </c>
      <c r="E143" s="2" t="s">
        <v>97</v>
      </c>
      <c r="F143" s="2" t="s">
        <v>159</v>
      </c>
      <c r="G143" s="2" t="s">
        <v>97</v>
      </c>
    </row>
    <row r="144" spans="1:8" ht="15" thickBot="1" x14ac:dyDescent="0.35">
      <c r="A144" s="1" t="s">
        <v>100</v>
      </c>
      <c r="B144" s="2" t="s">
        <v>101</v>
      </c>
      <c r="C144" s="2" t="s">
        <v>101</v>
      </c>
      <c r="D144" s="2" t="s">
        <v>160</v>
      </c>
      <c r="E144" s="2" t="s">
        <v>101</v>
      </c>
      <c r="F144" s="2" t="s">
        <v>161</v>
      </c>
      <c r="G144" s="2" t="s">
        <v>101</v>
      </c>
    </row>
    <row r="145" spans="1:7" ht="15" thickBot="1" x14ac:dyDescent="0.35">
      <c r="A145" s="1" t="s">
        <v>104</v>
      </c>
      <c r="B145" s="2" t="s">
        <v>105</v>
      </c>
      <c r="C145" s="2" t="s">
        <v>105</v>
      </c>
      <c r="D145" s="2" t="s">
        <v>162</v>
      </c>
      <c r="E145" s="2" t="s">
        <v>105</v>
      </c>
      <c r="F145" s="2" t="s">
        <v>163</v>
      </c>
      <c r="G145" s="2" t="s">
        <v>105</v>
      </c>
    </row>
    <row r="146" spans="1:7" ht="15" thickBot="1" x14ac:dyDescent="0.35">
      <c r="A146" s="1" t="s">
        <v>107</v>
      </c>
      <c r="B146" s="2" t="s">
        <v>108</v>
      </c>
      <c r="C146" s="2" t="s">
        <v>108</v>
      </c>
      <c r="D146" s="2" t="s">
        <v>108</v>
      </c>
      <c r="E146" s="2" t="s">
        <v>108</v>
      </c>
      <c r="F146" s="2" t="s">
        <v>164</v>
      </c>
      <c r="G146" s="2" t="s">
        <v>108</v>
      </c>
    </row>
    <row r="147" spans="1:7" ht="18.600000000000001" thickBot="1" x14ac:dyDescent="0.35">
      <c r="A147" s="13"/>
    </row>
    <row r="148" spans="1:7" ht="15" thickBot="1" x14ac:dyDescent="0.35">
      <c r="A148" s="1" t="s">
        <v>110</v>
      </c>
      <c r="B148" s="1" t="s">
        <v>41</v>
      </c>
      <c r="C148" s="1" t="s">
        <v>42</v>
      </c>
      <c r="D148" s="1" t="s">
        <v>43</v>
      </c>
      <c r="E148" s="1" t="s">
        <v>44</v>
      </c>
      <c r="F148" s="1" t="s">
        <v>45</v>
      </c>
      <c r="G148" s="1" t="s">
        <v>46</v>
      </c>
    </row>
    <row r="149" spans="1:7" ht="15" thickBot="1" x14ac:dyDescent="0.35">
      <c r="A149" s="1" t="s">
        <v>61</v>
      </c>
      <c r="B149" s="2">
        <v>11</v>
      </c>
      <c r="C149" s="2">
        <v>16</v>
      </c>
      <c r="D149" s="2">
        <v>506.3</v>
      </c>
      <c r="E149" s="2">
        <v>11</v>
      </c>
      <c r="F149" s="2">
        <v>496.3</v>
      </c>
      <c r="G149" s="2">
        <v>498.3</v>
      </c>
    </row>
    <row r="150" spans="1:7" ht="15" thickBot="1" x14ac:dyDescent="0.35">
      <c r="A150" s="1" t="s">
        <v>67</v>
      </c>
      <c r="B150" s="2">
        <v>10</v>
      </c>
      <c r="C150" s="2">
        <v>15</v>
      </c>
      <c r="D150" s="2">
        <v>502.8</v>
      </c>
      <c r="E150" s="2">
        <v>10</v>
      </c>
      <c r="F150" s="2">
        <v>495.3</v>
      </c>
      <c r="G150" s="2">
        <v>10</v>
      </c>
    </row>
    <row r="151" spans="1:7" ht="15" thickBot="1" x14ac:dyDescent="0.35">
      <c r="A151" s="1" t="s">
        <v>72</v>
      </c>
      <c r="B151" s="2">
        <v>9</v>
      </c>
      <c r="C151" s="2">
        <v>14</v>
      </c>
      <c r="D151" s="2">
        <v>499.3</v>
      </c>
      <c r="E151" s="2">
        <v>9</v>
      </c>
      <c r="F151" s="2">
        <v>494.3</v>
      </c>
      <c r="G151" s="2">
        <v>9</v>
      </c>
    </row>
    <row r="152" spans="1:7" ht="15" thickBot="1" x14ac:dyDescent="0.35">
      <c r="A152" s="1" t="s">
        <v>76</v>
      </c>
      <c r="B152" s="2">
        <v>8</v>
      </c>
      <c r="C152" s="2">
        <v>13</v>
      </c>
      <c r="D152" s="2">
        <v>498.3</v>
      </c>
      <c r="E152" s="2">
        <v>8</v>
      </c>
      <c r="F152" s="2">
        <v>493.3</v>
      </c>
      <c r="G152" s="2">
        <v>8</v>
      </c>
    </row>
    <row r="153" spans="1:7" ht="15" thickBot="1" x14ac:dyDescent="0.35">
      <c r="A153" s="1" t="s">
        <v>80</v>
      </c>
      <c r="B153" s="2">
        <v>7</v>
      </c>
      <c r="C153" s="2">
        <v>12</v>
      </c>
      <c r="D153" s="2">
        <v>497.3</v>
      </c>
      <c r="E153" s="2">
        <v>7</v>
      </c>
      <c r="F153" s="2">
        <v>492.3</v>
      </c>
      <c r="G153" s="2">
        <v>7</v>
      </c>
    </row>
    <row r="154" spans="1:7" ht="15" thickBot="1" x14ac:dyDescent="0.35">
      <c r="A154" s="1" t="s">
        <v>84</v>
      </c>
      <c r="B154" s="2">
        <v>6</v>
      </c>
      <c r="C154" s="2">
        <v>11</v>
      </c>
      <c r="D154" s="2">
        <v>493.8</v>
      </c>
      <c r="E154" s="2">
        <v>6</v>
      </c>
      <c r="F154" s="2">
        <v>491.3</v>
      </c>
      <c r="G154" s="2">
        <v>6</v>
      </c>
    </row>
    <row r="155" spans="1:7" ht="15" thickBot="1" x14ac:dyDescent="0.35">
      <c r="A155" s="1" t="s">
        <v>88</v>
      </c>
      <c r="B155" s="2">
        <v>5</v>
      </c>
      <c r="C155" s="2">
        <v>10</v>
      </c>
      <c r="D155" s="2">
        <v>492.8</v>
      </c>
      <c r="E155" s="2">
        <v>5</v>
      </c>
      <c r="F155" s="2">
        <v>490.3</v>
      </c>
      <c r="G155" s="2">
        <v>5</v>
      </c>
    </row>
    <row r="156" spans="1:7" ht="15" thickBot="1" x14ac:dyDescent="0.35">
      <c r="A156" s="1" t="s">
        <v>92</v>
      </c>
      <c r="B156" s="2">
        <v>4</v>
      </c>
      <c r="C156" s="2">
        <v>9</v>
      </c>
      <c r="D156" s="2">
        <v>491.8</v>
      </c>
      <c r="E156" s="2">
        <v>4</v>
      </c>
      <c r="F156" s="2">
        <v>489.3</v>
      </c>
      <c r="G156" s="2">
        <v>4</v>
      </c>
    </row>
    <row r="157" spans="1:7" ht="15" thickBot="1" x14ac:dyDescent="0.35">
      <c r="A157" s="1" t="s">
        <v>96</v>
      </c>
      <c r="B157" s="2">
        <v>3</v>
      </c>
      <c r="C157" s="2">
        <v>8</v>
      </c>
      <c r="D157" s="2">
        <v>490.8</v>
      </c>
      <c r="E157" s="2">
        <v>3</v>
      </c>
      <c r="F157" s="2">
        <v>488.3</v>
      </c>
      <c r="G157" s="2">
        <v>3</v>
      </c>
    </row>
    <row r="158" spans="1:7" ht="15" thickBot="1" x14ac:dyDescent="0.35">
      <c r="A158" s="1" t="s">
        <v>100</v>
      </c>
      <c r="B158" s="2">
        <v>2</v>
      </c>
      <c r="C158" s="2">
        <v>2</v>
      </c>
      <c r="D158" s="2">
        <v>489.8</v>
      </c>
      <c r="E158" s="2">
        <v>2</v>
      </c>
      <c r="F158" s="2">
        <v>487.3</v>
      </c>
      <c r="G158" s="2">
        <v>2</v>
      </c>
    </row>
    <row r="159" spans="1:7" ht="15" thickBot="1" x14ac:dyDescent="0.35">
      <c r="A159" s="1" t="s">
        <v>104</v>
      </c>
      <c r="B159" s="2">
        <v>1</v>
      </c>
      <c r="C159" s="2">
        <v>1</v>
      </c>
      <c r="D159" s="2">
        <v>487.3</v>
      </c>
      <c r="E159" s="2">
        <v>1</v>
      </c>
      <c r="F159" s="2">
        <v>483.3</v>
      </c>
      <c r="G159" s="2">
        <v>1</v>
      </c>
    </row>
    <row r="160" spans="1:7" ht="15" thickBot="1" x14ac:dyDescent="0.35">
      <c r="A160" s="1" t="s">
        <v>107</v>
      </c>
      <c r="B160" s="2">
        <v>0</v>
      </c>
      <c r="C160" s="2">
        <v>0</v>
      </c>
      <c r="D160" s="2">
        <v>0</v>
      </c>
      <c r="E160" s="2">
        <v>0</v>
      </c>
      <c r="F160" s="2">
        <v>482.3</v>
      </c>
      <c r="G160" s="2">
        <v>0</v>
      </c>
    </row>
    <row r="161" spans="1:11" ht="18.600000000000001" thickBot="1" x14ac:dyDescent="0.35">
      <c r="A161" s="13"/>
    </row>
    <row r="162" spans="1:11" ht="15" thickBot="1" x14ac:dyDescent="0.35">
      <c r="A162" s="1" t="s">
        <v>111</v>
      </c>
      <c r="B162" s="1" t="s">
        <v>41</v>
      </c>
      <c r="C162" s="1" t="s">
        <v>42</v>
      </c>
      <c r="D162" s="1" t="s">
        <v>43</v>
      </c>
      <c r="E162" s="1" t="s">
        <v>44</v>
      </c>
      <c r="F162" s="1" t="s">
        <v>45</v>
      </c>
      <c r="G162" s="1" t="s">
        <v>46</v>
      </c>
      <c r="H162" s="1" t="s">
        <v>112</v>
      </c>
      <c r="I162" s="1" t="s">
        <v>113</v>
      </c>
      <c r="J162" s="1" t="s">
        <v>114</v>
      </c>
      <c r="K162" s="1" t="s">
        <v>115</v>
      </c>
    </row>
    <row r="163" spans="1:11" ht="15" thickBot="1" x14ac:dyDescent="0.35">
      <c r="A163" s="1" t="s">
        <v>48</v>
      </c>
      <c r="B163" s="2">
        <v>1</v>
      </c>
      <c r="C163" s="2">
        <v>8</v>
      </c>
      <c r="D163" s="2">
        <v>492.8</v>
      </c>
      <c r="E163" s="2">
        <v>5</v>
      </c>
      <c r="F163" s="2">
        <v>492.3</v>
      </c>
      <c r="G163" s="2">
        <v>6</v>
      </c>
      <c r="H163" s="2">
        <v>1005.1</v>
      </c>
      <c r="I163" s="2">
        <v>1000</v>
      </c>
      <c r="J163" s="2">
        <v>-5.0999999999999996</v>
      </c>
      <c r="K163" s="2">
        <v>-0.51</v>
      </c>
    </row>
    <row r="164" spans="1:11" ht="15" thickBot="1" x14ac:dyDescent="0.35">
      <c r="A164" s="1" t="s">
        <v>49</v>
      </c>
      <c r="B164" s="2">
        <v>1</v>
      </c>
      <c r="C164" s="2">
        <v>8</v>
      </c>
      <c r="D164" s="2">
        <v>491.8</v>
      </c>
      <c r="E164" s="2">
        <v>1</v>
      </c>
      <c r="F164" s="2">
        <v>490.3</v>
      </c>
      <c r="G164" s="2">
        <v>0</v>
      </c>
      <c r="H164" s="2">
        <v>992.1</v>
      </c>
      <c r="I164" s="2">
        <v>1000</v>
      </c>
      <c r="J164" s="2">
        <v>7.9</v>
      </c>
      <c r="K164" s="2">
        <v>0.79</v>
      </c>
    </row>
    <row r="165" spans="1:11" ht="15" thickBot="1" x14ac:dyDescent="0.35">
      <c r="A165" s="1" t="s">
        <v>50</v>
      </c>
      <c r="B165" s="2">
        <v>1</v>
      </c>
      <c r="C165" s="2">
        <v>8</v>
      </c>
      <c r="D165" s="2">
        <v>506.3</v>
      </c>
      <c r="E165" s="2">
        <v>5</v>
      </c>
      <c r="F165" s="2">
        <v>483.3</v>
      </c>
      <c r="G165" s="2">
        <v>0</v>
      </c>
      <c r="H165" s="2">
        <v>1003.6</v>
      </c>
      <c r="I165" s="2">
        <v>1000</v>
      </c>
      <c r="J165" s="2">
        <v>-3.6</v>
      </c>
      <c r="K165" s="2">
        <v>-0.36</v>
      </c>
    </row>
    <row r="166" spans="1:11" ht="15" thickBot="1" x14ac:dyDescent="0.35">
      <c r="A166" s="1" t="s">
        <v>51</v>
      </c>
      <c r="B166" s="2">
        <v>1</v>
      </c>
      <c r="C166" s="2">
        <v>0</v>
      </c>
      <c r="D166" s="2">
        <v>502.8</v>
      </c>
      <c r="E166" s="2">
        <v>1</v>
      </c>
      <c r="F166" s="2">
        <v>493.3</v>
      </c>
      <c r="G166" s="2">
        <v>6</v>
      </c>
      <c r="H166" s="2">
        <v>1004.1</v>
      </c>
      <c r="I166" s="2">
        <v>1000</v>
      </c>
      <c r="J166" s="2">
        <v>-4.0999999999999996</v>
      </c>
      <c r="K166" s="2">
        <v>-0.41</v>
      </c>
    </row>
    <row r="167" spans="1:11" ht="15" thickBot="1" x14ac:dyDescent="0.35">
      <c r="A167" s="1" t="s">
        <v>52</v>
      </c>
      <c r="B167" s="2">
        <v>1</v>
      </c>
      <c r="C167" s="2">
        <v>8</v>
      </c>
      <c r="D167" s="2">
        <v>487.3</v>
      </c>
      <c r="E167" s="2">
        <v>1</v>
      </c>
      <c r="F167" s="2">
        <v>491.3</v>
      </c>
      <c r="G167" s="2">
        <v>0</v>
      </c>
      <c r="H167" s="2">
        <v>988.6</v>
      </c>
      <c r="I167" s="2">
        <v>1000</v>
      </c>
      <c r="J167" s="2">
        <v>11.4</v>
      </c>
      <c r="K167" s="2">
        <v>1.1399999999999999</v>
      </c>
    </row>
    <row r="168" spans="1:11" ht="15" thickBot="1" x14ac:dyDescent="0.35">
      <c r="A168" s="1" t="s">
        <v>53</v>
      </c>
      <c r="B168" s="2">
        <v>1</v>
      </c>
      <c r="C168" s="2">
        <v>8</v>
      </c>
      <c r="D168" s="2">
        <v>489.8</v>
      </c>
      <c r="E168" s="2">
        <v>1</v>
      </c>
      <c r="F168" s="2">
        <v>487.3</v>
      </c>
      <c r="G168" s="2">
        <v>0</v>
      </c>
      <c r="H168" s="2">
        <v>987.1</v>
      </c>
      <c r="I168" s="2">
        <v>1000</v>
      </c>
      <c r="J168" s="2">
        <v>12.9</v>
      </c>
      <c r="K168" s="2">
        <v>1.29</v>
      </c>
    </row>
    <row r="169" spans="1:11" ht="15" thickBot="1" x14ac:dyDescent="0.35">
      <c r="A169" s="1" t="s">
        <v>54</v>
      </c>
      <c r="B169" s="2">
        <v>1</v>
      </c>
      <c r="C169" s="2">
        <v>8</v>
      </c>
      <c r="D169" s="2">
        <v>493.8</v>
      </c>
      <c r="E169" s="2">
        <v>7</v>
      </c>
      <c r="F169" s="2">
        <v>495.3</v>
      </c>
      <c r="G169" s="2">
        <v>9</v>
      </c>
      <c r="H169" s="2">
        <v>1014.1</v>
      </c>
      <c r="I169" s="2">
        <v>1000</v>
      </c>
      <c r="J169" s="2">
        <v>-14.1</v>
      </c>
      <c r="K169" s="2">
        <v>-1.41</v>
      </c>
    </row>
    <row r="170" spans="1:11" ht="15" thickBot="1" x14ac:dyDescent="0.35">
      <c r="A170" s="1" t="s">
        <v>55</v>
      </c>
      <c r="B170" s="2">
        <v>0</v>
      </c>
      <c r="C170" s="2">
        <v>8</v>
      </c>
      <c r="D170" s="2">
        <v>490.8</v>
      </c>
      <c r="E170" s="2">
        <v>0</v>
      </c>
      <c r="F170" s="2">
        <v>482.3</v>
      </c>
      <c r="G170" s="2">
        <v>9</v>
      </c>
      <c r="H170" s="2">
        <v>990.1</v>
      </c>
      <c r="I170" s="2">
        <v>1000</v>
      </c>
      <c r="J170" s="2">
        <v>9.9</v>
      </c>
      <c r="K170" s="2">
        <v>0.99</v>
      </c>
    </row>
    <row r="171" spans="1:11" ht="15" thickBot="1" x14ac:dyDescent="0.35">
      <c r="A171" s="1" t="s">
        <v>56</v>
      </c>
      <c r="B171" s="2">
        <v>1</v>
      </c>
      <c r="C171" s="2">
        <v>8</v>
      </c>
      <c r="D171" s="2">
        <v>499.3</v>
      </c>
      <c r="E171" s="2">
        <v>7</v>
      </c>
      <c r="F171" s="2">
        <v>496.3</v>
      </c>
      <c r="G171" s="2">
        <v>0</v>
      </c>
      <c r="H171" s="2">
        <v>1011.6</v>
      </c>
      <c r="I171" s="2">
        <v>1000</v>
      </c>
      <c r="J171" s="2">
        <v>-11.6</v>
      </c>
      <c r="K171" s="2">
        <v>-1.1599999999999999</v>
      </c>
    </row>
    <row r="172" spans="1:11" ht="15" thickBot="1" x14ac:dyDescent="0.35">
      <c r="A172" s="1" t="s">
        <v>57</v>
      </c>
      <c r="B172" s="2">
        <v>1</v>
      </c>
      <c r="C172" s="2">
        <v>8</v>
      </c>
      <c r="D172" s="2">
        <v>497.3</v>
      </c>
      <c r="E172" s="2">
        <v>7</v>
      </c>
      <c r="F172" s="2">
        <v>489.3</v>
      </c>
      <c r="G172" s="2">
        <v>6</v>
      </c>
      <c r="H172" s="2">
        <v>1008.6</v>
      </c>
      <c r="I172" s="2">
        <v>1000</v>
      </c>
      <c r="J172" s="2">
        <v>-8.6</v>
      </c>
      <c r="K172" s="2">
        <v>-0.86</v>
      </c>
    </row>
    <row r="173" spans="1:11" ht="15" thickBot="1" x14ac:dyDescent="0.35">
      <c r="A173" s="1" t="s">
        <v>58</v>
      </c>
      <c r="B173" s="2">
        <v>1</v>
      </c>
      <c r="C173" s="2">
        <v>0</v>
      </c>
      <c r="D173" s="2">
        <v>498.3</v>
      </c>
      <c r="E173" s="2">
        <v>7</v>
      </c>
      <c r="F173" s="2">
        <v>488.3</v>
      </c>
      <c r="G173" s="2">
        <v>0</v>
      </c>
      <c r="H173" s="2">
        <v>994.6</v>
      </c>
      <c r="I173" s="2">
        <v>1000</v>
      </c>
      <c r="J173" s="2">
        <v>5.4</v>
      </c>
      <c r="K173" s="2">
        <v>0.54</v>
      </c>
    </row>
    <row r="174" spans="1:11" ht="15" thickBot="1" x14ac:dyDescent="0.35">
      <c r="A174" s="1" t="s">
        <v>59</v>
      </c>
      <c r="B174" s="2">
        <v>1</v>
      </c>
      <c r="C174" s="2">
        <v>0</v>
      </c>
      <c r="D174" s="2">
        <v>0</v>
      </c>
      <c r="E174" s="2">
        <v>7</v>
      </c>
      <c r="F174" s="2">
        <v>494.3</v>
      </c>
      <c r="G174" s="2">
        <v>498.3</v>
      </c>
      <c r="H174" s="2">
        <v>1000.6</v>
      </c>
      <c r="I174" s="2">
        <v>1000</v>
      </c>
      <c r="J174" s="2">
        <v>-0.6</v>
      </c>
      <c r="K174" s="2">
        <v>-0.06</v>
      </c>
    </row>
    <row r="175" spans="1:11" ht="15" thickBot="1" x14ac:dyDescent="0.35"/>
    <row r="176" spans="1:11" ht="15" thickBot="1" x14ac:dyDescent="0.35">
      <c r="A176" s="1" t="s">
        <v>116</v>
      </c>
      <c r="B176" s="3">
        <v>1538.9</v>
      </c>
    </row>
    <row r="177" spans="1:2" ht="15" thickBot="1" x14ac:dyDescent="0.35">
      <c r="A177" s="1" t="s">
        <v>117</v>
      </c>
      <c r="B177" s="3">
        <v>482.3</v>
      </c>
    </row>
    <row r="178" spans="1:2" ht="15" thickBot="1" x14ac:dyDescent="0.35">
      <c r="A178" s="1" t="s">
        <v>118</v>
      </c>
      <c r="B178" s="3">
        <v>12000.2</v>
      </c>
    </row>
    <row r="179" spans="1:2" ht="15" thickBot="1" x14ac:dyDescent="0.35">
      <c r="A179" s="1" t="s">
        <v>119</v>
      </c>
      <c r="B179" s="3">
        <v>12000</v>
      </c>
    </row>
    <row r="180" spans="1:2" ht="15" thickBot="1" x14ac:dyDescent="0.35">
      <c r="A180" s="1" t="s">
        <v>120</v>
      </c>
      <c r="B180" s="3">
        <v>0.2</v>
      </c>
    </row>
    <row r="181" spans="1:2" ht="15" thickBot="1" x14ac:dyDescent="0.35">
      <c r="A181" s="1" t="s">
        <v>121</v>
      </c>
      <c r="B181" s="3"/>
    </row>
    <row r="182" spans="1:2" ht="15" thickBot="1" x14ac:dyDescent="0.35">
      <c r="A182" s="1" t="s">
        <v>122</v>
      </c>
      <c r="B182" s="3"/>
    </row>
    <row r="183" spans="1:2" ht="15" thickBot="1" x14ac:dyDescent="0.35">
      <c r="A183" s="1" t="s">
        <v>123</v>
      </c>
      <c r="B183" s="3">
        <v>0</v>
      </c>
    </row>
    <row r="185" spans="1:2" x14ac:dyDescent="0.3">
      <c r="A185" s="17" t="s">
        <v>124</v>
      </c>
    </row>
    <row r="187" spans="1:2" x14ac:dyDescent="0.3">
      <c r="A187" s="18" t="s">
        <v>125</v>
      </c>
    </row>
    <row r="188" spans="1:2" x14ac:dyDescent="0.3">
      <c r="A188" s="18" t="s">
        <v>165</v>
      </c>
    </row>
  </sheetData>
  <mergeCells count="1">
    <mergeCell ref="M4:S10"/>
  </mergeCells>
  <conditionalFormatting sqref="P22:P3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R3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S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2:T3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:U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G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08" r:id="rId1" display="https://miau.my-x.hu/myx-free/coco/test/518210920230204164150.html" xr:uid="{9FAD7680-F103-487E-BC00-1A7FDCB3ADD5}"/>
    <hyperlink ref="A185" r:id="rId2" display="https://miau.my-x.hu/myx-free/coco/test/334854120230204164414.html" xr:uid="{49C382C7-86B4-4091-96AD-06854609EC13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A425B-40B8-4531-B046-7765FD1FA97D}">
  <dimension ref="A1:U188"/>
  <sheetViews>
    <sheetView zoomScale="66" workbookViewId="0">
      <selection activeCell="U16" sqref="U16"/>
    </sheetView>
  </sheetViews>
  <sheetFormatPr defaultColWidth="10.77734375" defaultRowHeight="14.4" x14ac:dyDescent="0.3"/>
  <cols>
    <col min="1" max="1" width="29.5546875" style="5" bestFit="1" customWidth="1"/>
    <col min="2" max="16" width="10.77734375" style="5"/>
    <col min="17" max="17" width="3.33203125" style="5" customWidth="1"/>
    <col min="18" max="16384" width="10.77734375" style="5"/>
  </cols>
  <sheetData>
    <row r="1" spans="1:21" s="8" customFormat="1" ht="43.2" x14ac:dyDescent="0.3">
      <c r="A1" s="21" t="s">
        <v>188</v>
      </c>
      <c r="B1" s="21" t="s">
        <v>3</v>
      </c>
      <c r="C1" s="21" t="s">
        <v>2</v>
      </c>
      <c r="D1" s="21" t="s">
        <v>1</v>
      </c>
      <c r="E1" s="21" t="s">
        <v>5</v>
      </c>
      <c r="F1" s="21" t="s">
        <v>0</v>
      </c>
      <c r="G1" s="21" t="s">
        <v>4</v>
      </c>
      <c r="H1" s="21" t="s">
        <v>31</v>
      </c>
      <c r="I1" s="21" t="s">
        <v>25</v>
      </c>
      <c r="J1" s="21" t="s">
        <v>26</v>
      </c>
      <c r="K1" s="21" t="s">
        <v>25</v>
      </c>
      <c r="L1" s="21" t="s">
        <v>30</v>
      </c>
    </row>
    <row r="2" spans="1:21" x14ac:dyDescent="0.3">
      <c r="A2" s="5" t="s">
        <v>11</v>
      </c>
      <c r="B2" s="5">
        <v>0</v>
      </c>
      <c r="C2" s="5">
        <v>0</v>
      </c>
      <c r="D2" s="5">
        <v>71865718</v>
      </c>
      <c r="E2" s="6">
        <v>1</v>
      </c>
      <c r="F2" s="5">
        <v>42154</v>
      </c>
      <c r="G2" s="6">
        <v>2</v>
      </c>
      <c r="H2" s="6">
        <f t="shared" ref="H2:H13" si="0">B2*B$17+C2*C$17+D2*D$17+E2*E$17+F2*F$17+G2*G$17</f>
        <v>71907875</v>
      </c>
      <c r="I2" s="5">
        <f>RANK(H2,H$2:H$13,0)</f>
        <v>6</v>
      </c>
      <c r="J2" s="5">
        <f>SUM(B2:G2)</f>
        <v>71907875</v>
      </c>
      <c r="K2" s="5">
        <f>RANK(J2,J$2:J$13,0)</f>
        <v>6</v>
      </c>
      <c r="L2" s="5">
        <f>K2-I2</f>
        <v>0</v>
      </c>
      <c r="N2" s="28" t="s">
        <v>190</v>
      </c>
      <c r="O2" s="28"/>
      <c r="P2" s="28"/>
      <c r="Q2" s="28"/>
      <c r="R2" s="28"/>
      <c r="S2" s="28"/>
      <c r="T2" s="28"/>
    </row>
    <row r="3" spans="1:21" x14ac:dyDescent="0.3">
      <c r="A3" s="5" t="s">
        <v>12</v>
      </c>
      <c r="B3" s="5">
        <v>0</v>
      </c>
      <c r="C3" s="5">
        <v>0</v>
      </c>
      <c r="D3" s="5">
        <v>76000808</v>
      </c>
      <c r="E3" s="6">
        <v>2</v>
      </c>
      <c r="F3" s="5">
        <v>42655</v>
      </c>
      <c r="G3" s="6">
        <v>3</v>
      </c>
      <c r="H3" s="6">
        <f t="shared" si="0"/>
        <v>76043468</v>
      </c>
      <c r="I3" s="5">
        <f t="shared" ref="I3:K13" si="1">RANK(H3,H$2:H$13,0)</f>
        <v>5</v>
      </c>
      <c r="J3" s="5">
        <f t="shared" ref="J3:J13" si="2">SUM(B3:G3)</f>
        <v>76043468</v>
      </c>
      <c r="K3" s="5">
        <f t="shared" si="1"/>
        <v>5</v>
      </c>
      <c r="L3" s="5">
        <f t="shared" ref="L3:L13" si="3">K3-I3</f>
        <v>0</v>
      </c>
      <c r="N3" s="28"/>
      <c r="O3" s="28"/>
      <c r="P3" s="28"/>
      <c r="Q3" s="28"/>
      <c r="R3" s="28"/>
      <c r="S3" s="28"/>
      <c r="T3" s="28"/>
    </row>
    <row r="4" spans="1:21" x14ac:dyDescent="0.3">
      <c r="A4" s="5" t="s">
        <v>13</v>
      </c>
      <c r="B4" s="5">
        <v>0</v>
      </c>
      <c r="C4" s="5">
        <v>0</v>
      </c>
      <c r="D4" s="5">
        <v>13851378</v>
      </c>
      <c r="E4" s="6">
        <v>1</v>
      </c>
      <c r="F4" s="5">
        <v>44565</v>
      </c>
      <c r="G4" s="6">
        <v>3</v>
      </c>
      <c r="H4" s="6">
        <f t="shared" si="0"/>
        <v>13895947</v>
      </c>
      <c r="I4" s="5">
        <f t="shared" si="1"/>
        <v>12</v>
      </c>
      <c r="J4" s="5">
        <f t="shared" si="2"/>
        <v>13895947</v>
      </c>
      <c r="K4" s="5">
        <f t="shared" si="1"/>
        <v>12</v>
      </c>
      <c r="L4" s="5">
        <f t="shared" si="3"/>
        <v>0</v>
      </c>
      <c r="N4" s="28"/>
      <c r="O4" s="28"/>
      <c r="P4" s="28"/>
      <c r="Q4" s="28"/>
      <c r="R4" s="28"/>
      <c r="S4" s="28"/>
      <c r="T4" s="28"/>
    </row>
    <row r="5" spans="1:21" x14ac:dyDescent="0.3">
      <c r="A5" s="5" t="s">
        <v>14</v>
      </c>
      <c r="B5" s="5">
        <v>0</v>
      </c>
      <c r="C5" s="5">
        <v>1</v>
      </c>
      <c r="D5" s="5">
        <v>29330752</v>
      </c>
      <c r="E5" s="6">
        <v>2</v>
      </c>
      <c r="F5" s="5">
        <v>41226</v>
      </c>
      <c r="G5" s="6">
        <v>2</v>
      </c>
      <c r="H5" s="6">
        <f t="shared" si="0"/>
        <v>29371983</v>
      </c>
      <c r="I5" s="5">
        <f t="shared" si="1"/>
        <v>11</v>
      </c>
      <c r="J5" s="5">
        <f t="shared" si="2"/>
        <v>29371983</v>
      </c>
      <c r="K5" s="5">
        <f t="shared" si="1"/>
        <v>11</v>
      </c>
      <c r="L5" s="5">
        <f t="shared" si="3"/>
        <v>0</v>
      </c>
      <c r="N5" s="28"/>
      <c r="O5" s="28"/>
      <c r="P5" s="28"/>
      <c r="Q5" s="28"/>
      <c r="R5" s="28"/>
      <c r="S5" s="28"/>
      <c r="T5" s="28"/>
    </row>
    <row r="6" spans="1:21" x14ac:dyDescent="0.3">
      <c r="A6" s="5" t="s">
        <v>15</v>
      </c>
      <c r="B6" s="5">
        <v>0</v>
      </c>
      <c r="C6" s="5">
        <v>0</v>
      </c>
      <c r="D6" s="5">
        <v>89604458</v>
      </c>
      <c r="E6" s="6">
        <v>2</v>
      </c>
      <c r="F6" s="5">
        <v>42379</v>
      </c>
      <c r="G6" s="6">
        <v>3</v>
      </c>
      <c r="H6" s="6">
        <f t="shared" si="0"/>
        <v>89646842</v>
      </c>
      <c r="I6" s="5">
        <f t="shared" si="1"/>
        <v>2</v>
      </c>
      <c r="J6" s="5">
        <f t="shared" si="2"/>
        <v>89646842</v>
      </c>
      <c r="K6" s="5">
        <f t="shared" si="1"/>
        <v>2</v>
      </c>
      <c r="L6" s="5">
        <f t="shared" si="3"/>
        <v>0</v>
      </c>
      <c r="N6" s="28"/>
      <c r="O6" s="28"/>
      <c r="P6" s="28"/>
      <c r="Q6" s="28"/>
      <c r="R6" s="28"/>
      <c r="S6" s="28"/>
      <c r="T6" s="28"/>
    </row>
    <row r="7" spans="1:21" x14ac:dyDescent="0.3">
      <c r="A7" s="5" t="s">
        <v>16</v>
      </c>
      <c r="B7" s="5">
        <v>0</v>
      </c>
      <c r="C7" s="5">
        <v>0</v>
      </c>
      <c r="D7" s="5">
        <v>88332338</v>
      </c>
      <c r="E7" s="6">
        <v>2</v>
      </c>
      <c r="F7" s="5">
        <v>44148</v>
      </c>
      <c r="G7" s="6">
        <v>3</v>
      </c>
      <c r="H7" s="6">
        <f t="shared" si="0"/>
        <v>88376491</v>
      </c>
      <c r="I7" s="5">
        <f t="shared" si="1"/>
        <v>3</v>
      </c>
      <c r="J7" s="5">
        <f t="shared" si="2"/>
        <v>88376491</v>
      </c>
      <c r="K7" s="5">
        <f t="shared" si="1"/>
        <v>3</v>
      </c>
      <c r="L7" s="5">
        <f t="shared" si="3"/>
        <v>0</v>
      </c>
      <c r="N7" s="28"/>
      <c r="O7" s="28"/>
      <c r="P7" s="28"/>
      <c r="Q7" s="28"/>
      <c r="R7" s="28"/>
      <c r="S7" s="28"/>
      <c r="T7" s="28"/>
    </row>
    <row r="8" spans="1:21" x14ac:dyDescent="0.3">
      <c r="A8" s="5" t="s">
        <v>17</v>
      </c>
      <c r="B8" s="5">
        <v>0</v>
      </c>
      <c r="C8" s="5">
        <v>0</v>
      </c>
      <c r="D8" s="5">
        <v>69286522</v>
      </c>
      <c r="E8" s="6">
        <v>0</v>
      </c>
      <c r="F8" s="5">
        <v>40880</v>
      </c>
      <c r="G8" s="6">
        <v>1</v>
      </c>
      <c r="H8" s="6">
        <f t="shared" si="0"/>
        <v>69327403</v>
      </c>
      <c r="I8" s="5">
        <f t="shared" si="1"/>
        <v>7</v>
      </c>
      <c r="J8" s="5">
        <f t="shared" si="2"/>
        <v>69327403</v>
      </c>
      <c r="K8" s="5">
        <f t="shared" si="1"/>
        <v>7</v>
      </c>
      <c r="L8" s="5">
        <f t="shared" si="3"/>
        <v>0</v>
      </c>
      <c r="N8" s="28"/>
      <c r="O8" s="28"/>
      <c r="P8" s="28"/>
      <c r="Q8" s="28"/>
      <c r="R8" s="28"/>
      <c r="S8" s="28"/>
      <c r="T8" s="28"/>
    </row>
    <row r="9" spans="1:21" x14ac:dyDescent="0.3">
      <c r="A9" s="5" t="s">
        <v>18</v>
      </c>
      <c r="B9" s="5">
        <v>1</v>
      </c>
      <c r="C9" s="5">
        <v>0</v>
      </c>
      <c r="D9" s="5">
        <v>81012676</v>
      </c>
      <c r="E9" s="6">
        <v>3</v>
      </c>
      <c r="F9" s="5">
        <v>44761</v>
      </c>
      <c r="G9" s="6">
        <v>1</v>
      </c>
      <c r="H9" s="6">
        <f t="shared" si="0"/>
        <v>81057442</v>
      </c>
      <c r="I9" s="5">
        <f t="shared" si="1"/>
        <v>4</v>
      </c>
      <c r="J9" s="5">
        <f t="shared" si="2"/>
        <v>81057442</v>
      </c>
      <c r="K9" s="5">
        <f t="shared" si="1"/>
        <v>4</v>
      </c>
      <c r="L9" s="5">
        <f t="shared" si="3"/>
        <v>0</v>
      </c>
      <c r="N9" s="28"/>
      <c r="O9" s="28"/>
      <c r="P9" s="28"/>
      <c r="Q9" s="28"/>
      <c r="R9" s="28"/>
      <c r="S9" s="28"/>
      <c r="T9" s="28"/>
    </row>
    <row r="10" spans="1:21" x14ac:dyDescent="0.3">
      <c r="A10" s="5" t="s">
        <v>19</v>
      </c>
      <c r="B10" s="5">
        <v>0</v>
      </c>
      <c r="C10" s="5">
        <v>0</v>
      </c>
      <c r="D10" s="5">
        <v>37503670</v>
      </c>
      <c r="E10" s="6">
        <v>0</v>
      </c>
      <c r="F10" s="5">
        <v>40829</v>
      </c>
      <c r="G10" s="6">
        <v>3</v>
      </c>
      <c r="H10" s="6">
        <f t="shared" si="0"/>
        <v>37544502</v>
      </c>
      <c r="I10" s="5">
        <f t="shared" si="1"/>
        <v>10</v>
      </c>
      <c r="J10" s="5">
        <f t="shared" si="2"/>
        <v>37544502</v>
      </c>
      <c r="K10" s="5">
        <f t="shared" si="1"/>
        <v>10</v>
      </c>
      <c r="L10" s="5">
        <f t="shared" si="3"/>
        <v>0</v>
      </c>
      <c r="N10" s="28"/>
      <c r="O10" s="28"/>
      <c r="P10" s="28"/>
      <c r="Q10" s="28"/>
      <c r="R10" s="28"/>
      <c r="S10" s="28"/>
      <c r="T10" s="28"/>
    </row>
    <row r="11" spans="1:21" x14ac:dyDescent="0.3">
      <c r="A11" s="5" t="s">
        <v>20</v>
      </c>
      <c r="B11" s="5">
        <v>0</v>
      </c>
      <c r="C11" s="5">
        <v>0</v>
      </c>
      <c r="D11" s="5">
        <v>61053473</v>
      </c>
      <c r="E11" s="6">
        <v>0</v>
      </c>
      <c r="F11" s="5">
        <v>42762</v>
      </c>
      <c r="G11" s="6">
        <v>2</v>
      </c>
      <c r="H11" s="6">
        <f t="shared" si="0"/>
        <v>61096237</v>
      </c>
      <c r="I11" s="5">
        <f t="shared" si="1"/>
        <v>8</v>
      </c>
      <c r="J11" s="5">
        <f t="shared" si="2"/>
        <v>61096237</v>
      </c>
      <c r="K11" s="5">
        <f t="shared" si="1"/>
        <v>8</v>
      </c>
      <c r="L11" s="5">
        <f t="shared" si="3"/>
        <v>0</v>
      </c>
      <c r="N11" s="28"/>
      <c r="O11" s="28"/>
      <c r="P11" s="28"/>
      <c r="Q11" s="28"/>
      <c r="R11" s="28"/>
      <c r="S11" s="28"/>
      <c r="T11" s="28"/>
    </row>
    <row r="12" spans="1:21" x14ac:dyDescent="0.3">
      <c r="A12" s="5" t="s">
        <v>21</v>
      </c>
      <c r="B12" s="5">
        <v>0</v>
      </c>
      <c r="C12" s="5">
        <v>1</v>
      </c>
      <c r="D12" s="5">
        <v>52942086</v>
      </c>
      <c r="E12" s="6">
        <v>0</v>
      </c>
      <c r="F12" s="5">
        <v>43380</v>
      </c>
      <c r="G12" s="6">
        <v>3</v>
      </c>
      <c r="H12" s="6">
        <f t="shared" si="0"/>
        <v>52985470</v>
      </c>
      <c r="I12" s="5">
        <f t="shared" si="1"/>
        <v>9</v>
      </c>
      <c r="J12" s="5">
        <f t="shared" si="2"/>
        <v>52985470</v>
      </c>
      <c r="K12" s="5">
        <f t="shared" si="1"/>
        <v>9</v>
      </c>
      <c r="L12" s="5">
        <f t="shared" si="3"/>
        <v>0</v>
      </c>
      <c r="N12" s="28"/>
      <c r="O12" s="28"/>
      <c r="P12" s="28"/>
      <c r="Q12" s="28"/>
      <c r="R12" s="28"/>
      <c r="S12" s="28"/>
      <c r="T12" s="28"/>
    </row>
    <row r="13" spans="1:21" x14ac:dyDescent="0.3">
      <c r="A13" s="5" t="s">
        <v>22</v>
      </c>
      <c r="B13" s="5">
        <v>0</v>
      </c>
      <c r="C13" s="5">
        <v>1</v>
      </c>
      <c r="D13" s="5">
        <v>100273144</v>
      </c>
      <c r="E13" s="6">
        <v>0</v>
      </c>
      <c r="F13" s="5">
        <v>41082</v>
      </c>
      <c r="G13" s="6">
        <v>0</v>
      </c>
      <c r="H13" s="6">
        <f t="shared" si="0"/>
        <v>100314227</v>
      </c>
      <c r="I13" s="5">
        <f t="shared" si="1"/>
        <v>1</v>
      </c>
      <c r="J13" s="5">
        <f t="shared" si="2"/>
        <v>100314227</v>
      </c>
      <c r="K13" s="5">
        <f t="shared" si="1"/>
        <v>1</v>
      </c>
      <c r="L13" s="5">
        <f t="shared" si="3"/>
        <v>0</v>
      </c>
      <c r="N13" s="28"/>
      <c r="O13" s="28"/>
      <c r="P13" s="28"/>
      <c r="Q13" s="28"/>
      <c r="R13" s="28"/>
      <c r="S13" s="28"/>
      <c r="T13" s="28"/>
    </row>
    <row r="14" spans="1:21" ht="15" thickBot="1" x14ac:dyDescent="0.35">
      <c r="E14" s="6"/>
      <c r="G14" s="6"/>
      <c r="N14" s="28"/>
      <c r="O14" s="28"/>
      <c r="P14" s="28"/>
      <c r="Q14" s="28"/>
      <c r="R14" s="28"/>
      <c r="S14" s="28"/>
      <c r="T14" s="28"/>
    </row>
    <row r="15" spans="1:21" ht="15" thickBot="1" x14ac:dyDescent="0.35">
      <c r="A15" s="5" t="s">
        <v>168</v>
      </c>
      <c r="B15" s="7">
        <f t="shared" ref="B15:C15" si="4">CORREL(B2:B13,$H$2:$H$13)</f>
        <v>0.20033024746755793</v>
      </c>
      <c r="C15" s="7">
        <f t="shared" si="4"/>
        <v>-7.7973532037463017E-2</v>
      </c>
      <c r="D15" s="7">
        <f>CORREL(D2:D13,$H$2:$H$13)</f>
        <v>0.99999999855294675</v>
      </c>
      <c r="E15" s="7">
        <f t="shared" ref="E15:H15" si="5">CORREL(E2:E13,$H$2:$H$13)</f>
        <v>0.19101522585377168</v>
      </c>
      <c r="F15" s="7">
        <f t="shared" si="5"/>
        <v>-2.7263634175675407E-2</v>
      </c>
      <c r="G15" s="7">
        <f t="shared" si="5"/>
        <v>-0.40578923814741436</v>
      </c>
      <c r="H15" s="7">
        <f t="shared" si="5"/>
        <v>1</v>
      </c>
      <c r="I15" s="9">
        <f>SUMSQ(B15:H15)</f>
        <v>2.2481071049073957</v>
      </c>
      <c r="J15" s="10" t="s">
        <v>169</v>
      </c>
      <c r="N15" s="28"/>
      <c r="O15" s="28"/>
      <c r="P15" s="28"/>
      <c r="Q15" s="28"/>
      <c r="R15" s="28"/>
      <c r="S15" s="28"/>
      <c r="T15" s="28"/>
    </row>
    <row r="16" spans="1:21" x14ac:dyDescent="0.3">
      <c r="N16" s="28"/>
      <c r="O16" s="28"/>
      <c r="P16" s="28"/>
      <c r="Q16" s="28"/>
      <c r="R16" s="28"/>
      <c r="S16" s="28"/>
      <c r="T16" s="28"/>
      <c r="U16" s="5">
        <f>'difference (2)'!R20</f>
        <v>0.71328671328671345</v>
      </c>
    </row>
    <row r="17" spans="1:21" ht="28.8" x14ac:dyDescent="0.3">
      <c r="A17" s="24" t="s">
        <v>187</v>
      </c>
      <c r="B17" s="25">
        <v>1</v>
      </c>
      <c r="C17" s="25">
        <v>1</v>
      </c>
      <c r="D17" s="25">
        <v>1</v>
      </c>
      <c r="E17" s="25">
        <v>1</v>
      </c>
      <c r="F17" s="25">
        <v>1</v>
      </c>
      <c r="G17" s="25">
        <v>1</v>
      </c>
    </row>
    <row r="19" spans="1:21" x14ac:dyDescent="0.3">
      <c r="R19" s="30" t="s">
        <v>191</v>
      </c>
      <c r="S19" s="30"/>
    </row>
    <row r="20" spans="1:21" x14ac:dyDescent="0.3">
      <c r="A20" s="5" t="s">
        <v>189</v>
      </c>
      <c r="O20" s="5" t="s">
        <v>168</v>
      </c>
      <c r="P20" s="5">
        <f>CORREL(P22:P33,$P$22:$P$33)</f>
        <v>1.0000000000000002</v>
      </c>
      <c r="R20" s="5">
        <f t="shared" ref="R20:T20" si="6">CORREL(R22:R33,$P$22:$P$33)</f>
        <v>0.58041958041958053</v>
      </c>
      <c r="S20" s="5">
        <f t="shared" si="6"/>
        <v>0.58041958041958053</v>
      </c>
      <c r="T20" s="5">
        <f t="shared" si="6"/>
        <v>0.94693397932489987</v>
      </c>
    </row>
    <row r="21" spans="1:21" s="8" customFormat="1" ht="43.2" x14ac:dyDescent="0.3">
      <c r="A21" s="21" t="str">
        <f>A1</f>
        <v>differences (OAM)</v>
      </c>
      <c r="B21" s="21" t="str">
        <f t="shared" ref="B21:G21" si="7">B1</f>
        <v>Sender's account number</v>
      </c>
      <c r="C21" s="21" t="str">
        <f t="shared" si="7"/>
        <v>Recipient's account number</v>
      </c>
      <c r="D21" s="21" t="str">
        <f t="shared" si="7"/>
        <v>Amount being transferred</v>
      </c>
      <c r="E21" s="21" t="str">
        <f t="shared" si="7"/>
        <v>Currency</v>
      </c>
      <c r="F21" s="21" t="str">
        <f t="shared" si="7"/>
        <v>Transfer datetime</v>
      </c>
      <c r="G21" s="21" t="str">
        <f t="shared" si="7"/>
        <v>Reference</v>
      </c>
      <c r="H21" s="21" t="s">
        <v>27</v>
      </c>
      <c r="I21" s="21"/>
      <c r="J21" s="21" t="s">
        <v>28</v>
      </c>
      <c r="K21" s="21" t="s">
        <v>25</v>
      </c>
      <c r="L21" s="21" t="s">
        <v>32</v>
      </c>
      <c r="M21" s="21" t="s">
        <v>29</v>
      </c>
      <c r="N21" s="21" t="s">
        <v>127</v>
      </c>
      <c r="O21" s="21" t="s">
        <v>166</v>
      </c>
      <c r="P21" s="21" t="s">
        <v>170</v>
      </c>
      <c r="Q21" s="21"/>
      <c r="R21" s="21" t="s">
        <v>128</v>
      </c>
      <c r="S21" s="21" t="s">
        <v>129</v>
      </c>
      <c r="T21" s="21" t="s">
        <v>130</v>
      </c>
      <c r="U21" s="21" t="s">
        <v>167</v>
      </c>
    </row>
    <row r="22" spans="1:21" x14ac:dyDescent="0.3">
      <c r="A22" s="5" t="str">
        <f t="shared" ref="A22:A33" si="8">A2</f>
        <v>transaction 1</v>
      </c>
      <c r="B22" s="5">
        <f>RANK(B2,B$2:B$13,0)</f>
        <v>2</v>
      </c>
      <c r="C22" s="5">
        <f t="shared" ref="C22:G22" si="9">RANK(C2,C$2:C$13,0)</f>
        <v>4</v>
      </c>
      <c r="D22" s="5">
        <f t="shared" si="9"/>
        <v>6</v>
      </c>
      <c r="E22" s="5">
        <f t="shared" si="9"/>
        <v>6</v>
      </c>
      <c r="F22" s="5">
        <f t="shared" si="9"/>
        <v>8</v>
      </c>
      <c r="G22" s="5">
        <f t="shared" si="9"/>
        <v>7</v>
      </c>
      <c r="H22" s="5">
        <v>1000</v>
      </c>
      <c r="J22" s="5">
        <f t="shared" ref="J22:J33" si="10">SUM(B22:G22)</f>
        <v>33</v>
      </c>
      <c r="K22" s="5">
        <f t="shared" ref="K22:K33" si="11">RANK(J22,J$22:J$33,1)</f>
        <v>8</v>
      </c>
      <c r="L22" s="5">
        <f>I2-K22</f>
        <v>-2</v>
      </c>
      <c r="M22" s="5">
        <f>K2-K22</f>
        <v>-2</v>
      </c>
      <c r="N22" s="5">
        <f>H86</f>
        <v>994.9</v>
      </c>
      <c r="O22" s="5">
        <f t="shared" ref="O22:O33" si="12">IF(J86*J163&lt;=0,1,0)</f>
        <v>1</v>
      </c>
      <c r="P22" s="5">
        <f>RANK(N22,N$22:N$33,0)</f>
        <v>9</v>
      </c>
      <c r="R22" s="5">
        <f>I2</f>
        <v>6</v>
      </c>
      <c r="S22" s="5">
        <f>K2</f>
        <v>6</v>
      </c>
      <c r="T22" s="5">
        <f>K22</f>
        <v>8</v>
      </c>
      <c r="U22" s="7">
        <f>STDEV(P22:T22)/AVERAGE(P22:T22)</f>
        <v>0.20689655172413793</v>
      </c>
    </row>
    <row r="23" spans="1:21" x14ac:dyDescent="0.3">
      <c r="A23" s="5" t="str">
        <f t="shared" si="8"/>
        <v>transaction 2</v>
      </c>
      <c r="B23" s="5">
        <f t="shared" ref="B23:G33" si="13">RANK(B3,B$2:B$13,0)</f>
        <v>2</v>
      </c>
      <c r="C23" s="5">
        <f t="shared" si="13"/>
        <v>4</v>
      </c>
      <c r="D23" s="5">
        <f t="shared" si="13"/>
        <v>5</v>
      </c>
      <c r="E23" s="5">
        <f t="shared" si="13"/>
        <v>2</v>
      </c>
      <c r="F23" s="5">
        <f t="shared" si="13"/>
        <v>6</v>
      </c>
      <c r="G23" s="5">
        <f t="shared" si="13"/>
        <v>1</v>
      </c>
      <c r="H23" s="5">
        <v>1000</v>
      </c>
      <c r="J23" s="5">
        <f t="shared" si="10"/>
        <v>20</v>
      </c>
      <c r="K23" s="5">
        <f t="shared" si="11"/>
        <v>3</v>
      </c>
      <c r="L23" s="5">
        <f t="shared" ref="L23:L33" si="14">I3-K23</f>
        <v>2</v>
      </c>
      <c r="M23" s="5">
        <f t="shared" ref="M23:M33" si="15">K3-K23</f>
        <v>2</v>
      </c>
      <c r="N23" s="5">
        <f t="shared" ref="N23:N33" si="16">H87</f>
        <v>1007.9</v>
      </c>
      <c r="O23" s="5">
        <f t="shared" si="12"/>
        <v>1</v>
      </c>
      <c r="P23" s="5">
        <f t="shared" ref="P23:P33" si="17">RANK(N23,N$22:N$33,0)</f>
        <v>4</v>
      </c>
      <c r="R23" s="5">
        <f t="shared" ref="R23:R33" si="18">I3</f>
        <v>5</v>
      </c>
      <c r="S23" s="5">
        <f t="shared" ref="S23:S33" si="19">K3</f>
        <v>5</v>
      </c>
      <c r="T23" s="5">
        <f t="shared" ref="T23:T33" si="20">K23</f>
        <v>3</v>
      </c>
      <c r="U23" s="7">
        <f t="shared" ref="U23:U33" si="21">STDEV(P23:T23)/AVERAGE(P23:T23)</f>
        <v>0.22527696653090309</v>
      </c>
    </row>
    <row r="24" spans="1:21" x14ac:dyDescent="0.3">
      <c r="A24" s="5" t="str">
        <f t="shared" si="8"/>
        <v>transaction 3</v>
      </c>
      <c r="B24" s="5">
        <f t="shared" si="13"/>
        <v>2</v>
      </c>
      <c r="C24" s="5">
        <f t="shared" si="13"/>
        <v>4</v>
      </c>
      <c r="D24" s="5">
        <f t="shared" si="13"/>
        <v>12</v>
      </c>
      <c r="E24" s="5">
        <f t="shared" si="13"/>
        <v>6</v>
      </c>
      <c r="F24" s="5">
        <f t="shared" si="13"/>
        <v>2</v>
      </c>
      <c r="G24" s="5">
        <f t="shared" si="13"/>
        <v>1</v>
      </c>
      <c r="H24" s="5">
        <v>1000</v>
      </c>
      <c r="J24" s="5">
        <f t="shared" si="10"/>
        <v>27</v>
      </c>
      <c r="K24" s="5">
        <f t="shared" si="11"/>
        <v>6</v>
      </c>
      <c r="L24" s="5">
        <f t="shared" si="14"/>
        <v>6</v>
      </c>
      <c r="M24" s="5">
        <f t="shared" si="15"/>
        <v>6</v>
      </c>
      <c r="N24" s="5">
        <f t="shared" si="16"/>
        <v>996.4</v>
      </c>
      <c r="O24" s="5">
        <f t="shared" si="12"/>
        <v>1</v>
      </c>
      <c r="P24" s="5">
        <f t="shared" si="17"/>
        <v>7</v>
      </c>
      <c r="R24" s="5">
        <f t="shared" si="18"/>
        <v>12</v>
      </c>
      <c r="S24" s="5">
        <f t="shared" si="19"/>
        <v>12</v>
      </c>
      <c r="T24" s="5">
        <f t="shared" si="20"/>
        <v>6</v>
      </c>
      <c r="U24" s="7">
        <f t="shared" si="21"/>
        <v>0.34611482364501883</v>
      </c>
    </row>
    <row r="25" spans="1:21" x14ac:dyDescent="0.3">
      <c r="A25" s="5" t="str">
        <f t="shared" si="8"/>
        <v>transaction 4</v>
      </c>
      <c r="B25" s="5">
        <f t="shared" si="13"/>
        <v>2</v>
      </c>
      <c r="C25" s="5">
        <f t="shared" si="13"/>
        <v>1</v>
      </c>
      <c r="D25" s="5">
        <f t="shared" si="13"/>
        <v>11</v>
      </c>
      <c r="E25" s="5">
        <f t="shared" si="13"/>
        <v>2</v>
      </c>
      <c r="F25" s="5">
        <f t="shared" si="13"/>
        <v>9</v>
      </c>
      <c r="G25" s="5">
        <f t="shared" si="13"/>
        <v>7</v>
      </c>
      <c r="H25" s="5">
        <v>1000</v>
      </c>
      <c r="J25" s="5">
        <f t="shared" si="10"/>
        <v>32</v>
      </c>
      <c r="K25" s="5">
        <f t="shared" si="11"/>
        <v>7</v>
      </c>
      <c r="L25" s="5">
        <f t="shared" si="14"/>
        <v>4</v>
      </c>
      <c r="M25" s="5">
        <f t="shared" si="15"/>
        <v>4</v>
      </c>
      <c r="N25" s="5">
        <f t="shared" si="16"/>
        <v>995.9</v>
      </c>
      <c r="O25" s="5">
        <f t="shared" si="12"/>
        <v>1</v>
      </c>
      <c r="P25" s="5">
        <f t="shared" si="17"/>
        <v>8</v>
      </c>
      <c r="R25" s="5">
        <f t="shared" si="18"/>
        <v>11</v>
      </c>
      <c r="S25" s="5">
        <f t="shared" si="19"/>
        <v>11</v>
      </c>
      <c r="T25" s="5">
        <f t="shared" si="20"/>
        <v>7</v>
      </c>
      <c r="U25" s="7">
        <f t="shared" si="21"/>
        <v>0.22287057435771138</v>
      </c>
    </row>
    <row r="26" spans="1:21" x14ac:dyDescent="0.3">
      <c r="A26" s="5" t="str">
        <f t="shared" si="8"/>
        <v>transaction 5</v>
      </c>
      <c r="B26" s="5">
        <f t="shared" si="13"/>
        <v>2</v>
      </c>
      <c r="C26" s="5">
        <f t="shared" si="13"/>
        <v>4</v>
      </c>
      <c r="D26" s="5">
        <f t="shared" si="13"/>
        <v>2</v>
      </c>
      <c r="E26" s="5">
        <f t="shared" si="13"/>
        <v>2</v>
      </c>
      <c r="F26" s="5">
        <f t="shared" si="13"/>
        <v>7</v>
      </c>
      <c r="G26" s="5">
        <f t="shared" si="13"/>
        <v>1</v>
      </c>
      <c r="H26" s="5">
        <v>1000</v>
      </c>
      <c r="J26" s="5">
        <f t="shared" si="10"/>
        <v>18</v>
      </c>
      <c r="K26" s="5">
        <f t="shared" si="11"/>
        <v>2</v>
      </c>
      <c r="L26" s="5">
        <f t="shared" si="14"/>
        <v>0</v>
      </c>
      <c r="M26" s="5">
        <f t="shared" si="15"/>
        <v>0</v>
      </c>
      <c r="N26" s="5">
        <f t="shared" si="16"/>
        <v>1011.4</v>
      </c>
      <c r="O26" s="5">
        <f t="shared" si="12"/>
        <v>1</v>
      </c>
      <c r="P26" s="5">
        <f t="shared" si="17"/>
        <v>2</v>
      </c>
      <c r="R26" s="5">
        <f t="shared" si="18"/>
        <v>2</v>
      </c>
      <c r="S26" s="5">
        <f t="shared" si="19"/>
        <v>2</v>
      </c>
      <c r="T26" s="5">
        <f t="shared" si="20"/>
        <v>2</v>
      </c>
      <c r="U26" s="7">
        <f t="shared" si="21"/>
        <v>0</v>
      </c>
    </row>
    <row r="27" spans="1:21" x14ac:dyDescent="0.3">
      <c r="A27" s="5" t="str">
        <f t="shared" si="8"/>
        <v>transaction 6</v>
      </c>
      <c r="B27" s="5">
        <f t="shared" si="13"/>
        <v>2</v>
      </c>
      <c r="C27" s="5">
        <f t="shared" si="13"/>
        <v>4</v>
      </c>
      <c r="D27" s="5">
        <f t="shared" si="13"/>
        <v>3</v>
      </c>
      <c r="E27" s="5">
        <f t="shared" si="13"/>
        <v>2</v>
      </c>
      <c r="F27" s="5">
        <f t="shared" si="13"/>
        <v>3</v>
      </c>
      <c r="G27" s="5">
        <f t="shared" si="13"/>
        <v>1</v>
      </c>
      <c r="H27" s="5">
        <v>1000</v>
      </c>
      <c r="J27" s="5">
        <f t="shared" si="10"/>
        <v>15</v>
      </c>
      <c r="K27" s="5">
        <f t="shared" si="11"/>
        <v>1</v>
      </c>
      <c r="L27" s="5">
        <f t="shared" si="14"/>
        <v>2</v>
      </c>
      <c r="M27" s="5">
        <f t="shared" si="15"/>
        <v>2</v>
      </c>
      <c r="N27" s="5">
        <f t="shared" si="16"/>
        <v>1012.9</v>
      </c>
      <c r="O27" s="5">
        <f t="shared" si="12"/>
        <v>1</v>
      </c>
      <c r="P27" s="5">
        <f t="shared" si="17"/>
        <v>1</v>
      </c>
      <c r="R27" s="5">
        <f t="shared" si="18"/>
        <v>3</v>
      </c>
      <c r="S27" s="5">
        <f t="shared" si="19"/>
        <v>3</v>
      </c>
      <c r="T27" s="5">
        <f t="shared" si="20"/>
        <v>1</v>
      </c>
      <c r="U27" s="7">
        <f t="shared" si="21"/>
        <v>0.57735026918962573</v>
      </c>
    </row>
    <row r="28" spans="1:21" x14ac:dyDescent="0.3">
      <c r="A28" s="5" t="str">
        <f t="shared" si="8"/>
        <v>transaction 7</v>
      </c>
      <c r="B28" s="5">
        <f t="shared" si="13"/>
        <v>2</v>
      </c>
      <c r="C28" s="5">
        <f t="shared" si="13"/>
        <v>4</v>
      </c>
      <c r="D28" s="5">
        <f t="shared" si="13"/>
        <v>7</v>
      </c>
      <c r="E28" s="5">
        <f t="shared" si="13"/>
        <v>8</v>
      </c>
      <c r="F28" s="5">
        <f t="shared" si="13"/>
        <v>11</v>
      </c>
      <c r="G28" s="5">
        <f t="shared" si="13"/>
        <v>10</v>
      </c>
      <c r="H28" s="5">
        <v>1000</v>
      </c>
      <c r="J28" s="5">
        <f t="shared" si="10"/>
        <v>42</v>
      </c>
      <c r="K28" s="5">
        <f t="shared" si="11"/>
        <v>12</v>
      </c>
      <c r="L28" s="5">
        <f t="shared" si="14"/>
        <v>-5</v>
      </c>
      <c r="M28" s="5">
        <f t="shared" si="15"/>
        <v>-5</v>
      </c>
      <c r="N28" s="5">
        <f t="shared" si="16"/>
        <v>985.9</v>
      </c>
      <c r="O28" s="5">
        <f t="shared" si="12"/>
        <v>1</v>
      </c>
      <c r="P28" s="5">
        <f t="shared" si="17"/>
        <v>12</v>
      </c>
      <c r="R28" s="5">
        <f t="shared" si="18"/>
        <v>7</v>
      </c>
      <c r="S28" s="5">
        <f t="shared" si="19"/>
        <v>7</v>
      </c>
      <c r="T28" s="5">
        <f t="shared" si="20"/>
        <v>12</v>
      </c>
      <c r="U28" s="7">
        <f t="shared" si="21"/>
        <v>0.30386856273138202</v>
      </c>
    </row>
    <row r="29" spans="1:21" x14ac:dyDescent="0.3">
      <c r="A29" s="5" t="str">
        <f t="shared" si="8"/>
        <v>transaction 8</v>
      </c>
      <c r="B29" s="5">
        <f t="shared" si="13"/>
        <v>1</v>
      </c>
      <c r="C29" s="5">
        <f t="shared" si="13"/>
        <v>4</v>
      </c>
      <c r="D29" s="5">
        <f t="shared" si="13"/>
        <v>4</v>
      </c>
      <c r="E29" s="5">
        <f t="shared" si="13"/>
        <v>1</v>
      </c>
      <c r="F29" s="5">
        <f t="shared" si="13"/>
        <v>1</v>
      </c>
      <c r="G29" s="5">
        <f t="shared" si="13"/>
        <v>10</v>
      </c>
      <c r="H29" s="5">
        <v>1000</v>
      </c>
      <c r="J29" s="5">
        <f t="shared" si="10"/>
        <v>21</v>
      </c>
      <c r="K29" s="5">
        <f t="shared" si="11"/>
        <v>4</v>
      </c>
      <c r="L29" s="5">
        <f t="shared" si="14"/>
        <v>0</v>
      </c>
      <c r="M29" s="5">
        <f t="shared" si="15"/>
        <v>0</v>
      </c>
      <c r="N29" s="5">
        <f t="shared" si="16"/>
        <v>1009.9</v>
      </c>
      <c r="O29" s="5">
        <f t="shared" si="12"/>
        <v>1</v>
      </c>
      <c r="P29" s="5">
        <f t="shared" si="17"/>
        <v>3</v>
      </c>
      <c r="R29" s="5">
        <f t="shared" si="18"/>
        <v>4</v>
      </c>
      <c r="S29" s="5">
        <f t="shared" si="19"/>
        <v>4</v>
      </c>
      <c r="T29" s="5">
        <f t="shared" si="20"/>
        <v>4</v>
      </c>
      <c r="U29" s="7">
        <f t="shared" si="21"/>
        <v>0.13333333333333333</v>
      </c>
    </row>
    <row r="30" spans="1:21" x14ac:dyDescent="0.3">
      <c r="A30" s="5" t="str">
        <f t="shared" si="8"/>
        <v>transaction 9</v>
      </c>
      <c r="B30" s="5">
        <f t="shared" si="13"/>
        <v>2</v>
      </c>
      <c r="C30" s="5">
        <f t="shared" si="13"/>
        <v>4</v>
      </c>
      <c r="D30" s="5">
        <f t="shared" si="13"/>
        <v>10</v>
      </c>
      <c r="E30" s="5">
        <f t="shared" si="13"/>
        <v>8</v>
      </c>
      <c r="F30" s="5">
        <f t="shared" si="13"/>
        <v>12</v>
      </c>
      <c r="G30" s="5">
        <f t="shared" si="13"/>
        <v>1</v>
      </c>
      <c r="H30" s="5">
        <v>1000</v>
      </c>
      <c r="J30" s="5">
        <f t="shared" si="10"/>
        <v>37</v>
      </c>
      <c r="K30" s="5">
        <f t="shared" si="11"/>
        <v>11</v>
      </c>
      <c r="L30" s="5">
        <f t="shared" si="14"/>
        <v>-1</v>
      </c>
      <c r="M30" s="5">
        <f t="shared" si="15"/>
        <v>-1</v>
      </c>
      <c r="N30" s="5">
        <f t="shared" si="16"/>
        <v>988.4</v>
      </c>
      <c r="O30" s="5">
        <f t="shared" si="12"/>
        <v>1</v>
      </c>
      <c r="P30" s="5">
        <f t="shared" si="17"/>
        <v>11</v>
      </c>
      <c r="R30" s="5">
        <f t="shared" si="18"/>
        <v>10</v>
      </c>
      <c r="S30" s="5">
        <f t="shared" si="19"/>
        <v>10</v>
      </c>
      <c r="T30" s="5">
        <f t="shared" si="20"/>
        <v>11</v>
      </c>
      <c r="U30" s="7">
        <f t="shared" si="21"/>
        <v>5.4985739922821499E-2</v>
      </c>
    </row>
    <row r="31" spans="1:21" x14ac:dyDescent="0.3">
      <c r="A31" s="5" t="str">
        <f t="shared" si="8"/>
        <v>transaction 10</v>
      </c>
      <c r="B31" s="5">
        <f t="shared" si="13"/>
        <v>2</v>
      </c>
      <c r="C31" s="5">
        <f t="shared" si="13"/>
        <v>4</v>
      </c>
      <c r="D31" s="5">
        <f t="shared" si="13"/>
        <v>8</v>
      </c>
      <c r="E31" s="5">
        <f t="shared" si="13"/>
        <v>8</v>
      </c>
      <c r="F31" s="5">
        <f t="shared" si="13"/>
        <v>5</v>
      </c>
      <c r="G31" s="5">
        <f t="shared" si="13"/>
        <v>7</v>
      </c>
      <c r="H31" s="5">
        <v>1000</v>
      </c>
      <c r="J31" s="5">
        <f t="shared" si="10"/>
        <v>34</v>
      </c>
      <c r="K31" s="5">
        <f t="shared" si="11"/>
        <v>9</v>
      </c>
      <c r="L31" s="5">
        <f t="shared" si="14"/>
        <v>-1</v>
      </c>
      <c r="M31" s="5">
        <f t="shared" si="15"/>
        <v>-1</v>
      </c>
      <c r="N31" s="5">
        <f t="shared" si="16"/>
        <v>991.4</v>
      </c>
      <c r="O31" s="5">
        <f t="shared" si="12"/>
        <v>1</v>
      </c>
      <c r="P31" s="5">
        <f t="shared" si="17"/>
        <v>10</v>
      </c>
      <c r="R31" s="5">
        <f t="shared" si="18"/>
        <v>8</v>
      </c>
      <c r="S31" s="5">
        <f t="shared" si="19"/>
        <v>8</v>
      </c>
      <c r="T31" s="5">
        <f t="shared" si="20"/>
        <v>9</v>
      </c>
      <c r="U31" s="7">
        <f t="shared" si="21"/>
        <v>0.10942024088643865</v>
      </c>
    </row>
    <row r="32" spans="1:21" x14ac:dyDescent="0.3">
      <c r="A32" s="5" t="str">
        <f t="shared" si="8"/>
        <v>transaction 11</v>
      </c>
      <c r="B32" s="5">
        <f t="shared" si="13"/>
        <v>2</v>
      </c>
      <c r="C32" s="5">
        <f t="shared" si="13"/>
        <v>1</v>
      </c>
      <c r="D32" s="5">
        <f t="shared" si="13"/>
        <v>9</v>
      </c>
      <c r="E32" s="5">
        <f t="shared" si="13"/>
        <v>8</v>
      </c>
      <c r="F32" s="5">
        <f t="shared" si="13"/>
        <v>4</v>
      </c>
      <c r="G32" s="5">
        <f t="shared" si="13"/>
        <v>1</v>
      </c>
      <c r="H32" s="5">
        <v>1000</v>
      </c>
      <c r="J32" s="5">
        <f t="shared" si="10"/>
        <v>25</v>
      </c>
      <c r="K32" s="5">
        <f t="shared" si="11"/>
        <v>5</v>
      </c>
      <c r="L32" s="5">
        <f t="shared" si="14"/>
        <v>4</v>
      </c>
      <c r="M32" s="5">
        <f t="shared" si="15"/>
        <v>4</v>
      </c>
      <c r="N32" s="5">
        <f t="shared" si="16"/>
        <v>1005.4</v>
      </c>
      <c r="O32" s="5">
        <f t="shared" si="12"/>
        <v>1</v>
      </c>
      <c r="P32" s="5">
        <f t="shared" si="17"/>
        <v>5</v>
      </c>
      <c r="R32" s="5">
        <f t="shared" si="18"/>
        <v>9</v>
      </c>
      <c r="S32" s="5">
        <f t="shared" si="19"/>
        <v>9</v>
      </c>
      <c r="T32" s="5">
        <f t="shared" si="20"/>
        <v>5</v>
      </c>
      <c r="U32" s="7">
        <f t="shared" si="21"/>
        <v>0.32991443953692901</v>
      </c>
    </row>
    <row r="33" spans="1:21" x14ac:dyDescent="0.3">
      <c r="A33" s="5" t="str">
        <f t="shared" si="8"/>
        <v>transaction 12</v>
      </c>
      <c r="B33" s="5">
        <f t="shared" si="13"/>
        <v>2</v>
      </c>
      <c r="C33" s="5">
        <f t="shared" si="13"/>
        <v>1</v>
      </c>
      <c r="D33" s="5">
        <f t="shared" si="13"/>
        <v>1</v>
      </c>
      <c r="E33" s="5">
        <f t="shared" si="13"/>
        <v>8</v>
      </c>
      <c r="F33" s="5">
        <f t="shared" si="13"/>
        <v>10</v>
      </c>
      <c r="G33" s="5">
        <f t="shared" si="13"/>
        <v>12</v>
      </c>
      <c r="H33" s="5">
        <v>1000</v>
      </c>
      <c r="J33" s="5">
        <f t="shared" si="10"/>
        <v>34</v>
      </c>
      <c r="K33" s="5">
        <f t="shared" si="11"/>
        <v>9</v>
      </c>
      <c r="L33" s="5">
        <f t="shared" si="14"/>
        <v>-8</v>
      </c>
      <c r="M33" s="5">
        <f t="shared" si="15"/>
        <v>-8</v>
      </c>
      <c r="N33" s="5">
        <f t="shared" si="16"/>
        <v>999.4</v>
      </c>
      <c r="O33" s="5">
        <f t="shared" si="12"/>
        <v>1</v>
      </c>
      <c r="P33" s="5">
        <f t="shared" si="17"/>
        <v>6</v>
      </c>
      <c r="R33" s="5">
        <f t="shared" si="18"/>
        <v>1</v>
      </c>
      <c r="S33" s="5">
        <f t="shared" si="19"/>
        <v>1</v>
      </c>
      <c r="T33" s="5">
        <f t="shared" si="20"/>
        <v>9</v>
      </c>
      <c r="U33" s="7">
        <f t="shared" si="21"/>
        <v>0.92884072802564799</v>
      </c>
    </row>
    <row r="37" spans="1:21" ht="18" x14ac:dyDescent="0.3">
      <c r="A37" s="13"/>
    </row>
    <row r="38" spans="1:21" x14ac:dyDescent="0.3">
      <c r="A38" s="14"/>
    </row>
    <row r="41" spans="1:21" ht="18" x14ac:dyDescent="0.3">
      <c r="A41" s="15" t="s">
        <v>33</v>
      </c>
      <c r="B41" s="16">
        <v>5182109</v>
      </c>
      <c r="C41" s="15" t="s">
        <v>34</v>
      </c>
      <c r="D41" s="16">
        <v>12</v>
      </c>
      <c r="E41" s="15" t="s">
        <v>35</v>
      </c>
      <c r="F41" s="16">
        <v>6</v>
      </c>
      <c r="G41" s="15" t="s">
        <v>36</v>
      </c>
      <c r="H41" s="16">
        <v>12</v>
      </c>
      <c r="I41" s="15" t="s">
        <v>37</v>
      </c>
      <c r="J41" s="16">
        <v>0</v>
      </c>
      <c r="K41" s="15" t="s">
        <v>38</v>
      </c>
      <c r="L41" s="16" t="s">
        <v>39</v>
      </c>
    </row>
    <row r="42" spans="1:21" ht="18.600000000000001" thickBot="1" x14ac:dyDescent="0.35">
      <c r="A42" s="13"/>
    </row>
    <row r="43" spans="1:21" ht="15" thickBot="1" x14ac:dyDescent="0.35">
      <c r="A43" s="1" t="s">
        <v>40</v>
      </c>
      <c r="B43" s="1" t="s">
        <v>41</v>
      </c>
      <c r="C43" s="1" t="s">
        <v>42</v>
      </c>
      <c r="D43" s="1" t="s">
        <v>43</v>
      </c>
      <c r="E43" s="1" t="s">
        <v>44</v>
      </c>
      <c r="F43" s="1" t="s">
        <v>45</v>
      </c>
      <c r="G43" s="1" t="s">
        <v>46</v>
      </c>
      <c r="H43" s="1" t="s">
        <v>47</v>
      </c>
    </row>
    <row r="44" spans="1:21" ht="15" thickBot="1" x14ac:dyDescent="0.35">
      <c r="A44" s="1" t="s">
        <v>48</v>
      </c>
      <c r="B44" s="2">
        <v>2</v>
      </c>
      <c r="C44" s="2">
        <v>4</v>
      </c>
      <c r="D44" s="2">
        <v>6</v>
      </c>
      <c r="E44" s="2">
        <v>6</v>
      </c>
      <c r="F44" s="2">
        <v>8</v>
      </c>
      <c r="G44" s="2">
        <v>7</v>
      </c>
      <c r="H44" s="2">
        <v>1000</v>
      </c>
      <c r="J44" s="5">
        <f>13-B44</f>
        <v>11</v>
      </c>
      <c r="K44" s="5">
        <f t="shared" ref="K44:N55" si="22">13-C44</f>
        <v>9</v>
      </c>
      <c r="L44" s="5">
        <f t="shared" si="22"/>
        <v>7</v>
      </c>
      <c r="M44" s="5">
        <f t="shared" si="22"/>
        <v>7</v>
      </c>
      <c r="N44" s="5">
        <f t="shared" si="22"/>
        <v>5</v>
      </c>
      <c r="P44" s="5">
        <f t="shared" ref="P44:P55" si="23">13-G44</f>
        <v>6</v>
      </c>
      <c r="R44" s="5">
        <f>H44</f>
        <v>1000</v>
      </c>
    </row>
    <row r="45" spans="1:21" ht="15" thickBot="1" x14ac:dyDescent="0.35">
      <c r="A45" s="1" t="s">
        <v>49</v>
      </c>
      <c r="B45" s="2">
        <v>2</v>
      </c>
      <c r="C45" s="2">
        <v>4</v>
      </c>
      <c r="D45" s="2">
        <v>5</v>
      </c>
      <c r="E45" s="2">
        <v>2</v>
      </c>
      <c r="F45" s="2">
        <v>6</v>
      </c>
      <c r="G45" s="2">
        <v>1</v>
      </c>
      <c r="H45" s="2">
        <v>1000</v>
      </c>
      <c r="J45" s="5">
        <f t="shared" ref="J45:J55" si="24">13-B45</f>
        <v>11</v>
      </c>
      <c r="K45" s="5">
        <f t="shared" si="22"/>
        <v>9</v>
      </c>
      <c r="L45" s="5">
        <f t="shared" si="22"/>
        <v>8</v>
      </c>
      <c r="M45" s="5">
        <f t="shared" si="22"/>
        <v>11</v>
      </c>
      <c r="N45" s="5">
        <f t="shared" si="22"/>
        <v>7</v>
      </c>
      <c r="P45" s="5">
        <f t="shared" si="23"/>
        <v>12</v>
      </c>
      <c r="R45" s="5">
        <f t="shared" ref="R45:R55" si="25">H45</f>
        <v>1000</v>
      </c>
    </row>
    <row r="46" spans="1:21" ht="15" thickBot="1" x14ac:dyDescent="0.35">
      <c r="A46" s="1" t="s">
        <v>50</v>
      </c>
      <c r="B46" s="2">
        <v>2</v>
      </c>
      <c r="C46" s="2">
        <v>4</v>
      </c>
      <c r="D46" s="2">
        <v>12</v>
      </c>
      <c r="E46" s="2">
        <v>6</v>
      </c>
      <c r="F46" s="2">
        <v>2</v>
      </c>
      <c r="G46" s="2">
        <v>1</v>
      </c>
      <c r="H46" s="2">
        <v>1000</v>
      </c>
      <c r="J46" s="5">
        <f t="shared" si="24"/>
        <v>11</v>
      </c>
      <c r="K46" s="5">
        <f t="shared" si="22"/>
        <v>9</v>
      </c>
      <c r="L46" s="5">
        <f t="shared" si="22"/>
        <v>1</v>
      </c>
      <c r="M46" s="5">
        <f t="shared" si="22"/>
        <v>7</v>
      </c>
      <c r="N46" s="5">
        <f t="shared" si="22"/>
        <v>11</v>
      </c>
      <c r="P46" s="5">
        <f t="shared" si="23"/>
        <v>12</v>
      </c>
      <c r="R46" s="5">
        <f t="shared" si="25"/>
        <v>1000</v>
      </c>
    </row>
    <row r="47" spans="1:21" ht="15" thickBot="1" x14ac:dyDescent="0.35">
      <c r="A47" s="1" t="s">
        <v>51</v>
      </c>
      <c r="B47" s="2">
        <v>2</v>
      </c>
      <c r="C47" s="2">
        <v>1</v>
      </c>
      <c r="D47" s="2">
        <v>11</v>
      </c>
      <c r="E47" s="2">
        <v>2</v>
      </c>
      <c r="F47" s="2">
        <v>9</v>
      </c>
      <c r="G47" s="2">
        <v>7</v>
      </c>
      <c r="H47" s="2">
        <v>1000</v>
      </c>
      <c r="J47" s="5">
        <f t="shared" si="24"/>
        <v>11</v>
      </c>
      <c r="K47" s="5">
        <f t="shared" si="22"/>
        <v>12</v>
      </c>
      <c r="L47" s="5">
        <f t="shared" si="22"/>
        <v>2</v>
      </c>
      <c r="M47" s="5">
        <f t="shared" si="22"/>
        <v>11</v>
      </c>
      <c r="N47" s="5">
        <f t="shared" si="22"/>
        <v>4</v>
      </c>
      <c r="P47" s="5">
        <f t="shared" si="23"/>
        <v>6</v>
      </c>
      <c r="R47" s="5">
        <f t="shared" si="25"/>
        <v>1000</v>
      </c>
    </row>
    <row r="48" spans="1:21" ht="15" thickBot="1" x14ac:dyDescent="0.35">
      <c r="A48" s="1" t="s">
        <v>52</v>
      </c>
      <c r="B48" s="2">
        <v>2</v>
      </c>
      <c r="C48" s="2">
        <v>4</v>
      </c>
      <c r="D48" s="2">
        <v>2</v>
      </c>
      <c r="E48" s="2">
        <v>2</v>
      </c>
      <c r="F48" s="2">
        <v>7</v>
      </c>
      <c r="G48" s="2">
        <v>1</v>
      </c>
      <c r="H48" s="2">
        <v>1000</v>
      </c>
      <c r="J48" s="5">
        <f t="shared" si="24"/>
        <v>11</v>
      </c>
      <c r="K48" s="5">
        <f t="shared" si="22"/>
        <v>9</v>
      </c>
      <c r="L48" s="5">
        <f t="shared" si="22"/>
        <v>11</v>
      </c>
      <c r="M48" s="5">
        <f t="shared" si="22"/>
        <v>11</v>
      </c>
      <c r="N48" s="5">
        <f t="shared" si="22"/>
        <v>6</v>
      </c>
      <c r="P48" s="5">
        <f t="shared" si="23"/>
        <v>12</v>
      </c>
      <c r="R48" s="5">
        <f t="shared" si="25"/>
        <v>1000</v>
      </c>
    </row>
    <row r="49" spans="1:18" ht="15" thickBot="1" x14ac:dyDescent="0.35">
      <c r="A49" s="1" t="s">
        <v>53</v>
      </c>
      <c r="B49" s="2">
        <v>2</v>
      </c>
      <c r="C49" s="2">
        <v>4</v>
      </c>
      <c r="D49" s="2">
        <v>3</v>
      </c>
      <c r="E49" s="2">
        <v>2</v>
      </c>
      <c r="F49" s="2">
        <v>3</v>
      </c>
      <c r="G49" s="2">
        <v>1</v>
      </c>
      <c r="H49" s="2">
        <v>1000</v>
      </c>
      <c r="J49" s="5">
        <f t="shared" si="24"/>
        <v>11</v>
      </c>
      <c r="K49" s="5">
        <f t="shared" si="22"/>
        <v>9</v>
      </c>
      <c r="L49" s="5">
        <f t="shared" si="22"/>
        <v>10</v>
      </c>
      <c r="M49" s="5">
        <f t="shared" si="22"/>
        <v>11</v>
      </c>
      <c r="N49" s="5">
        <f t="shared" si="22"/>
        <v>10</v>
      </c>
      <c r="P49" s="5">
        <f t="shared" si="23"/>
        <v>12</v>
      </c>
      <c r="R49" s="5">
        <f t="shared" si="25"/>
        <v>1000</v>
      </c>
    </row>
    <row r="50" spans="1:18" ht="15" thickBot="1" x14ac:dyDescent="0.35">
      <c r="A50" s="1" t="s">
        <v>54</v>
      </c>
      <c r="B50" s="2">
        <v>2</v>
      </c>
      <c r="C50" s="2">
        <v>4</v>
      </c>
      <c r="D50" s="2">
        <v>7</v>
      </c>
      <c r="E50" s="2">
        <v>8</v>
      </c>
      <c r="F50" s="2">
        <v>11</v>
      </c>
      <c r="G50" s="2">
        <v>10</v>
      </c>
      <c r="H50" s="2">
        <v>1000</v>
      </c>
      <c r="J50" s="5">
        <f t="shared" si="24"/>
        <v>11</v>
      </c>
      <c r="K50" s="5">
        <f t="shared" si="22"/>
        <v>9</v>
      </c>
      <c r="L50" s="5">
        <f t="shared" si="22"/>
        <v>6</v>
      </c>
      <c r="M50" s="5">
        <f t="shared" si="22"/>
        <v>5</v>
      </c>
      <c r="N50" s="5">
        <f t="shared" si="22"/>
        <v>2</v>
      </c>
      <c r="P50" s="5">
        <f t="shared" si="23"/>
        <v>3</v>
      </c>
      <c r="R50" s="5">
        <f t="shared" si="25"/>
        <v>1000</v>
      </c>
    </row>
    <row r="51" spans="1:18" ht="15" thickBot="1" x14ac:dyDescent="0.35">
      <c r="A51" s="1" t="s">
        <v>55</v>
      </c>
      <c r="B51" s="2">
        <v>1</v>
      </c>
      <c r="C51" s="2">
        <v>4</v>
      </c>
      <c r="D51" s="2">
        <v>4</v>
      </c>
      <c r="E51" s="2">
        <v>1</v>
      </c>
      <c r="F51" s="2">
        <v>1</v>
      </c>
      <c r="G51" s="2">
        <v>10</v>
      </c>
      <c r="H51" s="2">
        <v>1000</v>
      </c>
      <c r="J51" s="5">
        <f t="shared" si="24"/>
        <v>12</v>
      </c>
      <c r="K51" s="5">
        <f t="shared" si="22"/>
        <v>9</v>
      </c>
      <c r="L51" s="5">
        <f t="shared" si="22"/>
        <v>9</v>
      </c>
      <c r="M51" s="5">
        <f t="shared" si="22"/>
        <v>12</v>
      </c>
      <c r="N51" s="5">
        <f t="shared" si="22"/>
        <v>12</v>
      </c>
      <c r="P51" s="5">
        <f t="shared" si="23"/>
        <v>3</v>
      </c>
      <c r="R51" s="5">
        <f t="shared" si="25"/>
        <v>1000</v>
      </c>
    </row>
    <row r="52" spans="1:18" ht="15" thickBot="1" x14ac:dyDescent="0.35">
      <c r="A52" s="1" t="s">
        <v>56</v>
      </c>
      <c r="B52" s="2">
        <v>2</v>
      </c>
      <c r="C52" s="2">
        <v>4</v>
      </c>
      <c r="D52" s="2">
        <v>10</v>
      </c>
      <c r="E52" s="2">
        <v>8</v>
      </c>
      <c r="F52" s="2">
        <v>12</v>
      </c>
      <c r="G52" s="2">
        <v>1</v>
      </c>
      <c r="H52" s="2">
        <v>1000</v>
      </c>
      <c r="J52" s="5">
        <f t="shared" si="24"/>
        <v>11</v>
      </c>
      <c r="K52" s="5">
        <f t="shared" si="22"/>
        <v>9</v>
      </c>
      <c r="L52" s="5">
        <f t="shared" si="22"/>
        <v>3</v>
      </c>
      <c r="M52" s="5">
        <f t="shared" si="22"/>
        <v>5</v>
      </c>
      <c r="N52" s="5">
        <f t="shared" si="22"/>
        <v>1</v>
      </c>
      <c r="P52" s="5">
        <f t="shared" si="23"/>
        <v>12</v>
      </c>
      <c r="R52" s="5">
        <f t="shared" si="25"/>
        <v>1000</v>
      </c>
    </row>
    <row r="53" spans="1:18" ht="15" thickBot="1" x14ac:dyDescent="0.35">
      <c r="A53" s="1" t="s">
        <v>57</v>
      </c>
      <c r="B53" s="2">
        <v>2</v>
      </c>
      <c r="C53" s="2">
        <v>4</v>
      </c>
      <c r="D53" s="2">
        <v>8</v>
      </c>
      <c r="E53" s="2">
        <v>8</v>
      </c>
      <c r="F53" s="2">
        <v>5</v>
      </c>
      <c r="G53" s="2">
        <v>7</v>
      </c>
      <c r="H53" s="2">
        <v>1000</v>
      </c>
      <c r="J53" s="5">
        <f t="shared" si="24"/>
        <v>11</v>
      </c>
      <c r="K53" s="5">
        <f t="shared" si="22"/>
        <v>9</v>
      </c>
      <c r="L53" s="5">
        <f t="shared" si="22"/>
        <v>5</v>
      </c>
      <c r="M53" s="5">
        <f t="shared" si="22"/>
        <v>5</v>
      </c>
      <c r="N53" s="5">
        <f t="shared" si="22"/>
        <v>8</v>
      </c>
      <c r="P53" s="5">
        <f t="shared" si="23"/>
        <v>6</v>
      </c>
      <c r="R53" s="5">
        <f t="shared" si="25"/>
        <v>1000</v>
      </c>
    </row>
    <row r="54" spans="1:18" ht="15" thickBot="1" x14ac:dyDescent="0.35">
      <c r="A54" s="1" t="s">
        <v>58</v>
      </c>
      <c r="B54" s="2">
        <v>2</v>
      </c>
      <c r="C54" s="2">
        <v>1</v>
      </c>
      <c r="D54" s="2">
        <v>9</v>
      </c>
      <c r="E54" s="2">
        <v>8</v>
      </c>
      <c r="F54" s="2">
        <v>4</v>
      </c>
      <c r="G54" s="2">
        <v>1</v>
      </c>
      <c r="H54" s="2">
        <v>1000</v>
      </c>
      <c r="J54" s="5">
        <f t="shared" si="24"/>
        <v>11</v>
      </c>
      <c r="K54" s="5">
        <f t="shared" si="22"/>
        <v>12</v>
      </c>
      <c r="L54" s="5">
        <f t="shared" si="22"/>
        <v>4</v>
      </c>
      <c r="M54" s="5">
        <f t="shared" si="22"/>
        <v>5</v>
      </c>
      <c r="N54" s="5">
        <f t="shared" si="22"/>
        <v>9</v>
      </c>
      <c r="P54" s="5">
        <f t="shared" si="23"/>
        <v>12</v>
      </c>
      <c r="R54" s="5">
        <f t="shared" si="25"/>
        <v>1000</v>
      </c>
    </row>
    <row r="55" spans="1:18" ht="15" thickBot="1" x14ac:dyDescent="0.35">
      <c r="A55" s="1" t="s">
        <v>59</v>
      </c>
      <c r="B55" s="2">
        <v>2</v>
      </c>
      <c r="C55" s="2">
        <v>1</v>
      </c>
      <c r="D55" s="2">
        <v>1</v>
      </c>
      <c r="E55" s="2">
        <v>8</v>
      </c>
      <c r="F55" s="2">
        <v>10</v>
      </c>
      <c r="G55" s="2">
        <v>12</v>
      </c>
      <c r="H55" s="2">
        <v>1000</v>
      </c>
      <c r="J55" s="5">
        <f t="shared" si="24"/>
        <v>11</v>
      </c>
      <c r="K55" s="5">
        <f t="shared" si="22"/>
        <v>12</v>
      </c>
      <c r="L55" s="5">
        <f t="shared" si="22"/>
        <v>12</v>
      </c>
      <c r="M55" s="5">
        <f t="shared" si="22"/>
        <v>5</v>
      </c>
      <c r="N55" s="5">
        <f t="shared" si="22"/>
        <v>3</v>
      </c>
      <c r="P55" s="5">
        <f t="shared" si="23"/>
        <v>1</v>
      </c>
      <c r="R55" s="5">
        <f t="shared" si="25"/>
        <v>1000</v>
      </c>
    </row>
    <row r="56" spans="1:18" ht="18.600000000000001" thickBot="1" x14ac:dyDescent="0.35">
      <c r="A56" s="13"/>
    </row>
    <row r="57" spans="1:18" ht="15" thickBot="1" x14ac:dyDescent="0.35">
      <c r="A57" s="1" t="s">
        <v>60</v>
      </c>
      <c r="B57" s="1" t="s">
        <v>41</v>
      </c>
      <c r="C57" s="1" t="s">
        <v>42</v>
      </c>
      <c r="D57" s="1" t="s">
        <v>43</v>
      </c>
      <c r="E57" s="1" t="s">
        <v>44</v>
      </c>
      <c r="F57" s="1" t="s">
        <v>45</v>
      </c>
      <c r="G57" s="1" t="s">
        <v>46</v>
      </c>
    </row>
    <row r="58" spans="1:18" ht="15" thickBot="1" x14ac:dyDescent="0.35">
      <c r="A58" s="1" t="s">
        <v>61</v>
      </c>
      <c r="B58" s="2" t="s">
        <v>62</v>
      </c>
      <c r="C58" s="2" t="s">
        <v>63</v>
      </c>
      <c r="D58" s="2" t="s">
        <v>64</v>
      </c>
      <c r="E58" s="2" t="s">
        <v>62</v>
      </c>
      <c r="F58" s="2" t="s">
        <v>65</v>
      </c>
      <c r="G58" s="2" t="s">
        <v>66</v>
      </c>
    </row>
    <row r="59" spans="1:18" ht="15" thickBot="1" x14ac:dyDescent="0.35">
      <c r="A59" s="1" t="s">
        <v>67</v>
      </c>
      <c r="B59" s="2" t="s">
        <v>68</v>
      </c>
      <c r="C59" s="2" t="s">
        <v>68</v>
      </c>
      <c r="D59" s="2" t="s">
        <v>69</v>
      </c>
      <c r="E59" s="2" t="s">
        <v>68</v>
      </c>
      <c r="F59" s="2" t="s">
        <v>70</v>
      </c>
      <c r="G59" s="2" t="s">
        <v>71</v>
      </c>
    </row>
    <row r="60" spans="1:18" ht="15" thickBot="1" x14ac:dyDescent="0.35">
      <c r="A60" s="1" t="s">
        <v>72</v>
      </c>
      <c r="B60" s="2" t="s">
        <v>73</v>
      </c>
      <c r="C60" s="2" t="s">
        <v>73</v>
      </c>
      <c r="D60" s="2" t="s">
        <v>74</v>
      </c>
      <c r="E60" s="2" t="s">
        <v>73</v>
      </c>
      <c r="F60" s="2" t="s">
        <v>73</v>
      </c>
      <c r="G60" s="2" t="s">
        <v>75</v>
      </c>
    </row>
    <row r="61" spans="1:18" ht="15" thickBot="1" x14ac:dyDescent="0.35">
      <c r="A61" s="1" t="s">
        <v>76</v>
      </c>
      <c r="B61" s="2" t="s">
        <v>77</v>
      </c>
      <c r="C61" s="2" t="s">
        <v>77</v>
      </c>
      <c r="D61" s="2" t="s">
        <v>78</v>
      </c>
      <c r="E61" s="2" t="s">
        <v>77</v>
      </c>
      <c r="F61" s="2" t="s">
        <v>77</v>
      </c>
      <c r="G61" s="2" t="s">
        <v>79</v>
      </c>
    </row>
    <row r="62" spans="1:18" ht="15" thickBot="1" x14ac:dyDescent="0.35">
      <c r="A62" s="1" t="s">
        <v>80</v>
      </c>
      <c r="B62" s="2" t="s">
        <v>81</v>
      </c>
      <c r="C62" s="2" t="s">
        <v>81</v>
      </c>
      <c r="D62" s="2" t="s">
        <v>82</v>
      </c>
      <c r="E62" s="2" t="s">
        <v>81</v>
      </c>
      <c r="F62" s="2" t="s">
        <v>81</v>
      </c>
      <c r="G62" s="2" t="s">
        <v>83</v>
      </c>
    </row>
    <row r="63" spans="1:18" ht="15" thickBot="1" x14ac:dyDescent="0.35">
      <c r="A63" s="1" t="s">
        <v>84</v>
      </c>
      <c r="B63" s="2" t="s">
        <v>85</v>
      </c>
      <c r="C63" s="2" t="s">
        <v>85</v>
      </c>
      <c r="D63" s="2" t="s">
        <v>86</v>
      </c>
      <c r="E63" s="2" t="s">
        <v>85</v>
      </c>
      <c r="F63" s="2" t="s">
        <v>85</v>
      </c>
      <c r="G63" s="2" t="s">
        <v>87</v>
      </c>
    </row>
    <row r="64" spans="1:18" ht="15" thickBot="1" x14ac:dyDescent="0.35">
      <c r="A64" s="1" t="s">
        <v>88</v>
      </c>
      <c r="B64" s="2" t="s">
        <v>89</v>
      </c>
      <c r="C64" s="2" t="s">
        <v>89</v>
      </c>
      <c r="D64" s="2" t="s">
        <v>90</v>
      </c>
      <c r="E64" s="2" t="s">
        <v>89</v>
      </c>
      <c r="F64" s="2" t="s">
        <v>89</v>
      </c>
      <c r="G64" s="2" t="s">
        <v>91</v>
      </c>
    </row>
    <row r="65" spans="1:7" ht="15" thickBot="1" x14ac:dyDescent="0.35">
      <c r="A65" s="1" t="s">
        <v>92</v>
      </c>
      <c r="B65" s="2" t="s">
        <v>93</v>
      </c>
      <c r="C65" s="2" t="s">
        <v>93</v>
      </c>
      <c r="D65" s="2" t="s">
        <v>94</v>
      </c>
      <c r="E65" s="2" t="s">
        <v>93</v>
      </c>
      <c r="F65" s="2" t="s">
        <v>93</v>
      </c>
      <c r="G65" s="2" t="s">
        <v>95</v>
      </c>
    </row>
    <row r="66" spans="1:7" ht="15" thickBot="1" x14ac:dyDescent="0.35">
      <c r="A66" s="1" t="s">
        <v>96</v>
      </c>
      <c r="B66" s="2" t="s">
        <v>97</v>
      </c>
      <c r="C66" s="2" t="s">
        <v>97</v>
      </c>
      <c r="D66" s="2" t="s">
        <v>98</v>
      </c>
      <c r="E66" s="2" t="s">
        <v>97</v>
      </c>
      <c r="F66" s="2" t="s">
        <v>97</v>
      </c>
      <c r="G66" s="2" t="s">
        <v>99</v>
      </c>
    </row>
    <row r="67" spans="1:7" ht="15" thickBot="1" x14ac:dyDescent="0.35">
      <c r="A67" s="1" t="s">
        <v>100</v>
      </c>
      <c r="B67" s="2" t="s">
        <v>101</v>
      </c>
      <c r="C67" s="2" t="s">
        <v>101</v>
      </c>
      <c r="D67" s="2" t="s">
        <v>102</v>
      </c>
      <c r="E67" s="2" t="s">
        <v>101</v>
      </c>
      <c r="F67" s="2" t="s">
        <v>101</v>
      </c>
      <c r="G67" s="2" t="s">
        <v>103</v>
      </c>
    </row>
    <row r="68" spans="1:7" ht="15" thickBot="1" x14ac:dyDescent="0.35">
      <c r="A68" s="1" t="s">
        <v>104</v>
      </c>
      <c r="B68" s="2" t="s">
        <v>105</v>
      </c>
      <c r="C68" s="2" t="s">
        <v>105</v>
      </c>
      <c r="D68" s="2" t="s">
        <v>106</v>
      </c>
      <c r="E68" s="2" t="s">
        <v>105</v>
      </c>
      <c r="F68" s="2" t="s">
        <v>105</v>
      </c>
      <c r="G68" s="2" t="s">
        <v>105</v>
      </c>
    </row>
    <row r="69" spans="1:7" ht="15" thickBot="1" x14ac:dyDescent="0.35">
      <c r="A69" s="1" t="s">
        <v>107</v>
      </c>
      <c r="B69" s="2" t="s">
        <v>108</v>
      </c>
      <c r="C69" s="2" t="s">
        <v>108</v>
      </c>
      <c r="D69" s="2" t="s">
        <v>109</v>
      </c>
      <c r="E69" s="2" t="s">
        <v>108</v>
      </c>
      <c r="F69" s="2" t="s">
        <v>108</v>
      </c>
      <c r="G69" s="2" t="s">
        <v>108</v>
      </c>
    </row>
    <row r="70" spans="1:7" ht="18.600000000000001" thickBot="1" x14ac:dyDescent="0.35">
      <c r="A70" s="13"/>
    </row>
    <row r="71" spans="1:7" ht="15" thickBot="1" x14ac:dyDescent="0.35">
      <c r="A71" s="1" t="s">
        <v>110</v>
      </c>
      <c r="B71" s="1" t="s">
        <v>41</v>
      </c>
      <c r="C71" s="1" t="s">
        <v>42</v>
      </c>
      <c r="D71" s="1" t="s">
        <v>43</v>
      </c>
      <c r="E71" s="1" t="s">
        <v>44</v>
      </c>
      <c r="F71" s="1" t="s">
        <v>45</v>
      </c>
      <c r="G71" s="1" t="s">
        <v>46</v>
      </c>
    </row>
    <row r="72" spans="1:7" ht="15" thickBot="1" x14ac:dyDescent="0.35">
      <c r="A72" s="1" t="s">
        <v>61</v>
      </c>
      <c r="B72" s="2">
        <v>11</v>
      </c>
      <c r="C72" s="2">
        <v>16</v>
      </c>
      <c r="D72" s="2">
        <v>967.4</v>
      </c>
      <c r="E72" s="2">
        <v>11</v>
      </c>
      <c r="F72" s="2">
        <v>14</v>
      </c>
      <c r="G72" s="2">
        <v>15</v>
      </c>
    </row>
    <row r="73" spans="1:7" ht="15" thickBot="1" x14ac:dyDescent="0.35">
      <c r="A73" s="1" t="s">
        <v>67</v>
      </c>
      <c r="B73" s="2">
        <v>10</v>
      </c>
      <c r="C73" s="2">
        <v>10</v>
      </c>
      <c r="D73" s="2">
        <v>963.4</v>
      </c>
      <c r="E73" s="2">
        <v>10</v>
      </c>
      <c r="F73" s="2">
        <v>13</v>
      </c>
      <c r="G73" s="2">
        <v>14</v>
      </c>
    </row>
    <row r="74" spans="1:7" ht="15" thickBot="1" x14ac:dyDescent="0.35">
      <c r="A74" s="1" t="s">
        <v>72</v>
      </c>
      <c r="B74" s="2">
        <v>9</v>
      </c>
      <c r="C74" s="2">
        <v>9</v>
      </c>
      <c r="D74" s="2">
        <v>960.9</v>
      </c>
      <c r="E74" s="2">
        <v>9</v>
      </c>
      <c r="F74" s="2">
        <v>9</v>
      </c>
      <c r="G74" s="2">
        <v>13</v>
      </c>
    </row>
    <row r="75" spans="1:7" ht="15" thickBot="1" x14ac:dyDescent="0.35">
      <c r="A75" s="1" t="s">
        <v>76</v>
      </c>
      <c r="B75" s="2">
        <v>8</v>
      </c>
      <c r="C75" s="2">
        <v>8</v>
      </c>
      <c r="D75" s="2">
        <v>959.9</v>
      </c>
      <c r="E75" s="2">
        <v>8</v>
      </c>
      <c r="F75" s="2">
        <v>8</v>
      </c>
      <c r="G75" s="2">
        <v>12</v>
      </c>
    </row>
    <row r="76" spans="1:7" ht="15" thickBot="1" x14ac:dyDescent="0.35">
      <c r="A76" s="1" t="s">
        <v>80</v>
      </c>
      <c r="B76" s="2">
        <v>7</v>
      </c>
      <c r="C76" s="2">
        <v>7</v>
      </c>
      <c r="D76" s="2">
        <v>958.9</v>
      </c>
      <c r="E76" s="2">
        <v>7</v>
      </c>
      <c r="F76" s="2">
        <v>7</v>
      </c>
      <c r="G76" s="2">
        <v>11</v>
      </c>
    </row>
    <row r="77" spans="1:7" ht="15" thickBot="1" x14ac:dyDescent="0.35">
      <c r="A77" s="1" t="s">
        <v>84</v>
      </c>
      <c r="B77" s="2">
        <v>6</v>
      </c>
      <c r="C77" s="2">
        <v>6</v>
      </c>
      <c r="D77" s="2">
        <v>957.9</v>
      </c>
      <c r="E77" s="2">
        <v>6</v>
      </c>
      <c r="F77" s="2">
        <v>6</v>
      </c>
      <c r="G77" s="2">
        <v>10</v>
      </c>
    </row>
    <row r="78" spans="1:7" ht="15" thickBot="1" x14ac:dyDescent="0.35">
      <c r="A78" s="1" t="s">
        <v>88</v>
      </c>
      <c r="B78" s="2">
        <v>5</v>
      </c>
      <c r="C78" s="2">
        <v>5</v>
      </c>
      <c r="D78" s="2">
        <v>956.9</v>
      </c>
      <c r="E78" s="2">
        <v>5</v>
      </c>
      <c r="F78" s="2">
        <v>5</v>
      </c>
      <c r="G78" s="2">
        <v>9</v>
      </c>
    </row>
    <row r="79" spans="1:7" ht="15" thickBot="1" x14ac:dyDescent="0.35">
      <c r="A79" s="1" t="s">
        <v>92</v>
      </c>
      <c r="B79" s="2">
        <v>4</v>
      </c>
      <c r="C79" s="2">
        <v>4</v>
      </c>
      <c r="D79" s="2">
        <v>953.4</v>
      </c>
      <c r="E79" s="2">
        <v>4</v>
      </c>
      <c r="F79" s="2">
        <v>4</v>
      </c>
      <c r="G79" s="2">
        <v>8</v>
      </c>
    </row>
    <row r="80" spans="1:7" ht="15" thickBot="1" x14ac:dyDescent="0.35">
      <c r="A80" s="1" t="s">
        <v>96</v>
      </c>
      <c r="B80" s="2">
        <v>3</v>
      </c>
      <c r="C80" s="2">
        <v>3</v>
      </c>
      <c r="D80" s="2">
        <v>952.4</v>
      </c>
      <c r="E80" s="2">
        <v>3</v>
      </c>
      <c r="F80" s="2">
        <v>3</v>
      </c>
      <c r="G80" s="2">
        <v>7</v>
      </c>
    </row>
    <row r="81" spans="1:11" ht="15" thickBot="1" x14ac:dyDescent="0.35">
      <c r="A81" s="1" t="s">
        <v>100</v>
      </c>
      <c r="B81" s="2">
        <v>2</v>
      </c>
      <c r="C81" s="2">
        <v>2</v>
      </c>
      <c r="D81" s="2">
        <v>951.4</v>
      </c>
      <c r="E81" s="2">
        <v>2</v>
      </c>
      <c r="F81" s="2">
        <v>2</v>
      </c>
      <c r="G81" s="2">
        <v>6</v>
      </c>
    </row>
    <row r="82" spans="1:11" ht="15" thickBot="1" x14ac:dyDescent="0.35">
      <c r="A82" s="1" t="s">
        <v>104</v>
      </c>
      <c r="B82" s="2">
        <v>1</v>
      </c>
      <c r="C82" s="2">
        <v>1</v>
      </c>
      <c r="D82" s="2">
        <v>947.9</v>
      </c>
      <c r="E82" s="2">
        <v>1</v>
      </c>
      <c r="F82" s="2">
        <v>1</v>
      </c>
      <c r="G82" s="2">
        <v>1</v>
      </c>
    </row>
    <row r="83" spans="1:11" ht="15" thickBot="1" x14ac:dyDescent="0.35">
      <c r="A83" s="1" t="s">
        <v>107</v>
      </c>
      <c r="B83" s="2">
        <v>0</v>
      </c>
      <c r="C83" s="2">
        <v>0</v>
      </c>
      <c r="D83" s="2">
        <v>944.4</v>
      </c>
      <c r="E83" s="2">
        <v>0</v>
      </c>
      <c r="F83" s="2">
        <v>0</v>
      </c>
      <c r="G83" s="2">
        <v>0</v>
      </c>
    </row>
    <row r="84" spans="1:11" ht="18.600000000000001" thickBot="1" x14ac:dyDescent="0.35">
      <c r="A84" s="13"/>
    </row>
    <row r="85" spans="1:11" ht="15" thickBot="1" x14ac:dyDescent="0.35">
      <c r="A85" s="1" t="s">
        <v>111</v>
      </c>
      <c r="B85" s="1" t="s">
        <v>41</v>
      </c>
      <c r="C85" s="1" t="s">
        <v>42</v>
      </c>
      <c r="D85" s="1" t="s">
        <v>43</v>
      </c>
      <c r="E85" s="1" t="s">
        <v>44</v>
      </c>
      <c r="F85" s="1" t="s">
        <v>45</v>
      </c>
      <c r="G85" s="1" t="s">
        <v>46</v>
      </c>
      <c r="H85" s="1" t="s">
        <v>112</v>
      </c>
      <c r="I85" s="1" t="s">
        <v>113</v>
      </c>
      <c r="J85" s="1" t="s">
        <v>114</v>
      </c>
      <c r="K85" s="1" t="s">
        <v>115</v>
      </c>
    </row>
    <row r="86" spans="1:11" ht="15" thickBot="1" x14ac:dyDescent="0.35">
      <c r="A86" s="1" t="s">
        <v>48</v>
      </c>
      <c r="B86" s="2">
        <v>10</v>
      </c>
      <c r="C86" s="2">
        <v>8</v>
      </c>
      <c r="D86" s="2">
        <v>957.9</v>
      </c>
      <c r="E86" s="2">
        <v>6</v>
      </c>
      <c r="F86" s="2">
        <v>4</v>
      </c>
      <c r="G86" s="2">
        <v>9</v>
      </c>
      <c r="H86" s="2">
        <v>994.9</v>
      </c>
      <c r="I86" s="2">
        <v>1000</v>
      </c>
      <c r="J86" s="2">
        <v>5.0999999999999996</v>
      </c>
      <c r="K86" s="2">
        <v>0.51</v>
      </c>
    </row>
    <row r="87" spans="1:11" ht="15" thickBot="1" x14ac:dyDescent="0.35">
      <c r="A87" s="1" t="s">
        <v>49</v>
      </c>
      <c r="B87" s="2">
        <v>10</v>
      </c>
      <c r="C87" s="2">
        <v>8</v>
      </c>
      <c r="D87" s="2">
        <v>958.9</v>
      </c>
      <c r="E87" s="2">
        <v>10</v>
      </c>
      <c r="F87" s="2">
        <v>6</v>
      </c>
      <c r="G87" s="2">
        <v>15</v>
      </c>
      <c r="H87" s="2">
        <v>1007.9</v>
      </c>
      <c r="I87" s="2">
        <v>1000</v>
      </c>
      <c r="J87" s="2">
        <v>-7.9</v>
      </c>
      <c r="K87" s="2">
        <v>-0.79</v>
      </c>
    </row>
    <row r="88" spans="1:11" ht="15" thickBot="1" x14ac:dyDescent="0.35">
      <c r="A88" s="1" t="s">
        <v>50</v>
      </c>
      <c r="B88" s="2">
        <v>10</v>
      </c>
      <c r="C88" s="2">
        <v>8</v>
      </c>
      <c r="D88" s="2">
        <v>944.4</v>
      </c>
      <c r="E88" s="2">
        <v>6</v>
      </c>
      <c r="F88" s="2">
        <v>13</v>
      </c>
      <c r="G88" s="2">
        <v>15</v>
      </c>
      <c r="H88" s="2">
        <v>996.4</v>
      </c>
      <c r="I88" s="2">
        <v>1000</v>
      </c>
      <c r="J88" s="2">
        <v>3.6</v>
      </c>
      <c r="K88" s="2">
        <v>0.36</v>
      </c>
    </row>
    <row r="89" spans="1:11" ht="15" thickBot="1" x14ac:dyDescent="0.35">
      <c r="A89" s="1" t="s">
        <v>51</v>
      </c>
      <c r="B89" s="2">
        <v>10</v>
      </c>
      <c r="C89" s="2">
        <v>16</v>
      </c>
      <c r="D89" s="2">
        <v>947.9</v>
      </c>
      <c r="E89" s="2">
        <v>10</v>
      </c>
      <c r="F89" s="2">
        <v>3</v>
      </c>
      <c r="G89" s="2">
        <v>9</v>
      </c>
      <c r="H89" s="2">
        <v>995.9</v>
      </c>
      <c r="I89" s="2">
        <v>1000</v>
      </c>
      <c r="J89" s="2">
        <v>4.0999999999999996</v>
      </c>
      <c r="K89" s="2">
        <v>0.41</v>
      </c>
    </row>
    <row r="90" spans="1:11" ht="15" thickBot="1" x14ac:dyDescent="0.35">
      <c r="A90" s="1" t="s">
        <v>52</v>
      </c>
      <c r="B90" s="2">
        <v>10</v>
      </c>
      <c r="C90" s="2">
        <v>8</v>
      </c>
      <c r="D90" s="2">
        <v>963.4</v>
      </c>
      <c r="E90" s="2">
        <v>10</v>
      </c>
      <c r="F90" s="2">
        <v>5</v>
      </c>
      <c r="G90" s="2">
        <v>15</v>
      </c>
      <c r="H90" s="2">
        <v>1011.4</v>
      </c>
      <c r="I90" s="2">
        <v>1000</v>
      </c>
      <c r="J90" s="2">
        <v>-11.4</v>
      </c>
      <c r="K90" s="2">
        <v>-1.1399999999999999</v>
      </c>
    </row>
    <row r="91" spans="1:11" ht="15" thickBot="1" x14ac:dyDescent="0.35">
      <c r="A91" s="1" t="s">
        <v>53</v>
      </c>
      <c r="B91" s="2">
        <v>10</v>
      </c>
      <c r="C91" s="2">
        <v>8</v>
      </c>
      <c r="D91" s="2">
        <v>960.9</v>
      </c>
      <c r="E91" s="2">
        <v>10</v>
      </c>
      <c r="F91" s="2">
        <v>9</v>
      </c>
      <c r="G91" s="2">
        <v>15</v>
      </c>
      <c r="H91" s="2">
        <v>1012.9</v>
      </c>
      <c r="I91" s="2">
        <v>1000</v>
      </c>
      <c r="J91" s="2">
        <v>-12.9</v>
      </c>
      <c r="K91" s="2">
        <v>-1.29</v>
      </c>
    </row>
    <row r="92" spans="1:11" ht="15" thickBot="1" x14ac:dyDescent="0.35">
      <c r="A92" s="1" t="s">
        <v>54</v>
      </c>
      <c r="B92" s="2">
        <v>10</v>
      </c>
      <c r="C92" s="2">
        <v>8</v>
      </c>
      <c r="D92" s="2">
        <v>956.9</v>
      </c>
      <c r="E92" s="2">
        <v>4</v>
      </c>
      <c r="F92" s="2">
        <v>1</v>
      </c>
      <c r="G92" s="2">
        <v>6</v>
      </c>
      <c r="H92" s="2">
        <v>985.9</v>
      </c>
      <c r="I92" s="2">
        <v>1000</v>
      </c>
      <c r="J92" s="2">
        <v>14.1</v>
      </c>
      <c r="K92" s="2">
        <v>1.41</v>
      </c>
    </row>
    <row r="93" spans="1:11" ht="15" thickBot="1" x14ac:dyDescent="0.35">
      <c r="A93" s="1" t="s">
        <v>55</v>
      </c>
      <c r="B93" s="2">
        <v>11</v>
      </c>
      <c r="C93" s="2">
        <v>8</v>
      </c>
      <c r="D93" s="2">
        <v>959.9</v>
      </c>
      <c r="E93" s="2">
        <v>11</v>
      </c>
      <c r="F93" s="2">
        <v>14</v>
      </c>
      <c r="G93" s="2">
        <v>6</v>
      </c>
      <c r="H93" s="2">
        <v>1009.9</v>
      </c>
      <c r="I93" s="2">
        <v>1000</v>
      </c>
      <c r="J93" s="2">
        <v>-9.9</v>
      </c>
      <c r="K93" s="2">
        <v>-0.99</v>
      </c>
    </row>
    <row r="94" spans="1:11" ht="15" thickBot="1" x14ac:dyDescent="0.35">
      <c r="A94" s="1" t="s">
        <v>56</v>
      </c>
      <c r="B94" s="2">
        <v>10</v>
      </c>
      <c r="C94" s="2">
        <v>8</v>
      </c>
      <c r="D94" s="2">
        <v>951.4</v>
      </c>
      <c r="E94" s="2">
        <v>4</v>
      </c>
      <c r="F94" s="2">
        <v>0</v>
      </c>
      <c r="G94" s="2">
        <v>15</v>
      </c>
      <c r="H94" s="2">
        <v>988.4</v>
      </c>
      <c r="I94" s="2">
        <v>1000</v>
      </c>
      <c r="J94" s="2">
        <v>11.6</v>
      </c>
      <c r="K94" s="2">
        <v>1.1599999999999999</v>
      </c>
    </row>
    <row r="95" spans="1:11" ht="15" thickBot="1" x14ac:dyDescent="0.35">
      <c r="A95" s="1" t="s">
        <v>57</v>
      </c>
      <c r="B95" s="2">
        <v>10</v>
      </c>
      <c r="C95" s="2">
        <v>8</v>
      </c>
      <c r="D95" s="2">
        <v>953.4</v>
      </c>
      <c r="E95" s="2">
        <v>4</v>
      </c>
      <c r="F95" s="2">
        <v>7</v>
      </c>
      <c r="G95" s="2">
        <v>9</v>
      </c>
      <c r="H95" s="2">
        <v>991.4</v>
      </c>
      <c r="I95" s="2">
        <v>1000</v>
      </c>
      <c r="J95" s="2">
        <v>8.6</v>
      </c>
      <c r="K95" s="2">
        <v>0.86</v>
      </c>
    </row>
    <row r="96" spans="1:11" ht="15" thickBot="1" x14ac:dyDescent="0.35">
      <c r="A96" s="1" t="s">
        <v>58</v>
      </c>
      <c r="B96" s="2">
        <v>10</v>
      </c>
      <c r="C96" s="2">
        <v>16</v>
      </c>
      <c r="D96" s="2">
        <v>952.4</v>
      </c>
      <c r="E96" s="2">
        <v>4</v>
      </c>
      <c r="F96" s="2">
        <v>8</v>
      </c>
      <c r="G96" s="2">
        <v>15</v>
      </c>
      <c r="H96" s="2">
        <v>1005.4</v>
      </c>
      <c r="I96" s="2">
        <v>1000</v>
      </c>
      <c r="J96" s="2">
        <v>-5.4</v>
      </c>
      <c r="K96" s="2">
        <v>-0.54</v>
      </c>
    </row>
    <row r="97" spans="1:11" ht="15" thickBot="1" x14ac:dyDescent="0.35">
      <c r="A97" s="1" t="s">
        <v>59</v>
      </c>
      <c r="B97" s="2">
        <v>10</v>
      </c>
      <c r="C97" s="2">
        <v>16</v>
      </c>
      <c r="D97" s="2">
        <v>967.4</v>
      </c>
      <c r="E97" s="2">
        <v>4</v>
      </c>
      <c r="F97" s="2">
        <v>2</v>
      </c>
      <c r="G97" s="2">
        <v>0</v>
      </c>
      <c r="H97" s="2">
        <v>999.4</v>
      </c>
      <c r="I97" s="2">
        <v>1000</v>
      </c>
      <c r="J97" s="2">
        <v>0.6</v>
      </c>
      <c r="K97" s="2">
        <v>0.06</v>
      </c>
    </row>
    <row r="98" spans="1:11" ht="15" thickBot="1" x14ac:dyDescent="0.35"/>
    <row r="99" spans="1:11" ht="15" thickBot="1" x14ac:dyDescent="0.35">
      <c r="A99" s="1" t="s">
        <v>116</v>
      </c>
      <c r="B99" s="3">
        <v>1034.4000000000001</v>
      </c>
    </row>
    <row r="100" spans="1:11" ht="15" thickBot="1" x14ac:dyDescent="0.35">
      <c r="A100" s="1" t="s">
        <v>117</v>
      </c>
      <c r="B100" s="3">
        <v>944.4</v>
      </c>
    </row>
    <row r="101" spans="1:11" ht="15" thickBot="1" x14ac:dyDescent="0.35">
      <c r="A101" s="1" t="s">
        <v>118</v>
      </c>
      <c r="B101" s="3">
        <v>11999.8</v>
      </c>
    </row>
    <row r="102" spans="1:11" ht="15" thickBot="1" x14ac:dyDescent="0.35">
      <c r="A102" s="1" t="s">
        <v>119</v>
      </c>
      <c r="B102" s="3">
        <v>12000</v>
      </c>
    </row>
    <row r="103" spans="1:11" ht="15" thickBot="1" x14ac:dyDescent="0.35">
      <c r="A103" s="1" t="s">
        <v>120</v>
      </c>
      <c r="B103" s="3">
        <v>-0.2</v>
      </c>
    </row>
    <row r="104" spans="1:11" ht="15" thickBot="1" x14ac:dyDescent="0.35">
      <c r="A104" s="1" t="s">
        <v>121</v>
      </c>
      <c r="B104" s="3"/>
    </row>
    <row r="105" spans="1:11" ht="15" thickBot="1" x14ac:dyDescent="0.35">
      <c r="A105" s="1" t="s">
        <v>122</v>
      </c>
      <c r="B105" s="3"/>
    </row>
    <row r="106" spans="1:11" ht="15" thickBot="1" x14ac:dyDescent="0.35">
      <c r="A106" s="1" t="s">
        <v>123</v>
      </c>
      <c r="B106" s="3">
        <v>0</v>
      </c>
    </row>
    <row r="108" spans="1:11" x14ac:dyDescent="0.3">
      <c r="A108" s="17" t="s">
        <v>124</v>
      </c>
    </row>
    <row r="110" spans="1:11" x14ac:dyDescent="0.3">
      <c r="A110" s="18" t="s">
        <v>125</v>
      </c>
    </row>
    <row r="111" spans="1:11" x14ac:dyDescent="0.3">
      <c r="A111" s="18" t="s">
        <v>126</v>
      </c>
    </row>
    <row r="114" spans="1:12" ht="18" x14ac:dyDescent="0.3">
      <c r="A114" s="13"/>
    </row>
    <row r="115" spans="1:12" x14ac:dyDescent="0.3">
      <c r="A115" s="14"/>
    </row>
    <row r="118" spans="1:12" ht="18" x14ac:dyDescent="0.3">
      <c r="A118" s="15" t="s">
        <v>33</v>
      </c>
      <c r="B118" s="16">
        <v>3348541</v>
      </c>
      <c r="C118" s="15" t="s">
        <v>34</v>
      </c>
      <c r="D118" s="16">
        <v>12</v>
      </c>
      <c r="E118" s="15" t="s">
        <v>35</v>
      </c>
      <c r="F118" s="16">
        <v>6</v>
      </c>
      <c r="G118" s="15" t="s">
        <v>36</v>
      </c>
      <c r="H118" s="16">
        <v>12</v>
      </c>
      <c r="I118" s="15" t="s">
        <v>37</v>
      </c>
      <c r="J118" s="16">
        <v>0</v>
      </c>
      <c r="K118" s="15" t="s">
        <v>38</v>
      </c>
      <c r="L118" s="16" t="s">
        <v>131</v>
      </c>
    </row>
    <row r="119" spans="1:12" ht="18.600000000000001" thickBot="1" x14ac:dyDescent="0.35">
      <c r="A119" s="13"/>
    </row>
    <row r="120" spans="1:12" ht="15" thickBot="1" x14ac:dyDescent="0.35">
      <c r="A120" s="1" t="s">
        <v>40</v>
      </c>
      <c r="B120" s="1" t="s">
        <v>41</v>
      </c>
      <c r="C120" s="1" t="s">
        <v>42</v>
      </c>
      <c r="D120" s="1" t="s">
        <v>43</v>
      </c>
      <c r="E120" s="1" t="s">
        <v>44</v>
      </c>
      <c r="F120" s="1" t="s">
        <v>45</v>
      </c>
      <c r="G120" s="1" t="s">
        <v>46</v>
      </c>
      <c r="H120" s="1" t="s">
        <v>47</v>
      </c>
    </row>
    <row r="121" spans="1:12" ht="15" thickBot="1" x14ac:dyDescent="0.35">
      <c r="A121" s="1" t="s">
        <v>48</v>
      </c>
      <c r="B121" s="2">
        <v>11</v>
      </c>
      <c r="C121" s="2">
        <v>9</v>
      </c>
      <c r="D121" s="2">
        <v>7</v>
      </c>
      <c r="E121" s="2">
        <v>7</v>
      </c>
      <c r="F121" s="2">
        <v>5</v>
      </c>
      <c r="G121" s="2">
        <v>6</v>
      </c>
      <c r="H121" s="2">
        <v>1000</v>
      </c>
    </row>
    <row r="122" spans="1:12" ht="15" thickBot="1" x14ac:dyDescent="0.35">
      <c r="A122" s="1" t="s">
        <v>49</v>
      </c>
      <c r="B122" s="2">
        <v>11</v>
      </c>
      <c r="C122" s="2">
        <v>9</v>
      </c>
      <c r="D122" s="2">
        <v>8</v>
      </c>
      <c r="E122" s="2">
        <v>11</v>
      </c>
      <c r="F122" s="2">
        <v>7</v>
      </c>
      <c r="G122" s="2">
        <v>12</v>
      </c>
      <c r="H122" s="2">
        <v>1000</v>
      </c>
    </row>
    <row r="123" spans="1:12" ht="15" thickBot="1" x14ac:dyDescent="0.35">
      <c r="A123" s="1" t="s">
        <v>50</v>
      </c>
      <c r="B123" s="2">
        <v>11</v>
      </c>
      <c r="C123" s="2">
        <v>9</v>
      </c>
      <c r="D123" s="2">
        <v>1</v>
      </c>
      <c r="E123" s="2">
        <v>7</v>
      </c>
      <c r="F123" s="2">
        <v>11</v>
      </c>
      <c r="G123" s="2">
        <v>12</v>
      </c>
      <c r="H123" s="2">
        <v>1000</v>
      </c>
    </row>
    <row r="124" spans="1:12" ht="15" thickBot="1" x14ac:dyDescent="0.35">
      <c r="A124" s="1" t="s">
        <v>51</v>
      </c>
      <c r="B124" s="2">
        <v>11</v>
      </c>
      <c r="C124" s="2">
        <v>12</v>
      </c>
      <c r="D124" s="2">
        <v>2</v>
      </c>
      <c r="E124" s="2">
        <v>11</v>
      </c>
      <c r="F124" s="2">
        <v>4</v>
      </c>
      <c r="G124" s="2">
        <v>6</v>
      </c>
      <c r="H124" s="2">
        <v>1000</v>
      </c>
    </row>
    <row r="125" spans="1:12" ht="15" thickBot="1" x14ac:dyDescent="0.35">
      <c r="A125" s="1" t="s">
        <v>52</v>
      </c>
      <c r="B125" s="2">
        <v>11</v>
      </c>
      <c r="C125" s="2">
        <v>9</v>
      </c>
      <c r="D125" s="2">
        <v>11</v>
      </c>
      <c r="E125" s="2">
        <v>11</v>
      </c>
      <c r="F125" s="2">
        <v>6</v>
      </c>
      <c r="G125" s="2">
        <v>12</v>
      </c>
      <c r="H125" s="2">
        <v>1000</v>
      </c>
    </row>
    <row r="126" spans="1:12" ht="15" thickBot="1" x14ac:dyDescent="0.35">
      <c r="A126" s="1" t="s">
        <v>53</v>
      </c>
      <c r="B126" s="2">
        <v>11</v>
      </c>
      <c r="C126" s="2">
        <v>9</v>
      </c>
      <c r="D126" s="2">
        <v>10</v>
      </c>
      <c r="E126" s="2">
        <v>11</v>
      </c>
      <c r="F126" s="2">
        <v>10</v>
      </c>
      <c r="G126" s="2">
        <v>12</v>
      </c>
      <c r="H126" s="2">
        <v>1000</v>
      </c>
    </row>
    <row r="127" spans="1:12" ht="15" thickBot="1" x14ac:dyDescent="0.35">
      <c r="A127" s="1" t="s">
        <v>54</v>
      </c>
      <c r="B127" s="2">
        <v>11</v>
      </c>
      <c r="C127" s="2">
        <v>9</v>
      </c>
      <c r="D127" s="2">
        <v>6</v>
      </c>
      <c r="E127" s="2">
        <v>5</v>
      </c>
      <c r="F127" s="2">
        <v>2</v>
      </c>
      <c r="G127" s="2">
        <v>3</v>
      </c>
      <c r="H127" s="2">
        <v>1000</v>
      </c>
    </row>
    <row r="128" spans="1:12" ht="15" thickBot="1" x14ac:dyDescent="0.35">
      <c r="A128" s="1" t="s">
        <v>55</v>
      </c>
      <c r="B128" s="2">
        <v>12</v>
      </c>
      <c r="C128" s="2">
        <v>9</v>
      </c>
      <c r="D128" s="2">
        <v>9</v>
      </c>
      <c r="E128" s="2">
        <v>12</v>
      </c>
      <c r="F128" s="2">
        <v>12</v>
      </c>
      <c r="G128" s="2">
        <v>3</v>
      </c>
      <c r="H128" s="2">
        <v>1000</v>
      </c>
    </row>
    <row r="129" spans="1:8" ht="15" thickBot="1" x14ac:dyDescent="0.35">
      <c r="A129" s="1" t="s">
        <v>56</v>
      </c>
      <c r="B129" s="2">
        <v>11</v>
      </c>
      <c r="C129" s="2">
        <v>9</v>
      </c>
      <c r="D129" s="2">
        <v>3</v>
      </c>
      <c r="E129" s="2">
        <v>5</v>
      </c>
      <c r="F129" s="2">
        <v>1</v>
      </c>
      <c r="G129" s="2">
        <v>12</v>
      </c>
      <c r="H129" s="2">
        <v>1000</v>
      </c>
    </row>
    <row r="130" spans="1:8" ht="15" thickBot="1" x14ac:dyDescent="0.35">
      <c r="A130" s="1" t="s">
        <v>57</v>
      </c>
      <c r="B130" s="2">
        <v>11</v>
      </c>
      <c r="C130" s="2">
        <v>9</v>
      </c>
      <c r="D130" s="2">
        <v>5</v>
      </c>
      <c r="E130" s="2">
        <v>5</v>
      </c>
      <c r="F130" s="2">
        <v>8</v>
      </c>
      <c r="G130" s="2">
        <v>6</v>
      </c>
      <c r="H130" s="2">
        <v>1000</v>
      </c>
    </row>
    <row r="131" spans="1:8" ht="15" thickBot="1" x14ac:dyDescent="0.35">
      <c r="A131" s="1" t="s">
        <v>58</v>
      </c>
      <c r="B131" s="2">
        <v>11</v>
      </c>
      <c r="C131" s="2">
        <v>12</v>
      </c>
      <c r="D131" s="2">
        <v>4</v>
      </c>
      <c r="E131" s="2">
        <v>5</v>
      </c>
      <c r="F131" s="2">
        <v>9</v>
      </c>
      <c r="G131" s="2">
        <v>12</v>
      </c>
      <c r="H131" s="2">
        <v>1000</v>
      </c>
    </row>
    <row r="132" spans="1:8" ht="15" thickBot="1" x14ac:dyDescent="0.35">
      <c r="A132" s="1" t="s">
        <v>59</v>
      </c>
      <c r="B132" s="2">
        <v>11</v>
      </c>
      <c r="C132" s="2">
        <v>12</v>
      </c>
      <c r="D132" s="2">
        <v>12</v>
      </c>
      <c r="E132" s="2">
        <v>5</v>
      </c>
      <c r="F132" s="2">
        <v>3</v>
      </c>
      <c r="G132" s="2">
        <v>1</v>
      </c>
      <c r="H132" s="2">
        <v>1000</v>
      </c>
    </row>
    <row r="133" spans="1:8" ht="18.600000000000001" thickBot="1" x14ac:dyDescent="0.35">
      <c r="A133" s="13"/>
    </row>
    <row r="134" spans="1:8" ht="15" thickBot="1" x14ac:dyDescent="0.35">
      <c r="A134" s="1" t="s">
        <v>60</v>
      </c>
      <c r="B134" s="1" t="s">
        <v>41</v>
      </c>
      <c r="C134" s="1" t="s">
        <v>42</v>
      </c>
      <c r="D134" s="1" t="s">
        <v>43</v>
      </c>
      <c r="E134" s="1" t="s">
        <v>44</v>
      </c>
      <c r="F134" s="1" t="s">
        <v>45</v>
      </c>
      <c r="G134" s="1" t="s">
        <v>46</v>
      </c>
    </row>
    <row r="135" spans="1:8" ht="15" thickBot="1" x14ac:dyDescent="0.35">
      <c r="A135" s="1" t="s">
        <v>61</v>
      </c>
      <c r="B135" s="2" t="s">
        <v>62</v>
      </c>
      <c r="C135" s="2" t="s">
        <v>132</v>
      </c>
      <c r="D135" s="2" t="s">
        <v>133</v>
      </c>
      <c r="E135" s="2" t="s">
        <v>62</v>
      </c>
      <c r="F135" s="2" t="s">
        <v>134</v>
      </c>
      <c r="G135" s="2" t="s">
        <v>135</v>
      </c>
    </row>
    <row r="136" spans="1:8" ht="15" thickBot="1" x14ac:dyDescent="0.35">
      <c r="A136" s="1" t="s">
        <v>67</v>
      </c>
      <c r="B136" s="2" t="s">
        <v>68</v>
      </c>
      <c r="C136" s="2" t="s">
        <v>136</v>
      </c>
      <c r="D136" s="2" t="s">
        <v>137</v>
      </c>
      <c r="E136" s="2" t="s">
        <v>68</v>
      </c>
      <c r="F136" s="2" t="s">
        <v>138</v>
      </c>
      <c r="G136" s="2" t="s">
        <v>68</v>
      </c>
    </row>
    <row r="137" spans="1:8" ht="15" thickBot="1" x14ac:dyDescent="0.35">
      <c r="A137" s="1" t="s">
        <v>72</v>
      </c>
      <c r="B137" s="2" t="s">
        <v>73</v>
      </c>
      <c r="C137" s="2" t="s">
        <v>139</v>
      </c>
      <c r="D137" s="2" t="s">
        <v>140</v>
      </c>
      <c r="E137" s="2" t="s">
        <v>73</v>
      </c>
      <c r="F137" s="2" t="s">
        <v>141</v>
      </c>
      <c r="G137" s="2" t="s">
        <v>73</v>
      </c>
    </row>
    <row r="138" spans="1:8" ht="15" thickBot="1" x14ac:dyDescent="0.35">
      <c r="A138" s="1" t="s">
        <v>76</v>
      </c>
      <c r="B138" s="2" t="s">
        <v>77</v>
      </c>
      <c r="C138" s="2" t="s">
        <v>142</v>
      </c>
      <c r="D138" s="2" t="s">
        <v>143</v>
      </c>
      <c r="E138" s="2" t="s">
        <v>77</v>
      </c>
      <c r="F138" s="2" t="s">
        <v>144</v>
      </c>
      <c r="G138" s="2" t="s">
        <v>77</v>
      </c>
    </row>
    <row r="139" spans="1:8" ht="15" thickBot="1" x14ac:dyDescent="0.35">
      <c r="A139" s="1" t="s">
        <v>80</v>
      </c>
      <c r="B139" s="2" t="s">
        <v>81</v>
      </c>
      <c r="C139" s="2" t="s">
        <v>145</v>
      </c>
      <c r="D139" s="2" t="s">
        <v>146</v>
      </c>
      <c r="E139" s="2" t="s">
        <v>81</v>
      </c>
      <c r="F139" s="2" t="s">
        <v>147</v>
      </c>
      <c r="G139" s="2" t="s">
        <v>81</v>
      </c>
    </row>
    <row r="140" spans="1:8" ht="15" thickBot="1" x14ac:dyDescent="0.35">
      <c r="A140" s="1" t="s">
        <v>84</v>
      </c>
      <c r="B140" s="2" t="s">
        <v>85</v>
      </c>
      <c r="C140" s="2" t="s">
        <v>148</v>
      </c>
      <c r="D140" s="2" t="s">
        <v>149</v>
      </c>
      <c r="E140" s="2" t="s">
        <v>85</v>
      </c>
      <c r="F140" s="2" t="s">
        <v>150</v>
      </c>
      <c r="G140" s="2" t="s">
        <v>85</v>
      </c>
    </row>
    <row r="141" spans="1:8" ht="15" thickBot="1" x14ac:dyDescent="0.35">
      <c r="A141" s="1" t="s">
        <v>88</v>
      </c>
      <c r="B141" s="2" t="s">
        <v>89</v>
      </c>
      <c r="C141" s="2" t="s">
        <v>151</v>
      </c>
      <c r="D141" s="2" t="s">
        <v>152</v>
      </c>
      <c r="E141" s="2" t="s">
        <v>89</v>
      </c>
      <c r="F141" s="2" t="s">
        <v>153</v>
      </c>
      <c r="G141" s="2" t="s">
        <v>89</v>
      </c>
    </row>
    <row r="142" spans="1:8" ht="15" thickBot="1" x14ac:dyDescent="0.35">
      <c r="A142" s="1" t="s">
        <v>92</v>
      </c>
      <c r="B142" s="2" t="s">
        <v>93</v>
      </c>
      <c r="C142" s="2" t="s">
        <v>154</v>
      </c>
      <c r="D142" s="2" t="s">
        <v>155</v>
      </c>
      <c r="E142" s="2" t="s">
        <v>93</v>
      </c>
      <c r="F142" s="2" t="s">
        <v>156</v>
      </c>
      <c r="G142" s="2" t="s">
        <v>93</v>
      </c>
    </row>
    <row r="143" spans="1:8" ht="15" thickBot="1" x14ac:dyDescent="0.35">
      <c r="A143" s="1" t="s">
        <v>96</v>
      </c>
      <c r="B143" s="2" t="s">
        <v>97</v>
      </c>
      <c r="C143" s="2" t="s">
        <v>157</v>
      </c>
      <c r="D143" s="2" t="s">
        <v>158</v>
      </c>
      <c r="E143" s="2" t="s">
        <v>97</v>
      </c>
      <c r="F143" s="2" t="s">
        <v>159</v>
      </c>
      <c r="G143" s="2" t="s">
        <v>97</v>
      </c>
    </row>
    <row r="144" spans="1:8" ht="15" thickBot="1" x14ac:dyDescent="0.35">
      <c r="A144" s="1" t="s">
        <v>100</v>
      </c>
      <c r="B144" s="2" t="s">
        <v>101</v>
      </c>
      <c r="C144" s="2" t="s">
        <v>101</v>
      </c>
      <c r="D144" s="2" t="s">
        <v>160</v>
      </c>
      <c r="E144" s="2" t="s">
        <v>101</v>
      </c>
      <c r="F144" s="2" t="s">
        <v>161</v>
      </c>
      <c r="G144" s="2" t="s">
        <v>101</v>
      </c>
    </row>
    <row r="145" spans="1:7" ht="15" thickBot="1" x14ac:dyDescent="0.35">
      <c r="A145" s="1" t="s">
        <v>104</v>
      </c>
      <c r="B145" s="2" t="s">
        <v>105</v>
      </c>
      <c r="C145" s="2" t="s">
        <v>105</v>
      </c>
      <c r="D145" s="2" t="s">
        <v>162</v>
      </c>
      <c r="E145" s="2" t="s">
        <v>105</v>
      </c>
      <c r="F145" s="2" t="s">
        <v>163</v>
      </c>
      <c r="G145" s="2" t="s">
        <v>105</v>
      </c>
    </row>
    <row r="146" spans="1:7" ht="15" thickBot="1" x14ac:dyDescent="0.35">
      <c r="A146" s="1" t="s">
        <v>107</v>
      </c>
      <c r="B146" s="2" t="s">
        <v>108</v>
      </c>
      <c r="C146" s="2" t="s">
        <v>108</v>
      </c>
      <c r="D146" s="2" t="s">
        <v>108</v>
      </c>
      <c r="E146" s="2" t="s">
        <v>108</v>
      </c>
      <c r="F146" s="2" t="s">
        <v>164</v>
      </c>
      <c r="G146" s="2" t="s">
        <v>108</v>
      </c>
    </row>
    <row r="147" spans="1:7" ht="18.600000000000001" thickBot="1" x14ac:dyDescent="0.35">
      <c r="A147" s="13"/>
    </row>
    <row r="148" spans="1:7" ht="15" thickBot="1" x14ac:dyDescent="0.35">
      <c r="A148" s="1" t="s">
        <v>110</v>
      </c>
      <c r="B148" s="1" t="s">
        <v>41</v>
      </c>
      <c r="C148" s="1" t="s">
        <v>42</v>
      </c>
      <c r="D148" s="1" t="s">
        <v>43</v>
      </c>
      <c r="E148" s="1" t="s">
        <v>44</v>
      </c>
      <c r="F148" s="1" t="s">
        <v>45</v>
      </c>
      <c r="G148" s="1" t="s">
        <v>46</v>
      </c>
    </row>
    <row r="149" spans="1:7" ht="15" thickBot="1" x14ac:dyDescent="0.35">
      <c r="A149" s="1" t="s">
        <v>61</v>
      </c>
      <c r="B149" s="2">
        <v>11</v>
      </c>
      <c r="C149" s="2">
        <v>16</v>
      </c>
      <c r="D149" s="2">
        <v>506.3</v>
      </c>
      <c r="E149" s="2">
        <v>11</v>
      </c>
      <c r="F149" s="2">
        <v>496.3</v>
      </c>
      <c r="G149" s="2">
        <v>498.3</v>
      </c>
    </row>
    <row r="150" spans="1:7" ht="15" thickBot="1" x14ac:dyDescent="0.35">
      <c r="A150" s="1" t="s">
        <v>67</v>
      </c>
      <c r="B150" s="2">
        <v>10</v>
      </c>
      <c r="C150" s="2">
        <v>15</v>
      </c>
      <c r="D150" s="2">
        <v>502.8</v>
      </c>
      <c r="E150" s="2">
        <v>10</v>
      </c>
      <c r="F150" s="2">
        <v>495.3</v>
      </c>
      <c r="G150" s="2">
        <v>10</v>
      </c>
    </row>
    <row r="151" spans="1:7" ht="15" thickBot="1" x14ac:dyDescent="0.35">
      <c r="A151" s="1" t="s">
        <v>72</v>
      </c>
      <c r="B151" s="2">
        <v>9</v>
      </c>
      <c r="C151" s="2">
        <v>14</v>
      </c>
      <c r="D151" s="2">
        <v>499.3</v>
      </c>
      <c r="E151" s="2">
        <v>9</v>
      </c>
      <c r="F151" s="2">
        <v>494.3</v>
      </c>
      <c r="G151" s="2">
        <v>9</v>
      </c>
    </row>
    <row r="152" spans="1:7" ht="15" thickBot="1" x14ac:dyDescent="0.35">
      <c r="A152" s="1" t="s">
        <v>76</v>
      </c>
      <c r="B152" s="2">
        <v>8</v>
      </c>
      <c r="C152" s="2">
        <v>13</v>
      </c>
      <c r="D152" s="2">
        <v>498.3</v>
      </c>
      <c r="E152" s="2">
        <v>8</v>
      </c>
      <c r="F152" s="2">
        <v>493.3</v>
      </c>
      <c r="G152" s="2">
        <v>8</v>
      </c>
    </row>
    <row r="153" spans="1:7" ht="15" thickBot="1" x14ac:dyDescent="0.35">
      <c r="A153" s="1" t="s">
        <v>80</v>
      </c>
      <c r="B153" s="2">
        <v>7</v>
      </c>
      <c r="C153" s="2">
        <v>12</v>
      </c>
      <c r="D153" s="2">
        <v>497.3</v>
      </c>
      <c r="E153" s="2">
        <v>7</v>
      </c>
      <c r="F153" s="2">
        <v>492.3</v>
      </c>
      <c r="G153" s="2">
        <v>7</v>
      </c>
    </row>
    <row r="154" spans="1:7" ht="15" thickBot="1" x14ac:dyDescent="0.35">
      <c r="A154" s="1" t="s">
        <v>84</v>
      </c>
      <c r="B154" s="2">
        <v>6</v>
      </c>
      <c r="C154" s="2">
        <v>11</v>
      </c>
      <c r="D154" s="2">
        <v>493.8</v>
      </c>
      <c r="E154" s="2">
        <v>6</v>
      </c>
      <c r="F154" s="2">
        <v>491.3</v>
      </c>
      <c r="G154" s="2">
        <v>6</v>
      </c>
    </row>
    <row r="155" spans="1:7" ht="15" thickBot="1" x14ac:dyDescent="0.35">
      <c r="A155" s="1" t="s">
        <v>88</v>
      </c>
      <c r="B155" s="2">
        <v>5</v>
      </c>
      <c r="C155" s="2">
        <v>10</v>
      </c>
      <c r="D155" s="2">
        <v>492.8</v>
      </c>
      <c r="E155" s="2">
        <v>5</v>
      </c>
      <c r="F155" s="2">
        <v>490.3</v>
      </c>
      <c r="G155" s="2">
        <v>5</v>
      </c>
    </row>
    <row r="156" spans="1:7" ht="15" thickBot="1" x14ac:dyDescent="0.35">
      <c r="A156" s="1" t="s">
        <v>92</v>
      </c>
      <c r="B156" s="2">
        <v>4</v>
      </c>
      <c r="C156" s="2">
        <v>9</v>
      </c>
      <c r="D156" s="2">
        <v>491.8</v>
      </c>
      <c r="E156" s="2">
        <v>4</v>
      </c>
      <c r="F156" s="2">
        <v>489.3</v>
      </c>
      <c r="G156" s="2">
        <v>4</v>
      </c>
    </row>
    <row r="157" spans="1:7" ht="15" thickBot="1" x14ac:dyDescent="0.35">
      <c r="A157" s="1" t="s">
        <v>96</v>
      </c>
      <c r="B157" s="2">
        <v>3</v>
      </c>
      <c r="C157" s="2">
        <v>8</v>
      </c>
      <c r="D157" s="2">
        <v>490.8</v>
      </c>
      <c r="E157" s="2">
        <v>3</v>
      </c>
      <c r="F157" s="2">
        <v>488.3</v>
      </c>
      <c r="G157" s="2">
        <v>3</v>
      </c>
    </row>
    <row r="158" spans="1:7" ht="15" thickBot="1" x14ac:dyDescent="0.35">
      <c r="A158" s="1" t="s">
        <v>100</v>
      </c>
      <c r="B158" s="2">
        <v>2</v>
      </c>
      <c r="C158" s="2">
        <v>2</v>
      </c>
      <c r="D158" s="2">
        <v>489.8</v>
      </c>
      <c r="E158" s="2">
        <v>2</v>
      </c>
      <c r="F158" s="2">
        <v>487.3</v>
      </c>
      <c r="G158" s="2">
        <v>2</v>
      </c>
    </row>
    <row r="159" spans="1:7" ht="15" thickBot="1" x14ac:dyDescent="0.35">
      <c r="A159" s="1" t="s">
        <v>104</v>
      </c>
      <c r="B159" s="2">
        <v>1</v>
      </c>
      <c r="C159" s="2">
        <v>1</v>
      </c>
      <c r="D159" s="2">
        <v>487.3</v>
      </c>
      <c r="E159" s="2">
        <v>1</v>
      </c>
      <c r="F159" s="2">
        <v>483.3</v>
      </c>
      <c r="G159" s="2">
        <v>1</v>
      </c>
    </row>
    <row r="160" spans="1:7" ht="15" thickBot="1" x14ac:dyDescent="0.35">
      <c r="A160" s="1" t="s">
        <v>107</v>
      </c>
      <c r="B160" s="2">
        <v>0</v>
      </c>
      <c r="C160" s="2">
        <v>0</v>
      </c>
      <c r="D160" s="2">
        <v>0</v>
      </c>
      <c r="E160" s="2">
        <v>0</v>
      </c>
      <c r="F160" s="2">
        <v>482.3</v>
      </c>
      <c r="G160" s="2">
        <v>0</v>
      </c>
    </row>
    <row r="161" spans="1:11" ht="18.600000000000001" thickBot="1" x14ac:dyDescent="0.35">
      <c r="A161" s="13"/>
    </row>
    <row r="162" spans="1:11" ht="15" thickBot="1" x14ac:dyDescent="0.35">
      <c r="A162" s="1" t="s">
        <v>111</v>
      </c>
      <c r="B162" s="1" t="s">
        <v>41</v>
      </c>
      <c r="C162" s="1" t="s">
        <v>42</v>
      </c>
      <c r="D162" s="1" t="s">
        <v>43</v>
      </c>
      <c r="E162" s="1" t="s">
        <v>44</v>
      </c>
      <c r="F162" s="1" t="s">
        <v>45</v>
      </c>
      <c r="G162" s="1" t="s">
        <v>46</v>
      </c>
      <c r="H162" s="1" t="s">
        <v>112</v>
      </c>
      <c r="I162" s="1" t="s">
        <v>113</v>
      </c>
      <c r="J162" s="1" t="s">
        <v>114</v>
      </c>
      <c r="K162" s="1" t="s">
        <v>115</v>
      </c>
    </row>
    <row r="163" spans="1:11" ht="15" thickBot="1" x14ac:dyDescent="0.35">
      <c r="A163" s="1" t="s">
        <v>48</v>
      </c>
      <c r="B163" s="2">
        <v>1</v>
      </c>
      <c r="C163" s="2">
        <v>8</v>
      </c>
      <c r="D163" s="2">
        <v>492.8</v>
      </c>
      <c r="E163" s="2">
        <v>5</v>
      </c>
      <c r="F163" s="2">
        <v>492.3</v>
      </c>
      <c r="G163" s="2">
        <v>6</v>
      </c>
      <c r="H163" s="2">
        <v>1005.1</v>
      </c>
      <c r="I163" s="2">
        <v>1000</v>
      </c>
      <c r="J163" s="2">
        <v>-5.0999999999999996</v>
      </c>
      <c r="K163" s="2">
        <v>-0.51</v>
      </c>
    </row>
    <row r="164" spans="1:11" ht="15" thickBot="1" x14ac:dyDescent="0.35">
      <c r="A164" s="1" t="s">
        <v>49</v>
      </c>
      <c r="B164" s="2">
        <v>1</v>
      </c>
      <c r="C164" s="2">
        <v>8</v>
      </c>
      <c r="D164" s="2">
        <v>491.8</v>
      </c>
      <c r="E164" s="2">
        <v>1</v>
      </c>
      <c r="F164" s="2">
        <v>490.3</v>
      </c>
      <c r="G164" s="2">
        <v>0</v>
      </c>
      <c r="H164" s="2">
        <v>992.1</v>
      </c>
      <c r="I164" s="2">
        <v>1000</v>
      </c>
      <c r="J164" s="2">
        <v>7.9</v>
      </c>
      <c r="K164" s="2">
        <v>0.79</v>
      </c>
    </row>
    <row r="165" spans="1:11" ht="15" thickBot="1" x14ac:dyDescent="0.35">
      <c r="A165" s="1" t="s">
        <v>50</v>
      </c>
      <c r="B165" s="2">
        <v>1</v>
      </c>
      <c r="C165" s="2">
        <v>8</v>
      </c>
      <c r="D165" s="2">
        <v>506.3</v>
      </c>
      <c r="E165" s="2">
        <v>5</v>
      </c>
      <c r="F165" s="2">
        <v>483.3</v>
      </c>
      <c r="G165" s="2">
        <v>0</v>
      </c>
      <c r="H165" s="2">
        <v>1003.6</v>
      </c>
      <c r="I165" s="2">
        <v>1000</v>
      </c>
      <c r="J165" s="2">
        <v>-3.6</v>
      </c>
      <c r="K165" s="2">
        <v>-0.36</v>
      </c>
    </row>
    <row r="166" spans="1:11" ht="15" thickBot="1" x14ac:dyDescent="0.35">
      <c r="A166" s="1" t="s">
        <v>51</v>
      </c>
      <c r="B166" s="2">
        <v>1</v>
      </c>
      <c r="C166" s="2">
        <v>0</v>
      </c>
      <c r="D166" s="2">
        <v>502.8</v>
      </c>
      <c r="E166" s="2">
        <v>1</v>
      </c>
      <c r="F166" s="2">
        <v>493.3</v>
      </c>
      <c r="G166" s="2">
        <v>6</v>
      </c>
      <c r="H166" s="2">
        <v>1004.1</v>
      </c>
      <c r="I166" s="2">
        <v>1000</v>
      </c>
      <c r="J166" s="2">
        <v>-4.0999999999999996</v>
      </c>
      <c r="K166" s="2">
        <v>-0.41</v>
      </c>
    </row>
    <row r="167" spans="1:11" ht="15" thickBot="1" x14ac:dyDescent="0.35">
      <c r="A167" s="1" t="s">
        <v>52</v>
      </c>
      <c r="B167" s="2">
        <v>1</v>
      </c>
      <c r="C167" s="2">
        <v>8</v>
      </c>
      <c r="D167" s="2">
        <v>487.3</v>
      </c>
      <c r="E167" s="2">
        <v>1</v>
      </c>
      <c r="F167" s="2">
        <v>491.3</v>
      </c>
      <c r="G167" s="2">
        <v>0</v>
      </c>
      <c r="H167" s="2">
        <v>988.6</v>
      </c>
      <c r="I167" s="2">
        <v>1000</v>
      </c>
      <c r="J167" s="2">
        <v>11.4</v>
      </c>
      <c r="K167" s="2">
        <v>1.1399999999999999</v>
      </c>
    </row>
    <row r="168" spans="1:11" ht="15" thickBot="1" x14ac:dyDescent="0.35">
      <c r="A168" s="1" t="s">
        <v>53</v>
      </c>
      <c r="B168" s="2">
        <v>1</v>
      </c>
      <c r="C168" s="2">
        <v>8</v>
      </c>
      <c r="D168" s="2">
        <v>489.8</v>
      </c>
      <c r="E168" s="2">
        <v>1</v>
      </c>
      <c r="F168" s="2">
        <v>487.3</v>
      </c>
      <c r="G168" s="2">
        <v>0</v>
      </c>
      <c r="H168" s="2">
        <v>987.1</v>
      </c>
      <c r="I168" s="2">
        <v>1000</v>
      </c>
      <c r="J168" s="2">
        <v>12.9</v>
      </c>
      <c r="K168" s="2">
        <v>1.29</v>
      </c>
    </row>
    <row r="169" spans="1:11" ht="15" thickBot="1" x14ac:dyDescent="0.35">
      <c r="A169" s="1" t="s">
        <v>54</v>
      </c>
      <c r="B169" s="2">
        <v>1</v>
      </c>
      <c r="C169" s="2">
        <v>8</v>
      </c>
      <c r="D169" s="2">
        <v>493.8</v>
      </c>
      <c r="E169" s="2">
        <v>7</v>
      </c>
      <c r="F169" s="2">
        <v>495.3</v>
      </c>
      <c r="G169" s="2">
        <v>9</v>
      </c>
      <c r="H169" s="2">
        <v>1014.1</v>
      </c>
      <c r="I169" s="2">
        <v>1000</v>
      </c>
      <c r="J169" s="2">
        <v>-14.1</v>
      </c>
      <c r="K169" s="2">
        <v>-1.41</v>
      </c>
    </row>
    <row r="170" spans="1:11" ht="15" thickBot="1" x14ac:dyDescent="0.35">
      <c r="A170" s="1" t="s">
        <v>55</v>
      </c>
      <c r="B170" s="2">
        <v>0</v>
      </c>
      <c r="C170" s="2">
        <v>8</v>
      </c>
      <c r="D170" s="2">
        <v>490.8</v>
      </c>
      <c r="E170" s="2">
        <v>0</v>
      </c>
      <c r="F170" s="2">
        <v>482.3</v>
      </c>
      <c r="G170" s="2">
        <v>9</v>
      </c>
      <c r="H170" s="2">
        <v>990.1</v>
      </c>
      <c r="I170" s="2">
        <v>1000</v>
      </c>
      <c r="J170" s="2">
        <v>9.9</v>
      </c>
      <c r="K170" s="2">
        <v>0.99</v>
      </c>
    </row>
    <row r="171" spans="1:11" ht="15" thickBot="1" x14ac:dyDescent="0.35">
      <c r="A171" s="1" t="s">
        <v>56</v>
      </c>
      <c r="B171" s="2">
        <v>1</v>
      </c>
      <c r="C171" s="2">
        <v>8</v>
      </c>
      <c r="D171" s="2">
        <v>499.3</v>
      </c>
      <c r="E171" s="2">
        <v>7</v>
      </c>
      <c r="F171" s="2">
        <v>496.3</v>
      </c>
      <c r="G171" s="2">
        <v>0</v>
      </c>
      <c r="H171" s="2">
        <v>1011.6</v>
      </c>
      <c r="I171" s="2">
        <v>1000</v>
      </c>
      <c r="J171" s="2">
        <v>-11.6</v>
      </c>
      <c r="K171" s="2">
        <v>-1.1599999999999999</v>
      </c>
    </row>
    <row r="172" spans="1:11" ht="15" thickBot="1" x14ac:dyDescent="0.35">
      <c r="A172" s="1" t="s">
        <v>57</v>
      </c>
      <c r="B172" s="2">
        <v>1</v>
      </c>
      <c r="C172" s="2">
        <v>8</v>
      </c>
      <c r="D172" s="2">
        <v>497.3</v>
      </c>
      <c r="E172" s="2">
        <v>7</v>
      </c>
      <c r="F172" s="2">
        <v>489.3</v>
      </c>
      <c r="G172" s="2">
        <v>6</v>
      </c>
      <c r="H172" s="2">
        <v>1008.6</v>
      </c>
      <c r="I172" s="2">
        <v>1000</v>
      </c>
      <c r="J172" s="2">
        <v>-8.6</v>
      </c>
      <c r="K172" s="2">
        <v>-0.86</v>
      </c>
    </row>
    <row r="173" spans="1:11" ht="15" thickBot="1" x14ac:dyDescent="0.35">
      <c r="A173" s="1" t="s">
        <v>58</v>
      </c>
      <c r="B173" s="2">
        <v>1</v>
      </c>
      <c r="C173" s="2">
        <v>0</v>
      </c>
      <c r="D173" s="2">
        <v>498.3</v>
      </c>
      <c r="E173" s="2">
        <v>7</v>
      </c>
      <c r="F173" s="2">
        <v>488.3</v>
      </c>
      <c r="G173" s="2">
        <v>0</v>
      </c>
      <c r="H173" s="2">
        <v>994.6</v>
      </c>
      <c r="I173" s="2">
        <v>1000</v>
      </c>
      <c r="J173" s="2">
        <v>5.4</v>
      </c>
      <c r="K173" s="2">
        <v>0.54</v>
      </c>
    </row>
    <row r="174" spans="1:11" ht="15" thickBot="1" x14ac:dyDescent="0.35">
      <c r="A174" s="1" t="s">
        <v>59</v>
      </c>
      <c r="B174" s="2">
        <v>1</v>
      </c>
      <c r="C174" s="2">
        <v>0</v>
      </c>
      <c r="D174" s="2">
        <v>0</v>
      </c>
      <c r="E174" s="2">
        <v>7</v>
      </c>
      <c r="F174" s="2">
        <v>494.3</v>
      </c>
      <c r="G174" s="2">
        <v>498.3</v>
      </c>
      <c r="H174" s="2">
        <v>1000.6</v>
      </c>
      <c r="I174" s="2">
        <v>1000</v>
      </c>
      <c r="J174" s="2">
        <v>-0.6</v>
      </c>
      <c r="K174" s="2">
        <v>-0.06</v>
      </c>
    </row>
    <row r="175" spans="1:11" ht="15" thickBot="1" x14ac:dyDescent="0.35"/>
    <row r="176" spans="1:11" ht="15" thickBot="1" x14ac:dyDescent="0.35">
      <c r="A176" s="1" t="s">
        <v>116</v>
      </c>
      <c r="B176" s="3">
        <v>1538.9</v>
      </c>
    </row>
    <row r="177" spans="1:2" ht="15" thickBot="1" x14ac:dyDescent="0.35">
      <c r="A177" s="1" t="s">
        <v>117</v>
      </c>
      <c r="B177" s="3">
        <v>482.3</v>
      </c>
    </row>
    <row r="178" spans="1:2" ht="15" thickBot="1" x14ac:dyDescent="0.35">
      <c r="A178" s="1" t="s">
        <v>118</v>
      </c>
      <c r="B178" s="3">
        <v>12000.2</v>
      </c>
    </row>
    <row r="179" spans="1:2" ht="15" thickBot="1" x14ac:dyDescent="0.35">
      <c r="A179" s="1" t="s">
        <v>119</v>
      </c>
      <c r="B179" s="3">
        <v>12000</v>
      </c>
    </row>
    <row r="180" spans="1:2" ht="15" thickBot="1" x14ac:dyDescent="0.35">
      <c r="A180" s="1" t="s">
        <v>120</v>
      </c>
      <c r="B180" s="3">
        <v>0.2</v>
      </c>
    </row>
    <row r="181" spans="1:2" ht="15" thickBot="1" x14ac:dyDescent="0.35">
      <c r="A181" s="1" t="s">
        <v>121</v>
      </c>
      <c r="B181" s="3"/>
    </row>
    <row r="182" spans="1:2" ht="15" thickBot="1" x14ac:dyDescent="0.35">
      <c r="A182" s="1" t="s">
        <v>122</v>
      </c>
      <c r="B182" s="3"/>
    </row>
    <row r="183" spans="1:2" ht="15" thickBot="1" x14ac:dyDescent="0.35">
      <c r="A183" s="1" t="s">
        <v>123</v>
      </c>
      <c r="B183" s="3">
        <v>0</v>
      </c>
    </row>
    <row r="185" spans="1:2" x14ac:dyDescent="0.3">
      <c r="A185" s="17" t="s">
        <v>124</v>
      </c>
    </row>
    <row r="187" spans="1:2" x14ac:dyDescent="0.3">
      <c r="A187" s="18" t="s">
        <v>125</v>
      </c>
    </row>
    <row r="188" spans="1:2" x14ac:dyDescent="0.3">
      <c r="A188" s="18" t="s">
        <v>165</v>
      </c>
    </row>
  </sheetData>
  <mergeCells count="2">
    <mergeCell ref="N2:T16"/>
    <mergeCell ref="R19:S19"/>
  </mergeCells>
  <conditionalFormatting sqref="P22:P3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R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S3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2:T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2:U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08" r:id="rId1" display="https://miau.my-x.hu/myx-free/coco/test/518210920230204164150.html" xr:uid="{5D2D8D6D-8C3B-439A-9CFB-41D29A5AF83B}"/>
    <hyperlink ref="A185" r:id="rId2" display="https://miau.my-x.hu/myx-free/coco/test/334854120230204164414.html" xr:uid="{BD2B45F0-7F8B-4527-B088-890266339D70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E5D1-8E26-4A56-A08D-A4D9CA0E33C3}">
  <dimension ref="A1:B4"/>
  <sheetViews>
    <sheetView tabSelected="1" workbookViewId="0">
      <selection activeCell="B1" sqref="B1:B4"/>
    </sheetView>
  </sheetViews>
  <sheetFormatPr defaultRowHeight="14.4" x14ac:dyDescent="0.3"/>
  <cols>
    <col min="2" max="2" width="75.77734375" bestFit="1" customWidth="1"/>
  </cols>
  <sheetData>
    <row r="1" spans="1:2" x14ac:dyDescent="0.3">
      <c r="A1" s="26" t="s">
        <v>192</v>
      </c>
      <c r="B1" t="s">
        <v>197</v>
      </c>
    </row>
    <row r="2" spans="1:2" x14ac:dyDescent="0.3">
      <c r="A2" s="26" t="s">
        <v>193</v>
      </c>
      <c r="B2" t="s">
        <v>196</v>
      </c>
    </row>
    <row r="3" spans="1:2" x14ac:dyDescent="0.3">
      <c r="A3" s="26" t="s">
        <v>194</v>
      </c>
      <c r="B3" t="s">
        <v>198</v>
      </c>
    </row>
    <row r="4" spans="1:2" x14ac:dyDescent="0.3">
      <c r="A4" s="26" t="s">
        <v>195</v>
      </c>
      <c r="B4" s="4" t="s">
        <v>199</v>
      </c>
    </row>
  </sheetData>
  <hyperlinks>
    <hyperlink ref="B4" r:id="rId1" xr:uid="{9236DB70-CAF6-4438-8023-7C281C3B0C2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keywords</vt:lpstr>
      <vt:lpstr>scanned</vt:lpstr>
      <vt:lpstr>accepted</vt:lpstr>
      <vt:lpstr>expected</vt:lpstr>
      <vt:lpstr>difference binary</vt:lpstr>
      <vt:lpstr>difference</vt:lpstr>
      <vt:lpstr>difference (2)</vt:lpstr>
      <vt:lpstr>difference (3)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Vancsura István</dc:creator>
  <cp:lastModifiedBy>Lttd</cp:lastModifiedBy>
  <dcterms:created xsi:type="dcterms:W3CDTF">2023-02-04T12:58:05Z</dcterms:created>
  <dcterms:modified xsi:type="dcterms:W3CDTF">2023-02-05T05:37:57Z</dcterms:modified>
</cp:coreProperties>
</file>