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titude\AppData\Local\Temp\scp23162\var\www\miau\data\miau\297\"/>
    </mc:Choice>
  </mc:AlternateContent>
  <xr:revisionPtr revIDLastSave="0" documentId="13_ncr:1_{64ACC8CB-3FD0-4772-AA0B-CE08264A4D28}" xr6:coauthVersionLast="47" xr6:coauthVersionMax="47" xr10:uidLastSave="{00000000-0000-0000-0000-000000000000}"/>
  <bookViews>
    <workbookView xWindow="-108" yWindow="-108" windowWidth="23256" windowHeight="12720" tabRatio="726" xr2:uid="{8C34AFF5-1598-4DD7-8A9F-2A4B9ECE38D6}"/>
  </bookViews>
  <sheets>
    <sheet name="info" sheetId="14" r:id="rId1"/>
    <sheet name="Technology companies" sheetId="1" r:id="rId2"/>
    <sheet name="random OAM" sheetId="2" r:id="rId3"/>
    <sheet name="example (3)" sheetId="18" r:id="rId4"/>
    <sheet name="example (2)" sheetId="17" r:id="rId5"/>
    <sheet name="example" sheetId="3" r:id="rId6"/>
    <sheet name="correlation (5)" sheetId="11" r:id="rId7"/>
    <sheet name="correlation (4)" sheetId="10" r:id="rId8"/>
    <sheet name="correlation (3)" sheetId="9" r:id="rId9"/>
    <sheet name="correlation (6)" sheetId="12" r:id="rId10"/>
    <sheet name="correlation (2)" sheetId="8" r:id="rId11"/>
    <sheet name="correlation" sheetId="6" r:id="rId12"/>
    <sheet name="future" sheetId="7" r:id="rId13"/>
    <sheet name="sources" sheetId="4" r:id="rId14"/>
    <sheet name="demo" sheetId="5" r:id="rId15"/>
    <sheet name="correlation (7)" sheetId="13" r:id="rId16"/>
  </sheets>
  <definedNames>
    <definedName name="solver_adj" localSheetId="10" hidden="1">'correlation (2)'!$B$1:$F$1</definedName>
    <definedName name="solver_adj" localSheetId="8" hidden="1">'correlation (3)'!$B$20:$F$32</definedName>
    <definedName name="solver_adj" localSheetId="7" hidden="1">'correlation (4)'!$B$20:$F$32</definedName>
    <definedName name="solver_adj" localSheetId="6" hidden="1">'correlation (5)'!$B$20:$F$32</definedName>
    <definedName name="solver_adj" localSheetId="9" hidden="1">'correlation (6)'!$B$1:$F$1</definedName>
    <definedName name="solver_adj" localSheetId="15" hidden="1">'correlation (7)'!$B$20:$F$32</definedName>
    <definedName name="solver_adj" localSheetId="5" hidden="1">example!$B$34:$F$46</definedName>
    <definedName name="solver_adj" localSheetId="4" hidden="1">'example (2)'!$B$34:$F$46</definedName>
    <definedName name="solver_adj" localSheetId="3" hidden="1">'example (3)'!$B$34:$F$46</definedName>
    <definedName name="solver_cvg" localSheetId="10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8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7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6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9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15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5" hidden="1">"""""""""""""""0,0001"""""""""""""""</definedName>
    <definedName name="solver_cvg" localSheetId="4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3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drv" localSheetId="10" hidden="1">1</definedName>
    <definedName name="solver_drv" localSheetId="8" hidden="1">1</definedName>
    <definedName name="solver_drv" localSheetId="7" hidden="1">1</definedName>
    <definedName name="solver_drv" localSheetId="6" hidden="1">1</definedName>
    <definedName name="solver_drv" localSheetId="9" hidden="1">1</definedName>
    <definedName name="solver_drv" localSheetId="15" hidden="1">1</definedName>
    <definedName name="solver_drv" localSheetId="5" hidden="1">1</definedName>
    <definedName name="solver_drv" localSheetId="4" hidden="1">1</definedName>
    <definedName name="solver_drv" localSheetId="3" hidden="1">1</definedName>
    <definedName name="solver_eng" localSheetId="10" hidden="1">1</definedName>
    <definedName name="solver_eng" localSheetId="8" hidden="1">1</definedName>
    <definedName name="solver_eng" localSheetId="7" hidden="1">1</definedName>
    <definedName name="solver_eng" localSheetId="6" hidden="1">1</definedName>
    <definedName name="solver_eng" localSheetId="9" hidden="1">1</definedName>
    <definedName name="solver_eng" localSheetId="15" hidden="1">1</definedName>
    <definedName name="solver_eng" localSheetId="5" hidden="1">1</definedName>
    <definedName name="solver_eng" localSheetId="4" hidden="1">1</definedName>
    <definedName name="solver_eng" localSheetId="3" hidden="1">1</definedName>
    <definedName name="solver_est" localSheetId="10" hidden="1">1</definedName>
    <definedName name="solver_est" localSheetId="8" hidden="1">1</definedName>
    <definedName name="solver_est" localSheetId="7" hidden="1">1</definedName>
    <definedName name="solver_est" localSheetId="6" hidden="1">1</definedName>
    <definedName name="solver_est" localSheetId="9" hidden="1">1</definedName>
    <definedName name="solver_est" localSheetId="15" hidden="1">1</definedName>
    <definedName name="solver_est" localSheetId="5" hidden="1">1</definedName>
    <definedName name="solver_est" localSheetId="4" hidden="1">1</definedName>
    <definedName name="solver_est" localSheetId="3" hidden="1">1</definedName>
    <definedName name="solver_itr" localSheetId="10" hidden="1">2147483647</definedName>
    <definedName name="solver_itr" localSheetId="8" hidden="1">2147483647</definedName>
    <definedName name="solver_itr" localSheetId="7" hidden="1">2147483647</definedName>
    <definedName name="solver_itr" localSheetId="6" hidden="1">2147483647</definedName>
    <definedName name="solver_itr" localSheetId="9" hidden="1">2147483647</definedName>
    <definedName name="solver_itr" localSheetId="15" hidden="1">2147483647</definedName>
    <definedName name="solver_itr" localSheetId="5" hidden="1">2147483647</definedName>
    <definedName name="solver_itr" localSheetId="4" hidden="1">2147483647</definedName>
    <definedName name="solver_itr" localSheetId="3" hidden="1">2147483647</definedName>
    <definedName name="solver_lhs1" localSheetId="8" hidden="1">'correlation (3)'!$I$20:$M$31</definedName>
    <definedName name="solver_lhs1" localSheetId="7" hidden="1">'correlation (4)'!$I$20:$M$31</definedName>
    <definedName name="solver_lhs1" localSheetId="6" hidden="1">'correlation (5)'!$I$20:$M$31</definedName>
    <definedName name="solver_lhs1" localSheetId="15" hidden="1">'correlation (7)'!$I$20:$M$31</definedName>
    <definedName name="solver_lhs1" localSheetId="5" hidden="1">example!$I$34:$M$45</definedName>
    <definedName name="solver_lhs1" localSheetId="4" hidden="1">'example (2)'!$I$34:$M$45</definedName>
    <definedName name="solver_lhs1" localSheetId="3" hidden="1">'example (3)'!$I$34:$M$45</definedName>
    <definedName name="solver_mip" localSheetId="10" hidden="1">2147483647</definedName>
    <definedName name="solver_mip" localSheetId="8" hidden="1">2147483647</definedName>
    <definedName name="solver_mip" localSheetId="7" hidden="1">2147483647</definedName>
    <definedName name="solver_mip" localSheetId="6" hidden="1">2147483647</definedName>
    <definedName name="solver_mip" localSheetId="9" hidden="1">2147483647</definedName>
    <definedName name="solver_mip" localSheetId="15" hidden="1">2147483647</definedName>
    <definedName name="solver_mip" localSheetId="5" hidden="1">2147483647</definedName>
    <definedName name="solver_mip" localSheetId="4" hidden="1">2147483647</definedName>
    <definedName name="solver_mip" localSheetId="3" hidden="1">2147483647</definedName>
    <definedName name="solver_mni" localSheetId="10" hidden="1">30</definedName>
    <definedName name="solver_mni" localSheetId="8" hidden="1">30</definedName>
    <definedName name="solver_mni" localSheetId="7" hidden="1">30</definedName>
    <definedName name="solver_mni" localSheetId="6" hidden="1">30</definedName>
    <definedName name="solver_mni" localSheetId="9" hidden="1">30</definedName>
    <definedName name="solver_mni" localSheetId="15" hidden="1">30</definedName>
    <definedName name="solver_mni" localSheetId="5" hidden="1">30</definedName>
    <definedName name="solver_mni" localSheetId="4" hidden="1">30</definedName>
    <definedName name="solver_mni" localSheetId="3" hidden="1">30</definedName>
    <definedName name="solver_mrt" localSheetId="10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8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7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6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9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15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5" hidden="1">"""""""""""""""0,075"""""""""""""""</definedName>
    <definedName name="solver_mrt" localSheetId="4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3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sl" localSheetId="10" hidden="1">2</definedName>
    <definedName name="solver_msl" localSheetId="8" hidden="1">2</definedName>
    <definedName name="solver_msl" localSheetId="7" hidden="1">2</definedName>
    <definedName name="solver_msl" localSheetId="6" hidden="1">2</definedName>
    <definedName name="solver_msl" localSheetId="9" hidden="1">2</definedName>
    <definedName name="solver_msl" localSheetId="15" hidden="1">2</definedName>
    <definedName name="solver_msl" localSheetId="5" hidden="1">2</definedName>
    <definedName name="solver_msl" localSheetId="4" hidden="1">2</definedName>
    <definedName name="solver_msl" localSheetId="3" hidden="1">2</definedName>
    <definedName name="solver_neg" localSheetId="10" hidden="1">2</definedName>
    <definedName name="solver_neg" localSheetId="8" hidden="1">1</definedName>
    <definedName name="solver_neg" localSheetId="7" hidden="1">1</definedName>
    <definedName name="solver_neg" localSheetId="6" hidden="1">1</definedName>
    <definedName name="solver_neg" localSheetId="9" hidden="1">2</definedName>
    <definedName name="solver_neg" localSheetId="15" hidden="1">1</definedName>
    <definedName name="solver_neg" localSheetId="5" hidden="1">2</definedName>
    <definedName name="solver_neg" localSheetId="4" hidden="1">2</definedName>
    <definedName name="solver_neg" localSheetId="3" hidden="1">1</definedName>
    <definedName name="solver_nod" localSheetId="10" hidden="1">2147483647</definedName>
    <definedName name="solver_nod" localSheetId="8" hidden="1">2147483647</definedName>
    <definedName name="solver_nod" localSheetId="7" hidden="1">2147483647</definedName>
    <definedName name="solver_nod" localSheetId="6" hidden="1">2147483647</definedName>
    <definedName name="solver_nod" localSheetId="9" hidden="1">2147483647</definedName>
    <definedName name="solver_nod" localSheetId="15" hidden="1">2147483647</definedName>
    <definedName name="solver_nod" localSheetId="5" hidden="1">2147483647</definedName>
    <definedName name="solver_nod" localSheetId="4" hidden="1">2147483647</definedName>
    <definedName name="solver_nod" localSheetId="3" hidden="1">2147483647</definedName>
    <definedName name="solver_num" localSheetId="10" hidden="1">0</definedName>
    <definedName name="solver_num" localSheetId="8" hidden="1">1</definedName>
    <definedName name="solver_num" localSheetId="7" hidden="1">1</definedName>
    <definedName name="solver_num" localSheetId="6" hidden="1">1</definedName>
    <definedName name="solver_num" localSheetId="9" hidden="1">0</definedName>
    <definedName name="solver_num" localSheetId="15" hidden="1">1</definedName>
    <definedName name="solver_num" localSheetId="5" hidden="1">1</definedName>
    <definedName name="solver_num" localSheetId="4" hidden="1">1</definedName>
    <definedName name="solver_num" localSheetId="3" hidden="1">1</definedName>
    <definedName name="solver_nwt" localSheetId="10" hidden="1">1</definedName>
    <definedName name="solver_nwt" localSheetId="8" hidden="1">1</definedName>
    <definedName name="solver_nwt" localSheetId="7" hidden="1">1</definedName>
    <definedName name="solver_nwt" localSheetId="6" hidden="1">1</definedName>
    <definedName name="solver_nwt" localSheetId="9" hidden="1">1</definedName>
    <definedName name="solver_nwt" localSheetId="15" hidden="1">1</definedName>
    <definedName name="solver_nwt" localSheetId="5" hidden="1">1</definedName>
    <definedName name="solver_nwt" localSheetId="4" hidden="1">1</definedName>
    <definedName name="solver_nwt" localSheetId="3" hidden="1">1</definedName>
    <definedName name="solver_opt" localSheetId="10" hidden="1">'correlation (2)'!$L$17</definedName>
    <definedName name="solver_opt" localSheetId="8" hidden="1">'correlation (3)'!$I$50</definedName>
    <definedName name="solver_opt" localSheetId="7" hidden="1">'correlation (4)'!$I$50</definedName>
    <definedName name="solver_opt" localSheetId="6" hidden="1">'correlation (5)'!$I$50</definedName>
    <definedName name="solver_opt" localSheetId="9" hidden="1">'correlation (6)'!$L$17</definedName>
    <definedName name="solver_opt" localSheetId="15" hidden="1">'correlation (7)'!$I$50</definedName>
    <definedName name="solver_opt" localSheetId="5" hidden="1">example!$I$64</definedName>
    <definedName name="solver_opt" localSheetId="4" hidden="1">'example (2)'!$I$64</definedName>
    <definedName name="solver_opt" localSheetId="3" hidden="1">'example (3)'!$I$64</definedName>
    <definedName name="solver_pre" localSheetId="10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8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7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6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9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15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5" hidden="1">"""""""""""""""0,000001"""""""""""""""</definedName>
    <definedName name="solver_pre" localSheetId="4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3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rbv" localSheetId="10" hidden="1">1</definedName>
    <definedName name="solver_rbv" localSheetId="8" hidden="1">1</definedName>
    <definedName name="solver_rbv" localSheetId="7" hidden="1">1</definedName>
    <definedName name="solver_rbv" localSheetId="6" hidden="1">1</definedName>
    <definedName name="solver_rbv" localSheetId="9" hidden="1">1</definedName>
    <definedName name="solver_rbv" localSheetId="15" hidden="1">1</definedName>
    <definedName name="solver_rbv" localSheetId="5" hidden="1">1</definedName>
    <definedName name="solver_rbv" localSheetId="4" hidden="1">1</definedName>
    <definedName name="solver_rbv" localSheetId="3" hidden="1">1</definedName>
    <definedName name="solver_rel1" localSheetId="8" hidden="1">3</definedName>
    <definedName name="solver_rel1" localSheetId="7" hidden="1">3</definedName>
    <definedName name="solver_rel1" localSheetId="6" hidden="1">3</definedName>
    <definedName name="solver_rel1" localSheetId="15" hidden="1">3</definedName>
    <definedName name="solver_rel1" localSheetId="5" hidden="1">3</definedName>
    <definedName name="solver_rel1" localSheetId="4" hidden="1">3</definedName>
    <definedName name="solver_rel1" localSheetId="3" hidden="1">3</definedName>
    <definedName name="solver_rhs1" localSheetId="8" hidden="1">1</definedName>
    <definedName name="solver_rhs1" localSheetId="7" hidden="1">1</definedName>
    <definedName name="solver_rhs1" localSheetId="6" hidden="1">1</definedName>
    <definedName name="solver_rhs1" localSheetId="15" hidden="1">1</definedName>
    <definedName name="solver_rhs1" localSheetId="5" hidden="1">1</definedName>
    <definedName name="solver_rhs1" localSheetId="4" hidden="1">1</definedName>
    <definedName name="solver_rhs1" localSheetId="3" hidden="1">1</definedName>
    <definedName name="solver_rlx" localSheetId="10" hidden="1">2</definedName>
    <definedName name="solver_rlx" localSheetId="8" hidden="1">2</definedName>
    <definedName name="solver_rlx" localSheetId="7" hidden="1">2</definedName>
    <definedName name="solver_rlx" localSheetId="6" hidden="1">2</definedName>
    <definedName name="solver_rlx" localSheetId="9" hidden="1">2</definedName>
    <definedName name="solver_rlx" localSheetId="15" hidden="1">2</definedName>
    <definedName name="solver_rlx" localSheetId="5" hidden="1">2</definedName>
    <definedName name="solver_rlx" localSheetId="4" hidden="1">2</definedName>
    <definedName name="solver_rlx" localSheetId="3" hidden="1">2</definedName>
    <definedName name="solver_rsd" localSheetId="10" hidden="1">0</definedName>
    <definedName name="solver_rsd" localSheetId="8" hidden="1">0</definedName>
    <definedName name="solver_rsd" localSheetId="7" hidden="1">0</definedName>
    <definedName name="solver_rsd" localSheetId="6" hidden="1">0</definedName>
    <definedName name="solver_rsd" localSheetId="9" hidden="1">0</definedName>
    <definedName name="solver_rsd" localSheetId="15" hidden="1">0</definedName>
    <definedName name="solver_rsd" localSheetId="5" hidden="1">0</definedName>
    <definedName name="solver_rsd" localSheetId="4" hidden="1">0</definedName>
    <definedName name="solver_rsd" localSheetId="3" hidden="1">0</definedName>
    <definedName name="solver_scl" localSheetId="10" hidden="1">1</definedName>
    <definedName name="solver_scl" localSheetId="8" hidden="1">1</definedName>
    <definedName name="solver_scl" localSheetId="7" hidden="1">1</definedName>
    <definedName name="solver_scl" localSheetId="6" hidden="1">1</definedName>
    <definedName name="solver_scl" localSheetId="9" hidden="1">1</definedName>
    <definedName name="solver_scl" localSheetId="15" hidden="1">1</definedName>
    <definedName name="solver_scl" localSheetId="5" hidden="1">1</definedName>
    <definedName name="solver_scl" localSheetId="4" hidden="1">1</definedName>
    <definedName name="solver_scl" localSheetId="3" hidden="1">1</definedName>
    <definedName name="solver_sho" localSheetId="10" hidden="1">2</definedName>
    <definedName name="solver_sho" localSheetId="8" hidden="1">2</definedName>
    <definedName name="solver_sho" localSheetId="7" hidden="1">2</definedName>
    <definedName name="solver_sho" localSheetId="6" hidden="1">2</definedName>
    <definedName name="solver_sho" localSheetId="9" hidden="1">2</definedName>
    <definedName name="solver_sho" localSheetId="15" hidden="1">2</definedName>
    <definedName name="solver_sho" localSheetId="5" hidden="1">2</definedName>
    <definedName name="solver_sho" localSheetId="4" hidden="1">2</definedName>
    <definedName name="solver_sho" localSheetId="3" hidden="1">2</definedName>
    <definedName name="solver_ssz" localSheetId="10" hidden="1">100</definedName>
    <definedName name="solver_ssz" localSheetId="8" hidden="1">100</definedName>
    <definedName name="solver_ssz" localSheetId="7" hidden="1">100</definedName>
    <definedName name="solver_ssz" localSheetId="6" hidden="1">100</definedName>
    <definedName name="solver_ssz" localSheetId="9" hidden="1">100</definedName>
    <definedName name="solver_ssz" localSheetId="15" hidden="1">100</definedName>
    <definedName name="solver_ssz" localSheetId="5" hidden="1">100</definedName>
    <definedName name="solver_ssz" localSheetId="4" hidden="1">100</definedName>
    <definedName name="solver_ssz" localSheetId="3" hidden="1">100</definedName>
    <definedName name="solver_tim" localSheetId="10" hidden="1">2147483647</definedName>
    <definedName name="solver_tim" localSheetId="8" hidden="1">2147483647</definedName>
    <definedName name="solver_tim" localSheetId="7" hidden="1">2147483647</definedName>
    <definedName name="solver_tim" localSheetId="6" hidden="1">2147483647</definedName>
    <definedName name="solver_tim" localSheetId="9" hidden="1">2147483647</definedName>
    <definedName name="solver_tim" localSheetId="15" hidden="1">2147483647</definedName>
    <definedName name="solver_tim" localSheetId="5" hidden="1">2147483647</definedName>
    <definedName name="solver_tim" localSheetId="4" hidden="1">2147483647</definedName>
    <definedName name="solver_tim" localSheetId="3" hidden="1">2147483647</definedName>
    <definedName name="solver_tol" localSheetId="10" hidden="1">0.01</definedName>
    <definedName name="solver_tol" localSheetId="8" hidden="1">0.01</definedName>
    <definedName name="solver_tol" localSheetId="7" hidden="1">0.01</definedName>
    <definedName name="solver_tol" localSheetId="6" hidden="1">0.01</definedName>
    <definedName name="solver_tol" localSheetId="9" hidden="1">0.01</definedName>
    <definedName name="solver_tol" localSheetId="15" hidden="1">0.01</definedName>
    <definedName name="solver_tol" localSheetId="5" hidden="1">0.01</definedName>
    <definedName name="solver_tol" localSheetId="4" hidden="1">0.01</definedName>
    <definedName name="solver_tol" localSheetId="3" hidden="1">0.01</definedName>
    <definedName name="solver_typ" localSheetId="10" hidden="1">2</definedName>
    <definedName name="solver_typ" localSheetId="8" hidden="1">2</definedName>
    <definedName name="solver_typ" localSheetId="7" hidden="1">2</definedName>
    <definedName name="solver_typ" localSheetId="6" hidden="1">2</definedName>
    <definedName name="solver_typ" localSheetId="9" hidden="1">2</definedName>
    <definedName name="solver_typ" localSheetId="15" hidden="1">2</definedName>
    <definedName name="solver_typ" localSheetId="5" hidden="1">2</definedName>
    <definedName name="solver_typ" localSheetId="4" hidden="1">2</definedName>
    <definedName name="solver_typ" localSheetId="3" hidden="1">2</definedName>
    <definedName name="solver_val" localSheetId="10" hidden="1">0</definedName>
    <definedName name="solver_val" localSheetId="8" hidden="1">0</definedName>
    <definedName name="solver_val" localSheetId="7" hidden="1">0</definedName>
    <definedName name="solver_val" localSheetId="6" hidden="1">0</definedName>
    <definedName name="solver_val" localSheetId="9" hidden="1">0</definedName>
    <definedName name="solver_val" localSheetId="15" hidden="1">0</definedName>
    <definedName name="solver_val" localSheetId="5" hidden="1">0</definedName>
    <definedName name="solver_val" localSheetId="4" hidden="1">0</definedName>
    <definedName name="solver_val" localSheetId="3" hidden="1">0</definedName>
    <definedName name="solver_ver" localSheetId="10" hidden="1">3</definedName>
    <definedName name="solver_ver" localSheetId="8" hidden="1">3</definedName>
    <definedName name="solver_ver" localSheetId="7" hidden="1">3</definedName>
    <definedName name="solver_ver" localSheetId="6" hidden="1">3</definedName>
    <definedName name="solver_ver" localSheetId="9" hidden="1">3</definedName>
    <definedName name="solver_ver" localSheetId="15" hidden="1">3</definedName>
    <definedName name="solver_ver" localSheetId="5" hidden="1">3</definedName>
    <definedName name="solver_ver" localSheetId="4" hidden="1">3</definedName>
    <definedName name="solver_ver" localSheetId="3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" i="14" l="1"/>
  <c r="C28" i="14"/>
  <c r="K62" i="18"/>
  <c r="E62" i="18"/>
  <c r="A62" i="18"/>
  <c r="K61" i="18"/>
  <c r="F61" i="18"/>
  <c r="E61" i="18"/>
  <c r="A61" i="18"/>
  <c r="K60" i="18"/>
  <c r="C60" i="18"/>
  <c r="A60" i="18"/>
  <c r="K59" i="18"/>
  <c r="A59" i="18"/>
  <c r="K58" i="18"/>
  <c r="F58" i="18"/>
  <c r="A58" i="18"/>
  <c r="K57" i="18"/>
  <c r="D57" i="18"/>
  <c r="A57" i="18"/>
  <c r="K56" i="18"/>
  <c r="D56" i="18"/>
  <c r="A56" i="18"/>
  <c r="K55" i="18"/>
  <c r="B55" i="18"/>
  <c r="A55" i="18"/>
  <c r="K54" i="18"/>
  <c r="E54" i="18"/>
  <c r="C54" i="18"/>
  <c r="A54" i="18"/>
  <c r="K53" i="18"/>
  <c r="F53" i="18"/>
  <c r="E53" i="18"/>
  <c r="A53" i="18"/>
  <c r="K52" i="18"/>
  <c r="C52" i="18"/>
  <c r="A52" i="18"/>
  <c r="K51" i="18"/>
  <c r="A51" i="18"/>
  <c r="K50" i="18"/>
  <c r="F50" i="18"/>
  <c r="A50" i="18"/>
  <c r="F49" i="18"/>
  <c r="E49" i="18"/>
  <c r="D49" i="18"/>
  <c r="C49" i="18"/>
  <c r="B49" i="18"/>
  <c r="M45" i="18"/>
  <c r="L45" i="18"/>
  <c r="K45" i="18"/>
  <c r="J45" i="18"/>
  <c r="I45" i="18"/>
  <c r="M44" i="18"/>
  <c r="L44" i="18"/>
  <c r="K44" i="18"/>
  <c r="J44" i="18"/>
  <c r="I44" i="18"/>
  <c r="M43" i="18"/>
  <c r="L43" i="18"/>
  <c r="K43" i="18"/>
  <c r="J43" i="18"/>
  <c r="I43" i="18"/>
  <c r="M42" i="18"/>
  <c r="L42" i="18"/>
  <c r="K42" i="18"/>
  <c r="J42" i="18"/>
  <c r="I42" i="18"/>
  <c r="M41" i="18"/>
  <c r="L41" i="18"/>
  <c r="K41" i="18"/>
  <c r="J41" i="18"/>
  <c r="I41" i="18"/>
  <c r="M40" i="18"/>
  <c r="L40" i="18"/>
  <c r="K40" i="18"/>
  <c r="J40" i="18"/>
  <c r="I40" i="18"/>
  <c r="M39" i="18"/>
  <c r="L39" i="18"/>
  <c r="K39" i="18"/>
  <c r="J39" i="18"/>
  <c r="I39" i="18"/>
  <c r="M38" i="18"/>
  <c r="L38" i="18"/>
  <c r="K38" i="18"/>
  <c r="J38" i="18"/>
  <c r="I38" i="18"/>
  <c r="M37" i="18"/>
  <c r="L37" i="18"/>
  <c r="K37" i="18"/>
  <c r="J37" i="18"/>
  <c r="I37" i="18"/>
  <c r="M36" i="18"/>
  <c r="L36" i="18"/>
  <c r="K36" i="18"/>
  <c r="J36" i="18"/>
  <c r="I36" i="18"/>
  <c r="M35" i="18"/>
  <c r="L35" i="18"/>
  <c r="K35" i="18"/>
  <c r="J35" i="18"/>
  <c r="I35" i="18"/>
  <c r="M34" i="18"/>
  <c r="L34" i="18"/>
  <c r="K34" i="18"/>
  <c r="J34" i="18"/>
  <c r="I34" i="18"/>
  <c r="F33" i="18"/>
  <c r="M33" i="18" s="1"/>
  <c r="E33" i="18"/>
  <c r="L33" i="18" s="1"/>
  <c r="D33" i="18"/>
  <c r="K33" i="18" s="1"/>
  <c r="F31" i="18"/>
  <c r="F62" i="18" s="1"/>
  <c r="E31" i="18"/>
  <c r="D31" i="18"/>
  <c r="D62" i="18" s="1"/>
  <c r="C31" i="18"/>
  <c r="C62" i="18" s="1"/>
  <c r="B31" i="18"/>
  <c r="B62" i="18" s="1"/>
  <c r="A31" i="18"/>
  <c r="F30" i="18"/>
  <c r="E30" i="18"/>
  <c r="D30" i="18"/>
  <c r="D61" i="18" s="1"/>
  <c r="C30" i="18"/>
  <c r="C61" i="18" s="1"/>
  <c r="B30" i="18"/>
  <c r="B61" i="18" s="1"/>
  <c r="A30" i="18"/>
  <c r="F29" i="18"/>
  <c r="F60" i="18" s="1"/>
  <c r="E29" i="18"/>
  <c r="E60" i="18" s="1"/>
  <c r="D29" i="18"/>
  <c r="D60" i="18" s="1"/>
  <c r="C29" i="18"/>
  <c r="B29" i="18"/>
  <c r="B60" i="18" s="1"/>
  <c r="A29" i="18"/>
  <c r="F28" i="18"/>
  <c r="F59" i="18" s="1"/>
  <c r="E28" i="18"/>
  <c r="E59" i="18" s="1"/>
  <c r="D28" i="18"/>
  <c r="D59" i="18" s="1"/>
  <c r="C28" i="18"/>
  <c r="C59" i="18" s="1"/>
  <c r="B28" i="18"/>
  <c r="B59" i="18" s="1"/>
  <c r="A28" i="18"/>
  <c r="F27" i="18"/>
  <c r="E27" i="18"/>
  <c r="E58" i="18" s="1"/>
  <c r="D27" i="18"/>
  <c r="D58" i="18" s="1"/>
  <c r="C27" i="18"/>
  <c r="C58" i="18" s="1"/>
  <c r="B27" i="18"/>
  <c r="B58" i="18" s="1"/>
  <c r="A27" i="18"/>
  <c r="F26" i="18"/>
  <c r="F57" i="18" s="1"/>
  <c r="E26" i="18"/>
  <c r="E57" i="18" s="1"/>
  <c r="D26" i="18"/>
  <c r="C26" i="18"/>
  <c r="C57" i="18" s="1"/>
  <c r="B26" i="18"/>
  <c r="B57" i="18" s="1"/>
  <c r="A26" i="18"/>
  <c r="F25" i="18"/>
  <c r="F56" i="18" s="1"/>
  <c r="E25" i="18"/>
  <c r="E56" i="18" s="1"/>
  <c r="D25" i="18"/>
  <c r="C25" i="18"/>
  <c r="C56" i="18" s="1"/>
  <c r="B25" i="18"/>
  <c r="B56" i="18" s="1"/>
  <c r="A25" i="18"/>
  <c r="F24" i="18"/>
  <c r="F55" i="18" s="1"/>
  <c r="E24" i="18"/>
  <c r="E55" i="18" s="1"/>
  <c r="D24" i="18"/>
  <c r="D55" i="18" s="1"/>
  <c r="C24" i="18"/>
  <c r="C55" i="18" s="1"/>
  <c r="B24" i="18"/>
  <c r="A24" i="18"/>
  <c r="F23" i="18"/>
  <c r="F54" i="18" s="1"/>
  <c r="E23" i="18"/>
  <c r="D23" i="18"/>
  <c r="D54" i="18" s="1"/>
  <c r="C23" i="18"/>
  <c r="B23" i="18"/>
  <c r="B54" i="18" s="1"/>
  <c r="A23" i="18"/>
  <c r="F22" i="18"/>
  <c r="E22" i="18"/>
  <c r="D22" i="18"/>
  <c r="D53" i="18" s="1"/>
  <c r="C22" i="18"/>
  <c r="C53" i="18" s="1"/>
  <c r="B22" i="18"/>
  <c r="B53" i="18" s="1"/>
  <c r="A22" i="18"/>
  <c r="F21" i="18"/>
  <c r="F52" i="18" s="1"/>
  <c r="E21" i="18"/>
  <c r="E52" i="18" s="1"/>
  <c r="D21" i="18"/>
  <c r="D52" i="18" s="1"/>
  <c r="C21" i="18"/>
  <c r="B21" i="18"/>
  <c r="B52" i="18" s="1"/>
  <c r="A21" i="18"/>
  <c r="F20" i="18"/>
  <c r="F51" i="18" s="1"/>
  <c r="E20" i="18"/>
  <c r="E51" i="18" s="1"/>
  <c r="D20" i="18"/>
  <c r="D51" i="18" s="1"/>
  <c r="C20" i="18"/>
  <c r="C51" i="18" s="1"/>
  <c r="B20" i="18"/>
  <c r="B51" i="18" s="1"/>
  <c r="A20" i="18"/>
  <c r="F19" i="18"/>
  <c r="E19" i="18"/>
  <c r="E50" i="18" s="1"/>
  <c r="D19" i="18"/>
  <c r="D50" i="18" s="1"/>
  <c r="C19" i="18"/>
  <c r="C50" i="18" s="1"/>
  <c r="B19" i="18"/>
  <c r="B50" i="18" s="1"/>
  <c r="A19" i="18"/>
  <c r="G18" i="18"/>
  <c r="G49" i="18" s="1"/>
  <c r="F18" i="18"/>
  <c r="E18" i="18"/>
  <c r="D18" i="18"/>
  <c r="C18" i="18"/>
  <c r="C33" i="18" s="1"/>
  <c r="J33" i="18" s="1"/>
  <c r="B18" i="18"/>
  <c r="B33" i="18" s="1"/>
  <c r="I33" i="18" s="1"/>
  <c r="K47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50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G62" i="17"/>
  <c r="C62" i="17"/>
  <c r="A62" i="17"/>
  <c r="G61" i="17"/>
  <c r="D61" i="17"/>
  <c r="A61" i="17"/>
  <c r="G60" i="17"/>
  <c r="A60" i="17"/>
  <c r="G59" i="17"/>
  <c r="F59" i="17"/>
  <c r="A59" i="17"/>
  <c r="G58" i="17"/>
  <c r="A58" i="17"/>
  <c r="G57" i="17"/>
  <c r="A57" i="17"/>
  <c r="G56" i="17"/>
  <c r="A56" i="17"/>
  <c r="G55" i="17"/>
  <c r="B55" i="17"/>
  <c r="A55" i="17"/>
  <c r="G54" i="17"/>
  <c r="C54" i="17"/>
  <c r="A54" i="17"/>
  <c r="G53" i="17"/>
  <c r="D53" i="17"/>
  <c r="A53" i="17"/>
  <c r="G52" i="17"/>
  <c r="A52" i="17"/>
  <c r="G51" i="17"/>
  <c r="F51" i="17"/>
  <c r="A51" i="17"/>
  <c r="G50" i="17"/>
  <c r="A50" i="17"/>
  <c r="F49" i="17"/>
  <c r="E49" i="17"/>
  <c r="D49" i="17"/>
  <c r="C49" i="17"/>
  <c r="B49" i="17"/>
  <c r="M45" i="17"/>
  <c r="L45" i="17"/>
  <c r="K45" i="17"/>
  <c r="J45" i="17"/>
  <c r="I45" i="17"/>
  <c r="M44" i="17"/>
  <c r="L44" i="17"/>
  <c r="K44" i="17"/>
  <c r="J44" i="17"/>
  <c r="I44" i="17"/>
  <c r="M43" i="17"/>
  <c r="L43" i="17"/>
  <c r="K43" i="17"/>
  <c r="J43" i="17"/>
  <c r="I43" i="17"/>
  <c r="M42" i="17"/>
  <c r="L42" i="17"/>
  <c r="K42" i="17"/>
  <c r="J42" i="17"/>
  <c r="I42" i="17"/>
  <c r="M41" i="17"/>
  <c r="L41" i="17"/>
  <c r="K41" i="17"/>
  <c r="J41" i="17"/>
  <c r="I41" i="17"/>
  <c r="M40" i="17"/>
  <c r="L40" i="17"/>
  <c r="K40" i="17"/>
  <c r="J40" i="17"/>
  <c r="I40" i="17"/>
  <c r="M39" i="17"/>
  <c r="L39" i="17"/>
  <c r="K39" i="17"/>
  <c r="J39" i="17"/>
  <c r="I39" i="17"/>
  <c r="M38" i="17"/>
  <c r="L38" i="17"/>
  <c r="K38" i="17"/>
  <c r="J38" i="17"/>
  <c r="I38" i="17"/>
  <c r="M37" i="17"/>
  <c r="L37" i="17"/>
  <c r="K37" i="17"/>
  <c r="J37" i="17"/>
  <c r="I37" i="17"/>
  <c r="M36" i="17"/>
  <c r="L36" i="17"/>
  <c r="K36" i="17"/>
  <c r="J36" i="17"/>
  <c r="I36" i="17"/>
  <c r="M35" i="17"/>
  <c r="L35" i="17"/>
  <c r="K35" i="17"/>
  <c r="J35" i="17"/>
  <c r="I35" i="17"/>
  <c r="M34" i="17"/>
  <c r="L34" i="17"/>
  <c r="K34" i="17"/>
  <c r="J34" i="17"/>
  <c r="I34" i="17"/>
  <c r="D33" i="17"/>
  <c r="K33" i="17" s="1"/>
  <c r="F31" i="17"/>
  <c r="F62" i="17" s="1"/>
  <c r="E31" i="17"/>
  <c r="E62" i="17" s="1"/>
  <c r="D31" i="17"/>
  <c r="D62" i="17" s="1"/>
  <c r="C31" i="17"/>
  <c r="B31" i="17"/>
  <c r="B62" i="17" s="1"/>
  <c r="A31" i="17"/>
  <c r="F30" i="17"/>
  <c r="F61" i="17" s="1"/>
  <c r="E30" i="17"/>
  <c r="E61" i="17" s="1"/>
  <c r="D30" i="17"/>
  <c r="C30" i="17"/>
  <c r="C61" i="17" s="1"/>
  <c r="B30" i="17"/>
  <c r="B61" i="17" s="1"/>
  <c r="A30" i="17"/>
  <c r="F29" i="17"/>
  <c r="F60" i="17" s="1"/>
  <c r="E29" i="17"/>
  <c r="E60" i="17" s="1"/>
  <c r="D29" i="17"/>
  <c r="D60" i="17" s="1"/>
  <c r="C29" i="17"/>
  <c r="C60" i="17" s="1"/>
  <c r="B29" i="17"/>
  <c r="B60" i="17" s="1"/>
  <c r="A29" i="17"/>
  <c r="F28" i="17"/>
  <c r="E28" i="17"/>
  <c r="E59" i="17" s="1"/>
  <c r="D28" i="17"/>
  <c r="D59" i="17" s="1"/>
  <c r="C28" i="17"/>
  <c r="C59" i="17" s="1"/>
  <c r="B28" i="17"/>
  <c r="B59" i="17" s="1"/>
  <c r="A28" i="17"/>
  <c r="F27" i="17"/>
  <c r="F58" i="17" s="1"/>
  <c r="E27" i="17"/>
  <c r="E58" i="17" s="1"/>
  <c r="D27" i="17"/>
  <c r="D58" i="17" s="1"/>
  <c r="C27" i="17"/>
  <c r="C58" i="17" s="1"/>
  <c r="B27" i="17"/>
  <c r="B58" i="17" s="1"/>
  <c r="A27" i="17"/>
  <c r="F26" i="17"/>
  <c r="F57" i="17" s="1"/>
  <c r="E26" i="17"/>
  <c r="E57" i="17" s="1"/>
  <c r="D26" i="17"/>
  <c r="D57" i="17" s="1"/>
  <c r="C26" i="17"/>
  <c r="C57" i="17" s="1"/>
  <c r="B26" i="17"/>
  <c r="B57" i="17" s="1"/>
  <c r="A26" i="17"/>
  <c r="F25" i="17"/>
  <c r="F56" i="17" s="1"/>
  <c r="E25" i="17"/>
  <c r="E56" i="17" s="1"/>
  <c r="D25" i="17"/>
  <c r="D56" i="17" s="1"/>
  <c r="C25" i="17"/>
  <c r="C56" i="17" s="1"/>
  <c r="B25" i="17"/>
  <c r="B56" i="17" s="1"/>
  <c r="A25" i="17"/>
  <c r="F24" i="17"/>
  <c r="F55" i="17" s="1"/>
  <c r="E24" i="17"/>
  <c r="E55" i="17" s="1"/>
  <c r="D24" i="17"/>
  <c r="D55" i="17" s="1"/>
  <c r="C24" i="17"/>
  <c r="C55" i="17" s="1"/>
  <c r="B24" i="17"/>
  <c r="A24" i="17"/>
  <c r="F23" i="17"/>
  <c r="F54" i="17" s="1"/>
  <c r="E23" i="17"/>
  <c r="E54" i="17" s="1"/>
  <c r="D23" i="17"/>
  <c r="D54" i="17" s="1"/>
  <c r="C23" i="17"/>
  <c r="B23" i="17"/>
  <c r="B54" i="17" s="1"/>
  <c r="A23" i="17"/>
  <c r="F22" i="17"/>
  <c r="F53" i="17" s="1"/>
  <c r="E22" i="17"/>
  <c r="E53" i="17" s="1"/>
  <c r="D22" i="17"/>
  <c r="C22" i="17"/>
  <c r="C53" i="17" s="1"/>
  <c r="B22" i="17"/>
  <c r="B53" i="17" s="1"/>
  <c r="A22" i="17"/>
  <c r="F21" i="17"/>
  <c r="F52" i="17" s="1"/>
  <c r="E21" i="17"/>
  <c r="E52" i="17" s="1"/>
  <c r="D21" i="17"/>
  <c r="D52" i="17" s="1"/>
  <c r="C21" i="17"/>
  <c r="C52" i="17" s="1"/>
  <c r="B21" i="17"/>
  <c r="B52" i="17" s="1"/>
  <c r="A21" i="17"/>
  <c r="F20" i="17"/>
  <c r="E20" i="17"/>
  <c r="E51" i="17" s="1"/>
  <c r="D20" i="17"/>
  <c r="D51" i="17" s="1"/>
  <c r="C20" i="17"/>
  <c r="C51" i="17" s="1"/>
  <c r="B20" i="17"/>
  <c r="B51" i="17" s="1"/>
  <c r="A20" i="17"/>
  <c r="F19" i="17"/>
  <c r="F50" i="17" s="1"/>
  <c r="E19" i="17"/>
  <c r="E50" i="17" s="1"/>
  <c r="D19" i="17"/>
  <c r="D50" i="17" s="1"/>
  <c r="C19" i="17"/>
  <c r="C50" i="17" s="1"/>
  <c r="B19" i="17"/>
  <c r="B50" i="17" s="1"/>
  <c r="A19" i="17"/>
  <c r="G18" i="17"/>
  <c r="G49" i="17" s="1"/>
  <c r="F18" i="17"/>
  <c r="F33" i="17" s="1"/>
  <c r="M33" i="17" s="1"/>
  <c r="E18" i="17"/>
  <c r="E33" i="17" s="1"/>
  <c r="L33" i="17" s="1"/>
  <c r="D18" i="17"/>
  <c r="C18" i="17"/>
  <c r="C33" i="17" s="1"/>
  <c r="J33" i="17" s="1"/>
  <c r="B18" i="17"/>
  <c r="B33" i="17" s="1"/>
  <c r="I33" i="17" s="1"/>
  <c r="D24" i="14"/>
  <c r="C24" i="14"/>
  <c r="C23" i="14"/>
  <c r="C20" i="14"/>
  <c r="J34" i="13"/>
  <c r="C15" i="13"/>
  <c r="B15" i="13"/>
  <c r="C14" i="13"/>
  <c r="B14" i="13"/>
  <c r="C13" i="13"/>
  <c r="B13" i="13"/>
  <c r="C12" i="13"/>
  <c r="B12" i="13"/>
  <c r="B45" i="13" s="1"/>
  <c r="C11" i="13"/>
  <c r="B11" i="13"/>
  <c r="C10" i="13"/>
  <c r="B10" i="13"/>
  <c r="C9" i="13"/>
  <c r="B9" i="13"/>
  <c r="C8" i="13"/>
  <c r="B8" i="13"/>
  <c r="B41" i="13" s="1"/>
  <c r="C7" i="13"/>
  <c r="B7" i="13"/>
  <c r="C6" i="13"/>
  <c r="B6" i="13"/>
  <c r="C5" i="13"/>
  <c r="B5" i="13"/>
  <c r="C4" i="13"/>
  <c r="B4" i="13"/>
  <c r="B37" i="13" s="1"/>
  <c r="C3" i="13"/>
  <c r="B3" i="13"/>
  <c r="N48" i="13"/>
  <c r="L48" i="13"/>
  <c r="M48" i="13" s="1"/>
  <c r="K48" i="13"/>
  <c r="F48" i="13"/>
  <c r="E48" i="13"/>
  <c r="D48" i="13"/>
  <c r="C48" i="13"/>
  <c r="B48" i="13"/>
  <c r="A48" i="13"/>
  <c r="N47" i="13"/>
  <c r="L47" i="13"/>
  <c r="M47" i="13" s="1"/>
  <c r="K47" i="13"/>
  <c r="F47" i="13"/>
  <c r="E47" i="13"/>
  <c r="D47" i="13"/>
  <c r="C47" i="13"/>
  <c r="B47" i="13"/>
  <c r="A47" i="13"/>
  <c r="N46" i="13"/>
  <c r="L46" i="13"/>
  <c r="M46" i="13" s="1"/>
  <c r="K46" i="13"/>
  <c r="F46" i="13"/>
  <c r="E46" i="13"/>
  <c r="D46" i="13"/>
  <c r="C46" i="13"/>
  <c r="B46" i="13"/>
  <c r="A46" i="13"/>
  <c r="N45" i="13"/>
  <c r="L45" i="13"/>
  <c r="M45" i="13" s="1"/>
  <c r="K45" i="13"/>
  <c r="F45" i="13"/>
  <c r="E45" i="13"/>
  <c r="D45" i="13"/>
  <c r="C45" i="13"/>
  <c r="A45" i="13"/>
  <c r="N44" i="13"/>
  <c r="M44" i="13"/>
  <c r="L44" i="13"/>
  <c r="K44" i="13"/>
  <c r="F44" i="13"/>
  <c r="E44" i="13"/>
  <c r="D44" i="13"/>
  <c r="C44" i="13"/>
  <c r="B44" i="13"/>
  <c r="A44" i="13"/>
  <c r="N43" i="13"/>
  <c r="L43" i="13"/>
  <c r="M43" i="13" s="1"/>
  <c r="K43" i="13"/>
  <c r="F43" i="13"/>
  <c r="E43" i="13"/>
  <c r="D43" i="13"/>
  <c r="C43" i="13"/>
  <c r="B43" i="13"/>
  <c r="A43" i="13"/>
  <c r="N42" i="13"/>
  <c r="L42" i="13"/>
  <c r="M42" i="13" s="1"/>
  <c r="K42" i="13"/>
  <c r="F42" i="13"/>
  <c r="E42" i="13"/>
  <c r="D42" i="13"/>
  <c r="C42" i="13"/>
  <c r="B42" i="13"/>
  <c r="A42" i="13"/>
  <c r="N41" i="13"/>
  <c r="L41" i="13"/>
  <c r="M41" i="13" s="1"/>
  <c r="K41" i="13"/>
  <c r="F41" i="13"/>
  <c r="E41" i="13"/>
  <c r="D41" i="13"/>
  <c r="C41" i="13"/>
  <c r="A41" i="13"/>
  <c r="N40" i="13"/>
  <c r="L40" i="13"/>
  <c r="K40" i="13"/>
  <c r="M40" i="13" s="1"/>
  <c r="F40" i="13"/>
  <c r="E40" i="13"/>
  <c r="D40" i="13"/>
  <c r="C40" i="13"/>
  <c r="B40" i="13"/>
  <c r="A40" i="13"/>
  <c r="N39" i="13"/>
  <c r="L39" i="13"/>
  <c r="M39" i="13" s="1"/>
  <c r="K39" i="13"/>
  <c r="F39" i="13"/>
  <c r="E39" i="13"/>
  <c r="D39" i="13"/>
  <c r="C39" i="13"/>
  <c r="B39" i="13"/>
  <c r="A39" i="13"/>
  <c r="N38" i="13"/>
  <c r="L38" i="13"/>
  <c r="L34" i="13" s="1"/>
  <c r="K38" i="13"/>
  <c r="F38" i="13"/>
  <c r="E38" i="13"/>
  <c r="D38" i="13"/>
  <c r="C38" i="13"/>
  <c r="B38" i="13"/>
  <c r="A38" i="13"/>
  <c r="N37" i="13"/>
  <c r="L37" i="13"/>
  <c r="K37" i="13"/>
  <c r="M37" i="13" s="1"/>
  <c r="F37" i="13"/>
  <c r="E37" i="13"/>
  <c r="D37" i="13"/>
  <c r="C37" i="13"/>
  <c r="A37" i="13"/>
  <c r="N36" i="13"/>
  <c r="M36" i="13"/>
  <c r="L36" i="13"/>
  <c r="K36" i="13"/>
  <c r="F36" i="13"/>
  <c r="E36" i="13"/>
  <c r="D36" i="13"/>
  <c r="C36" i="13"/>
  <c r="B36" i="13"/>
  <c r="A36" i="13"/>
  <c r="L35" i="13"/>
  <c r="K35" i="13"/>
  <c r="F35" i="13"/>
  <c r="E35" i="13"/>
  <c r="D35" i="13"/>
  <c r="C35" i="13"/>
  <c r="B35" i="13"/>
  <c r="T32" i="13"/>
  <c r="S32" i="13"/>
  <c r="R32" i="13"/>
  <c r="Q32" i="13"/>
  <c r="P32" i="13"/>
  <c r="T31" i="13"/>
  <c r="S31" i="13"/>
  <c r="R31" i="13"/>
  <c r="Q31" i="13"/>
  <c r="P31" i="13"/>
  <c r="M31" i="13"/>
  <c r="L31" i="13"/>
  <c r="K31" i="13"/>
  <c r="J31" i="13"/>
  <c r="I31" i="13"/>
  <c r="T30" i="13"/>
  <c r="S30" i="13"/>
  <c r="R30" i="13"/>
  <c r="Q30" i="13"/>
  <c r="P30" i="13"/>
  <c r="M30" i="13"/>
  <c r="L30" i="13"/>
  <c r="K30" i="13"/>
  <c r="J30" i="13"/>
  <c r="I30" i="13"/>
  <c r="T29" i="13"/>
  <c r="S29" i="13"/>
  <c r="R29" i="13"/>
  <c r="Q29" i="13"/>
  <c r="P29" i="13"/>
  <c r="M29" i="13"/>
  <c r="L29" i="13"/>
  <c r="K29" i="13"/>
  <c r="J29" i="13"/>
  <c r="I29" i="13"/>
  <c r="T28" i="13"/>
  <c r="S28" i="13"/>
  <c r="R28" i="13"/>
  <c r="Q28" i="13"/>
  <c r="P28" i="13"/>
  <c r="M28" i="13"/>
  <c r="L28" i="13"/>
  <c r="K28" i="13"/>
  <c r="J28" i="13"/>
  <c r="I28" i="13"/>
  <c r="T27" i="13"/>
  <c r="S27" i="13"/>
  <c r="R27" i="13"/>
  <c r="Q27" i="13"/>
  <c r="P27" i="13"/>
  <c r="M27" i="13"/>
  <c r="L27" i="13"/>
  <c r="K27" i="13"/>
  <c r="J27" i="13"/>
  <c r="I27" i="13"/>
  <c r="T26" i="13"/>
  <c r="S26" i="13"/>
  <c r="R26" i="13"/>
  <c r="Q26" i="13"/>
  <c r="P26" i="13"/>
  <c r="M26" i="13"/>
  <c r="L26" i="13"/>
  <c r="K26" i="13"/>
  <c r="J26" i="13"/>
  <c r="I26" i="13"/>
  <c r="T25" i="13"/>
  <c r="S25" i="13"/>
  <c r="R25" i="13"/>
  <c r="Q25" i="13"/>
  <c r="P25" i="13"/>
  <c r="M25" i="13"/>
  <c r="L25" i="13"/>
  <c r="K25" i="13"/>
  <c r="J25" i="13"/>
  <c r="I25" i="13"/>
  <c r="T24" i="13"/>
  <c r="S24" i="13"/>
  <c r="R24" i="13"/>
  <c r="Q24" i="13"/>
  <c r="P24" i="13"/>
  <c r="M24" i="13"/>
  <c r="L24" i="13"/>
  <c r="K24" i="13"/>
  <c r="J24" i="13"/>
  <c r="I24" i="13"/>
  <c r="T23" i="13"/>
  <c r="S23" i="13"/>
  <c r="R23" i="13"/>
  <c r="Q23" i="13"/>
  <c r="P23" i="13"/>
  <c r="M23" i="13"/>
  <c r="L23" i="13"/>
  <c r="K23" i="13"/>
  <c r="J23" i="13"/>
  <c r="I23" i="13"/>
  <c r="T22" i="13"/>
  <c r="S22" i="13"/>
  <c r="R22" i="13"/>
  <c r="Q22" i="13"/>
  <c r="P22" i="13"/>
  <c r="M22" i="13"/>
  <c r="L22" i="13"/>
  <c r="K22" i="13"/>
  <c r="J22" i="13"/>
  <c r="I22" i="13"/>
  <c r="T21" i="13"/>
  <c r="S21" i="13"/>
  <c r="R21" i="13"/>
  <c r="Q21" i="13"/>
  <c r="P21" i="13"/>
  <c r="M21" i="13"/>
  <c r="L21" i="13"/>
  <c r="K21" i="13"/>
  <c r="J21" i="13"/>
  <c r="I21" i="13"/>
  <c r="T20" i="13"/>
  <c r="S20" i="13"/>
  <c r="R20" i="13"/>
  <c r="Q20" i="13"/>
  <c r="P20" i="13"/>
  <c r="M20" i="13"/>
  <c r="L20" i="13"/>
  <c r="K20" i="13"/>
  <c r="J20" i="13"/>
  <c r="I20" i="13"/>
  <c r="L19" i="13"/>
  <c r="J19" i="13"/>
  <c r="I19" i="13"/>
  <c r="F19" i="13"/>
  <c r="M19" i="13" s="1"/>
  <c r="E19" i="13"/>
  <c r="D19" i="13"/>
  <c r="K19" i="13" s="1"/>
  <c r="C19" i="13"/>
  <c r="B19" i="13"/>
  <c r="F17" i="13"/>
  <c r="E17" i="13"/>
  <c r="D17" i="13"/>
  <c r="C17" i="13"/>
  <c r="B17" i="13"/>
  <c r="I15" i="13"/>
  <c r="I14" i="13"/>
  <c r="I13" i="13"/>
  <c r="I12" i="13"/>
  <c r="I11" i="13"/>
  <c r="I10" i="13"/>
  <c r="I9" i="13"/>
  <c r="I8" i="13"/>
  <c r="I7" i="13"/>
  <c r="I6" i="13"/>
  <c r="I5" i="13"/>
  <c r="I4" i="13"/>
  <c r="I3" i="13"/>
  <c r="G1" i="13"/>
  <c r="L18" i="12"/>
  <c r="F1" i="12"/>
  <c r="E1" i="12"/>
  <c r="E12" i="12" s="1"/>
  <c r="D1" i="12"/>
  <c r="C1" i="12"/>
  <c r="B1" i="12"/>
  <c r="B14" i="12" s="1"/>
  <c r="F17" i="12"/>
  <c r="E17" i="12"/>
  <c r="D17" i="12"/>
  <c r="C17" i="12"/>
  <c r="B17" i="12"/>
  <c r="J15" i="12"/>
  <c r="I15" i="12"/>
  <c r="F15" i="12"/>
  <c r="D15" i="12"/>
  <c r="C15" i="12"/>
  <c r="J14" i="12"/>
  <c r="I14" i="12"/>
  <c r="F14" i="12"/>
  <c r="D14" i="12"/>
  <c r="C14" i="12"/>
  <c r="J13" i="12"/>
  <c r="I13" i="12"/>
  <c r="F13" i="12"/>
  <c r="E13" i="12"/>
  <c r="D13" i="12"/>
  <c r="C13" i="12"/>
  <c r="B13" i="12"/>
  <c r="J12" i="12"/>
  <c r="I12" i="12"/>
  <c r="F12" i="12"/>
  <c r="D12" i="12"/>
  <c r="C12" i="12"/>
  <c r="B12" i="12"/>
  <c r="J11" i="12"/>
  <c r="I11" i="12"/>
  <c r="F11" i="12"/>
  <c r="E11" i="12"/>
  <c r="D11" i="12"/>
  <c r="C11" i="12"/>
  <c r="B11" i="12"/>
  <c r="J10" i="12"/>
  <c r="I10" i="12"/>
  <c r="F10" i="12"/>
  <c r="D10" i="12"/>
  <c r="C10" i="12"/>
  <c r="J9" i="12"/>
  <c r="I9" i="12"/>
  <c r="F9" i="12"/>
  <c r="D9" i="12"/>
  <c r="C9" i="12"/>
  <c r="B9" i="12"/>
  <c r="J8" i="12"/>
  <c r="I8" i="12"/>
  <c r="F8" i="12"/>
  <c r="D8" i="12"/>
  <c r="C8" i="12"/>
  <c r="B8" i="12"/>
  <c r="J7" i="12"/>
  <c r="I7" i="12"/>
  <c r="F7" i="12"/>
  <c r="D7" i="12"/>
  <c r="C7" i="12"/>
  <c r="B7" i="12"/>
  <c r="J6" i="12"/>
  <c r="I6" i="12"/>
  <c r="F6" i="12"/>
  <c r="E6" i="12"/>
  <c r="D6" i="12"/>
  <c r="C6" i="12"/>
  <c r="J5" i="12"/>
  <c r="I5" i="12"/>
  <c r="F5" i="12"/>
  <c r="E5" i="12"/>
  <c r="D5" i="12"/>
  <c r="C5" i="12"/>
  <c r="B5" i="12"/>
  <c r="J4" i="12"/>
  <c r="I4" i="12"/>
  <c r="F4" i="12"/>
  <c r="D4" i="12"/>
  <c r="C4" i="12"/>
  <c r="B4" i="12"/>
  <c r="J3" i="12"/>
  <c r="I3" i="12"/>
  <c r="F3" i="12"/>
  <c r="D3" i="12"/>
  <c r="C3" i="12"/>
  <c r="B3" i="12"/>
  <c r="G1" i="12"/>
  <c r="F17" i="10"/>
  <c r="E17" i="10"/>
  <c r="D17" i="10"/>
  <c r="C17" i="10"/>
  <c r="B17" i="10"/>
  <c r="J34" i="11"/>
  <c r="F15" i="11"/>
  <c r="E15" i="11"/>
  <c r="D15" i="11"/>
  <c r="C15" i="11"/>
  <c r="B15" i="11"/>
  <c r="B48" i="11" s="1"/>
  <c r="F14" i="11"/>
  <c r="F47" i="11" s="1"/>
  <c r="E14" i="11"/>
  <c r="E47" i="11" s="1"/>
  <c r="D14" i="11"/>
  <c r="D47" i="11" s="1"/>
  <c r="C14" i="11"/>
  <c r="B14" i="11"/>
  <c r="F13" i="11"/>
  <c r="E13" i="11"/>
  <c r="D13" i="11"/>
  <c r="C13" i="11"/>
  <c r="C46" i="11" s="1"/>
  <c r="B13" i="11"/>
  <c r="B46" i="11" s="1"/>
  <c r="F12" i="11"/>
  <c r="F45" i="11" s="1"/>
  <c r="E12" i="11"/>
  <c r="D12" i="11"/>
  <c r="C12" i="11"/>
  <c r="B12" i="11"/>
  <c r="F11" i="11"/>
  <c r="E11" i="11"/>
  <c r="D11" i="11"/>
  <c r="D44" i="11" s="1"/>
  <c r="C11" i="11"/>
  <c r="C44" i="11" s="1"/>
  <c r="B11" i="11"/>
  <c r="F10" i="11"/>
  <c r="E10" i="11"/>
  <c r="D10" i="11"/>
  <c r="C10" i="11"/>
  <c r="B10" i="11"/>
  <c r="F9" i="11"/>
  <c r="E9" i="11"/>
  <c r="E42" i="11" s="1"/>
  <c r="D9" i="11"/>
  <c r="C9" i="11"/>
  <c r="B9" i="11"/>
  <c r="F8" i="11"/>
  <c r="E8" i="11"/>
  <c r="D8" i="11"/>
  <c r="D41" i="11" s="1"/>
  <c r="C8" i="11"/>
  <c r="C41" i="11" s="1"/>
  <c r="B8" i="11"/>
  <c r="B41" i="11" s="1"/>
  <c r="F7" i="11"/>
  <c r="E7" i="11"/>
  <c r="D7" i="11"/>
  <c r="C7" i="11"/>
  <c r="B7" i="11"/>
  <c r="F6" i="11"/>
  <c r="F39" i="11" s="1"/>
  <c r="E6" i="11"/>
  <c r="E39" i="11" s="1"/>
  <c r="D6" i="11"/>
  <c r="D39" i="11" s="1"/>
  <c r="C6" i="11"/>
  <c r="B6" i="11"/>
  <c r="F5" i="11"/>
  <c r="E5" i="11"/>
  <c r="D5" i="11"/>
  <c r="C5" i="11"/>
  <c r="B5" i="11"/>
  <c r="B38" i="11" s="1"/>
  <c r="F4" i="11"/>
  <c r="F37" i="11" s="1"/>
  <c r="E4" i="11"/>
  <c r="D4" i="11"/>
  <c r="C4" i="11"/>
  <c r="B4" i="11"/>
  <c r="F3" i="11"/>
  <c r="E3" i="11"/>
  <c r="D3" i="11"/>
  <c r="D36" i="11" s="1"/>
  <c r="C3" i="11"/>
  <c r="C36" i="11" s="1"/>
  <c r="B3" i="11"/>
  <c r="L48" i="11"/>
  <c r="M48" i="11" s="1"/>
  <c r="K48" i="11"/>
  <c r="F48" i="11"/>
  <c r="E48" i="11"/>
  <c r="D48" i="11"/>
  <c r="C48" i="11"/>
  <c r="A48" i="11"/>
  <c r="L47" i="11"/>
  <c r="M47" i="11" s="1"/>
  <c r="K47" i="11"/>
  <c r="C47" i="11"/>
  <c r="B47" i="11"/>
  <c r="A47" i="11"/>
  <c r="L46" i="11"/>
  <c r="M46" i="11" s="1"/>
  <c r="K46" i="11"/>
  <c r="F46" i="11"/>
  <c r="E46" i="11"/>
  <c r="D46" i="11"/>
  <c r="A46" i="11"/>
  <c r="L45" i="11"/>
  <c r="M45" i="11" s="1"/>
  <c r="K45" i="11"/>
  <c r="E45" i="11"/>
  <c r="D45" i="11"/>
  <c r="C45" i="11"/>
  <c r="B45" i="11"/>
  <c r="A45" i="11"/>
  <c r="L44" i="11"/>
  <c r="M44" i="11" s="1"/>
  <c r="K44" i="11"/>
  <c r="F44" i="11"/>
  <c r="E44" i="11"/>
  <c r="B44" i="11"/>
  <c r="A44" i="11"/>
  <c r="L43" i="11"/>
  <c r="M43" i="11" s="1"/>
  <c r="K43" i="11"/>
  <c r="F43" i="11"/>
  <c r="E43" i="11"/>
  <c r="D43" i="11"/>
  <c r="C43" i="11"/>
  <c r="B43" i="11"/>
  <c r="A43" i="11"/>
  <c r="L42" i="11"/>
  <c r="M42" i="11" s="1"/>
  <c r="K42" i="11"/>
  <c r="F42" i="11"/>
  <c r="D42" i="11"/>
  <c r="C42" i="11"/>
  <c r="B42" i="11"/>
  <c r="A42" i="11"/>
  <c r="L41" i="11"/>
  <c r="M41" i="11" s="1"/>
  <c r="K41" i="11"/>
  <c r="F41" i="11"/>
  <c r="E41" i="11"/>
  <c r="A41" i="11"/>
  <c r="L40" i="11"/>
  <c r="M40" i="11" s="1"/>
  <c r="K40" i="11"/>
  <c r="F40" i="11"/>
  <c r="E40" i="11"/>
  <c r="D40" i="11"/>
  <c r="C40" i="11"/>
  <c r="B40" i="11"/>
  <c r="A40" i="11"/>
  <c r="L39" i="11"/>
  <c r="M39" i="11" s="1"/>
  <c r="K39" i="11"/>
  <c r="C39" i="11"/>
  <c r="B39" i="11"/>
  <c r="A39" i="11"/>
  <c r="L38" i="11"/>
  <c r="M38" i="11" s="1"/>
  <c r="K38" i="11"/>
  <c r="F38" i="11"/>
  <c r="E38" i="11"/>
  <c r="D38" i="11"/>
  <c r="C38" i="11"/>
  <c r="A38" i="11"/>
  <c r="L37" i="11"/>
  <c r="L34" i="11" s="1"/>
  <c r="K37" i="11"/>
  <c r="E37" i="11"/>
  <c r="D37" i="11"/>
  <c r="C37" i="11"/>
  <c r="B37" i="11"/>
  <c r="A37" i="11"/>
  <c r="L36" i="11"/>
  <c r="M36" i="11" s="1"/>
  <c r="K36" i="11"/>
  <c r="F36" i="11"/>
  <c r="E36" i="11"/>
  <c r="B36" i="11"/>
  <c r="A36" i="11"/>
  <c r="L35" i="11"/>
  <c r="K35" i="11"/>
  <c r="F35" i="11"/>
  <c r="E35" i="11"/>
  <c r="D35" i="11"/>
  <c r="C35" i="11"/>
  <c r="B35" i="11"/>
  <c r="T32" i="11"/>
  <c r="S32" i="11"/>
  <c r="R32" i="11"/>
  <c r="Q32" i="11"/>
  <c r="P32" i="11"/>
  <c r="T31" i="11"/>
  <c r="S31" i="11"/>
  <c r="R31" i="11"/>
  <c r="Q31" i="11"/>
  <c r="P31" i="11"/>
  <c r="M31" i="11"/>
  <c r="L31" i="11"/>
  <c r="K31" i="11"/>
  <c r="J31" i="11"/>
  <c r="I31" i="11"/>
  <c r="T30" i="11"/>
  <c r="S30" i="11"/>
  <c r="R30" i="11"/>
  <c r="Q30" i="11"/>
  <c r="P30" i="11"/>
  <c r="M30" i="11"/>
  <c r="L30" i="11"/>
  <c r="K30" i="11"/>
  <c r="J30" i="11"/>
  <c r="I30" i="11"/>
  <c r="T29" i="11"/>
  <c r="S29" i="11"/>
  <c r="R29" i="11"/>
  <c r="Q29" i="11"/>
  <c r="P29" i="11"/>
  <c r="M29" i="11"/>
  <c r="L29" i="11"/>
  <c r="K29" i="11"/>
  <c r="J29" i="11"/>
  <c r="I29" i="11"/>
  <c r="T28" i="11"/>
  <c r="S28" i="11"/>
  <c r="R28" i="11"/>
  <c r="Q28" i="11"/>
  <c r="P28" i="11"/>
  <c r="M28" i="11"/>
  <c r="L28" i="11"/>
  <c r="K28" i="11"/>
  <c r="J28" i="11"/>
  <c r="I28" i="11"/>
  <c r="T27" i="11"/>
  <c r="S27" i="11"/>
  <c r="R27" i="11"/>
  <c r="Q27" i="11"/>
  <c r="P27" i="11"/>
  <c r="M27" i="11"/>
  <c r="L27" i="11"/>
  <c r="K27" i="11"/>
  <c r="J27" i="11"/>
  <c r="I27" i="11"/>
  <c r="T26" i="11"/>
  <c r="S26" i="11"/>
  <c r="R26" i="11"/>
  <c r="Q26" i="11"/>
  <c r="P26" i="11"/>
  <c r="M26" i="11"/>
  <c r="L26" i="11"/>
  <c r="K26" i="11"/>
  <c r="J26" i="11"/>
  <c r="I26" i="11"/>
  <c r="T25" i="11"/>
  <c r="S25" i="11"/>
  <c r="R25" i="11"/>
  <c r="Q25" i="11"/>
  <c r="P25" i="11"/>
  <c r="M25" i="11"/>
  <c r="L25" i="11"/>
  <c r="K25" i="11"/>
  <c r="J25" i="11"/>
  <c r="I25" i="11"/>
  <c r="T24" i="11"/>
  <c r="S24" i="11"/>
  <c r="R24" i="11"/>
  <c r="Q24" i="11"/>
  <c r="P24" i="11"/>
  <c r="M24" i="11"/>
  <c r="L24" i="11"/>
  <c r="K24" i="11"/>
  <c r="J24" i="11"/>
  <c r="I24" i="11"/>
  <c r="T23" i="11"/>
  <c r="S23" i="11"/>
  <c r="R23" i="11"/>
  <c r="Q23" i="11"/>
  <c r="P23" i="11"/>
  <c r="M23" i="11"/>
  <c r="L23" i="11"/>
  <c r="K23" i="11"/>
  <c r="J23" i="11"/>
  <c r="I23" i="11"/>
  <c r="T22" i="11"/>
  <c r="S22" i="11"/>
  <c r="R22" i="11"/>
  <c r="Q22" i="11"/>
  <c r="P22" i="11"/>
  <c r="M22" i="11"/>
  <c r="L22" i="11"/>
  <c r="K22" i="11"/>
  <c r="J22" i="11"/>
  <c r="I22" i="11"/>
  <c r="T21" i="11"/>
  <c r="S21" i="11"/>
  <c r="R21" i="11"/>
  <c r="Q21" i="11"/>
  <c r="P21" i="11"/>
  <c r="M21" i="11"/>
  <c r="L21" i="11"/>
  <c r="K21" i="11"/>
  <c r="J21" i="11"/>
  <c r="I21" i="11"/>
  <c r="T20" i="11"/>
  <c r="S20" i="11"/>
  <c r="R20" i="11"/>
  <c r="Q20" i="11"/>
  <c r="P20" i="11"/>
  <c r="M20" i="11"/>
  <c r="L20" i="11"/>
  <c r="K20" i="11"/>
  <c r="J20" i="11"/>
  <c r="I20" i="11"/>
  <c r="L19" i="11"/>
  <c r="J19" i="11"/>
  <c r="F19" i="11"/>
  <c r="M19" i="11" s="1"/>
  <c r="E19" i="11"/>
  <c r="D19" i="11"/>
  <c r="K19" i="11" s="1"/>
  <c r="C19" i="11"/>
  <c r="B19" i="11"/>
  <c r="I19" i="11" s="1"/>
  <c r="I15" i="11"/>
  <c r="I14" i="11"/>
  <c r="I13" i="11"/>
  <c r="I12" i="11"/>
  <c r="I11" i="11"/>
  <c r="I10" i="11"/>
  <c r="I9" i="11"/>
  <c r="I8" i="11"/>
  <c r="I7" i="11"/>
  <c r="I6" i="11"/>
  <c r="I5" i="11"/>
  <c r="I4" i="11"/>
  <c r="I3" i="11"/>
  <c r="G1" i="11"/>
  <c r="G15" i="11" s="1"/>
  <c r="J43" i="10"/>
  <c r="I34" i="10"/>
  <c r="G43" i="10"/>
  <c r="H7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L34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J48" i="10"/>
  <c r="J47" i="10"/>
  <c r="J46" i="10"/>
  <c r="J45" i="10"/>
  <c r="J44" i="10"/>
  <c r="J42" i="10"/>
  <c r="J41" i="10"/>
  <c r="J40" i="10"/>
  <c r="J39" i="10"/>
  <c r="J38" i="10"/>
  <c r="J37" i="10"/>
  <c r="J36" i="10"/>
  <c r="T32" i="10"/>
  <c r="S32" i="10"/>
  <c r="R32" i="10"/>
  <c r="Q32" i="10"/>
  <c r="P32" i="10"/>
  <c r="T31" i="10"/>
  <c r="S31" i="10"/>
  <c r="R31" i="10"/>
  <c r="Q31" i="10"/>
  <c r="P31" i="10"/>
  <c r="T30" i="10"/>
  <c r="S30" i="10"/>
  <c r="R30" i="10"/>
  <c r="Q30" i="10"/>
  <c r="P30" i="10"/>
  <c r="T29" i="10"/>
  <c r="S29" i="10"/>
  <c r="R29" i="10"/>
  <c r="Q29" i="10"/>
  <c r="P29" i="10"/>
  <c r="T28" i="10"/>
  <c r="S28" i="10"/>
  <c r="R28" i="10"/>
  <c r="Q28" i="10"/>
  <c r="P28" i="10"/>
  <c r="T27" i="10"/>
  <c r="S27" i="10"/>
  <c r="R27" i="10"/>
  <c r="Q27" i="10"/>
  <c r="P27" i="10"/>
  <c r="T26" i="10"/>
  <c r="S26" i="10"/>
  <c r="R26" i="10"/>
  <c r="Q26" i="10"/>
  <c r="P26" i="10"/>
  <c r="T25" i="10"/>
  <c r="S25" i="10"/>
  <c r="R25" i="10"/>
  <c r="Q25" i="10"/>
  <c r="P25" i="10"/>
  <c r="T24" i="10"/>
  <c r="S24" i="10"/>
  <c r="R24" i="10"/>
  <c r="Q24" i="10"/>
  <c r="P24" i="10"/>
  <c r="T23" i="10"/>
  <c r="S23" i="10"/>
  <c r="R23" i="10"/>
  <c r="Q23" i="10"/>
  <c r="P23" i="10"/>
  <c r="T22" i="10"/>
  <c r="S22" i="10"/>
  <c r="R22" i="10"/>
  <c r="Q22" i="10"/>
  <c r="P22" i="10"/>
  <c r="T21" i="10"/>
  <c r="S21" i="10"/>
  <c r="R21" i="10"/>
  <c r="Q21" i="10"/>
  <c r="P21" i="10"/>
  <c r="T20" i="10"/>
  <c r="S20" i="10"/>
  <c r="R20" i="10"/>
  <c r="Q20" i="10"/>
  <c r="P20" i="10"/>
  <c r="F48" i="10"/>
  <c r="E48" i="10"/>
  <c r="D48" i="10"/>
  <c r="C48" i="10"/>
  <c r="B48" i="10"/>
  <c r="A48" i="10"/>
  <c r="F47" i="10"/>
  <c r="E47" i="10"/>
  <c r="D47" i="10"/>
  <c r="C47" i="10"/>
  <c r="B47" i="10"/>
  <c r="A47" i="10"/>
  <c r="F46" i="10"/>
  <c r="E46" i="10"/>
  <c r="D46" i="10"/>
  <c r="C46" i="10"/>
  <c r="B46" i="10"/>
  <c r="A46" i="10"/>
  <c r="F45" i="10"/>
  <c r="E45" i="10"/>
  <c r="D45" i="10"/>
  <c r="C45" i="10"/>
  <c r="B45" i="10"/>
  <c r="A45" i="10"/>
  <c r="F44" i="10"/>
  <c r="E44" i="10"/>
  <c r="D44" i="10"/>
  <c r="C44" i="10"/>
  <c r="B44" i="10"/>
  <c r="A44" i="10"/>
  <c r="F43" i="10"/>
  <c r="E43" i="10"/>
  <c r="D43" i="10"/>
  <c r="C43" i="10"/>
  <c r="B43" i="10"/>
  <c r="A43" i="10"/>
  <c r="F42" i="10"/>
  <c r="E42" i="10"/>
  <c r="D42" i="10"/>
  <c r="C42" i="10"/>
  <c r="B42" i="10"/>
  <c r="A42" i="10"/>
  <c r="F41" i="10"/>
  <c r="E41" i="10"/>
  <c r="D41" i="10"/>
  <c r="C41" i="10"/>
  <c r="B41" i="10"/>
  <c r="A41" i="10"/>
  <c r="F40" i="10"/>
  <c r="E40" i="10"/>
  <c r="D40" i="10"/>
  <c r="C40" i="10"/>
  <c r="B40" i="10"/>
  <c r="A40" i="10"/>
  <c r="F39" i="10"/>
  <c r="E39" i="10"/>
  <c r="D39" i="10"/>
  <c r="C39" i="10"/>
  <c r="B39" i="10"/>
  <c r="A39" i="10"/>
  <c r="F38" i="10"/>
  <c r="E38" i="10"/>
  <c r="D38" i="10"/>
  <c r="C38" i="10"/>
  <c r="B38" i="10"/>
  <c r="A38" i="10"/>
  <c r="F37" i="10"/>
  <c r="E37" i="10"/>
  <c r="D37" i="10"/>
  <c r="C37" i="10"/>
  <c r="B37" i="10"/>
  <c r="A37" i="10"/>
  <c r="F36" i="10"/>
  <c r="E36" i="10"/>
  <c r="D36" i="10"/>
  <c r="C36" i="10"/>
  <c r="B36" i="10"/>
  <c r="A36" i="10"/>
  <c r="F35" i="10"/>
  <c r="E35" i="10"/>
  <c r="D35" i="10"/>
  <c r="C35" i="10"/>
  <c r="B35" i="10"/>
  <c r="M31" i="10"/>
  <c r="L31" i="10"/>
  <c r="K31" i="10"/>
  <c r="J31" i="10"/>
  <c r="I31" i="10"/>
  <c r="M30" i="10"/>
  <c r="L30" i="10"/>
  <c r="K30" i="10"/>
  <c r="J30" i="10"/>
  <c r="I30" i="10"/>
  <c r="M29" i="10"/>
  <c r="L29" i="10"/>
  <c r="K29" i="10"/>
  <c r="J29" i="10"/>
  <c r="I29" i="10"/>
  <c r="M28" i="10"/>
  <c r="L28" i="10"/>
  <c r="K28" i="10"/>
  <c r="J28" i="10"/>
  <c r="I28" i="10"/>
  <c r="M27" i="10"/>
  <c r="L27" i="10"/>
  <c r="K27" i="10"/>
  <c r="J27" i="10"/>
  <c r="I27" i="10"/>
  <c r="M26" i="10"/>
  <c r="L26" i="10"/>
  <c r="K26" i="10"/>
  <c r="J26" i="10"/>
  <c r="I26" i="10"/>
  <c r="M25" i="10"/>
  <c r="L25" i="10"/>
  <c r="K25" i="10"/>
  <c r="J25" i="10"/>
  <c r="I25" i="10"/>
  <c r="M24" i="10"/>
  <c r="L24" i="10"/>
  <c r="K24" i="10"/>
  <c r="J24" i="10"/>
  <c r="I24" i="10"/>
  <c r="M23" i="10"/>
  <c r="L23" i="10"/>
  <c r="K23" i="10"/>
  <c r="J23" i="10"/>
  <c r="I23" i="10"/>
  <c r="M22" i="10"/>
  <c r="L22" i="10"/>
  <c r="K22" i="10"/>
  <c r="J22" i="10"/>
  <c r="I22" i="10"/>
  <c r="M21" i="10"/>
  <c r="L21" i="10"/>
  <c r="K21" i="10"/>
  <c r="J21" i="10"/>
  <c r="I21" i="10"/>
  <c r="M20" i="10"/>
  <c r="L20" i="10"/>
  <c r="K20" i="10"/>
  <c r="J20" i="10"/>
  <c r="I20" i="10"/>
  <c r="K19" i="10"/>
  <c r="J19" i="10"/>
  <c r="F19" i="10"/>
  <c r="M19" i="10" s="1"/>
  <c r="E19" i="10"/>
  <c r="L19" i="10" s="1"/>
  <c r="D19" i="10"/>
  <c r="C19" i="10"/>
  <c r="B19" i="10"/>
  <c r="I19" i="10" s="1"/>
  <c r="I15" i="10"/>
  <c r="I14" i="10"/>
  <c r="I13" i="10"/>
  <c r="I12" i="10"/>
  <c r="I11" i="10"/>
  <c r="I10" i="10"/>
  <c r="I9" i="10"/>
  <c r="I8" i="10"/>
  <c r="I7" i="10"/>
  <c r="I6" i="10"/>
  <c r="I5" i="10"/>
  <c r="I4" i="10"/>
  <c r="I3" i="10"/>
  <c r="G1" i="10"/>
  <c r="G15" i="10" s="1"/>
  <c r="M31" i="9"/>
  <c r="L31" i="9"/>
  <c r="K31" i="9"/>
  <c r="J31" i="9"/>
  <c r="I31" i="9"/>
  <c r="M30" i="9"/>
  <c r="L30" i="9"/>
  <c r="K30" i="9"/>
  <c r="J30" i="9"/>
  <c r="I30" i="9"/>
  <c r="M29" i="9"/>
  <c r="L29" i="9"/>
  <c r="K29" i="9"/>
  <c r="J29" i="9"/>
  <c r="I29" i="9"/>
  <c r="M28" i="9"/>
  <c r="L28" i="9"/>
  <c r="K28" i="9"/>
  <c r="J28" i="9"/>
  <c r="I28" i="9"/>
  <c r="M27" i="9"/>
  <c r="L27" i="9"/>
  <c r="K27" i="9"/>
  <c r="J27" i="9"/>
  <c r="I27" i="9"/>
  <c r="M26" i="9"/>
  <c r="L26" i="9"/>
  <c r="K26" i="9"/>
  <c r="J26" i="9"/>
  <c r="I26" i="9"/>
  <c r="M25" i="9"/>
  <c r="L25" i="9"/>
  <c r="K25" i="9"/>
  <c r="J25" i="9"/>
  <c r="I25" i="9"/>
  <c r="M24" i="9"/>
  <c r="L24" i="9"/>
  <c r="K24" i="9"/>
  <c r="J24" i="9"/>
  <c r="I24" i="9"/>
  <c r="M23" i="9"/>
  <c r="L23" i="9"/>
  <c r="K23" i="9"/>
  <c r="J23" i="9"/>
  <c r="I23" i="9"/>
  <c r="M22" i="9"/>
  <c r="L22" i="9"/>
  <c r="K22" i="9"/>
  <c r="J22" i="9"/>
  <c r="I22" i="9"/>
  <c r="M21" i="9"/>
  <c r="L21" i="9"/>
  <c r="K21" i="9"/>
  <c r="J21" i="9"/>
  <c r="I21" i="9"/>
  <c r="M20" i="9"/>
  <c r="L20" i="9"/>
  <c r="K20" i="9"/>
  <c r="J20" i="9"/>
  <c r="I20" i="9"/>
  <c r="F48" i="9"/>
  <c r="E48" i="9"/>
  <c r="D48" i="9"/>
  <c r="C48" i="9"/>
  <c r="B48" i="9"/>
  <c r="F47" i="9"/>
  <c r="E47" i="9"/>
  <c r="D47" i="9"/>
  <c r="C47" i="9"/>
  <c r="B47" i="9"/>
  <c r="F46" i="9"/>
  <c r="E46" i="9"/>
  <c r="D46" i="9"/>
  <c r="C46" i="9"/>
  <c r="B46" i="9"/>
  <c r="F45" i="9"/>
  <c r="E45" i="9"/>
  <c r="D45" i="9"/>
  <c r="C45" i="9"/>
  <c r="B45" i="9"/>
  <c r="F44" i="9"/>
  <c r="E44" i="9"/>
  <c r="D44" i="9"/>
  <c r="C44" i="9"/>
  <c r="B44" i="9"/>
  <c r="F43" i="9"/>
  <c r="E43" i="9"/>
  <c r="D43" i="9"/>
  <c r="C43" i="9"/>
  <c r="B43" i="9"/>
  <c r="F42" i="9"/>
  <c r="E42" i="9"/>
  <c r="D42" i="9"/>
  <c r="C42" i="9"/>
  <c r="B42" i="9"/>
  <c r="F41" i="9"/>
  <c r="E41" i="9"/>
  <c r="D41" i="9"/>
  <c r="C41" i="9"/>
  <c r="B41" i="9"/>
  <c r="F40" i="9"/>
  <c r="E40" i="9"/>
  <c r="D40" i="9"/>
  <c r="C40" i="9"/>
  <c r="B40" i="9"/>
  <c r="F39" i="9"/>
  <c r="E39" i="9"/>
  <c r="D39" i="9"/>
  <c r="C39" i="9"/>
  <c r="B39" i="9"/>
  <c r="F38" i="9"/>
  <c r="E38" i="9"/>
  <c r="D38" i="9"/>
  <c r="C38" i="9"/>
  <c r="B38" i="9"/>
  <c r="F37" i="9"/>
  <c r="E37" i="9"/>
  <c r="D37" i="9"/>
  <c r="C37" i="9"/>
  <c r="B37" i="9"/>
  <c r="F36" i="9"/>
  <c r="E36" i="9"/>
  <c r="D36" i="9"/>
  <c r="C36" i="9"/>
  <c r="B36" i="9"/>
  <c r="F35" i="9"/>
  <c r="E35" i="9"/>
  <c r="D35" i="9"/>
  <c r="C35" i="9"/>
  <c r="B35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I15" i="8"/>
  <c r="I14" i="8"/>
  <c r="I13" i="8"/>
  <c r="I12" i="8"/>
  <c r="I11" i="8"/>
  <c r="I10" i="8"/>
  <c r="I9" i="8"/>
  <c r="I8" i="8"/>
  <c r="I7" i="8"/>
  <c r="I6" i="8"/>
  <c r="I5" i="8"/>
  <c r="I4" i="8"/>
  <c r="I3" i="8"/>
  <c r="F15" i="8"/>
  <c r="E15" i="8"/>
  <c r="D15" i="8"/>
  <c r="C15" i="8"/>
  <c r="B15" i="8"/>
  <c r="F14" i="8"/>
  <c r="E14" i="8"/>
  <c r="D14" i="8"/>
  <c r="C14" i="8"/>
  <c r="B14" i="8"/>
  <c r="F13" i="8"/>
  <c r="E13" i="8"/>
  <c r="D13" i="8"/>
  <c r="C13" i="8"/>
  <c r="B13" i="8"/>
  <c r="F12" i="8"/>
  <c r="E12" i="8"/>
  <c r="D12" i="8"/>
  <c r="C12" i="8"/>
  <c r="B12" i="8"/>
  <c r="F11" i="8"/>
  <c r="E11" i="8"/>
  <c r="D11" i="8"/>
  <c r="C11" i="8"/>
  <c r="B11" i="8"/>
  <c r="F10" i="8"/>
  <c r="E10" i="8"/>
  <c r="D10" i="8"/>
  <c r="C10" i="8"/>
  <c r="B10" i="8"/>
  <c r="F9" i="8"/>
  <c r="E9" i="8"/>
  <c r="D9" i="8"/>
  <c r="C9" i="8"/>
  <c r="B9" i="8"/>
  <c r="F8" i="8"/>
  <c r="E8" i="8"/>
  <c r="D8" i="8"/>
  <c r="C8" i="8"/>
  <c r="B8" i="8"/>
  <c r="F7" i="8"/>
  <c r="E7" i="8"/>
  <c r="D7" i="8"/>
  <c r="C7" i="8"/>
  <c r="B7" i="8"/>
  <c r="F6" i="8"/>
  <c r="E6" i="8"/>
  <c r="D6" i="8"/>
  <c r="C6" i="8"/>
  <c r="B6" i="8"/>
  <c r="F5" i="8"/>
  <c r="E5" i="8"/>
  <c r="D5" i="8"/>
  <c r="C5" i="8"/>
  <c r="B5" i="8"/>
  <c r="F4" i="8"/>
  <c r="E4" i="8"/>
  <c r="D4" i="8"/>
  <c r="C4" i="8"/>
  <c r="B4" i="8"/>
  <c r="F3" i="8"/>
  <c r="E3" i="8"/>
  <c r="D3" i="8"/>
  <c r="C3" i="8"/>
  <c r="B3" i="8"/>
  <c r="F19" i="9"/>
  <c r="M19" i="9" s="1"/>
  <c r="E19" i="9"/>
  <c r="L19" i="9" s="1"/>
  <c r="D19" i="9"/>
  <c r="K19" i="9" s="1"/>
  <c r="C19" i="9"/>
  <c r="J19" i="9" s="1"/>
  <c r="B19" i="9"/>
  <c r="I19" i="9" s="1"/>
  <c r="I15" i="9"/>
  <c r="I14" i="9"/>
  <c r="I13" i="9"/>
  <c r="I12" i="9"/>
  <c r="I11" i="9"/>
  <c r="I10" i="9"/>
  <c r="I9" i="9"/>
  <c r="I8" i="9"/>
  <c r="I7" i="9"/>
  <c r="I6" i="9"/>
  <c r="I5" i="9"/>
  <c r="I4" i="9"/>
  <c r="I3" i="9"/>
  <c r="G1" i="9"/>
  <c r="G15" i="9" s="1"/>
  <c r="F17" i="8"/>
  <c r="E17" i="8"/>
  <c r="D17" i="8"/>
  <c r="C17" i="8"/>
  <c r="B17" i="8"/>
  <c r="J15" i="8"/>
  <c r="J14" i="8"/>
  <c r="J13" i="8"/>
  <c r="J12" i="8"/>
  <c r="J11" i="8"/>
  <c r="J10" i="8"/>
  <c r="J9" i="8"/>
  <c r="J8" i="8"/>
  <c r="J7" i="8"/>
  <c r="J6" i="8"/>
  <c r="J5" i="8"/>
  <c r="J4" i="8"/>
  <c r="J3" i="8"/>
  <c r="G1" i="8"/>
  <c r="F17" i="6"/>
  <c r="E17" i="6"/>
  <c r="D17" i="6"/>
  <c r="C17" i="6"/>
  <c r="B17" i="6"/>
  <c r="K17" i="6"/>
  <c r="K4" i="6"/>
  <c r="K5" i="6"/>
  <c r="K6" i="6"/>
  <c r="K7" i="6"/>
  <c r="K8" i="6"/>
  <c r="K9" i="6"/>
  <c r="K10" i="6"/>
  <c r="K11" i="6"/>
  <c r="K12" i="6"/>
  <c r="K13" i="6"/>
  <c r="K14" i="6"/>
  <c r="K15" i="6"/>
  <c r="K3" i="6"/>
  <c r="H4" i="6"/>
  <c r="H5" i="6"/>
  <c r="H6" i="6"/>
  <c r="H7" i="6"/>
  <c r="H8" i="6"/>
  <c r="H9" i="6"/>
  <c r="I1" i="6" s="1"/>
  <c r="H10" i="6"/>
  <c r="H11" i="6"/>
  <c r="H12" i="6"/>
  <c r="H13" i="6"/>
  <c r="H14" i="6"/>
  <c r="H15" i="6"/>
  <c r="H3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1" i="6"/>
  <c r="F62" i="3"/>
  <c r="E62" i="3"/>
  <c r="D62" i="3"/>
  <c r="C62" i="3"/>
  <c r="B62" i="3"/>
  <c r="F61" i="3"/>
  <c r="E61" i="3"/>
  <c r="D61" i="3"/>
  <c r="C61" i="3"/>
  <c r="B61" i="3"/>
  <c r="F60" i="3"/>
  <c r="E60" i="3"/>
  <c r="D60" i="3"/>
  <c r="C60" i="3"/>
  <c r="B60" i="3"/>
  <c r="F59" i="3"/>
  <c r="E59" i="3"/>
  <c r="D59" i="3"/>
  <c r="C59" i="3"/>
  <c r="B59" i="3"/>
  <c r="F58" i="3"/>
  <c r="E58" i="3"/>
  <c r="D58" i="3"/>
  <c r="C58" i="3"/>
  <c r="B58" i="3"/>
  <c r="F57" i="3"/>
  <c r="E57" i="3"/>
  <c r="D57" i="3"/>
  <c r="C57" i="3"/>
  <c r="B57" i="3"/>
  <c r="F56" i="3"/>
  <c r="E56" i="3"/>
  <c r="D56" i="3"/>
  <c r="C56" i="3"/>
  <c r="B56" i="3"/>
  <c r="F55" i="3"/>
  <c r="E55" i="3"/>
  <c r="D55" i="3"/>
  <c r="C55" i="3"/>
  <c r="B55" i="3"/>
  <c r="F54" i="3"/>
  <c r="E54" i="3"/>
  <c r="D54" i="3"/>
  <c r="C54" i="3"/>
  <c r="B54" i="3"/>
  <c r="F53" i="3"/>
  <c r="E53" i="3"/>
  <c r="D53" i="3"/>
  <c r="C53" i="3"/>
  <c r="B53" i="3"/>
  <c r="F52" i="3"/>
  <c r="E52" i="3"/>
  <c r="D52" i="3"/>
  <c r="C52" i="3"/>
  <c r="B52" i="3"/>
  <c r="F51" i="3"/>
  <c r="E51" i="3"/>
  <c r="D51" i="3"/>
  <c r="C51" i="3"/>
  <c r="B51" i="3"/>
  <c r="F50" i="3"/>
  <c r="E50" i="3"/>
  <c r="D50" i="3"/>
  <c r="C50" i="3"/>
  <c r="B50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F49" i="3"/>
  <c r="E49" i="3"/>
  <c r="D49" i="3"/>
  <c r="C49" i="3"/>
  <c r="B49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M45" i="3"/>
  <c r="L45" i="3"/>
  <c r="K45" i="3"/>
  <c r="J45" i="3"/>
  <c r="I45" i="3"/>
  <c r="M44" i="3"/>
  <c r="L44" i="3"/>
  <c r="K44" i="3"/>
  <c r="J44" i="3"/>
  <c r="I44" i="3"/>
  <c r="M43" i="3"/>
  <c r="L43" i="3"/>
  <c r="K43" i="3"/>
  <c r="J43" i="3"/>
  <c r="I43" i="3"/>
  <c r="M42" i="3"/>
  <c r="L42" i="3"/>
  <c r="K42" i="3"/>
  <c r="J42" i="3"/>
  <c r="I42" i="3"/>
  <c r="M41" i="3"/>
  <c r="L41" i="3"/>
  <c r="K41" i="3"/>
  <c r="J41" i="3"/>
  <c r="I41" i="3"/>
  <c r="M40" i="3"/>
  <c r="L40" i="3"/>
  <c r="K40" i="3"/>
  <c r="J40" i="3"/>
  <c r="I40" i="3"/>
  <c r="M39" i="3"/>
  <c r="L39" i="3"/>
  <c r="K39" i="3"/>
  <c r="J39" i="3"/>
  <c r="I39" i="3"/>
  <c r="M38" i="3"/>
  <c r="L38" i="3"/>
  <c r="K38" i="3"/>
  <c r="J38" i="3"/>
  <c r="I38" i="3"/>
  <c r="M37" i="3"/>
  <c r="L37" i="3"/>
  <c r="K37" i="3"/>
  <c r="J37" i="3"/>
  <c r="I37" i="3"/>
  <c r="M36" i="3"/>
  <c r="L36" i="3"/>
  <c r="K36" i="3"/>
  <c r="J36" i="3"/>
  <c r="I36" i="3"/>
  <c r="M35" i="3"/>
  <c r="L35" i="3"/>
  <c r="K35" i="3"/>
  <c r="J35" i="3"/>
  <c r="I35" i="3"/>
  <c r="M34" i="3"/>
  <c r="L34" i="3"/>
  <c r="K34" i="3"/>
  <c r="J34" i="3"/>
  <c r="I34" i="3"/>
  <c r="M33" i="3"/>
  <c r="L33" i="3"/>
  <c r="K33" i="3"/>
  <c r="J33" i="3"/>
  <c r="I33" i="3"/>
  <c r="F33" i="3"/>
  <c r="E33" i="3"/>
  <c r="D33" i="3"/>
  <c r="C33" i="3"/>
  <c r="B33" i="3"/>
  <c r="F31" i="3"/>
  <c r="E31" i="3"/>
  <c r="D31" i="3"/>
  <c r="C31" i="3"/>
  <c r="B31" i="3"/>
  <c r="F30" i="3"/>
  <c r="E30" i="3"/>
  <c r="D30" i="3"/>
  <c r="C30" i="3"/>
  <c r="B30" i="3"/>
  <c r="F29" i="3"/>
  <c r="E29" i="3"/>
  <c r="D29" i="3"/>
  <c r="C29" i="3"/>
  <c r="B29" i="3"/>
  <c r="F28" i="3"/>
  <c r="E28" i="3"/>
  <c r="D28" i="3"/>
  <c r="C28" i="3"/>
  <c r="B28" i="3"/>
  <c r="F27" i="3"/>
  <c r="E27" i="3"/>
  <c r="D27" i="3"/>
  <c r="C27" i="3"/>
  <c r="B27" i="3"/>
  <c r="F26" i="3"/>
  <c r="E26" i="3"/>
  <c r="D26" i="3"/>
  <c r="C26" i="3"/>
  <c r="B26" i="3"/>
  <c r="F25" i="3"/>
  <c r="E25" i="3"/>
  <c r="D25" i="3"/>
  <c r="C25" i="3"/>
  <c r="B25" i="3"/>
  <c r="F24" i="3"/>
  <c r="E24" i="3"/>
  <c r="D24" i="3"/>
  <c r="C24" i="3"/>
  <c r="B24" i="3"/>
  <c r="F23" i="3"/>
  <c r="E23" i="3"/>
  <c r="D23" i="3"/>
  <c r="C23" i="3"/>
  <c r="B23" i="3"/>
  <c r="F22" i="3"/>
  <c r="E22" i="3"/>
  <c r="D22" i="3"/>
  <c r="C22" i="3"/>
  <c r="B22" i="3"/>
  <c r="F21" i="3"/>
  <c r="E21" i="3"/>
  <c r="D21" i="3"/>
  <c r="C21" i="3"/>
  <c r="B21" i="3"/>
  <c r="F20" i="3"/>
  <c r="E20" i="3"/>
  <c r="D20" i="3"/>
  <c r="C20" i="3"/>
  <c r="B20" i="3"/>
  <c r="F19" i="3"/>
  <c r="E19" i="3"/>
  <c r="D19" i="3"/>
  <c r="C19" i="3"/>
  <c r="B19" i="3"/>
  <c r="A31" i="3"/>
  <c r="A30" i="3"/>
  <c r="A29" i="3"/>
  <c r="A28" i="3"/>
  <c r="A27" i="3"/>
  <c r="A26" i="3"/>
  <c r="A25" i="3"/>
  <c r="A24" i="3"/>
  <c r="A23" i="3"/>
  <c r="A22" i="3"/>
  <c r="A21" i="3"/>
  <c r="A20" i="3"/>
  <c r="G18" i="3"/>
  <c r="F18" i="3"/>
  <c r="E18" i="3"/>
  <c r="D18" i="3"/>
  <c r="C18" i="3"/>
  <c r="B18" i="3"/>
  <c r="A19" i="3"/>
  <c r="F16" i="2"/>
  <c r="E16" i="2"/>
  <c r="D16" i="2"/>
  <c r="C16" i="2"/>
  <c r="B16" i="2"/>
  <c r="F15" i="2"/>
  <c r="E15" i="2"/>
  <c r="D15" i="2"/>
  <c r="C15" i="2"/>
  <c r="B15" i="2"/>
  <c r="F14" i="2"/>
  <c r="E14" i="2"/>
  <c r="D14" i="2"/>
  <c r="C14" i="2"/>
  <c r="B14" i="2"/>
  <c r="F13" i="2"/>
  <c r="E13" i="2"/>
  <c r="D13" i="2"/>
  <c r="C13" i="2"/>
  <c r="B13" i="2"/>
  <c r="F12" i="2"/>
  <c r="E12" i="2"/>
  <c r="D12" i="2"/>
  <c r="C12" i="2"/>
  <c r="B12" i="2"/>
  <c r="F11" i="2"/>
  <c r="E11" i="2"/>
  <c r="D11" i="2"/>
  <c r="C11" i="2"/>
  <c r="B11" i="2"/>
  <c r="F10" i="2"/>
  <c r="E10" i="2"/>
  <c r="D10" i="2"/>
  <c r="C10" i="2"/>
  <c r="B10" i="2"/>
  <c r="F9" i="2"/>
  <c r="E9" i="2"/>
  <c r="D9" i="2"/>
  <c r="C9" i="2"/>
  <c r="B9" i="2"/>
  <c r="F8" i="2"/>
  <c r="E8" i="2"/>
  <c r="D8" i="2"/>
  <c r="C8" i="2"/>
  <c r="B8" i="2"/>
  <c r="F7" i="2"/>
  <c r="E7" i="2"/>
  <c r="D7" i="2"/>
  <c r="C7" i="2"/>
  <c r="B7" i="2"/>
  <c r="F6" i="2"/>
  <c r="E6" i="2"/>
  <c r="D6" i="2"/>
  <c r="C6" i="2"/>
  <c r="B6" i="2"/>
  <c r="F5" i="2"/>
  <c r="E5" i="2"/>
  <c r="D5" i="2"/>
  <c r="C5" i="2"/>
  <c r="B5" i="2"/>
  <c r="F4" i="2"/>
  <c r="E4" i="2"/>
  <c r="D4" i="2"/>
  <c r="C4" i="2"/>
  <c r="B4" i="2"/>
  <c r="H51" i="18" l="1"/>
  <c r="I51" i="18" s="1"/>
  <c r="H59" i="18"/>
  <c r="I59" i="18" s="1"/>
  <c r="H62" i="18"/>
  <c r="H55" i="18"/>
  <c r="H50" i="18"/>
  <c r="H54" i="18"/>
  <c r="I54" i="18" s="1"/>
  <c r="H58" i="18"/>
  <c r="H53" i="18"/>
  <c r="H57" i="18"/>
  <c r="H61" i="18"/>
  <c r="H52" i="18"/>
  <c r="H56" i="18"/>
  <c r="I56" i="18" s="1"/>
  <c r="H60" i="18"/>
  <c r="H50" i="17"/>
  <c r="I50" i="17" s="1"/>
  <c r="H53" i="17"/>
  <c r="I53" i="17" s="1"/>
  <c r="H57" i="17"/>
  <c r="I57" i="17" s="1"/>
  <c r="H61" i="17"/>
  <c r="I61" i="17" s="1"/>
  <c r="H58" i="17"/>
  <c r="I58" i="17" s="1"/>
  <c r="H55" i="17"/>
  <c r="I55" i="17" s="1"/>
  <c r="H51" i="17"/>
  <c r="I51" i="17" s="1"/>
  <c r="H52" i="17"/>
  <c r="I52" i="17" s="1"/>
  <c r="H56" i="17"/>
  <c r="I56" i="17" s="1"/>
  <c r="H59" i="17"/>
  <c r="I59" i="17" s="1"/>
  <c r="H60" i="17"/>
  <c r="I60" i="17" s="1"/>
  <c r="H54" i="17"/>
  <c r="I54" i="17" s="1"/>
  <c r="H62" i="17"/>
  <c r="I62" i="17" s="1"/>
  <c r="G48" i="13"/>
  <c r="I48" i="13" s="1"/>
  <c r="G37" i="13"/>
  <c r="G45" i="13"/>
  <c r="G42" i="13"/>
  <c r="G3" i="13"/>
  <c r="G7" i="13"/>
  <c r="G11" i="13"/>
  <c r="M38" i="13"/>
  <c r="G36" i="13"/>
  <c r="G44" i="13"/>
  <c r="G5" i="13"/>
  <c r="G9" i="13"/>
  <c r="G15" i="13"/>
  <c r="G41" i="13"/>
  <c r="G38" i="13"/>
  <c r="G46" i="13"/>
  <c r="G13" i="13"/>
  <c r="G39" i="13"/>
  <c r="G47" i="13"/>
  <c r="G4" i="13"/>
  <c r="G6" i="13"/>
  <c r="G8" i="13"/>
  <c r="G10" i="13"/>
  <c r="G12" i="13"/>
  <c r="G14" i="13"/>
  <c r="G43" i="13"/>
  <c r="G40" i="13"/>
  <c r="E4" i="12"/>
  <c r="E10" i="12"/>
  <c r="E3" i="12"/>
  <c r="G3" i="12" s="1"/>
  <c r="E15" i="12"/>
  <c r="E9" i="12"/>
  <c r="G9" i="12" s="1"/>
  <c r="E8" i="12"/>
  <c r="G8" i="12" s="1"/>
  <c r="E14" i="12"/>
  <c r="G14" i="12" s="1"/>
  <c r="L14" i="12" s="1"/>
  <c r="E7" i="12"/>
  <c r="G7" i="12" s="1"/>
  <c r="G12" i="12"/>
  <c r="B10" i="12"/>
  <c r="G10" i="12" s="1"/>
  <c r="L10" i="12" s="1"/>
  <c r="B15" i="12"/>
  <c r="B6" i="12"/>
  <c r="G6" i="12" s="1"/>
  <c r="L6" i="12" s="1"/>
  <c r="L12" i="12"/>
  <c r="G5" i="12"/>
  <c r="G13" i="12"/>
  <c r="G11" i="12"/>
  <c r="G15" i="12"/>
  <c r="G4" i="12"/>
  <c r="G40" i="11"/>
  <c r="I40" i="11" s="1"/>
  <c r="G42" i="11"/>
  <c r="I42" i="11" s="1"/>
  <c r="G38" i="11"/>
  <c r="I38" i="11" s="1"/>
  <c r="G48" i="11"/>
  <c r="I48" i="11" s="1"/>
  <c r="G44" i="11"/>
  <c r="I44" i="11" s="1"/>
  <c r="G46" i="11"/>
  <c r="I46" i="11" s="1"/>
  <c r="G36" i="11"/>
  <c r="I36" i="11" s="1"/>
  <c r="K15" i="11"/>
  <c r="G4" i="11"/>
  <c r="G6" i="11"/>
  <c r="G8" i="11"/>
  <c r="G10" i="11"/>
  <c r="G12" i="11"/>
  <c r="G14" i="11"/>
  <c r="M37" i="11"/>
  <c r="G37" i="11"/>
  <c r="G39" i="11"/>
  <c r="G41" i="11"/>
  <c r="G43" i="11"/>
  <c r="G45" i="11"/>
  <c r="G47" i="11"/>
  <c r="G3" i="11"/>
  <c r="G5" i="11"/>
  <c r="G7" i="11"/>
  <c r="G9" i="11"/>
  <c r="G11" i="11"/>
  <c r="G13" i="11"/>
  <c r="G37" i="10"/>
  <c r="I37" i="10" s="1"/>
  <c r="G45" i="10"/>
  <c r="I45" i="10" s="1"/>
  <c r="G38" i="10"/>
  <c r="I38" i="10" s="1"/>
  <c r="G36" i="10"/>
  <c r="I36" i="10" s="1"/>
  <c r="G40" i="10"/>
  <c r="I40" i="10" s="1"/>
  <c r="G44" i="10"/>
  <c r="I44" i="10" s="1"/>
  <c r="G48" i="10"/>
  <c r="I48" i="10" s="1"/>
  <c r="G46" i="10"/>
  <c r="I46" i="10" s="1"/>
  <c r="G39" i="10"/>
  <c r="I39" i="10" s="1"/>
  <c r="G41" i="10"/>
  <c r="I41" i="10" s="1"/>
  <c r="I43" i="10"/>
  <c r="G47" i="10"/>
  <c r="I47" i="10" s="1"/>
  <c r="G42" i="10"/>
  <c r="I42" i="10" s="1"/>
  <c r="G36" i="9"/>
  <c r="G41" i="9"/>
  <c r="G44" i="9"/>
  <c r="G38" i="9"/>
  <c r="G43" i="9"/>
  <c r="G46" i="9"/>
  <c r="G37" i="9"/>
  <c r="G40" i="9"/>
  <c r="G45" i="9"/>
  <c r="G48" i="9"/>
  <c r="G39" i="9"/>
  <c r="G42" i="9"/>
  <c r="G47" i="9"/>
  <c r="K15" i="10"/>
  <c r="G4" i="10"/>
  <c r="G6" i="10"/>
  <c r="G8" i="10"/>
  <c r="G10" i="10"/>
  <c r="G12" i="10"/>
  <c r="G14" i="10"/>
  <c r="G3" i="10"/>
  <c r="G5" i="10"/>
  <c r="G7" i="10"/>
  <c r="G9" i="10"/>
  <c r="G11" i="10"/>
  <c r="G13" i="10"/>
  <c r="G8" i="8"/>
  <c r="L8" i="8" s="1"/>
  <c r="G4" i="8"/>
  <c r="L4" i="8" s="1"/>
  <c r="G9" i="8"/>
  <c r="L9" i="8" s="1"/>
  <c r="G5" i="8"/>
  <c r="L5" i="8" s="1"/>
  <c r="G10" i="8"/>
  <c r="L10" i="8" s="1"/>
  <c r="G13" i="8"/>
  <c r="L13" i="8" s="1"/>
  <c r="G6" i="8"/>
  <c r="L6" i="8" s="1"/>
  <c r="G7" i="8"/>
  <c r="L7" i="8" s="1"/>
  <c r="G11" i="8"/>
  <c r="L11" i="8" s="1"/>
  <c r="G12" i="8"/>
  <c r="L12" i="8" s="1"/>
  <c r="G14" i="8"/>
  <c r="L14" i="8" s="1"/>
  <c r="G15" i="8"/>
  <c r="L15" i="8" s="1"/>
  <c r="G3" i="8"/>
  <c r="K15" i="9"/>
  <c r="G4" i="9"/>
  <c r="G6" i="9"/>
  <c r="G8" i="9"/>
  <c r="G10" i="9"/>
  <c r="G12" i="9"/>
  <c r="G14" i="9"/>
  <c r="G3" i="9"/>
  <c r="G5" i="9"/>
  <c r="G7" i="9"/>
  <c r="G9" i="9"/>
  <c r="G11" i="9"/>
  <c r="G13" i="9"/>
  <c r="H54" i="3"/>
  <c r="I54" i="3" s="1"/>
  <c r="H57" i="3"/>
  <c r="I57" i="3" s="1"/>
  <c r="H62" i="3"/>
  <c r="I62" i="3" s="1"/>
  <c r="H55" i="3"/>
  <c r="I55" i="3" s="1"/>
  <c r="H52" i="3"/>
  <c r="I52" i="3" s="1"/>
  <c r="H60" i="3"/>
  <c r="I60" i="3" s="1"/>
  <c r="H51" i="3"/>
  <c r="I51" i="3" s="1"/>
  <c r="H59" i="3"/>
  <c r="I59" i="3" s="1"/>
  <c r="H56" i="3"/>
  <c r="I56" i="3" s="1"/>
  <c r="H53" i="3"/>
  <c r="I53" i="3" s="1"/>
  <c r="H61" i="3"/>
  <c r="I61" i="3" s="1"/>
  <c r="H50" i="3"/>
  <c r="I50" i="3" s="1"/>
  <c r="H58" i="3"/>
  <c r="I58" i="3" s="1"/>
  <c r="J62" i="18" l="1"/>
  <c r="I62" i="18"/>
  <c r="J61" i="18"/>
  <c r="I58" i="18"/>
  <c r="J58" i="18"/>
  <c r="J52" i="18"/>
  <c r="I52" i="18"/>
  <c r="J57" i="18"/>
  <c r="I57" i="18"/>
  <c r="J54" i="18"/>
  <c r="J53" i="18"/>
  <c r="I50" i="18"/>
  <c r="J50" i="18"/>
  <c r="J59" i="18"/>
  <c r="J51" i="18"/>
  <c r="J60" i="18"/>
  <c r="I60" i="18"/>
  <c r="I61" i="18"/>
  <c r="J55" i="18"/>
  <c r="J56" i="18"/>
  <c r="I55" i="18"/>
  <c r="I53" i="18"/>
  <c r="I64" i="17"/>
  <c r="J38" i="13"/>
  <c r="I38" i="13"/>
  <c r="K11" i="13"/>
  <c r="H11" i="13"/>
  <c r="H8" i="13"/>
  <c r="K8" i="13"/>
  <c r="J41" i="13"/>
  <c r="I41" i="13"/>
  <c r="K7" i="13"/>
  <c r="H7" i="13"/>
  <c r="K15" i="13"/>
  <c r="H15" i="13"/>
  <c r="H4" i="13"/>
  <c r="K4" i="13"/>
  <c r="K9" i="13"/>
  <c r="H9" i="13"/>
  <c r="J42" i="13"/>
  <c r="I42" i="13"/>
  <c r="H10" i="13"/>
  <c r="K10" i="13"/>
  <c r="J40" i="13"/>
  <c r="I40" i="13"/>
  <c r="J47" i="13"/>
  <c r="I47" i="13"/>
  <c r="K5" i="13"/>
  <c r="H5" i="13"/>
  <c r="I45" i="13"/>
  <c r="J45" i="13"/>
  <c r="I43" i="13"/>
  <c r="J43" i="13"/>
  <c r="J39" i="13"/>
  <c r="I39" i="13"/>
  <c r="J44" i="13"/>
  <c r="I44" i="13"/>
  <c r="J37" i="13"/>
  <c r="I37" i="13"/>
  <c r="K3" i="13"/>
  <c r="H3" i="13"/>
  <c r="H14" i="13"/>
  <c r="K14" i="13"/>
  <c r="K13" i="13"/>
  <c r="H13" i="13"/>
  <c r="J36" i="13"/>
  <c r="I36" i="13"/>
  <c r="H6" i="13"/>
  <c r="K6" i="13"/>
  <c r="H12" i="13"/>
  <c r="K12" i="13"/>
  <c r="J46" i="13"/>
  <c r="I46" i="13"/>
  <c r="J48" i="13"/>
  <c r="H12" i="12"/>
  <c r="H15" i="12"/>
  <c r="L15" i="12"/>
  <c r="H7" i="12"/>
  <c r="L7" i="12"/>
  <c r="L4" i="12"/>
  <c r="H4" i="12"/>
  <c r="H3" i="12"/>
  <c r="I1" i="12"/>
  <c r="L3" i="12"/>
  <c r="H14" i="12"/>
  <c r="H11" i="12"/>
  <c r="L11" i="12"/>
  <c r="L13" i="12"/>
  <c r="H13" i="12"/>
  <c r="H10" i="12"/>
  <c r="L9" i="12"/>
  <c r="H9" i="12"/>
  <c r="H6" i="12"/>
  <c r="L8" i="12"/>
  <c r="H8" i="12"/>
  <c r="H5" i="12"/>
  <c r="L5" i="12"/>
  <c r="L3" i="8"/>
  <c r="L17" i="8" s="1"/>
  <c r="I1" i="8"/>
  <c r="H7" i="11"/>
  <c r="K7" i="11"/>
  <c r="J37" i="11"/>
  <c r="I37" i="11"/>
  <c r="J48" i="11"/>
  <c r="H5" i="11"/>
  <c r="K5" i="11"/>
  <c r="K14" i="11"/>
  <c r="H14" i="11"/>
  <c r="J46" i="11"/>
  <c r="H12" i="11"/>
  <c r="K12" i="11"/>
  <c r="J44" i="11"/>
  <c r="J47" i="11"/>
  <c r="I47" i="11"/>
  <c r="K10" i="11"/>
  <c r="H10" i="11"/>
  <c r="J42" i="11"/>
  <c r="K8" i="11"/>
  <c r="H8" i="11"/>
  <c r="J40" i="11"/>
  <c r="H3" i="11"/>
  <c r="K3" i="11"/>
  <c r="H13" i="11"/>
  <c r="K13" i="11"/>
  <c r="J43" i="11"/>
  <c r="I43" i="11"/>
  <c r="K6" i="11"/>
  <c r="H6" i="11"/>
  <c r="J38" i="11"/>
  <c r="J45" i="11"/>
  <c r="I45" i="11"/>
  <c r="H11" i="11"/>
  <c r="K11" i="11"/>
  <c r="J41" i="11"/>
  <c r="I41" i="11"/>
  <c r="K4" i="11"/>
  <c r="H4" i="11"/>
  <c r="H9" i="11"/>
  <c r="K9" i="11"/>
  <c r="J39" i="11"/>
  <c r="I39" i="11"/>
  <c r="J36" i="11"/>
  <c r="H15" i="11"/>
  <c r="I40" i="9"/>
  <c r="J40" i="9"/>
  <c r="I43" i="9"/>
  <c r="J43" i="9"/>
  <c r="I38" i="9"/>
  <c r="J38" i="9"/>
  <c r="I37" i="9"/>
  <c r="J37" i="9"/>
  <c r="I47" i="9"/>
  <c r="J47" i="9"/>
  <c r="I39" i="9"/>
  <c r="J39" i="9"/>
  <c r="I44" i="9"/>
  <c r="J44" i="9"/>
  <c r="I46" i="9"/>
  <c r="J46" i="9"/>
  <c r="I41" i="9"/>
  <c r="J41" i="9"/>
  <c r="I42" i="9"/>
  <c r="J42" i="9"/>
  <c r="I48" i="9"/>
  <c r="J48" i="9"/>
  <c r="I45" i="9"/>
  <c r="J45" i="9"/>
  <c r="I36" i="9"/>
  <c r="J36" i="9"/>
  <c r="K14" i="10"/>
  <c r="H14" i="10"/>
  <c r="K5" i="10"/>
  <c r="H5" i="10"/>
  <c r="K12" i="10"/>
  <c r="H12" i="10"/>
  <c r="K10" i="10"/>
  <c r="H10" i="10"/>
  <c r="K8" i="10"/>
  <c r="H8" i="10"/>
  <c r="K6" i="10"/>
  <c r="H6" i="10"/>
  <c r="K7" i="10"/>
  <c r="K13" i="10"/>
  <c r="H13" i="10"/>
  <c r="K4" i="10"/>
  <c r="H4" i="10"/>
  <c r="K3" i="10"/>
  <c r="H3" i="10"/>
  <c r="I1" i="10" s="1"/>
  <c r="K11" i="10"/>
  <c r="H11" i="10"/>
  <c r="H15" i="10"/>
  <c r="K9" i="10"/>
  <c r="H9" i="10"/>
  <c r="I50" i="10"/>
  <c r="H3" i="8"/>
  <c r="H6" i="8"/>
  <c r="N39" i="10" s="1"/>
  <c r="H8" i="8"/>
  <c r="N41" i="10" s="1"/>
  <c r="H14" i="8"/>
  <c r="N47" i="10" s="1"/>
  <c r="H7" i="8"/>
  <c r="N40" i="10" s="1"/>
  <c r="H10" i="8"/>
  <c r="N43" i="10" s="1"/>
  <c r="H13" i="8"/>
  <c r="N46" i="10" s="1"/>
  <c r="H15" i="8"/>
  <c r="N48" i="10" s="1"/>
  <c r="H9" i="8"/>
  <c r="N42" i="10" s="1"/>
  <c r="H12" i="8"/>
  <c r="N45" i="10" s="1"/>
  <c r="H5" i="8"/>
  <c r="N38" i="10" s="1"/>
  <c r="H11" i="8"/>
  <c r="N44" i="10" s="1"/>
  <c r="H4" i="8"/>
  <c r="N37" i="10" s="1"/>
  <c r="K14" i="9"/>
  <c r="H14" i="9"/>
  <c r="K12" i="9"/>
  <c r="H12" i="9"/>
  <c r="K8" i="9"/>
  <c r="H8" i="9"/>
  <c r="H9" i="9"/>
  <c r="K9" i="9"/>
  <c r="K6" i="9"/>
  <c r="H6" i="9"/>
  <c r="H11" i="9"/>
  <c r="K11" i="9"/>
  <c r="H7" i="9"/>
  <c r="K7" i="9"/>
  <c r="K4" i="9"/>
  <c r="H4" i="9"/>
  <c r="K10" i="9"/>
  <c r="H10" i="9"/>
  <c r="H5" i="9"/>
  <c r="K5" i="9"/>
  <c r="H13" i="9"/>
  <c r="K13" i="9"/>
  <c r="H3" i="9"/>
  <c r="K3" i="9"/>
  <c r="H15" i="9"/>
  <c r="I64" i="3"/>
  <c r="K47" i="18" l="1"/>
  <c r="I64" i="18"/>
  <c r="I1" i="13"/>
  <c r="I50" i="13"/>
  <c r="I51" i="13" s="1"/>
  <c r="I34" i="13"/>
  <c r="N34" i="13"/>
  <c r="K17" i="13"/>
  <c r="J1" i="12"/>
  <c r="L17" i="12"/>
  <c r="J1" i="8"/>
  <c r="N36" i="10"/>
  <c r="N34" i="10" s="1"/>
  <c r="I50" i="11"/>
  <c r="I51" i="11" s="1"/>
  <c r="I34" i="11"/>
  <c r="I1" i="11"/>
  <c r="K17" i="11"/>
  <c r="I50" i="9"/>
  <c r="I51" i="10" s="1"/>
  <c r="K17" i="10"/>
  <c r="K17" i="9"/>
  <c r="I1" i="9"/>
</calcChain>
</file>

<file path=xl/sharedStrings.xml><?xml version="1.0" encoding="utf-8"?>
<sst xmlns="http://schemas.openxmlformats.org/spreadsheetml/2006/main" count="873" uniqueCount="173">
  <si>
    <t>Company Name</t>
  </si>
  <si>
    <t>Specialization</t>
  </si>
  <si>
    <t>Financial Performance</t>
  </si>
  <si>
    <t>Research &amp; Development</t>
  </si>
  <si>
    <t>Employee Satisfaction</t>
  </si>
  <si>
    <t xml:space="preserve">   Security Ratings</t>
  </si>
  <si>
    <t xml:space="preserve">  Security Measures</t>
  </si>
  <si>
    <t>X1</t>
  </si>
  <si>
    <t>X2</t>
  </si>
  <si>
    <t>X3</t>
  </si>
  <si>
    <t>X4</t>
  </si>
  <si>
    <t>X5</t>
  </si>
  <si>
    <t>X6</t>
  </si>
  <si>
    <t>X7</t>
  </si>
  <si>
    <t>X8</t>
  </si>
  <si>
    <t>Cloud computing, Operater Systems,Productivity Software</t>
  </si>
  <si>
    <t>Cloud Computing, Web Services</t>
  </si>
  <si>
    <t>Search Engine, Cloud Computing, Artificial Intelligence</t>
  </si>
  <si>
    <t>Consumer Electronics, Operating Systems, Mobile Devices</t>
  </si>
  <si>
    <t>Database Software, Cloud Computing</t>
  </si>
  <si>
    <t>Artificial Intelligence, Cloud Computing, Enterprise Software</t>
  </si>
  <si>
    <t xml:space="preserve">Database software,  Big Data   </t>
  </si>
  <si>
    <t>Internet of Things (IoT), Search engines</t>
  </si>
  <si>
    <t>Web services, Mobile devices, Artificial intelligence</t>
  </si>
  <si>
    <t>Strong</t>
  </si>
  <si>
    <t>strong</t>
  </si>
  <si>
    <t>Not weak</t>
  </si>
  <si>
    <t>weak</t>
  </si>
  <si>
    <t>Number of Employees</t>
  </si>
  <si>
    <t>Over 100,000</t>
  </si>
  <si>
    <t>Over 300,000</t>
  </si>
  <si>
    <t>Over 500,000</t>
  </si>
  <si>
    <t>Over 150,000</t>
  </si>
  <si>
    <t>Significant</t>
  </si>
  <si>
    <t>Normal</t>
  </si>
  <si>
    <t>Good</t>
  </si>
  <si>
    <t>Fair</t>
  </si>
  <si>
    <t>Very Good</t>
  </si>
  <si>
    <t>Two-factor authentication, encryption, regular security updates</t>
  </si>
  <si>
    <t>Encryption, regular security updates, threat detection</t>
  </si>
  <si>
    <t>Encryption, regular security updates, secure hardware design</t>
  </si>
  <si>
    <t>Access control, Data encryption,Intrusion detection</t>
  </si>
  <si>
    <t>Intrusion detection, Physical security,Malware protection</t>
  </si>
  <si>
    <t>Firewall, Authentication,Data encryption</t>
  </si>
  <si>
    <t xml:space="preserve">  Security incidents in the last year</t>
  </si>
  <si>
    <t xml:space="preserve">Breach 50 million Users </t>
  </si>
  <si>
    <t>Breach 100 million Users</t>
  </si>
  <si>
    <t>Breach 344 million Users</t>
  </si>
  <si>
    <t>Breach 60 million Users</t>
  </si>
  <si>
    <t xml:space="preserve">Breach 100 thousand Usres </t>
  </si>
  <si>
    <t>Breach 30 million Users</t>
  </si>
  <si>
    <t>Breach 150 million Users</t>
  </si>
  <si>
    <t>https://miau.my-x.hu/bprof/2023/adaptation_challenge.docx</t>
  </si>
  <si>
    <t>direction</t>
  </si>
  <si>
    <t>the more/less the better?</t>
  </si>
  <si>
    <t>company#1</t>
  </si>
  <si>
    <t>company#2</t>
  </si>
  <si>
    <t>company#3</t>
  </si>
  <si>
    <t>company#4</t>
  </si>
  <si>
    <t>company#5</t>
  </si>
  <si>
    <t>company#6</t>
  </si>
  <si>
    <t>company#7</t>
  </si>
  <si>
    <t>company#8</t>
  </si>
  <si>
    <t>company#9</t>
  </si>
  <si>
    <t>Y</t>
  </si>
  <si>
    <t>which company should be preferred?</t>
  </si>
  <si>
    <t>formula?</t>
  </si>
  <si>
    <t>company#10</t>
  </si>
  <si>
    <t>company#11</t>
  </si>
  <si>
    <t>company#12</t>
  </si>
  <si>
    <t>company#13</t>
  </si>
  <si>
    <t>attribute#1</t>
  </si>
  <si>
    <t>attribute#2</t>
  </si>
  <si>
    <t>attribute#3</t>
  </si>
  <si>
    <t>attribute#4</t>
  </si>
  <si>
    <t>attribute#5</t>
  </si>
  <si>
    <t>Partial goodness points</t>
  </si>
  <si>
    <t>direction is enforced (in general: the more the better)</t>
  </si>
  <si>
    <t>ideality-index</t>
  </si>
  <si>
    <t>?</t>
  </si>
  <si>
    <t>aggregated</t>
  </si>
  <si>
    <t>type</t>
  </si>
  <si>
    <t>ranked OAM</t>
  </si>
  <si>
    <t>stairs</t>
  </si>
  <si>
    <t>S1-S2</t>
  </si>
  <si>
    <t>…</t>
  </si>
  <si>
    <t>S12-S13</t>
  </si>
  <si>
    <t>estimation</t>
  </si>
  <si>
    <t>return</t>
  </si>
  <si>
    <t>difference</t>
  </si>
  <si>
    <t>error</t>
  </si>
  <si>
    <t>demo</t>
  </si>
  <si>
    <t>P1  10  19</t>
  </si>
  <si>
    <t>P2  15  15</t>
  </si>
  <si>
    <t>P3  5  17</t>
  </si>
  <si>
    <t>P4  5  7</t>
  </si>
  <si>
    <t>P5  15  9</t>
  </si>
  <si>
    <t>Terület = -65</t>
  </si>
  <si>
    <t>Kerület = 47.98</t>
  </si>
  <si>
    <t>eltolás +/+10</t>
  </si>
  <si>
    <t>https://www.mathsisfun.com/geometry/area-irregular-polygons.html</t>
  </si>
  <si>
    <t>P3  15  9</t>
  </si>
  <si>
    <t>P5  5  17</t>
  </si>
  <si>
    <t>Terület = 95</t>
  </si>
  <si>
    <t>Kerület = 37.986</t>
  </si>
  <si>
    <t>bejárási sorrend!</t>
  </si>
  <si>
    <t>https://www.wolframalpha.com/input?i=0.5*%28det%7B%7B5%2C0%7D%2C%7B5%2C9%7D%7D%2Bdet%7B%7B0%2C-5%7D%2C%7B9%2C7%7D%7D%2Bdet%7B%7B-5%2C-5%7D%2C%7B7%2C-3%7D%7D%2Bdet%7B%7B-5%2C5%7D%2C%7B-3%2C-1%7D%7D%2Bdet%7B%7B5%2C5%7D%2C%7B-1%2C5%7D%7D%29</t>
  </si>
  <si>
    <t>area</t>
  </si>
  <si>
    <t>AREA</t>
  </si>
  <si>
    <t>rank</t>
  </si>
  <si>
    <t>Y0</t>
  </si>
  <si>
    <t>correlation</t>
  </si>
  <si>
    <t>constant</t>
  </si>
  <si>
    <t>regression</t>
  </si>
  <si>
    <t>&lt;--min</t>
  </si>
  <si>
    <t>(dependent on the order of attributes behind a radar-diagram)</t>
  </si>
  <si>
    <t>alternative solutions (potential number of all orders: 4! in case of 5 attributes, because 5!/5 rotation-variants = 4!)</t>
  </si>
  <si>
    <t>https://hu.frwiki.wiki/wiki/Permutation_circulaire</t>
  </si>
  <si>
    <t>1-1-1-1-1 rank</t>
  </si>
  <si>
    <t>diff</t>
  </si>
  <si>
    <t>total</t>
  </si>
  <si>
    <t>inverz</t>
  </si>
  <si>
    <t>direct</t>
  </si>
  <si>
    <t>regression-like!!! But not a regression!!!</t>
  </si>
  <si>
    <t>new permutation</t>
  </si>
  <si>
    <t>Sheets</t>
  </si>
  <si>
    <t>Content</t>
  </si>
  <si>
    <t>technology companies</t>
  </si>
  <si>
    <t>Initial sheet</t>
  </si>
  <si>
    <t>Source</t>
  </si>
  <si>
    <t>https://miau.my-x.hu/mediawiki/index.php/System-modeling#Automation_of_Incident_Response_Planning_in_IT_Security_.28AIR-P-ITS.29</t>
  </si>
  <si>
    <t>Problem: How can we involve into the anti-discrimination modeling the so called POTENTIAL STAR methodology?</t>
  </si>
  <si>
    <t>https://miau.my-x.hu/miau/remete/pcsm.html</t>
  </si>
  <si>
    <t>https://miau.my-x.hu/miau/12/image49.gif</t>
  </si>
  <si>
    <t>Central message: the area of a polygon is the measure of goodness  or risk!</t>
  </si>
  <si>
    <t>random OAM</t>
  </si>
  <si>
    <t>random scores for potential objects (companies or rows) concerning potential attributes (columns)</t>
  </si>
  <si>
    <t>example</t>
  </si>
  <si>
    <t>a given set of input data + COCO Y0 with an additive model, WHERE THE ORDER OF THE ATTRIBUTES ARE IRRELEVANT</t>
  </si>
  <si>
    <t>this sheet  presents the numeric problem, WHERE THE AGGREGATION OF THE VALUES OF THE RAW ATTRIBUTES FOLLOWS THE FORMULA OF THE POTENTIAL STAR (AREA OF A POLYGON BASED ON E.G., GAUSS DETERMINANTS)</t>
  </si>
  <si>
    <t>correlation (2)</t>
  </si>
  <si>
    <t>correlation (3)</t>
  </si>
  <si>
    <t>COCO-model with AREA-based estimations</t>
  </si>
  <si>
    <t>regression model with AREA-based estimations</t>
  </si>
  <si>
    <t>correlation (4)</t>
  </si>
  <si>
    <t>alternative solution to correlation (3) (Solver could be started with other initial values for stairs)</t>
  </si>
  <si>
    <t>correlation (5)</t>
  </si>
  <si>
    <t>inverse COCO</t>
  </si>
  <si>
    <t>correlation (6)</t>
  </si>
  <si>
    <t>regression model with COCO-S1-parameters</t>
  </si>
  <si>
    <t>correlation (7)</t>
  </si>
  <si>
    <t>rotation#1: attribute#1 and #2 are changed in the OAM (position changing - with massive impacts because of the geometry of the polygons c.f. order of coordinates is relevant!)</t>
  </si>
  <si>
    <t>future</t>
  </si>
  <si>
    <t>The number of the potential rotations in case of 5 attributes is 4!</t>
  </si>
  <si>
    <t>sources</t>
  </si>
  <si>
    <t>Wolfram Alpha + GeoGebra + other calculation services</t>
  </si>
  <si>
    <t>(13-1)*(11-1)=120 --&gt; - orange dots &lt;&gt; 65 (see rotated alternatives) but = 95 (if the orders are identically defined)</t>
  </si>
  <si>
    <t>pixel-oriented checks</t>
  </si>
  <si>
    <t>Conclusions</t>
  </si>
  <si>
    <t>The Y0 model and the AREA-oriented approach without optimizing effects present a high-levelled correlation.</t>
  </si>
  <si>
    <t>The regression model is less flexible than the staircase models (= expectations).</t>
  </si>
  <si>
    <t>The staircase models make possible new ranks of the objects compared to the original (additive, area-less) COCO-Y0 model.</t>
  </si>
  <si>
    <t>The correlations between rotated alternative are high.</t>
  </si>
  <si>
    <t>The regression and the rotated AREA-models run parallel to the original Y0 model:</t>
  </si>
  <si>
    <t>THE ALTERNATIVE AREA-MODELS CAN BE SEEN AS A KIND OF GENETIC VARIANCE CONCERNING ANTI-DISCRIMINATION STRATEGIES.</t>
  </si>
  <si>
    <t>example (2)</t>
  </si>
  <si>
    <t>multiplicative</t>
  </si>
  <si>
    <t>additive</t>
  </si>
  <si>
    <t>Multiplicative model (+/- stair-levels)</t>
  </si>
  <si>
    <t>Multiplicative model (only + stair-levels)</t>
  </si>
  <si>
    <t>example (3)</t>
  </si>
  <si>
    <t>The multiplicative model with + stair-levels has a high correlation to the additive ones.</t>
  </si>
  <si>
    <t>THE MULTIPLICATIVE MODEL WITH +/- FORCEFIELDS LEADS TO A TOTALLY OTHER BEHAVIOUR!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</si>
</sst>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"/>
    <numFmt numFmtId="165" formatCode="0.0"/>
    <numFmt numFmtId="166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1" xfId="0" applyBorder="1" applyAlignment="1">
      <alignment horizontal="center"/>
    </xf>
    <xf numFmtId="0" fontId="1" fillId="0" borderId="0" xfId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1" xfId="0" applyBorder="1"/>
    <xf numFmtId="164" fontId="0" fillId="0" borderId="0" xfId="0" applyNumberFormat="1"/>
    <xf numFmtId="1" fontId="0" fillId="0" borderId="1" xfId="0" applyNumberFormat="1" applyBorder="1"/>
    <xf numFmtId="1" fontId="0" fillId="0" borderId="0" xfId="0" applyNumberFormat="1"/>
    <xf numFmtId="0" fontId="0" fillId="3" borderId="1" xfId="0" applyFill="1" applyBorder="1"/>
    <xf numFmtId="0" fontId="0" fillId="4" borderId="1" xfId="0" applyFill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4" borderId="8" xfId="0" applyFill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4" borderId="10" xfId="0" applyFill="1" applyBorder="1"/>
    <xf numFmtId="0" fontId="0" fillId="4" borderId="11" xfId="0" applyFill="1" applyBorder="1"/>
    <xf numFmtId="0" fontId="0" fillId="4" borderId="12" xfId="0" applyFill="1" applyBorder="1"/>
    <xf numFmtId="0" fontId="0" fillId="0" borderId="13" xfId="0" applyBorder="1"/>
    <xf numFmtId="0" fontId="0" fillId="0" borderId="14" xfId="0" applyBorder="1"/>
    <xf numFmtId="0" fontId="0" fillId="5" borderId="10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0" fillId="5" borderId="11" xfId="0" applyFill="1" applyBorder="1"/>
    <xf numFmtId="0" fontId="0" fillId="5" borderId="1" xfId="0" applyFill="1" applyBorder="1"/>
    <xf numFmtId="0" fontId="0" fillId="5" borderId="13" xfId="0" applyFill="1" applyBorder="1"/>
    <xf numFmtId="0" fontId="0" fillId="5" borderId="14" xfId="0" applyFill="1" applyBorder="1"/>
    <xf numFmtId="1" fontId="0" fillId="0" borderId="0" xfId="0" applyNumberFormat="1" applyAlignment="1">
      <alignment horizontal="center"/>
    </xf>
    <xf numFmtId="165" fontId="0" fillId="4" borderId="0" xfId="0" applyNumberFormat="1" applyFill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6" fontId="0" fillId="0" borderId="0" xfId="2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1" fontId="0" fillId="0" borderId="21" xfId="0" applyNumberFormat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1" fillId="0" borderId="0" xfId="1" applyAlignment="1">
      <alignment wrapText="1"/>
    </xf>
    <xf numFmtId="0" fontId="0" fillId="5" borderId="0" xfId="0" applyFill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0" fontId="0" fillId="5" borderId="0" xfId="0" applyFill="1"/>
    <xf numFmtId="0" fontId="3" fillId="0" borderId="0" xfId="0" applyFont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1" fillId="0" borderId="15" xfId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" fontId="0" fillId="5" borderId="0" xfId="0" applyNumberFormat="1" applyFill="1"/>
    <xf numFmtId="2" fontId="0" fillId="0" borderId="1" xfId="0" applyNumberFormat="1" applyBorder="1"/>
  </cellXfs>
  <cellStyles count="3">
    <cellStyle name="Ezres" xfId="2" builtinId="3"/>
    <cellStyle name="Hivatkozás" xfId="1" builtinId="8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'example (3)'!$A$19</c:f>
              <c:strCache>
                <c:ptCount val="1"/>
                <c:pt idx="0">
                  <c:v>company#1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(3)'!$B$19:$F$19</c:f>
              <c:numCache>
                <c:formatCode>General</c:formatCode>
                <c:ptCount val="5"/>
                <c:pt idx="0">
                  <c:v>9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2-4661-9607-025D304630D6}"/>
            </c:ext>
          </c:extLst>
        </c:ser>
        <c:ser>
          <c:idx val="1"/>
          <c:order val="1"/>
          <c:tx>
            <c:strRef>
              <c:f>'example (3)'!$A$20</c:f>
              <c:strCache>
                <c:ptCount val="1"/>
                <c:pt idx="0">
                  <c:v>company#2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(3)'!$B$20:$F$20</c:f>
              <c:numCache>
                <c:formatCode>General</c:formatCode>
                <c:ptCount val="5"/>
                <c:pt idx="0">
                  <c:v>2</c:v>
                </c:pt>
                <c:pt idx="1">
                  <c:v>12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2-4661-9607-025D304630D6}"/>
            </c:ext>
          </c:extLst>
        </c:ser>
        <c:ser>
          <c:idx val="2"/>
          <c:order val="2"/>
          <c:tx>
            <c:strRef>
              <c:f>'example (3)'!$A$21</c:f>
              <c:strCache>
                <c:ptCount val="1"/>
                <c:pt idx="0">
                  <c:v>company#3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(3)'!$B$21:$F$21</c:f>
              <c:numCache>
                <c:formatCode>General</c:formatCode>
                <c:ptCount val="5"/>
                <c:pt idx="0">
                  <c:v>8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2-4661-9607-025D304630D6}"/>
            </c:ext>
          </c:extLst>
        </c:ser>
        <c:ser>
          <c:idx val="3"/>
          <c:order val="3"/>
          <c:tx>
            <c:strRef>
              <c:f>'example (3)'!$A$22</c:f>
              <c:strCache>
                <c:ptCount val="1"/>
                <c:pt idx="0">
                  <c:v>company#4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(3)'!$B$22:$F$22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12</c:v>
                </c:pt>
                <c:pt idx="3">
                  <c:v>12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72-4661-9607-025D304630D6}"/>
            </c:ext>
          </c:extLst>
        </c:ser>
        <c:ser>
          <c:idx val="4"/>
          <c:order val="4"/>
          <c:tx>
            <c:strRef>
              <c:f>'example (3)'!$A$23</c:f>
              <c:strCache>
                <c:ptCount val="1"/>
                <c:pt idx="0">
                  <c:v>company#5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(3)'!$B$23:$F$23</c:f>
              <c:numCache>
                <c:formatCode>General</c:formatCode>
                <c:ptCount val="5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72-4661-9607-025D304630D6}"/>
            </c:ext>
          </c:extLst>
        </c:ser>
        <c:ser>
          <c:idx val="5"/>
          <c:order val="5"/>
          <c:tx>
            <c:strRef>
              <c:f>'example (3)'!$A$24</c:f>
              <c:strCache>
                <c:ptCount val="1"/>
                <c:pt idx="0">
                  <c:v>company#6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(3)'!$B$24:$F$24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72-4661-9607-025D304630D6}"/>
            </c:ext>
          </c:extLst>
        </c:ser>
        <c:ser>
          <c:idx val="6"/>
          <c:order val="6"/>
          <c:tx>
            <c:strRef>
              <c:f>'example (3)'!$A$25</c:f>
              <c:strCache>
                <c:ptCount val="1"/>
                <c:pt idx="0">
                  <c:v>company#7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(3)'!$B$25:$F$25</c:f>
              <c:numCache>
                <c:formatCode>General</c:formatCode>
                <c:ptCount val="5"/>
                <c:pt idx="0">
                  <c:v>10</c:v>
                </c:pt>
                <c:pt idx="1">
                  <c:v>2</c:v>
                </c:pt>
                <c:pt idx="2">
                  <c:v>11</c:v>
                </c:pt>
                <c:pt idx="3">
                  <c:v>8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72-4661-9607-025D304630D6}"/>
            </c:ext>
          </c:extLst>
        </c:ser>
        <c:ser>
          <c:idx val="7"/>
          <c:order val="7"/>
          <c:tx>
            <c:strRef>
              <c:f>'example (3)'!$A$26</c:f>
              <c:strCache>
                <c:ptCount val="1"/>
                <c:pt idx="0">
                  <c:v>company#8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(3)'!$B$26:$F$26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12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72-4661-9607-025D304630D6}"/>
            </c:ext>
          </c:extLst>
        </c:ser>
        <c:ser>
          <c:idx val="8"/>
          <c:order val="8"/>
          <c:tx>
            <c:strRef>
              <c:f>'example (3)'!$A$27</c:f>
              <c:strCache>
                <c:ptCount val="1"/>
                <c:pt idx="0">
                  <c:v>company#9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(3)'!$B$27:$F$27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72-4661-9607-025D304630D6}"/>
            </c:ext>
          </c:extLst>
        </c:ser>
        <c:ser>
          <c:idx val="9"/>
          <c:order val="9"/>
          <c:tx>
            <c:strRef>
              <c:f>'example (3)'!$A$28</c:f>
              <c:strCache>
                <c:ptCount val="1"/>
                <c:pt idx="0">
                  <c:v>company#10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(3)'!$B$28:$F$28</c:f>
              <c:numCache>
                <c:formatCode>General</c:formatCode>
                <c:ptCount val="5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72-4661-9607-025D304630D6}"/>
            </c:ext>
          </c:extLst>
        </c:ser>
        <c:ser>
          <c:idx val="10"/>
          <c:order val="10"/>
          <c:tx>
            <c:strRef>
              <c:f>'example (3)'!$A$29</c:f>
              <c:strCache>
                <c:ptCount val="1"/>
                <c:pt idx="0">
                  <c:v>company#11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(3)'!$B$29:$F$29</c:f>
              <c:numCache>
                <c:formatCode>General</c:formatCode>
                <c:ptCount val="5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10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72-4661-9607-025D304630D6}"/>
            </c:ext>
          </c:extLst>
        </c:ser>
        <c:ser>
          <c:idx val="11"/>
          <c:order val="11"/>
          <c:tx>
            <c:strRef>
              <c:f>'example (3)'!$A$30</c:f>
              <c:strCache>
                <c:ptCount val="1"/>
                <c:pt idx="0">
                  <c:v>company#12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(3)'!$B$30:$F$30</c:f>
              <c:numCache>
                <c:formatCode>General</c:formatCode>
                <c:ptCount val="5"/>
                <c:pt idx="0">
                  <c:v>6</c:v>
                </c:pt>
                <c:pt idx="1">
                  <c:v>12</c:v>
                </c:pt>
                <c:pt idx="2">
                  <c:v>3</c:v>
                </c:pt>
                <c:pt idx="3">
                  <c:v>10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72-4661-9607-025D304630D6}"/>
            </c:ext>
          </c:extLst>
        </c:ser>
        <c:ser>
          <c:idx val="12"/>
          <c:order val="12"/>
          <c:tx>
            <c:strRef>
              <c:f>'example (3)'!$A$31</c:f>
              <c:strCache>
                <c:ptCount val="1"/>
                <c:pt idx="0">
                  <c:v>company#13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(3)'!$B$31:$F$31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12</c:v>
                </c:pt>
                <c:pt idx="3">
                  <c:v>3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72-4661-9607-025D30463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868752"/>
        <c:axId val="679856272"/>
      </c:radarChart>
      <c:catAx>
        <c:axId val="67986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56272"/>
        <c:crosses val="autoZero"/>
        <c:auto val="1"/>
        <c:lblAlgn val="ctr"/>
        <c:lblOffset val="100"/>
        <c:noMultiLvlLbl val="0"/>
      </c:catAx>
      <c:valAx>
        <c:axId val="67985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6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'example (3)'!$A$19</c:f>
              <c:strCache>
                <c:ptCount val="1"/>
                <c:pt idx="0">
                  <c:v>company#1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(3)'!$B$19:$F$19</c:f>
              <c:numCache>
                <c:formatCode>General</c:formatCode>
                <c:ptCount val="5"/>
                <c:pt idx="0">
                  <c:v>9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9-47BE-B73B-E764C6347B2F}"/>
            </c:ext>
          </c:extLst>
        </c:ser>
        <c:ser>
          <c:idx val="1"/>
          <c:order val="1"/>
          <c:tx>
            <c:strRef>
              <c:f>'example (3)'!$A$20</c:f>
              <c:strCache>
                <c:ptCount val="1"/>
                <c:pt idx="0">
                  <c:v>company#2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'example (3)'!$B$18:$F$18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(3)'!$B$20:$F$20</c:f>
              <c:numCache>
                <c:formatCode>General</c:formatCode>
                <c:ptCount val="5"/>
                <c:pt idx="0">
                  <c:v>2</c:v>
                </c:pt>
                <c:pt idx="1">
                  <c:v>12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9-47BE-B73B-E764C6347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868752"/>
        <c:axId val="679856272"/>
      </c:radarChart>
      <c:catAx>
        <c:axId val="67986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56272"/>
        <c:crosses val="autoZero"/>
        <c:auto val="1"/>
        <c:lblAlgn val="ctr"/>
        <c:lblOffset val="100"/>
        <c:noMultiLvlLbl val="0"/>
      </c:catAx>
      <c:valAx>
        <c:axId val="67985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6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'example (2)'!$A$19</c:f>
              <c:strCache>
                <c:ptCount val="1"/>
                <c:pt idx="0">
                  <c:v>company#1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(2)'!$B$19:$F$19</c:f>
              <c:numCache>
                <c:formatCode>General</c:formatCode>
                <c:ptCount val="5"/>
                <c:pt idx="0">
                  <c:v>9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B-4312-878C-ABEDA7641145}"/>
            </c:ext>
          </c:extLst>
        </c:ser>
        <c:ser>
          <c:idx val="1"/>
          <c:order val="1"/>
          <c:tx>
            <c:strRef>
              <c:f>'example (2)'!$A$20</c:f>
              <c:strCache>
                <c:ptCount val="1"/>
                <c:pt idx="0">
                  <c:v>company#2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(2)'!$B$20:$F$20</c:f>
              <c:numCache>
                <c:formatCode>General</c:formatCode>
                <c:ptCount val="5"/>
                <c:pt idx="0">
                  <c:v>2</c:v>
                </c:pt>
                <c:pt idx="1">
                  <c:v>12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B-4312-878C-ABEDA7641145}"/>
            </c:ext>
          </c:extLst>
        </c:ser>
        <c:ser>
          <c:idx val="2"/>
          <c:order val="2"/>
          <c:tx>
            <c:strRef>
              <c:f>'example (2)'!$A$21</c:f>
              <c:strCache>
                <c:ptCount val="1"/>
                <c:pt idx="0">
                  <c:v>company#3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(2)'!$B$21:$F$21</c:f>
              <c:numCache>
                <c:formatCode>General</c:formatCode>
                <c:ptCount val="5"/>
                <c:pt idx="0">
                  <c:v>8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4B-4312-878C-ABEDA7641145}"/>
            </c:ext>
          </c:extLst>
        </c:ser>
        <c:ser>
          <c:idx val="3"/>
          <c:order val="3"/>
          <c:tx>
            <c:strRef>
              <c:f>'example (2)'!$A$22</c:f>
              <c:strCache>
                <c:ptCount val="1"/>
                <c:pt idx="0">
                  <c:v>company#4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(2)'!$B$22:$F$22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12</c:v>
                </c:pt>
                <c:pt idx="3">
                  <c:v>12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4B-4312-878C-ABEDA7641145}"/>
            </c:ext>
          </c:extLst>
        </c:ser>
        <c:ser>
          <c:idx val="4"/>
          <c:order val="4"/>
          <c:tx>
            <c:strRef>
              <c:f>'example (2)'!$A$23</c:f>
              <c:strCache>
                <c:ptCount val="1"/>
                <c:pt idx="0">
                  <c:v>company#5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(2)'!$B$23:$F$23</c:f>
              <c:numCache>
                <c:formatCode>General</c:formatCode>
                <c:ptCount val="5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4B-4312-878C-ABEDA7641145}"/>
            </c:ext>
          </c:extLst>
        </c:ser>
        <c:ser>
          <c:idx val="5"/>
          <c:order val="5"/>
          <c:tx>
            <c:strRef>
              <c:f>'example (2)'!$A$24</c:f>
              <c:strCache>
                <c:ptCount val="1"/>
                <c:pt idx="0">
                  <c:v>company#6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(2)'!$B$24:$F$24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4B-4312-878C-ABEDA7641145}"/>
            </c:ext>
          </c:extLst>
        </c:ser>
        <c:ser>
          <c:idx val="6"/>
          <c:order val="6"/>
          <c:tx>
            <c:strRef>
              <c:f>'example (2)'!$A$25</c:f>
              <c:strCache>
                <c:ptCount val="1"/>
                <c:pt idx="0">
                  <c:v>company#7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(2)'!$B$25:$F$25</c:f>
              <c:numCache>
                <c:formatCode>General</c:formatCode>
                <c:ptCount val="5"/>
                <c:pt idx="0">
                  <c:v>10</c:v>
                </c:pt>
                <c:pt idx="1">
                  <c:v>2</c:v>
                </c:pt>
                <c:pt idx="2">
                  <c:v>11</c:v>
                </c:pt>
                <c:pt idx="3">
                  <c:v>8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4B-4312-878C-ABEDA7641145}"/>
            </c:ext>
          </c:extLst>
        </c:ser>
        <c:ser>
          <c:idx val="7"/>
          <c:order val="7"/>
          <c:tx>
            <c:strRef>
              <c:f>'example (2)'!$A$26</c:f>
              <c:strCache>
                <c:ptCount val="1"/>
                <c:pt idx="0">
                  <c:v>company#8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(2)'!$B$26:$F$26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12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4B-4312-878C-ABEDA7641145}"/>
            </c:ext>
          </c:extLst>
        </c:ser>
        <c:ser>
          <c:idx val="8"/>
          <c:order val="8"/>
          <c:tx>
            <c:strRef>
              <c:f>'example (2)'!$A$27</c:f>
              <c:strCache>
                <c:ptCount val="1"/>
                <c:pt idx="0">
                  <c:v>company#9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(2)'!$B$27:$F$27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4B-4312-878C-ABEDA7641145}"/>
            </c:ext>
          </c:extLst>
        </c:ser>
        <c:ser>
          <c:idx val="9"/>
          <c:order val="9"/>
          <c:tx>
            <c:strRef>
              <c:f>'example (2)'!$A$28</c:f>
              <c:strCache>
                <c:ptCount val="1"/>
                <c:pt idx="0">
                  <c:v>company#10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(2)'!$B$28:$F$28</c:f>
              <c:numCache>
                <c:formatCode>General</c:formatCode>
                <c:ptCount val="5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94B-4312-878C-ABEDA7641145}"/>
            </c:ext>
          </c:extLst>
        </c:ser>
        <c:ser>
          <c:idx val="10"/>
          <c:order val="10"/>
          <c:tx>
            <c:strRef>
              <c:f>'example (2)'!$A$29</c:f>
              <c:strCache>
                <c:ptCount val="1"/>
                <c:pt idx="0">
                  <c:v>company#11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(2)'!$B$29:$F$29</c:f>
              <c:numCache>
                <c:formatCode>General</c:formatCode>
                <c:ptCount val="5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10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B-4312-878C-ABEDA7641145}"/>
            </c:ext>
          </c:extLst>
        </c:ser>
        <c:ser>
          <c:idx val="11"/>
          <c:order val="11"/>
          <c:tx>
            <c:strRef>
              <c:f>'example (2)'!$A$30</c:f>
              <c:strCache>
                <c:ptCount val="1"/>
                <c:pt idx="0">
                  <c:v>company#12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(2)'!$B$30:$F$30</c:f>
              <c:numCache>
                <c:formatCode>General</c:formatCode>
                <c:ptCount val="5"/>
                <c:pt idx="0">
                  <c:v>6</c:v>
                </c:pt>
                <c:pt idx="1">
                  <c:v>12</c:v>
                </c:pt>
                <c:pt idx="2">
                  <c:v>3</c:v>
                </c:pt>
                <c:pt idx="3">
                  <c:v>10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94B-4312-878C-ABEDA7641145}"/>
            </c:ext>
          </c:extLst>
        </c:ser>
        <c:ser>
          <c:idx val="12"/>
          <c:order val="12"/>
          <c:tx>
            <c:strRef>
              <c:f>'example (2)'!$A$31</c:f>
              <c:strCache>
                <c:ptCount val="1"/>
                <c:pt idx="0">
                  <c:v>company#13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(2)'!$B$31:$F$31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12</c:v>
                </c:pt>
                <c:pt idx="3">
                  <c:v>3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4B-4312-878C-ABEDA7641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868752"/>
        <c:axId val="679856272"/>
      </c:radarChart>
      <c:catAx>
        <c:axId val="67986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56272"/>
        <c:crosses val="autoZero"/>
        <c:auto val="1"/>
        <c:lblAlgn val="ctr"/>
        <c:lblOffset val="100"/>
        <c:noMultiLvlLbl val="0"/>
      </c:catAx>
      <c:valAx>
        <c:axId val="67985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6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'example (2)'!$A$19</c:f>
              <c:strCache>
                <c:ptCount val="1"/>
                <c:pt idx="0">
                  <c:v>company#1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(2)'!$B$19:$F$19</c:f>
              <c:numCache>
                <c:formatCode>General</c:formatCode>
                <c:ptCount val="5"/>
                <c:pt idx="0">
                  <c:v>9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4-4CA4-87D7-E3F3F4CF6460}"/>
            </c:ext>
          </c:extLst>
        </c:ser>
        <c:ser>
          <c:idx val="1"/>
          <c:order val="1"/>
          <c:tx>
            <c:strRef>
              <c:f>'example (2)'!$A$20</c:f>
              <c:strCache>
                <c:ptCount val="1"/>
                <c:pt idx="0">
                  <c:v>company#2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'example (2)'!$B$18:$F$18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'example (2)'!$B$20:$F$20</c:f>
              <c:numCache>
                <c:formatCode>General</c:formatCode>
                <c:ptCount val="5"/>
                <c:pt idx="0">
                  <c:v>2</c:v>
                </c:pt>
                <c:pt idx="1">
                  <c:v>12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B4-4CA4-87D7-E3F3F4CF6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868752"/>
        <c:axId val="679856272"/>
      </c:radarChart>
      <c:catAx>
        <c:axId val="67986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56272"/>
        <c:crosses val="autoZero"/>
        <c:auto val="1"/>
        <c:lblAlgn val="ctr"/>
        <c:lblOffset val="100"/>
        <c:noMultiLvlLbl val="0"/>
      </c:catAx>
      <c:valAx>
        <c:axId val="67985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6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example!$A$19</c:f>
              <c:strCache>
                <c:ptCount val="1"/>
                <c:pt idx="0">
                  <c:v>company#1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example!$B$19:$F$19</c:f>
              <c:numCache>
                <c:formatCode>General</c:formatCode>
                <c:ptCount val="5"/>
                <c:pt idx="0">
                  <c:v>9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8-4E40-BEAF-2D4FF878CAB3}"/>
            </c:ext>
          </c:extLst>
        </c:ser>
        <c:ser>
          <c:idx val="1"/>
          <c:order val="1"/>
          <c:tx>
            <c:strRef>
              <c:f>example!$A$20</c:f>
              <c:strCache>
                <c:ptCount val="1"/>
                <c:pt idx="0">
                  <c:v>company#2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example!$B$20:$F$20</c:f>
              <c:numCache>
                <c:formatCode>General</c:formatCode>
                <c:ptCount val="5"/>
                <c:pt idx="0">
                  <c:v>2</c:v>
                </c:pt>
                <c:pt idx="1">
                  <c:v>12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8-4E40-BEAF-2D4FF878CAB3}"/>
            </c:ext>
          </c:extLst>
        </c:ser>
        <c:ser>
          <c:idx val="2"/>
          <c:order val="2"/>
          <c:tx>
            <c:strRef>
              <c:f>example!$A$21</c:f>
              <c:strCache>
                <c:ptCount val="1"/>
                <c:pt idx="0">
                  <c:v>company#3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example!$B$21:$F$21</c:f>
              <c:numCache>
                <c:formatCode>General</c:formatCode>
                <c:ptCount val="5"/>
                <c:pt idx="0">
                  <c:v>8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8-4E40-BEAF-2D4FF878CAB3}"/>
            </c:ext>
          </c:extLst>
        </c:ser>
        <c:ser>
          <c:idx val="3"/>
          <c:order val="3"/>
          <c:tx>
            <c:strRef>
              <c:f>example!$A$22</c:f>
              <c:strCache>
                <c:ptCount val="1"/>
                <c:pt idx="0">
                  <c:v>company#4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example!$B$22:$F$22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12</c:v>
                </c:pt>
                <c:pt idx="3">
                  <c:v>12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8-4E40-BEAF-2D4FF878CAB3}"/>
            </c:ext>
          </c:extLst>
        </c:ser>
        <c:ser>
          <c:idx val="4"/>
          <c:order val="4"/>
          <c:tx>
            <c:strRef>
              <c:f>example!$A$23</c:f>
              <c:strCache>
                <c:ptCount val="1"/>
                <c:pt idx="0">
                  <c:v>company#5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example!$B$23:$F$23</c:f>
              <c:numCache>
                <c:formatCode>General</c:formatCode>
                <c:ptCount val="5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8-4E40-BEAF-2D4FF878CAB3}"/>
            </c:ext>
          </c:extLst>
        </c:ser>
        <c:ser>
          <c:idx val="5"/>
          <c:order val="5"/>
          <c:tx>
            <c:strRef>
              <c:f>example!$A$24</c:f>
              <c:strCache>
                <c:ptCount val="1"/>
                <c:pt idx="0">
                  <c:v>company#6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example!$B$24:$F$24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3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08-4E40-BEAF-2D4FF878CAB3}"/>
            </c:ext>
          </c:extLst>
        </c:ser>
        <c:ser>
          <c:idx val="6"/>
          <c:order val="6"/>
          <c:tx>
            <c:strRef>
              <c:f>example!$A$25</c:f>
              <c:strCache>
                <c:ptCount val="1"/>
                <c:pt idx="0">
                  <c:v>company#7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example!$B$25:$F$25</c:f>
              <c:numCache>
                <c:formatCode>General</c:formatCode>
                <c:ptCount val="5"/>
                <c:pt idx="0">
                  <c:v>10</c:v>
                </c:pt>
                <c:pt idx="1">
                  <c:v>2</c:v>
                </c:pt>
                <c:pt idx="2">
                  <c:v>11</c:v>
                </c:pt>
                <c:pt idx="3">
                  <c:v>8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08-4E40-BEAF-2D4FF878CAB3}"/>
            </c:ext>
          </c:extLst>
        </c:ser>
        <c:ser>
          <c:idx val="7"/>
          <c:order val="7"/>
          <c:tx>
            <c:strRef>
              <c:f>example!$A$26</c:f>
              <c:strCache>
                <c:ptCount val="1"/>
                <c:pt idx="0">
                  <c:v>company#8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example!$B$26:$F$26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12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08-4E40-BEAF-2D4FF878CAB3}"/>
            </c:ext>
          </c:extLst>
        </c:ser>
        <c:ser>
          <c:idx val="8"/>
          <c:order val="8"/>
          <c:tx>
            <c:strRef>
              <c:f>example!$A$27</c:f>
              <c:strCache>
                <c:ptCount val="1"/>
                <c:pt idx="0">
                  <c:v>company#9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example!$B$27:$F$27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08-4E40-BEAF-2D4FF878CAB3}"/>
            </c:ext>
          </c:extLst>
        </c:ser>
        <c:ser>
          <c:idx val="9"/>
          <c:order val="9"/>
          <c:tx>
            <c:strRef>
              <c:f>example!$A$28</c:f>
              <c:strCache>
                <c:ptCount val="1"/>
                <c:pt idx="0">
                  <c:v>company#10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example!$B$28:$F$28</c:f>
              <c:numCache>
                <c:formatCode>General</c:formatCode>
                <c:ptCount val="5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08-4E40-BEAF-2D4FF878CAB3}"/>
            </c:ext>
          </c:extLst>
        </c:ser>
        <c:ser>
          <c:idx val="10"/>
          <c:order val="10"/>
          <c:tx>
            <c:strRef>
              <c:f>example!$A$29</c:f>
              <c:strCache>
                <c:ptCount val="1"/>
                <c:pt idx="0">
                  <c:v>company#11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example!$B$29:$F$29</c:f>
              <c:numCache>
                <c:formatCode>General</c:formatCode>
                <c:ptCount val="5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10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08-4E40-BEAF-2D4FF878CAB3}"/>
            </c:ext>
          </c:extLst>
        </c:ser>
        <c:ser>
          <c:idx val="11"/>
          <c:order val="11"/>
          <c:tx>
            <c:strRef>
              <c:f>example!$A$30</c:f>
              <c:strCache>
                <c:ptCount val="1"/>
                <c:pt idx="0">
                  <c:v>company#12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example!$B$30:$F$30</c:f>
              <c:numCache>
                <c:formatCode>General</c:formatCode>
                <c:ptCount val="5"/>
                <c:pt idx="0">
                  <c:v>6</c:v>
                </c:pt>
                <c:pt idx="1">
                  <c:v>12</c:v>
                </c:pt>
                <c:pt idx="2">
                  <c:v>3</c:v>
                </c:pt>
                <c:pt idx="3">
                  <c:v>10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008-4E40-BEAF-2D4FF878CAB3}"/>
            </c:ext>
          </c:extLst>
        </c:ser>
        <c:ser>
          <c:idx val="12"/>
          <c:order val="12"/>
          <c:tx>
            <c:strRef>
              <c:f>example!$A$31</c:f>
              <c:strCache>
                <c:ptCount val="1"/>
                <c:pt idx="0">
                  <c:v>company#13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example!$B$31:$F$31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12</c:v>
                </c:pt>
                <c:pt idx="3">
                  <c:v>3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08-4E40-BEAF-2D4FF878C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868752"/>
        <c:axId val="679856272"/>
      </c:radarChart>
      <c:catAx>
        <c:axId val="67986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56272"/>
        <c:crosses val="autoZero"/>
        <c:auto val="1"/>
        <c:lblAlgn val="ctr"/>
        <c:lblOffset val="100"/>
        <c:noMultiLvlLbl val="0"/>
      </c:catAx>
      <c:valAx>
        <c:axId val="67985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6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example!$A$19</c:f>
              <c:strCache>
                <c:ptCount val="1"/>
                <c:pt idx="0">
                  <c:v>company#1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example!$B$19:$F$19</c:f>
              <c:numCache>
                <c:formatCode>General</c:formatCode>
                <c:ptCount val="5"/>
                <c:pt idx="0">
                  <c:v>9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F-4692-AED7-881059A399A1}"/>
            </c:ext>
          </c:extLst>
        </c:ser>
        <c:ser>
          <c:idx val="1"/>
          <c:order val="1"/>
          <c:tx>
            <c:strRef>
              <c:f>example!$A$20</c:f>
              <c:strCache>
                <c:ptCount val="1"/>
                <c:pt idx="0">
                  <c:v>company#2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example!$B$18:$F$18</c:f>
              <c:strCache>
                <c:ptCount val="5"/>
                <c:pt idx="0">
                  <c:v>attribute#1</c:v>
                </c:pt>
                <c:pt idx="1">
                  <c:v>attribute#2</c:v>
                </c:pt>
                <c:pt idx="2">
                  <c:v>attribute#3</c:v>
                </c:pt>
                <c:pt idx="3">
                  <c:v>attribute#4</c:v>
                </c:pt>
                <c:pt idx="4">
                  <c:v>attribute#5</c:v>
                </c:pt>
              </c:strCache>
            </c:strRef>
          </c:cat>
          <c:val>
            <c:numRef>
              <c:f>example!$B$20:$F$20</c:f>
              <c:numCache>
                <c:formatCode>General</c:formatCode>
                <c:ptCount val="5"/>
                <c:pt idx="0">
                  <c:v>2</c:v>
                </c:pt>
                <c:pt idx="1">
                  <c:v>12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C8F-4692-AED7-881059A39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868752"/>
        <c:axId val="679856272"/>
      </c:radarChart>
      <c:catAx>
        <c:axId val="67986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56272"/>
        <c:crosses val="autoZero"/>
        <c:auto val="1"/>
        <c:lblAlgn val="ctr"/>
        <c:lblOffset val="100"/>
        <c:noMultiLvlLbl val="0"/>
      </c:catAx>
      <c:valAx>
        <c:axId val="67985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86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16</xdr:col>
      <xdr:colOff>304800</xdr:colOff>
      <xdr:row>22</xdr:row>
      <xdr:rowOff>32805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9F441157-C212-73AA-7527-16E2EAB51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4520" y="731520"/>
          <a:ext cx="7620000" cy="571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16</xdr:col>
      <xdr:colOff>533400</xdr:colOff>
      <xdr:row>17</xdr:row>
      <xdr:rowOff>10839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9BB47AEC-6AE8-43B6-A39F-9CA3B3F3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5760" y="182880"/>
          <a:ext cx="2971800" cy="29369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533400</xdr:colOff>
      <xdr:row>16</xdr:row>
      <xdr:rowOff>10839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7834F043-34DA-47C0-8831-AE22C5D9D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71800" cy="293691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312914</xdr:colOff>
      <xdr:row>35</xdr:row>
      <xdr:rowOff>84914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FC5322D5-190D-8C97-9B40-43F56AB8C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85714" cy="64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-1</xdr:rowOff>
    </xdr:from>
    <xdr:to>
      <xdr:col>23</xdr:col>
      <xdr:colOff>49331</xdr:colOff>
      <xdr:row>118</xdr:row>
      <xdr:rowOff>6527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440189BB-CBA9-3FF1-2E70-2D0564E9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32950"/>
          <a:ext cx="14527966" cy="1518406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37</xdr:row>
      <xdr:rowOff>-1</xdr:rowOff>
    </xdr:from>
    <xdr:to>
      <xdr:col>45</xdr:col>
      <xdr:colOff>456899</xdr:colOff>
      <xdr:row>99</xdr:row>
      <xdr:rowOff>43542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A5D92D9B-B828-E1E0-BE4F-338A881C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6444342"/>
          <a:ext cx="12039299" cy="10842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20</xdr:col>
      <xdr:colOff>541333</xdr:colOff>
      <xdr:row>176</xdr:row>
      <xdr:rowOff>121296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4C9F3036-7CE0-DB4D-B81A-0DF924541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423086"/>
          <a:ext cx="12733333" cy="9352381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123</xdr:row>
      <xdr:rowOff>0</xdr:rowOff>
    </xdr:from>
    <xdr:to>
      <xdr:col>42</xdr:col>
      <xdr:colOff>255771</xdr:colOff>
      <xdr:row>177</xdr:row>
      <xdr:rowOff>6991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55A645D-4DEF-D3B9-6AE3-23D2159F1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30400" y="21423086"/>
          <a:ext cx="11228571" cy="939047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40</xdr:col>
      <xdr:colOff>416552</xdr:colOff>
      <xdr:row>35</xdr:row>
      <xdr:rowOff>109620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69E49647-27CD-B762-FBBC-B2FF51ED1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54746" y="0"/>
          <a:ext cx="11342857" cy="64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21</xdr:col>
      <xdr:colOff>256781</xdr:colOff>
      <xdr:row>240</xdr:row>
      <xdr:rowOff>44758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2E6ED8F8-5FDD-44BB-25E6-69E75737B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034" y="34716203"/>
          <a:ext cx="12190476" cy="872380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260</xdr:row>
      <xdr:rowOff>0</xdr:rowOff>
    </xdr:from>
    <xdr:to>
      <xdr:col>22</xdr:col>
      <xdr:colOff>103190</xdr:colOff>
      <xdr:row>320</xdr:row>
      <xdr:rowOff>84570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8971F0FD-88E0-F6C5-A7AF-6ACBC67FD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39624000"/>
          <a:ext cx="12676190" cy="9228571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260</xdr:row>
      <xdr:rowOff>0</xdr:rowOff>
    </xdr:from>
    <xdr:to>
      <xdr:col>44</xdr:col>
      <xdr:colOff>389028</xdr:colOff>
      <xdr:row>309</xdr:row>
      <xdr:rowOff>27637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841C7083-BDED-2E1C-C7B6-8AD83F76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621000" y="39624000"/>
          <a:ext cx="11971428" cy="7495238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260</xdr:row>
      <xdr:rowOff>0</xdr:rowOff>
    </xdr:from>
    <xdr:to>
      <xdr:col>64</xdr:col>
      <xdr:colOff>55924</xdr:colOff>
      <xdr:row>291</xdr:row>
      <xdr:rowOff>113694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40A9B36C-65E2-B2A6-6823-2698062AB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641800" y="39624000"/>
          <a:ext cx="9809524" cy="4838095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2</xdr:row>
      <xdr:rowOff>0</xdr:rowOff>
    </xdr:from>
    <xdr:to>
      <xdr:col>62</xdr:col>
      <xdr:colOff>50234</xdr:colOff>
      <xdr:row>37</xdr:row>
      <xdr:rowOff>20260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8047B6AB-D586-7420-D0BD-42805BE8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231273" y="369455"/>
          <a:ext cx="11457143" cy="64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323</xdr:row>
      <xdr:rowOff>0</xdr:rowOff>
    </xdr:from>
    <xdr:to>
      <xdr:col>23</xdr:col>
      <xdr:colOff>24462</xdr:colOff>
      <xdr:row>372</xdr:row>
      <xdr:rowOff>85843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869921B9-FB7F-A31D-6F5C-1C19568F5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28299" y="58776358"/>
          <a:ext cx="13308282" cy="90023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16</xdr:col>
      <xdr:colOff>45721</xdr:colOff>
      <xdr:row>14</xdr:row>
      <xdr:rowOff>77523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E0F8EBE1-4B5B-4A33-938E-FDB77263A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17380" y="182880"/>
          <a:ext cx="2491741" cy="24549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518160</xdr:colOff>
      <xdr:row>1</xdr:row>
      <xdr:rowOff>225136</xdr:rowOff>
    </xdr:from>
    <xdr:to>
      <xdr:col>20</xdr:col>
      <xdr:colOff>311727</xdr:colOff>
      <xdr:row>29</xdr:row>
      <xdr:rowOff>160021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FA9B6E-75F3-4247-B995-8A96C2FC7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398319</xdr:colOff>
      <xdr:row>4</xdr:row>
      <xdr:rowOff>138546</xdr:rowOff>
    </xdr:from>
    <xdr:to>
      <xdr:col>29</xdr:col>
      <xdr:colOff>571501</xdr:colOff>
      <xdr:row>22</xdr:row>
      <xdr:rowOff>103909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2260B2E-1FE9-4540-A7B2-39CFABB32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518160</xdr:colOff>
      <xdr:row>1</xdr:row>
      <xdr:rowOff>225136</xdr:rowOff>
    </xdr:from>
    <xdr:to>
      <xdr:col>20</xdr:col>
      <xdr:colOff>311727</xdr:colOff>
      <xdr:row>29</xdr:row>
      <xdr:rowOff>160021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13C0508-F009-4DDE-9551-0D56FF5D6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398319</xdr:colOff>
      <xdr:row>4</xdr:row>
      <xdr:rowOff>138546</xdr:rowOff>
    </xdr:from>
    <xdr:to>
      <xdr:col>29</xdr:col>
      <xdr:colOff>571501</xdr:colOff>
      <xdr:row>22</xdr:row>
      <xdr:rowOff>103909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291C502-7D05-4284-AB8A-1122D53CB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518160</xdr:colOff>
      <xdr:row>1</xdr:row>
      <xdr:rowOff>225136</xdr:rowOff>
    </xdr:from>
    <xdr:to>
      <xdr:col>20</xdr:col>
      <xdr:colOff>311727</xdr:colOff>
      <xdr:row>29</xdr:row>
      <xdr:rowOff>160021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5AE62DA-6312-36CB-CC2F-59318EFC46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398319</xdr:colOff>
      <xdr:row>4</xdr:row>
      <xdr:rowOff>138546</xdr:rowOff>
    </xdr:from>
    <xdr:to>
      <xdr:col>29</xdr:col>
      <xdr:colOff>571501</xdr:colOff>
      <xdr:row>22</xdr:row>
      <xdr:rowOff>103909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421B362-CDC1-4EA1-9679-F3D1AD723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16</xdr:col>
      <xdr:colOff>45721</xdr:colOff>
      <xdr:row>14</xdr:row>
      <xdr:rowOff>77523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CA2F43C-4518-4EC6-80AE-BB6487DED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17380" y="182880"/>
          <a:ext cx="2491741" cy="24549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16</xdr:col>
      <xdr:colOff>45721</xdr:colOff>
      <xdr:row>14</xdr:row>
      <xdr:rowOff>77523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6B6DFF2F-CB60-46DF-8C5F-38AC8743F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82880"/>
          <a:ext cx="2484120" cy="24549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16</xdr:col>
      <xdr:colOff>45721</xdr:colOff>
      <xdr:row>14</xdr:row>
      <xdr:rowOff>77523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85990D2E-D6F9-4A90-A9DB-080A10367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9160" y="182880"/>
          <a:ext cx="2484120" cy="24549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17</xdr:col>
      <xdr:colOff>533400</xdr:colOff>
      <xdr:row>17</xdr:row>
      <xdr:rowOff>10839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FCE85543-127F-471C-A4B1-38B7E8F1B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6960" y="182880"/>
          <a:ext cx="2971800" cy="29369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17</xdr:col>
      <xdr:colOff>533400</xdr:colOff>
      <xdr:row>17</xdr:row>
      <xdr:rowOff>10839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73421931-36D0-4614-9719-54859B68D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5760" y="182880"/>
          <a:ext cx="2971800" cy="29369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iau/12/image49.gif" TargetMode="External"/><Relationship Id="rId2" Type="http://schemas.openxmlformats.org/officeDocument/2006/relationships/hyperlink" Target="https://miau.my-x.hu/miau/remete/pcsm.html" TargetMode="External"/><Relationship Id="rId1" Type="http://schemas.openxmlformats.org/officeDocument/2006/relationships/hyperlink" Target="https://miau.my-x.hu/mediawiki/index.php/System-modeling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hu.frwiki.wiki/wiki/Permutation_circulair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wolframalpha.com/input?i=0.5*%28det%7B%7B5%2C0%7D%2C%7B5%2C9%7D%7D%2Bdet%7B%7B0%2C-5%7D%2C%7B9%2C7%7D%7D%2Bdet%7B%7B-5%2C-5%7D%2C%7B7%2C-3%7D%7D%2Bdet%7B%7B-5%2C5%7D%2C%7B-3%2C-1%7D%7D%2Bdet%7B%7B5%2C5%7D%2C%7B-1%2C5%7D%7D%29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miau.my-x.hu/bprof/2023/adaptation_challenge.doc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FBC57-CC81-4FBD-A54E-229C18FC524B}">
  <dimension ref="A1:D29"/>
  <sheetViews>
    <sheetView tabSelected="1" zoomScale="59" workbookViewId="0"/>
  </sheetViews>
  <sheetFormatPr defaultRowHeight="14.4" x14ac:dyDescent="0.3"/>
  <cols>
    <col min="1" max="1" width="22.33203125" customWidth="1"/>
    <col min="2" max="2" width="56.44140625" customWidth="1"/>
    <col min="3" max="3" width="50.77734375" customWidth="1"/>
  </cols>
  <sheetData>
    <row r="1" spans="1:3" x14ac:dyDescent="0.3">
      <c r="A1" s="59" t="s">
        <v>125</v>
      </c>
      <c r="B1" s="59" t="s">
        <v>126</v>
      </c>
      <c r="C1" t="s">
        <v>129</v>
      </c>
    </row>
    <row r="2" spans="1:3" ht="43.2" x14ac:dyDescent="0.3">
      <c r="A2" t="s">
        <v>127</v>
      </c>
      <c r="B2" t="s">
        <v>128</v>
      </c>
      <c r="C2" s="56" t="s">
        <v>130</v>
      </c>
    </row>
    <row r="3" spans="1:3" ht="28.8" x14ac:dyDescent="0.3">
      <c r="B3" s="8" t="s">
        <v>131</v>
      </c>
      <c r="C3" s="2" t="s">
        <v>132</v>
      </c>
    </row>
    <row r="4" spans="1:3" ht="28.8" x14ac:dyDescent="0.3">
      <c r="B4" s="8" t="s">
        <v>134</v>
      </c>
      <c r="C4" s="2" t="s">
        <v>133</v>
      </c>
    </row>
    <row r="5" spans="1:3" ht="28.8" x14ac:dyDescent="0.3">
      <c r="A5" t="s">
        <v>135</v>
      </c>
      <c r="B5" s="8" t="s">
        <v>136</v>
      </c>
    </row>
    <row r="6" spans="1:3" ht="28.8" x14ac:dyDescent="0.3">
      <c r="A6" t="s">
        <v>137</v>
      </c>
      <c r="B6" s="8" t="s">
        <v>138</v>
      </c>
    </row>
    <row r="7" spans="1:3" x14ac:dyDescent="0.3">
      <c r="A7" t="s">
        <v>165</v>
      </c>
      <c r="B7" s="8" t="s">
        <v>168</v>
      </c>
    </row>
    <row r="8" spans="1:3" x14ac:dyDescent="0.3">
      <c r="A8" t="s">
        <v>170</v>
      </c>
      <c r="B8" s="8" t="s">
        <v>169</v>
      </c>
    </row>
    <row r="9" spans="1:3" ht="57.6" x14ac:dyDescent="0.3">
      <c r="A9" t="s">
        <v>111</v>
      </c>
      <c r="B9" s="8" t="s">
        <v>139</v>
      </c>
    </row>
    <row r="10" spans="1:3" x14ac:dyDescent="0.3">
      <c r="A10" t="s">
        <v>140</v>
      </c>
      <c r="B10" s="8" t="s">
        <v>143</v>
      </c>
    </row>
    <row r="11" spans="1:3" x14ac:dyDescent="0.3">
      <c r="A11" t="s">
        <v>141</v>
      </c>
      <c r="B11" s="8" t="s">
        <v>142</v>
      </c>
    </row>
    <row r="12" spans="1:3" ht="28.8" x14ac:dyDescent="0.3">
      <c r="A12" t="s">
        <v>144</v>
      </c>
      <c r="B12" s="8" t="s">
        <v>145</v>
      </c>
    </row>
    <row r="13" spans="1:3" x14ac:dyDescent="0.3">
      <c r="A13" t="s">
        <v>146</v>
      </c>
      <c r="B13" s="8" t="s">
        <v>147</v>
      </c>
    </row>
    <row r="14" spans="1:3" x14ac:dyDescent="0.3">
      <c r="A14" t="s">
        <v>148</v>
      </c>
      <c r="B14" s="8" t="s">
        <v>149</v>
      </c>
    </row>
    <row r="15" spans="1:3" ht="43.2" x14ac:dyDescent="0.3">
      <c r="A15" t="s">
        <v>150</v>
      </c>
      <c r="B15" s="8" t="s">
        <v>151</v>
      </c>
    </row>
    <row r="16" spans="1:3" x14ac:dyDescent="0.3">
      <c r="A16" t="s">
        <v>152</v>
      </c>
      <c r="B16" s="8" t="s">
        <v>153</v>
      </c>
    </row>
    <row r="17" spans="1:4" x14ac:dyDescent="0.3">
      <c r="A17" t="s">
        <v>154</v>
      </c>
      <c r="B17" s="8" t="s">
        <v>155</v>
      </c>
    </row>
    <row r="18" spans="1:4" x14ac:dyDescent="0.3">
      <c r="A18" t="s">
        <v>91</v>
      </c>
      <c r="B18" s="8" t="s">
        <v>157</v>
      </c>
    </row>
    <row r="20" spans="1:4" x14ac:dyDescent="0.3">
      <c r="C20" s="11">
        <f>'correlation (2)'!J1</f>
        <v>0.95604395604395609</v>
      </c>
    </row>
    <row r="21" spans="1:4" x14ac:dyDescent="0.3">
      <c r="A21" t="s">
        <v>158</v>
      </c>
    </row>
    <row r="22" spans="1:4" ht="28.8" x14ac:dyDescent="0.3">
      <c r="B22" s="8" t="s">
        <v>159</v>
      </c>
    </row>
    <row r="23" spans="1:4" ht="28.8" x14ac:dyDescent="0.3">
      <c r="B23" s="8" t="s">
        <v>160</v>
      </c>
      <c r="C23" s="11">
        <f>'correlation (7)'!J34</f>
        <v>0.85164835164835162</v>
      </c>
    </row>
    <row r="24" spans="1:4" ht="28.8" x14ac:dyDescent="0.3">
      <c r="B24" s="8" t="s">
        <v>161</v>
      </c>
      <c r="C24" s="11">
        <f>'correlation (7)'!L34</f>
        <v>0.89560439560439564</v>
      </c>
      <c r="D24" s="11">
        <f>'correlation (7)'!N34</f>
        <v>0.98351648351648358</v>
      </c>
    </row>
    <row r="25" spans="1:4" x14ac:dyDescent="0.3">
      <c r="B25" s="8" t="s">
        <v>162</v>
      </c>
    </row>
    <row r="26" spans="1:4" ht="28.8" x14ac:dyDescent="0.3">
      <c r="B26" s="8" t="s">
        <v>163</v>
      </c>
    </row>
    <row r="27" spans="1:4" ht="43.2" x14ac:dyDescent="0.3">
      <c r="B27" s="60" t="s">
        <v>164</v>
      </c>
    </row>
    <row r="28" spans="1:4" ht="28.8" x14ac:dyDescent="0.3">
      <c r="B28" s="8" t="s">
        <v>171</v>
      </c>
      <c r="C28" s="11">
        <f>'example (3)'!K47</f>
        <v>0.91758241758241765</v>
      </c>
    </row>
    <row r="29" spans="1:4" ht="28.8" x14ac:dyDescent="0.3">
      <c r="B29" s="8" t="s">
        <v>172</v>
      </c>
      <c r="C29" s="11">
        <f>'example (2)'!K47</f>
        <v>-0.19230769230769232</v>
      </c>
    </row>
  </sheetData>
  <hyperlinks>
    <hyperlink ref="C2" r:id="rId1" location="Automation_of_Incident_Response_Planning_in_IT_Security_.28AIR-P-ITS.29" xr:uid="{5CBF7902-1FF5-49D6-B4A5-45B593B41E6B}"/>
    <hyperlink ref="C3" r:id="rId2" xr:uid="{2D765739-00D5-41BB-BE73-66E92AB2EBCB}"/>
    <hyperlink ref="C4" r:id="rId3" xr:uid="{66FDD871-8686-44B2-A9EF-3E701BDA4139}"/>
  </hyperlinks>
  <pageMargins left="0.7" right="0.7" top="0.75" bottom="0.75" header="0.3" footer="0.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0A6DD-77F6-4B66-8BFE-582BF0BCBA95}">
  <dimension ref="A1:M30"/>
  <sheetViews>
    <sheetView zoomScale="84" workbookViewId="0">
      <selection activeCell="B1" sqref="B1"/>
    </sheetView>
  </sheetViews>
  <sheetFormatPr defaultRowHeight="14.4" x14ac:dyDescent="0.3"/>
  <cols>
    <col min="1" max="1" width="11.44140625" style="3" bestFit="1" customWidth="1"/>
    <col min="2" max="3" width="10.21875" style="3" bestFit="1" customWidth="1"/>
    <col min="4" max="4" width="11.5546875" style="3" bestFit="1" customWidth="1"/>
    <col min="5" max="5" width="10.21875" style="3" bestFit="1" customWidth="1"/>
    <col min="6" max="6" width="12.5546875" style="3" bestFit="1" customWidth="1"/>
    <col min="7" max="7" width="10.5546875" style="3" bestFit="1" customWidth="1"/>
    <col min="8" max="8" width="10" style="3" bestFit="1" customWidth="1"/>
    <col min="9" max="9" width="12.6640625" style="3" bestFit="1" customWidth="1"/>
    <col min="10" max="11" width="8.88671875" style="3"/>
    <col min="12" max="12" width="21.88671875" style="3" bestFit="1" customWidth="1"/>
    <col min="13" max="16384" width="8.88671875" style="3"/>
  </cols>
  <sheetData>
    <row r="1" spans="1:12" x14ac:dyDescent="0.3">
      <c r="A1" s="3" t="s">
        <v>113</v>
      </c>
      <c r="B1" s="58">
        <f>'correlation (4)'!B20</f>
        <v>1558.8099808553286</v>
      </c>
      <c r="C1" s="58">
        <f>'correlation (4)'!C20</f>
        <v>1245.0549523858913</v>
      </c>
      <c r="D1" s="58">
        <f>'correlation (4)'!D20</f>
        <v>12.000018816178637</v>
      </c>
      <c r="E1" s="58">
        <f>'correlation (4)'!E20</f>
        <v>12.000000000000018</v>
      </c>
      <c r="F1" s="58">
        <f>'correlation (4)'!F20</f>
        <v>114.04921141379567</v>
      </c>
      <c r="G1" s="42">
        <f>SIN(2*PI()/5)</f>
        <v>0.95105651629515353</v>
      </c>
      <c r="H1" s="42" t="s">
        <v>111</v>
      </c>
      <c r="I1" s="42">
        <f>CORREL(G3:G15,$J$3:$J$15)</f>
        <v>0.68523995816154204</v>
      </c>
      <c r="J1" s="42">
        <f>CORREL(H3:H15,$J$3:$J$15)</f>
        <v>0.63186813186813195</v>
      </c>
    </row>
    <row r="2" spans="1:12" x14ac:dyDescent="0.3">
      <c r="A2" s="3" t="s">
        <v>82</v>
      </c>
      <c r="B2" s="42" t="s">
        <v>71</v>
      </c>
      <c r="C2" s="42" t="s">
        <v>72</v>
      </c>
      <c r="D2" s="42" t="s">
        <v>73</v>
      </c>
      <c r="E2" s="42" t="s">
        <v>74</v>
      </c>
      <c r="F2" s="42" t="s">
        <v>75</v>
      </c>
      <c r="G2" s="3" t="s">
        <v>108</v>
      </c>
      <c r="H2" s="3" t="s">
        <v>109</v>
      </c>
      <c r="I2" s="3" t="s">
        <v>118</v>
      </c>
      <c r="J2" s="3" t="s">
        <v>110</v>
      </c>
      <c r="K2" s="3" t="s">
        <v>112</v>
      </c>
      <c r="L2" s="3" t="s">
        <v>89</v>
      </c>
    </row>
    <row r="3" spans="1:12" x14ac:dyDescent="0.3">
      <c r="A3" s="3" t="s">
        <v>55</v>
      </c>
      <c r="B3" s="42">
        <f>correlation!B3*'correlation (6)'!B$1</f>
        <v>14029.289827697958</v>
      </c>
      <c r="C3" s="42">
        <f>correlation!C3*'correlation (6)'!C$1</f>
        <v>1245.0549523858913</v>
      </c>
      <c r="D3" s="42">
        <f>correlation!D3*'correlation (6)'!D$1</f>
        <v>36.000056448535908</v>
      </c>
      <c r="E3" s="42">
        <f>correlation!E3*'correlation (6)'!E$1</f>
        <v>72.000000000000114</v>
      </c>
      <c r="F3" s="42">
        <f>correlation!F3*'correlation (6)'!F$1</f>
        <v>684.29526848277408</v>
      </c>
      <c r="G3" s="40">
        <f>$G$1*(B3*C3+C3*D3+D3*E3+E3*F3+F3*B3)/2</f>
        <v>12917295.606763763</v>
      </c>
      <c r="H3" s="3">
        <f>RANK(G3,G$3:G$15,1)</f>
        <v>3</v>
      </c>
      <c r="I3" s="3">
        <f>correlation!H3</f>
        <v>3</v>
      </c>
      <c r="J3" s="3">
        <f>RANK(example!H50,example!H$50:H$62,0)</f>
        <v>4</v>
      </c>
      <c r="K3" s="3">
        <v>1000000</v>
      </c>
      <c r="L3" s="39">
        <f>K3-G3</f>
        <v>-11917295.606763763</v>
      </c>
    </row>
    <row r="4" spans="1:12" x14ac:dyDescent="0.3">
      <c r="A4" s="3" t="s">
        <v>56</v>
      </c>
      <c r="B4" s="42">
        <f>correlation!B4*'correlation (6)'!B$1</f>
        <v>3117.6199617106572</v>
      </c>
      <c r="C4" s="42">
        <f>correlation!C4*'correlation (6)'!C$1</f>
        <v>14940.659428630695</v>
      </c>
      <c r="D4" s="42">
        <f>correlation!D4*'correlation (6)'!D$1</f>
        <v>36.000056448535908</v>
      </c>
      <c r="E4" s="42">
        <f>correlation!E4*'correlation (6)'!E$1</f>
        <v>36.000000000000057</v>
      </c>
      <c r="F4" s="42">
        <f>correlation!F4*'correlation (6)'!F$1</f>
        <v>342.14763424138704</v>
      </c>
      <c r="G4" s="39">
        <f t="shared" ref="G4:G15" si="0">$G$1*(B4*C4+C4*D4+D4*E4+E4*F4+F4*B4)/2</f>
        <v>22919255.280318417</v>
      </c>
      <c r="H4" s="3">
        <f t="shared" ref="H4:H15" si="1">RANK(G4,G$3:G$15,1)</f>
        <v>6</v>
      </c>
      <c r="I4" s="3">
        <f>correlation!H4</f>
        <v>2</v>
      </c>
      <c r="J4" s="3">
        <f>RANK(example!H51,example!H$50:H$62,0)</f>
        <v>2</v>
      </c>
      <c r="K4" s="3">
        <v>1000000</v>
      </c>
      <c r="L4" s="39">
        <f t="shared" ref="L4:L15" si="2">K4-G4</f>
        <v>-21919255.280318417</v>
      </c>
    </row>
    <row r="5" spans="1:12" x14ac:dyDescent="0.3">
      <c r="A5" s="3" t="s">
        <v>57</v>
      </c>
      <c r="B5" s="42">
        <f>correlation!B5*'correlation (6)'!B$1</f>
        <v>12470.479846842629</v>
      </c>
      <c r="C5" s="42">
        <f>correlation!C5*'correlation (6)'!C$1</f>
        <v>12450.549523858914</v>
      </c>
      <c r="D5" s="42">
        <f>correlation!D5*'correlation (6)'!D$1</f>
        <v>12.000018816178637</v>
      </c>
      <c r="E5" s="42">
        <f>correlation!E5*'correlation (6)'!E$1</f>
        <v>12.000000000000018</v>
      </c>
      <c r="F5" s="42">
        <f>correlation!F5*'correlation (6)'!F$1</f>
        <v>456.1968456551827</v>
      </c>
      <c r="G5" s="39">
        <f t="shared" si="0"/>
        <v>76611570.994374797</v>
      </c>
      <c r="H5" s="3">
        <f t="shared" si="1"/>
        <v>10</v>
      </c>
      <c r="I5" s="3">
        <f>correlation!H5</f>
        <v>4</v>
      </c>
      <c r="J5" s="3">
        <f>RANK(example!H52,example!H$50:H$62,0)</f>
        <v>3</v>
      </c>
      <c r="K5" s="3">
        <v>1000000</v>
      </c>
      <c r="L5" s="39">
        <f t="shared" si="2"/>
        <v>-75611570.994374797</v>
      </c>
    </row>
    <row r="6" spans="1:12" x14ac:dyDescent="0.3">
      <c r="A6" s="3" t="s">
        <v>58</v>
      </c>
      <c r="B6" s="42">
        <f>correlation!B6*'correlation (6)'!B$1</f>
        <v>15588.099808553286</v>
      </c>
      <c r="C6" s="42">
        <f>correlation!C6*'correlation (6)'!C$1</f>
        <v>11205.494571473022</v>
      </c>
      <c r="D6" s="42">
        <f>correlation!D6*'correlation (6)'!D$1</f>
        <v>144.00022579414363</v>
      </c>
      <c r="E6" s="42">
        <f>correlation!E6*'correlation (6)'!E$1</f>
        <v>144.00000000000023</v>
      </c>
      <c r="F6" s="42">
        <f>correlation!F6*'correlation (6)'!F$1</f>
        <v>114.04921141379567</v>
      </c>
      <c r="G6" s="39">
        <f t="shared" si="0"/>
        <v>84692025.560565919</v>
      </c>
      <c r="H6" s="3">
        <f t="shared" si="1"/>
        <v>12</v>
      </c>
      <c r="I6" s="3">
        <f>correlation!H6</f>
        <v>11</v>
      </c>
      <c r="J6" s="3">
        <f>RANK(example!H53,example!H$50:H$62,0)</f>
        <v>11</v>
      </c>
      <c r="K6" s="3">
        <v>1000000</v>
      </c>
      <c r="L6" s="39">
        <f t="shared" si="2"/>
        <v>-83692025.560565919</v>
      </c>
    </row>
    <row r="7" spans="1:12" x14ac:dyDescent="0.3">
      <c r="A7" s="3" t="s">
        <v>59</v>
      </c>
      <c r="B7" s="42">
        <f>correlation!B7*'correlation (6)'!B$1</f>
        <v>15588.099808553286</v>
      </c>
      <c r="C7" s="42">
        <f>correlation!C7*'correlation (6)'!C$1</f>
        <v>9960.4396190871303</v>
      </c>
      <c r="D7" s="42">
        <f>correlation!D7*'correlation (6)'!D$1</f>
        <v>96.000150529429092</v>
      </c>
      <c r="E7" s="42">
        <f>correlation!E7*'correlation (6)'!E$1</f>
        <v>96.000000000000142</v>
      </c>
      <c r="F7" s="42">
        <f>correlation!F7*'correlation (6)'!F$1</f>
        <v>1254.5413255517524</v>
      </c>
      <c r="G7" s="39">
        <f t="shared" si="0"/>
        <v>83648320.379728764</v>
      </c>
      <c r="H7" s="3">
        <f t="shared" si="1"/>
        <v>11</v>
      </c>
      <c r="I7" s="3">
        <f>correlation!H7</f>
        <v>12</v>
      </c>
      <c r="J7" s="3">
        <f>RANK(example!H54,example!H$50:H$62,0)</f>
        <v>12</v>
      </c>
      <c r="K7" s="3">
        <v>1000000</v>
      </c>
      <c r="L7" s="39">
        <f t="shared" si="2"/>
        <v>-82648320.379728764</v>
      </c>
    </row>
    <row r="8" spans="1:12" x14ac:dyDescent="0.3">
      <c r="A8" s="3" t="s">
        <v>60</v>
      </c>
      <c r="B8" s="42">
        <f>correlation!B8*'correlation (6)'!B$1</f>
        <v>9352.8598851319712</v>
      </c>
      <c r="C8" s="42">
        <f>correlation!C8*'correlation (6)'!C$1</f>
        <v>4980.2198095435651</v>
      </c>
      <c r="D8" s="42">
        <f>correlation!D8*'correlation (6)'!D$1</f>
        <v>96.000150529429092</v>
      </c>
      <c r="E8" s="42">
        <f>correlation!E8*'correlation (6)'!E$1</f>
        <v>36.000000000000057</v>
      </c>
      <c r="F8" s="42">
        <f>correlation!F8*'correlation (6)'!F$1</f>
        <v>1254.5413255517524</v>
      </c>
      <c r="G8" s="39">
        <f t="shared" si="0"/>
        <v>27979877.594254039</v>
      </c>
      <c r="H8" s="3">
        <f t="shared" si="1"/>
        <v>8</v>
      </c>
      <c r="I8" s="3">
        <f>correlation!H8</f>
        <v>6</v>
      </c>
      <c r="J8" s="3">
        <f>RANK(example!H55,example!H$50:H$62,0)</f>
        <v>6</v>
      </c>
      <c r="K8" s="3">
        <v>1000000</v>
      </c>
      <c r="L8" s="39">
        <f t="shared" si="2"/>
        <v>-26979877.594254039</v>
      </c>
    </row>
    <row r="9" spans="1:12" x14ac:dyDescent="0.3">
      <c r="A9" s="3" t="s">
        <v>61</v>
      </c>
      <c r="B9" s="42">
        <f>correlation!B9*'correlation (6)'!B$1</f>
        <v>15588.099808553286</v>
      </c>
      <c r="C9" s="42">
        <f>correlation!C9*'correlation (6)'!C$1</f>
        <v>2490.1099047717826</v>
      </c>
      <c r="D9" s="42">
        <f>correlation!D9*'correlation (6)'!D$1</f>
        <v>132.00020697796501</v>
      </c>
      <c r="E9" s="42">
        <f>correlation!E9*'correlation (6)'!E$1</f>
        <v>96.000000000000142</v>
      </c>
      <c r="F9" s="42">
        <f>correlation!F9*'correlation (6)'!F$1</f>
        <v>456.1968456551827</v>
      </c>
      <c r="G9" s="39">
        <f t="shared" si="0"/>
        <v>22022895.623141143</v>
      </c>
      <c r="H9" s="3">
        <f t="shared" si="1"/>
        <v>5</v>
      </c>
      <c r="I9" s="3">
        <f>correlation!H9</f>
        <v>8</v>
      </c>
      <c r="J9" s="3">
        <f>RANK(example!H56,example!H$50:H$62,0)</f>
        <v>9</v>
      </c>
      <c r="K9" s="3">
        <v>1000000</v>
      </c>
      <c r="L9" s="39">
        <f t="shared" si="2"/>
        <v>-21022895.623141143</v>
      </c>
    </row>
    <row r="10" spans="1:12" x14ac:dyDescent="0.3">
      <c r="A10" s="3" t="s">
        <v>62</v>
      </c>
      <c r="B10" s="42">
        <f>correlation!B10*'correlation (6)'!B$1</f>
        <v>1558.8099808553286</v>
      </c>
      <c r="C10" s="42">
        <f>correlation!C10*'correlation (6)'!C$1</f>
        <v>7470.3297143153477</v>
      </c>
      <c r="D10" s="42">
        <f>correlation!D10*'correlation (6)'!D$1</f>
        <v>84.000131713250454</v>
      </c>
      <c r="E10" s="42">
        <f>correlation!E10*'correlation (6)'!E$1</f>
        <v>144.00000000000023</v>
      </c>
      <c r="F10" s="42">
        <f>correlation!F10*'correlation (6)'!F$1</f>
        <v>684.29526848277408</v>
      </c>
      <c r="G10" s="39">
        <f t="shared" si="0"/>
        <v>6395690.5539966803</v>
      </c>
      <c r="H10" s="3">
        <f t="shared" si="1"/>
        <v>2</v>
      </c>
      <c r="I10" s="3">
        <f>correlation!H10</f>
        <v>9</v>
      </c>
      <c r="J10" s="3">
        <f>RANK(example!H57,example!H$50:H$62,0)</f>
        <v>7</v>
      </c>
      <c r="K10" s="3">
        <v>1000000</v>
      </c>
      <c r="L10" s="39">
        <f t="shared" si="2"/>
        <v>-5395690.5539966803</v>
      </c>
    </row>
    <row r="11" spans="1:12" x14ac:dyDescent="0.3">
      <c r="A11" s="3" t="s">
        <v>63</v>
      </c>
      <c r="B11" s="42">
        <f>correlation!B11*'correlation (6)'!B$1</f>
        <v>3117.6199617106572</v>
      </c>
      <c r="C11" s="42">
        <f>correlation!C11*'correlation (6)'!C$1</f>
        <v>2490.1099047717826</v>
      </c>
      <c r="D11" s="42">
        <f>correlation!D11*'correlation (6)'!D$1</f>
        <v>36.000056448535908</v>
      </c>
      <c r="E11" s="42">
        <f>correlation!E11*'correlation (6)'!E$1</f>
        <v>12.000000000000018</v>
      </c>
      <c r="F11" s="42">
        <f>correlation!F11*'correlation (6)'!F$1</f>
        <v>114.04921141379567</v>
      </c>
      <c r="G11" s="39">
        <f t="shared" si="0"/>
        <v>3904193.1051721973</v>
      </c>
      <c r="H11" s="3">
        <f t="shared" si="1"/>
        <v>1</v>
      </c>
      <c r="I11" s="3">
        <f>correlation!H11</f>
        <v>1</v>
      </c>
      <c r="J11" s="3">
        <f>RANK(example!H58,example!H$50:H$62,0)</f>
        <v>1</v>
      </c>
      <c r="K11" s="3">
        <v>1000000</v>
      </c>
      <c r="L11" s="39">
        <f t="shared" si="2"/>
        <v>-2904193.1051721973</v>
      </c>
    </row>
    <row r="12" spans="1:12" x14ac:dyDescent="0.3">
      <c r="A12" s="3" t="s">
        <v>67</v>
      </c>
      <c r="B12" s="42">
        <f>correlation!B12*'correlation (6)'!B$1</f>
        <v>6235.2399234213144</v>
      </c>
      <c r="C12" s="42">
        <f>correlation!C12*'correlation (6)'!C$1</f>
        <v>7470.3297143153477</v>
      </c>
      <c r="D12" s="42">
        <f>correlation!D12*'correlation (6)'!D$1</f>
        <v>24.000037632357273</v>
      </c>
      <c r="E12" s="42">
        <f>correlation!E12*'correlation (6)'!E$1</f>
        <v>72.000000000000114</v>
      </c>
      <c r="F12" s="42">
        <f>correlation!F12*'correlation (6)'!F$1</f>
        <v>1254.5413255517524</v>
      </c>
      <c r="G12" s="39">
        <f t="shared" si="0"/>
        <v>25998559.979893066</v>
      </c>
      <c r="H12" s="3">
        <f t="shared" si="1"/>
        <v>7</v>
      </c>
      <c r="I12" s="3">
        <f>correlation!H12</f>
        <v>5</v>
      </c>
      <c r="J12" s="3">
        <f>RANK(example!H59,example!H$50:H$62,0)</f>
        <v>5</v>
      </c>
      <c r="K12" s="3">
        <v>1000000</v>
      </c>
      <c r="L12" s="39">
        <f t="shared" si="2"/>
        <v>-24998559.979893066</v>
      </c>
    </row>
    <row r="13" spans="1:12" x14ac:dyDescent="0.3">
      <c r="A13" s="3" t="s">
        <v>68</v>
      </c>
      <c r="B13" s="42">
        <f>correlation!B13*'correlation (6)'!B$1</f>
        <v>20264.529751119273</v>
      </c>
      <c r="C13" s="42">
        <f>correlation!C13*'correlation (6)'!C$1</f>
        <v>12450.549523858914</v>
      </c>
      <c r="D13" s="42">
        <f>correlation!D13*'correlation (6)'!D$1</f>
        <v>96.000150529429092</v>
      </c>
      <c r="E13" s="42">
        <f>correlation!E13*'correlation (6)'!E$1</f>
        <v>120.00000000000017</v>
      </c>
      <c r="F13" s="42">
        <f>correlation!F13*'correlation (6)'!F$1</f>
        <v>912.3936913103654</v>
      </c>
      <c r="G13" s="39">
        <f t="shared" si="0"/>
        <v>129396004.89828865</v>
      </c>
      <c r="H13" s="3">
        <f t="shared" si="1"/>
        <v>13</v>
      </c>
      <c r="I13" s="3">
        <f>correlation!H13</f>
        <v>13</v>
      </c>
      <c r="J13" s="3">
        <f>RANK(example!H60,example!H$50:H$62,0)</f>
        <v>13</v>
      </c>
      <c r="K13" s="3">
        <v>1000000</v>
      </c>
      <c r="L13" s="39">
        <f t="shared" si="2"/>
        <v>-128396004.89828865</v>
      </c>
    </row>
    <row r="14" spans="1:12" x14ac:dyDescent="0.3">
      <c r="A14" s="3" t="s">
        <v>69</v>
      </c>
      <c r="B14" s="42">
        <f>correlation!B14*'correlation (6)'!B$1</f>
        <v>9352.8598851319712</v>
      </c>
      <c r="C14" s="42">
        <f>correlation!C14*'correlation (6)'!C$1</f>
        <v>14940.659428630695</v>
      </c>
      <c r="D14" s="42">
        <f>correlation!D14*'correlation (6)'!D$1</f>
        <v>36.000056448535908</v>
      </c>
      <c r="E14" s="42">
        <f>correlation!E14*'correlation (6)'!E$1</f>
        <v>120.00000000000017</v>
      </c>
      <c r="F14" s="42">
        <f>correlation!F14*'correlation (6)'!F$1</f>
        <v>1026.4429027241611</v>
      </c>
      <c r="G14" s="39">
        <f t="shared" si="0"/>
        <v>71330869.125282139</v>
      </c>
      <c r="H14" s="3">
        <f t="shared" si="1"/>
        <v>9</v>
      </c>
      <c r="I14" s="3">
        <f>correlation!H14</f>
        <v>10</v>
      </c>
      <c r="J14" s="3">
        <f>RANK(example!H61,example!H$50:H$62,0)</f>
        <v>10</v>
      </c>
      <c r="K14" s="3">
        <v>1000000</v>
      </c>
      <c r="L14" s="39">
        <f t="shared" si="2"/>
        <v>-70330869.125282139</v>
      </c>
    </row>
    <row r="15" spans="1:12" x14ac:dyDescent="0.3">
      <c r="A15" s="3" t="s">
        <v>70</v>
      </c>
      <c r="B15" s="42">
        <f>correlation!B15*'correlation (6)'!B$1</f>
        <v>6235.2399234213144</v>
      </c>
      <c r="C15" s="42">
        <f>correlation!C15*'correlation (6)'!C$1</f>
        <v>6225.2747619294569</v>
      </c>
      <c r="D15" s="42">
        <f>correlation!D15*'correlation (6)'!D$1</f>
        <v>144.00022579414363</v>
      </c>
      <c r="E15" s="42">
        <f>correlation!E15*'correlation (6)'!E$1</f>
        <v>36.000000000000057</v>
      </c>
      <c r="F15" s="42">
        <f>correlation!F15*'correlation (6)'!F$1</f>
        <v>1026.4429027241611</v>
      </c>
      <c r="G15" s="39">
        <f t="shared" si="0"/>
        <v>21947900.436194833</v>
      </c>
      <c r="H15" s="3">
        <f t="shared" si="1"/>
        <v>4</v>
      </c>
      <c r="I15" s="3">
        <f>correlation!H15</f>
        <v>6</v>
      </c>
      <c r="J15" s="3">
        <f>RANK(example!H62,example!H$50:H$62,0)</f>
        <v>8</v>
      </c>
      <c r="K15" s="3">
        <v>1000000</v>
      </c>
      <c r="L15" s="39">
        <f t="shared" si="2"/>
        <v>-20947900.436194833</v>
      </c>
    </row>
    <row r="16" spans="1:12" x14ac:dyDescent="0.3">
      <c r="L16" s="3" t="s">
        <v>90</v>
      </c>
    </row>
    <row r="17" spans="1:13" x14ac:dyDescent="0.3">
      <c r="A17" s="3" t="s">
        <v>83</v>
      </c>
      <c r="B17" s="3" t="str">
        <f>B2</f>
        <v>attribute#1</v>
      </c>
      <c r="C17" s="3" t="str">
        <f t="shared" ref="C17:F17" si="3">C2</f>
        <v>attribute#2</v>
      </c>
      <c r="D17" s="3" t="str">
        <f t="shared" si="3"/>
        <v>attribute#3</v>
      </c>
      <c r="E17" s="3" t="str">
        <f t="shared" si="3"/>
        <v>attribute#4</v>
      </c>
      <c r="F17" s="3" t="str">
        <f t="shared" si="3"/>
        <v>attribute#5</v>
      </c>
      <c r="L17" s="43">
        <f>SUMSQ(L3:L15)</f>
        <v>4.3877816867921848E+16</v>
      </c>
      <c r="M17" s="3" t="s">
        <v>114</v>
      </c>
    </row>
    <row r="18" spans="1:13" x14ac:dyDescent="0.3">
      <c r="A18" s="3">
        <v>1</v>
      </c>
      <c r="B18" s="3" t="s">
        <v>79</v>
      </c>
      <c r="C18" s="3" t="s">
        <v>79</v>
      </c>
      <c r="D18" s="3" t="s">
        <v>79</v>
      </c>
      <c r="E18" s="3" t="s">
        <v>79</v>
      </c>
      <c r="F18" s="3" t="s">
        <v>79</v>
      </c>
      <c r="L18" s="53">
        <f>L17-'correlation (2)'!L17</f>
        <v>4.3874656813383816E+16</v>
      </c>
    </row>
    <row r="19" spans="1:13" x14ac:dyDescent="0.3">
      <c r="A19" s="3">
        <v>2</v>
      </c>
      <c r="B19" s="3" t="s">
        <v>79</v>
      </c>
      <c r="C19" s="3" t="s">
        <v>79</v>
      </c>
      <c r="D19" s="3" t="s">
        <v>79</v>
      </c>
      <c r="E19" s="3" t="s">
        <v>79</v>
      </c>
      <c r="F19" s="3" t="s">
        <v>79</v>
      </c>
    </row>
    <row r="20" spans="1:13" ht="28.8" x14ac:dyDescent="0.3">
      <c r="A20" s="3">
        <v>3</v>
      </c>
      <c r="B20" s="3" t="s">
        <v>79</v>
      </c>
      <c r="C20" s="3" t="s">
        <v>79</v>
      </c>
      <c r="D20" s="3" t="s">
        <v>79</v>
      </c>
      <c r="E20" s="3" t="s">
        <v>79</v>
      </c>
      <c r="F20" s="3" t="s">
        <v>79</v>
      </c>
      <c r="L20" s="9" t="s">
        <v>123</v>
      </c>
    </row>
    <row r="21" spans="1:13" x14ac:dyDescent="0.3">
      <c r="A21" s="3">
        <v>4</v>
      </c>
      <c r="B21" s="3" t="s">
        <v>79</v>
      </c>
      <c r="C21" s="3" t="s">
        <v>79</v>
      </c>
      <c r="D21" s="3" t="s">
        <v>79</v>
      </c>
      <c r="E21" s="3" t="s">
        <v>79</v>
      </c>
      <c r="F21" s="3" t="s">
        <v>79</v>
      </c>
    </row>
    <row r="22" spans="1:13" x14ac:dyDescent="0.3">
      <c r="A22" s="3">
        <v>5</v>
      </c>
      <c r="B22" s="3" t="s">
        <v>79</v>
      </c>
      <c r="C22" s="3" t="s">
        <v>79</v>
      </c>
      <c r="D22" s="3" t="s">
        <v>79</v>
      </c>
      <c r="E22" s="3" t="s">
        <v>79</v>
      </c>
      <c r="F22" s="3" t="s">
        <v>79</v>
      </c>
    </row>
    <row r="23" spans="1:13" x14ac:dyDescent="0.3">
      <c r="A23" s="3">
        <v>6</v>
      </c>
      <c r="B23" s="3" t="s">
        <v>79</v>
      </c>
      <c r="C23" s="3" t="s">
        <v>79</v>
      </c>
      <c r="D23" s="3" t="s">
        <v>79</v>
      </c>
      <c r="E23" s="3" t="s">
        <v>79</v>
      </c>
      <c r="F23" s="3" t="s">
        <v>79</v>
      </c>
    </row>
    <row r="24" spans="1:13" x14ac:dyDescent="0.3">
      <c r="A24" s="3">
        <v>7</v>
      </c>
      <c r="B24" s="3" t="s">
        <v>79</v>
      </c>
      <c r="C24" s="3" t="s">
        <v>79</v>
      </c>
      <c r="D24" s="3" t="s">
        <v>79</v>
      </c>
      <c r="E24" s="3" t="s">
        <v>79</v>
      </c>
      <c r="F24" s="3" t="s">
        <v>79</v>
      </c>
    </row>
    <row r="25" spans="1:13" x14ac:dyDescent="0.3">
      <c r="A25" s="3">
        <v>8</v>
      </c>
      <c r="B25" s="3" t="s">
        <v>79</v>
      </c>
      <c r="C25" s="3" t="s">
        <v>79</v>
      </c>
      <c r="D25" s="3" t="s">
        <v>79</v>
      </c>
      <c r="E25" s="3" t="s">
        <v>79</v>
      </c>
      <c r="F25" s="3" t="s">
        <v>79</v>
      </c>
    </row>
    <row r="26" spans="1:13" x14ac:dyDescent="0.3">
      <c r="A26" s="3">
        <v>9</v>
      </c>
      <c r="B26" s="3" t="s">
        <v>79</v>
      </c>
      <c r="C26" s="3" t="s">
        <v>79</v>
      </c>
      <c r="D26" s="3" t="s">
        <v>79</v>
      </c>
      <c r="E26" s="3" t="s">
        <v>79</v>
      </c>
      <c r="F26" s="3" t="s">
        <v>79</v>
      </c>
    </row>
    <row r="27" spans="1:13" x14ac:dyDescent="0.3">
      <c r="A27" s="3">
        <v>10</v>
      </c>
      <c r="B27" s="3" t="s">
        <v>79</v>
      </c>
      <c r="C27" s="3" t="s">
        <v>79</v>
      </c>
      <c r="D27" s="3" t="s">
        <v>79</v>
      </c>
      <c r="E27" s="3" t="s">
        <v>79</v>
      </c>
      <c r="F27" s="3" t="s">
        <v>79</v>
      </c>
    </row>
    <row r="28" spans="1:13" x14ac:dyDescent="0.3">
      <c r="A28" s="3">
        <v>11</v>
      </c>
      <c r="B28" s="3" t="s">
        <v>79</v>
      </c>
      <c r="C28" s="3" t="s">
        <v>79</v>
      </c>
      <c r="D28" s="3" t="s">
        <v>79</v>
      </c>
      <c r="E28" s="3" t="s">
        <v>79</v>
      </c>
      <c r="F28" s="3" t="s">
        <v>79</v>
      </c>
    </row>
    <row r="29" spans="1:13" x14ac:dyDescent="0.3">
      <c r="A29" s="3">
        <v>12</v>
      </c>
      <c r="B29" s="3" t="s">
        <v>79</v>
      </c>
      <c r="C29" s="3" t="s">
        <v>79</v>
      </c>
      <c r="D29" s="3" t="s">
        <v>79</v>
      </c>
      <c r="E29" s="3" t="s">
        <v>79</v>
      </c>
      <c r="F29" s="3" t="s">
        <v>79</v>
      </c>
    </row>
    <row r="30" spans="1:13" x14ac:dyDescent="0.3">
      <c r="A30" s="3">
        <v>13</v>
      </c>
      <c r="B30" s="3" t="s">
        <v>79</v>
      </c>
      <c r="C30" s="3" t="s">
        <v>79</v>
      </c>
      <c r="D30" s="3" t="s">
        <v>79</v>
      </c>
      <c r="E30" s="3" t="s">
        <v>79</v>
      </c>
      <c r="F30" s="3" t="s">
        <v>79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FB84A-04FE-4275-81B7-50B8C4D9A11E}">
  <dimension ref="A1:M30"/>
  <sheetViews>
    <sheetView workbookViewId="0">
      <selection activeCell="L17" sqref="L17"/>
    </sheetView>
  </sheetViews>
  <sheetFormatPr defaultRowHeight="14.4" x14ac:dyDescent="0.3"/>
  <cols>
    <col min="1" max="1" width="11.44140625" style="3" bestFit="1" customWidth="1"/>
    <col min="2" max="3" width="10.21875" style="3" bestFit="1" customWidth="1"/>
    <col min="4" max="4" width="11.5546875" style="3" bestFit="1" customWidth="1"/>
    <col min="5" max="5" width="10.21875" style="3" bestFit="1" customWidth="1"/>
    <col min="6" max="6" width="12.5546875" style="3" bestFit="1" customWidth="1"/>
    <col min="7" max="7" width="8.88671875" style="3"/>
    <col min="8" max="8" width="10" style="3" bestFit="1" customWidth="1"/>
    <col min="9" max="9" width="12.6640625" style="3" bestFit="1" customWidth="1"/>
    <col min="10" max="11" width="8.88671875" style="3"/>
    <col min="12" max="12" width="20.88671875" style="3" bestFit="1" customWidth="1"/>
    <col min="13" max="16384" width="8.88671875" style="3"/>
  </cols>
  <sheetData>
    <row r="1" spans="1:12" x14ac:dyDescent="0.3">
      <c r="A1" s="3" t="s">
        <v>113</v>
      </c>
      <c r="B1" s="41">
        <v>0.22686092834336855</v>
      </c>
      <c r="C1" s="41">
        <v>0.88289327074941892</v>
      </c>
      <c r="D1" s="41">
        <v>14872.703704637719</v>
      </c>
      <c r="E1" s="41">
        <v>0.25438349552099526</v>
      </c>
      <c r="F1" s="41">
        <v>43823.986080731069</v>
      </c>
      <c r="G1" s="42">
        <f>SIN(2*PI()/5)</f>
        <v>0.95105651629515353</v>
      </c>
      <c r="H1" s="42" t="s">
        <v>111</v>
      </c>
      <c r="I1" s="42">
        <f>CORREL(G3:G15,$J$3:$J$15)</f>
        <v>0.94545620327852931</v>
      </c>
      <c r="J1" s="42">
        <f>CORREL(H3:H15,$J$3:$J$15)</f>
        <v>0.95604395604395609</v>
      </c>
    </row>
    <row r="2" spans="1:12" x14ac:dyDescent="0.3">
      <c r="A2" s="3" t="s">
        <v>82</v>
      </c>
      <c r="B2" s="42" t="s">
        <v>71</v>
      </c>
      <c r="C2" s="42" t="s">
        <v>72</v>
      </c>
      <c r="D2" s="42" t="s">
        <v>73</v>
      </c>
      <c r="E2" s="42" t="s">
        <v>74</v>
      </c>
      <c r="F2" s="42" t="s">
        <v>75</v>
      </c>
      <c r="G2" s="3" t="s">
        <v>108</v>
      </c>
      <c r="H2" s="3" t="s">
        <v>109</v>
      </c>
      <c r="I2" s="3" t="s">
        <v>118</v>
      </c>
      <c r="J2" s="3" t="s">
        <v>110</v>
      </c>
      <c r="K2" s="3" t="s">
        <v>112</v>
      </c>
      <c r="L2" s="3" t="s">
        <v>89</v>
      </c>
    </row>
    <row r="3" spans="1:12" x14ac:dyDescent="0.3">
      <c r="A3" s="3" t="s">
        <v>55</v>
      </c>
      <c r="B3" s="42">
        <f>correlation!B3*'correlation (2)'!B$1</f>
        <v>2.0417483550903168</v>
      </c>
      <c r="C3" s="42">
        <f>correlation!C3*'correlation (2)'!C$1</f>
        <v>0.88289327074941892</v>
      </c>
      <c r="D3" s="42">
        <f>correlation!D3*'correlation (2)'!D$1</f>
        <v>44618.111113913154</v>
      </c>
      <c r="E3" s="42">
        <f>correlation!E3*'correlation (2)'!E$1</f>
        <v>1.5263009731259716</v>
      </c>
      <c r="F3" s="42">
        <f>correlation!F3*'correlation (2)'!F$1</f>
        <v>262943.91648438643</v>
      </c>
      <c r="G3" s="40">
        <f>$G$1*(B3*C3+C3*D3+D3*E3+E3*F3+F3*B3)/2</f>
        <v>497256.26826125063</v>
      </c>
      <c r="H3" s="3">
        <f>RANK(G3,G$3:G$15,1)</f>
        <v>4</v>
      </c>
      <c r="I3" s="3">
        <f>correlation!H3</f>
        <v>3</v>
      </c>
      <c r="J3" s="3">
        <f>RANK(example!H50,example!H$50:H$62,0)</f>
        <v>4</v>
      </c>
      <c r="K3" s="3">
        <v>1000000</v>
      </c>
      <c r="L3" s="39">
        <f>K3-G3</f>
        <v>502743.73173874937</v>
      </c>
    </row>
    <row r="4" spans="1:12" x14ac:dyDescent="0.3">
      <c r="A4" s="3" t="s">
        <v>56</v>
      </c>
      <c r="B4" s="42">
        <f>correlation!B4*'correlation (2)'!B$1</f>
        <v>0.45372185668673709</v>
      </c>
      <c r="C4" s="42">
        <f>correlation!C4*'correlation (2)'!C$1</f>
        <v>10.594719248993027</v>
      </c>
      <c r="D4" s="42">
        <f>correlation!D4*'correlation (2)'!D$1</f>
        <v>44618.111113913154</v>
      </c>
      <c r="E4" s="42">
        <f>correlation!E4*'correlation (2)'!E$1</f>
        <v>0.76315048656298579</v>
      </c>
      <c r="F4" s="42">
        <f>correlation!F4*'correlation (2)'!F$1</f>
        <v>131471.95824219321</v>
      </c>
      <c r="G4" s="39">
        <f t="shared" ref="G4:G15" si="0">$G$1*(B4*C4+C4*D4+D4*E4+E4*F4+F4*B4)/2</f>
        <v>317061.36248257401</v>
      </c>
      <c r="H4" s="3">
        <f t="shared" ref="H4:H15" si="1">RANK(G4,G$3:G$15,1)</f>
        <v>3</v>
      </c>
      <c r="I4" s="3">
        <f>correlation!H4</f>
        <v>2</v>
      </c>
      <c r="J4" s="3">
        <f>RANK(example!H51,example!H$50:H$62,0)</f>
        <v>2</v>
      </c>
      <c r="K4" s="3">
        <v>1000000</v>
      </c>
      <c r="L4" s="39">
        <f t="shared" ref="L4:L15" si="2">K4-G4</f>
        <v>682938.63751742593</v>
      </c>
    </row>
    <row r="5" spans="1:12" x14ac:dyDescent="0.3">
      <c r="A5" s="3" t="s">
        <v>57</v>
      </c>
      <c r="B5" s="42">
        <f>correlation!B5*'correlation (2)'!B$1</f>
        <v>1.8148874267469484</v>
      </c>
      <c r="C5" s="42">
        <f>correlation!C5*'correlation (2)'!C$1</f>
        <v>8.8289327074941895</v>
      </c>
      <c r="D5" s="42">
        <f>correlation!D5*'correlation (2)'!D$1</f>
        <v>14872.703704637719</v>
      </c>
      <c r="E5" s="42">
        <f>correlation!E5*'correlation (2)'!E$1</f>
        <v>0.25438349552099526</v>
      </c>
      <c r="F5" s="42">
        <f>correlation!F5*'correlation (2)'!F$1</f>
        <v>175295.94432292428</v>
      </c>
      <c r="G5" s="39">
        <f t="shared" si="0"/>
        <v>236739.03016417616</v>
      </c>
      <c r="H5" s="3">
        <f t="shared" si="1"/>
        <v>2</v>
      </c>
      <c r="I5" s="3">
        <f>correlation!H5</f>
        <v>4</v>
      </c>
      <c r="J5" s="3">
        <f>RANK(example!H52,example!H$50:H$62,0)</f>
        <v>3</v>
      </c>
      <c r="K5" s="3">
        <v>1000000</v>
      </c>
      <c r="L5" s="39">
        <f t="shared" si="2"/>
        <v>763260.96983582387</v>
      </c>
    </row>
    <row r="6" spans="1:12" x14ac:dyDescent="0.3">
      <c r="A6" s="3" t="s">
        <v>58</v>
      </c>
      <c r="B6" s="42">
        <f>correlation!B6*'correlation (2)'!B$1</f>
        <v>2.2686092834336855</v>
      </c>
      <c r="C6" s="42">
        <f>correlation!C6*'correlation (2)'!C$1</f>
        <v>7.94603943674477</v>
      </c>
      <c r="D6" s="42">
        <f>correlation!D6*'correlation (2)'!D$1</f>
        <v>178472.44445565261</v>
      </c>
      <c r="E6" s="42">
        <f>correlation!E6*'correlation (2)'!E$1</f>
        <v>3.0526019462519431</v>
      </c>
      <c r="F6" s="42">
        <f>correlation!F6*'correlation (2)'!F$1</f>
        <v>43823.986080731069</v>
      </c>
      <c r="G6" s="39">
        <f t="shared" si="0"/>
        <v>1044340.4793865731</v>
      </c>
      <c r="H6" s="3">
        <f t="shared" si="1"/>
        <v>11</v>
      </c>
      <c r="I6" s="3">
        <f>correlation!H6</f>
        <v>11</v>
      </c>
      <c r="J6" s="3">
        <f>RANK(example!H53,example!H$50:H$62,0)</f>
        <v>11</v>
      </c>
      <c r="K6" s="3">
        <v>1000000</v>
      </c>
      <c r="L6" s="39">
        <f t="shared" si="2"/>
        <v>-44340.479386573075</v>
      </c>
    </row>
    <row r="7" spans="1:12" x14ac:dyDescent="0.3">
      <c r="A7" s="3" t="s">
        <v>59</v>
      </c>
      <c r="B7" s="42">
        <f>correlation!B7*'correlation (2)'!B$1</f>
        <v>2.2686092834336855</v>
      </c>
      <c r="C7" s="42">
        <f>correlation!C7*'correlation (2)'!C$1</f>
        <v>7.0631461659953514</v>
      </c>
      <c r="D7" s="42">
        <f>correlation!D7*'correlation (2)'!D$1</f>
        <v>118981.62963710175</v>
      </c>
      <c r="E7" s="42">
        <f>correlation!E7*'correlation (2)'!E$1</f>
        <v>2.0350679641679621</v>
      </c>
      <c r="F7" s="42">
        <f>correlation!F7*'correlation (2)'!F$1</f>
        <v>482063.84688804176</v>
      </c>
      <c r="G7" s="39">
        <f t="shared" si="0"/>
        <v>1501330.0071449138</v>
      </c>
      <c r="H7" s="3">
        <f t="shared" si="1"/>
        <v>12</v>
      </c>
      <c r="I7" s="3">
        <f>correlation!H7</f>
        <v>12</v>
      </c>
      <c r="J7" s="3">
        <f>RANK(example!H54,example!H$50:H$62,0)</f>
        <v>12</v>
      </c>
      <c r="K7" s="3">
        <v>1000000</v>
      </c>
      <c r="L7" s="39">
        <f t="shared" si="2"/>
        <v>-501330.00714491378</v>
      </c>
    </row>
    <row r="8" spans="1:12" x14ac:dyDescent="0.3">
      <c r="A8" s="3" t="s">
        <v>60</v>
      </c>
      <c r="B8" s="42">
        <f>correlation!B8*'correlation (2)'!B$1</f>
        <v>1.3611655700602112</v>
      </c>
      <c r="C8" s="42">
        <f>correlation!C8*'correlation (2)'!C$1</f>
        <v>3.5315730829976757</v>
      </c>
      <c r="D8" s="42">
        <f>correlation!D8*'correlation (2)'!D$1</f>
        <v>118981.62963710175</v>
      </c>
      <c r="E8" s="42">
        <f>correlation!E8*'correlation (2)'!E$1</f>
        <v>0.76315048656298579</v>
      </c>
      <c r="F8" s="42">
        <f>correlation!F8*'correlation (2)'!F$1</f>
        <v>482063.84688804176</v>
      </c>
      <c r="G8" s="39">
        <f t="shared" si="0"/>
        <v>729961.54834605288</v>
      </c>
      <c r="H8" s="3">
        <f t="shared" si="1"/>
        <v>7</v>
      </c>
      <c r="I8" s="3">
        <f>correlation!H8</f>
        <v>6</v>
      </c>
      <c r="J8" s="3">
        <f>RANK(example!H55,example!H$50:H$62,0)</f>
        <v>6</v>
      </c>
      <c r="K8" s="3">
        <v>1000000</v>
      </c>
      <c r="L8" s="39">
        <f t="shared" si="2"/>
        <v>270038.45165394712</v>
      </c>
    </row>
    <row r="9" spans="1:12" x14ac:dyDescent="0.3">
      <c r="A9" s="3" t="s">
        <v>61</v>
      </c>
      <c r="B9" s="42">
        <f>correlation!B9*'correlation (2)'!B$1</f>
        <v>2.2686092834336855</v>
      </c>
      <c r="C9" s="42">
        <f>correlation!C9*'correlation (2)'!C$1</f>
        <v>1.7657865414988378</v>
      </c>
      <c r="D9" s="42">
        <f>correlation!D9*'correlation (2)'!D$1</f>
        <v>163599.74075101491</v>
      </c>
      <c r="E9" s="42">
        <f>correlation!E9*'correlation (2)'!E$1</f>
        <v>2.0350679641679621</v>
      </c>
      <c r="F9" s="42">
        <f>correlation!F9*'correlation (2)'!F$1</f>
        <v>175295.94432292428</v>
      </c>
      <c r="G9" s="39">
        <f t="shared" si="0"/>
        <v>654441.00277382229</v>
      </c>
      <c r="H9" s="3">
        <f t="shared" si="1"/>
        <v>6</v>
      </c>
      <c r="I9" s="3">
        <f>correlation!H9</f>
        <v>8</v>
      </c>
      <c r="J9" s="3">
        <f>RANK(example!H56,example!H$50:H$62,0)</f>
        <v>9</v>
      </c>
      <c r="K9" s="3">
        <v>1000000</v>
      </c>
      <c r="L9" s="39">
        <f t="shared" si="2"/>
        <v>345558.99722617771</v>
      </c>
    </row>
    <row r="10" spans="1:12" x14ac:dyDescent="0.3">
      <c r="A10" s="3" t="s">
        <v>62</v>
      </c>
      <c r="B10" s="42">
        <f>correlation!B10*'correlation (2)'!B$1</f>
        <v>0.22686092834336855</v>
      </c>
      <c r="C10" s="42">
        <f>correlation!C10*'correlation (2)'!C$1</f>
        <v>5.2973596244965133</v>
      </c>
      <c r="D10" s="42">
        <f>correlation!D10*'correlation (2)'!D$1</f>
        <v>104108.92593246403</v>
      </c>
      <c r="E10" s="42">
        <f>correlation!E10*'correlation (2)'!E$1</f>
        <v>3.0526019462519431</v>
      </c>
      <c r="F10" s="42">
        <f>correlation!F10*'correlation (2)'!F$1</f>
        <v>262943.91648438643</v>
      </c>
      <c r="G10" s="39">
        <f t="shared" si="0"/>
        <v>823434.97691398498</v>
      </c>
      <c r="H10" s="3">
        <f t="shared" si="1"/>
        <v>9</v>
      </c>
      <c r="I10" s="3">
        <f>correlation!H10</f>
        <v>9</v>
      </c>
      <c r="J10" s="3">
        <f>RANK(example!H57,example!H$50:H$62,0)</f>
        <v>7</v>
      </c>
      <c r="K10" s="3">
        <v>1000000</v>
      </c>
      <c r="L10" s="39">
        <f t="shared" si="2"/>
        <v>176565.02308601502</v>
      </c>
    </row>
    <row r="11" spans="1:12" x14ac:dyDescent="0.3">
      <c r="A11" s="3" t="s">
        <v>63</v>
      </c>
      <c r="B11" s="42">
        <f>correlation!B11*'correlation (2)'!B$1</f>
        <v>0.45372185668673709</v>
      </c>
      <c r="C11" s="42">
        <f>correlation!C11*'correlation (2)'!C$1</f>
        <v>1.7657865414988378</v>
      </c>
      <c r="D11" s="42">
        <f>correlation!D11*'correlation (2)'!D$1</f>
        <v>44618.111113913154</v>
      </c>
      <c r="E11" s="42">
        <f>correlation!E11*'correlation (2)'!E$1</f>
        <v>0.25438349552099526</v>
      </c>
      <c r="F11" s="42">
        <f>correlation!F11*'correlation (2)'!F$1</f>
        <v>43823.986080731069</v>
      </c>
      <c r="G11" s="39">
        <f t="shared" si="0"/>
        <v>57619.269937786346</v>
      </c>
      <c r="H11" s="3">
        <f t="shared" si="1"/>
        <v>1</v>
      </c>
      <c r="I11" s="3">
        <f>correlation!H11</f>
        <v>1</v>
      </c>
      <c r="J11" s="3">
        <f>RANK(example!H58,example!H$50:H$62,0)</f>
        <v>1</v>
      </c>
      <c r="K11" s="3">
        <v>1000000</v>
      </c>
      <c r="L11" s="39">
        <f t="shared" si="2"/>
        <v>942380.73006221361</v>
      </c>
    </row>
    <row r="12" spans="1:12" x14ac:dyDescent="0.3">
      <c r="A12" s="3" t="s">
        <v>67</v>
      </c>
      <c r="B12" s="42">
        <f>correlation!B12*'correlation (2)'!B$1</f>
        <v>0.90744371337347418</v>
      </c>
      <c r="C12" s="42">
        <f>correlation!C12*'correlation (2)'!C$1</f>
        <v>5.2973596244965133</v>
      </c>
      <c r="D12" s="42">
        <f>correlation!D12*'correlation (2)'!D$1</f>
        <v>29745.407409275438</v>
      </c>
      <c r="E12" s="42">
        <f>correlation!E12*'correlation (2)'!E$1</f>
        <v>1.5263009731259716</v>
      </c>
      <c r="F12" s="42">
        <f>correlation!F12*'correlation (2)'!F$1</f>
        <v>482063.84688804176</v>
      </c>
      <c r="G12" s="39">
        <f t="shared" si="0"/>
        <v>654420.89394549152</v>
      </c>
      <c r="H12" s="3">
        <f t="shared" si="1"/>
        <v>5</v>
      </c>
      <c r="I12" s="3">
        <f>correlation!H12</f>
        <v>5</v>
      </c>
      <c r="J12" s="3">
        <f>RANK(example!H59,example!H$50:H$62,0)</f>
        <v>5</v>
      </c>
      <c r="K12" s="3">
        <v>1000000</v>
      </c>
      <c r="L12" s="39">
        <f t="shared" si="2"/>
        <v>345579.10605450848</v>
      </c>
    </row>
    <row r="13" spans="1:12" x14ac:dyDescent="0.3">
      <c r="A13" s="3" t="s">
        <v>68</v>
      </c>
      <c r="B13" s="42">
        <f>correlation!B13*'correlation (2)'!B$1</f>
        <v>2.9491920684637911</v>
      </c>
      <c r="C13" s="42">
        <f>correlation!C13*'correlation (2)'!C$1</f>
        <v>8.8289327074941895</v>
      </c>
      <c r="D13" s="42">
        <f>correlation!D13*'correlation (2)'!D$1</f>
        <v>118981.62963710175</v>
      </c>
      <c r="E13" s="42">
        <f>correlation!E13*'correlation (2)'!E$1</f>
        <v>2.5438349552099524</v>
      </c>
      <c r="F13" s="42">
        <f>correlation!F13*'correlation (2)'!F$1</f>
        <v>350591.88864584855</v>
      </c>
      <c r="G13" s="39">
        <f t="shared" si="0"/>
        <v>1559251.065438377</v>
      </c>
      <c r="H13" s="3">
        <f t="shared" si="1"/>
        <v>13</v>
      </c>
      <c r="I13" s="3">
        <f>correlation!H13</f>
        <v>13</v>
      </c>
      <c r="J13" s="3">
        <f>RANK(example!H60,example!H$50:H$62,0)</f>
        <v>13</v>
      </c>
      <c r="K13" s="3">
        <v>1000000</v>
      </c>
      <c r="L13" s="39">
        <f t="shared" si="2"/>
        <v>-559251.06543837697</v>
      </c>
    </row>
    <row r="14" spans="1:12" x14ac:dyDescent="0.3">
      <c r="A14" s="3" t="s">
        <v>69</v>
      </c>
      <c r="B14" s="42">
        <f>correlation!B14*'correlation (2)'!B$1</f>
        <v>1.3611655700602112</v>
      </c>
      <c r="C14" s="42">
        <f>correlation!C14*'correlation (2)'!C$1</f>
        <v>10.594719248993027</v>
      </c>
      <c r="D14" s="42">
        <f>correlation!D14*'correlation (2)'!D$1</f>
        <v>44618.111113913154</v>
      </c>
      <c r="E14" s="42">
        <f>correlation!E14*'correlation (2)'!E$1</f>
        <v>2.5438349552099524</v>
      </c>
      <c r="F14" s="42">
        <f>correlation!F14*'correlation (2)'!F$1</f>
        <v>394415.87472657964</v>
      </c>
      <c r="G14" s="39">
        <f t="shared" si="0"/>
        <v>1011175.6948990922</v>
      </c>
      <c r="H14" s="3">
        <f t="shared" si="1"/>
        <v>10</v>
      </c>
      <c r="I14" s="3">
        <f>correlation!H14</f>
        <v>10</v>
      </c>
      <c r="J14" s="3">
        <f>RANK(example!H61,example!H$50:H$62,0)</f>
        <v>10</v>
      </c>
      <c r="K14" s="3">
        <v>1000000</v>
      </c>
      <c r="L14" s="39">
        <f t="shared" si="2"/>
        <v>-11175.694899092196</v>
      </c>
    </row>
    <row r="15" spans="1:12" x14ac:dyDescent="0.3">
      <c r="A15" s="3" t="s">
        <v>70</v>
      </c>
      <c r="B15" s="42">
        <f>correlation!B15*'correlation (2)'!B$1</f>
        <v>0.90744371337347418</v>
      </c>
      <c r="C15" s="42">
        <f>correlation!C15*'correlation (2)'!C$1</f>
        <v>4.4144663537470947</v>
      </c>
      <c r="D15" s="42">
        <f>correlation!D15*'correlation (2)'!D$1</f>
        <v>178472.44445565261</v>
      </c>
      <c r="E15" s="42">
        <f>correlation!E15*'correlation (2)'!E$1</f>
        <v>0.76315048656298579</v>
      </c>
      <c r="F15" s="42">
        <f>correlation!F15*'correlation (2)'!F$1</f>
        <v>394415.87472657964</v>
      </c>
      <c r="G15" s="39">
        <f t="shared" si="0"/>
        <v>752749.255282333</v>
      </c>
      <c r="H15" s="3">
        <f t="shared" si="1"/>
        <v>8</v>
      </c>
      <c r="I15" s="3">
        <f>correlation!H15</f>
        <v>6</v>
      </c>
      <c r="J15" s="3">
        <f>RANK(example!H62,example!H$50:H$62,0)</f>
        <v>8</v>
      </c>
      <c r="K15" s="3">
        <v>1000000</v>
      </c>
      <c r="L15" s="39">
        <f t="shared" si="2"/>
        <v>247250.744717667</v>
      </c>
    </row>
    <row r="16" spans="1:12" x14ac:dyDescent="0.3">
      <c r="L16" s="3" t="s">
        <v>90</v>
      </c>
    </row>
    <row r="17" spans="1:13" x14ac:dyDescent="0.3">
      <c r="A17" s="3" t="s">
        <v>83</v>
      </c>
      <c r="B17" s="3" t="str">
        <f>B2</f>
        <v>attribute#1</v>
      </c>
      <c r="C17" s="3" t="str">
        <f t="shared" ref="C17:F17" si="3">C2</f>
        <v>attribute#2</v>
      </c>
      <c r="D17" s="3" t="str">
        <f t="shared" si="3"/>
        <v>attribute#3</v>
      </c>
      <c r="E17" s="3" t="str">
        <f t="shared" si="3"/>
        <v>attribute#4</v>
      </c>
      <c r="F17" s="3" t="str">
        <f t="shared" si="3"/>
        <v>attribute#5</v>
      </c>
      <c r="L17" s="43">
        <f>SUMSQ(L3:L15)</f>
        <v>3160054538028.5244</v>
      </c>
      <c r="M17" s="3" t="s">
        <v>114</v>
      </c>
    </row>
    <row r="18" spans="1:13" x14ac:dyDescent="0.3">
      <c r="A18" s="3">
        <v>1</v>
      </c>
      <c r="B18" s="3" t="s">
        <v>79</v>
      </c>
      <c r="C18" s="3" t="s">
        <v>79</v>
      </c>
      <c r="D18" s="3" t="s">
        <v>79</v>
      </c>
      <c r="E18" s="3" t="s">
        <v>79</v>
      </c>
      <c r="F18" s="3" t="s">
        <v>79</v>
      </c>
    </row>
    <row r="19" spans="1:13" x14ac:dyDescent="0.3">
      <c r="A19" s="3">
        <v>2</v>
      </c>
      <c r="B19" s="3" t="s">
        <v>79</v>
      </c>
      <c r="C19" s="3" t="s">
        <v>79</v>
      </c>
      <c r="D19" s="3" t="s">
        <v>79</v>
      </c>
      <c r="E19" s="3" t="s">
        <v>79</v>
      </c>
      <c r="F19" s="3" t="s">
        <v>79</v>
      </c>
    </row>
    <row r="20" spans="1:13" x14ac:dyDescent="0.3">
      <c r="A20" s="3">
        <v>3</v>
      </c>
      <c r="B20" s="3" t="s">
        <v>79</v>
      </c>
      <c r="C20" s="3" t="s">
        <v>79</v>
      </c>
      <c r="D20" s="3" t="s">
        <v>79</v>
      </c>
      <c r="E20" s="3" t="s">
        <v>79</v>
      </c>
      <c r="F20" s="3" t="s">
        <v>79</v>
      </c>
    </row>
    <row r="21" spans="1:13" x14ac:dyDescent="0.3">
      <c r="A21" s="3">
        <v>4</v>
      </c>
      <c r="B21" s="3" t="s">
        <v>79</v>
      </c>
      <c r="C21" s="3" t="s">
        <v>79</v>
      </c>
      <c r="D21" s="3" t="s">
        <v>79</v>
      </c>
      <c r="E21" s="3" t="s">
        <v>79</v>
      </c>
      <c r="F21" s="3" t="s">
        <v>79</v>
      </c>
    </row>
    <row r="22" spans="1:13" x14ac:dyDescent="0.3">
      <c r="A22" s="3">
        <v>5</v>
      </c>
      <c r="B22" s="3" t="s">
        <v>79</v>
      </c>
      <c r="C22" s="3" t="s">
        <v>79</v>
      </c>
      <c r="D22" s="3" t="s">
        <v>79</v>
      </c>
      <c r="E22" s="3" t="s">
        <v>79</v>
      </c>
      <c r="F22" s="3" t="s">
        <v>79</v>
      </c>
    </row>
    <row r="23" spans="1:13" x14ac:dyDescent="0.3">
      <c r="A23" s="3">
        <v>6</v>
      </c>
      <c r="B23" s="3" t="s">
        <v>79</v>
      </c>
      <c r="C23" s="3" t="s">
        <v>79</v>
      </c>
      <c r="D23" s="3" t="s">
        <v>79</v>
      </c>
      <c r="E23" s="3" t="s">
        <v>79</v>
      </c>
      <c r="F23" s="3" t="s">
        <v>79</v>
      </c>
    </row>
    <row r="24" spans="1:13" x14ac:dyDescent="0.3">
      <c r="A24" s="3">
        <v>7</v>
      </c>
      <c r="B24" s="3" t="s">
        <v>79</v>
      </c>
      <c r="C24" s="3" t="s">
        <v>79</v>
      </c>
      <c r="D24" s="3" t="s">
        <v>79</v>
      </c>
      <c r="E24" s="3" t="s">
        <v>79</v>
      </c>
      <c r="F24" s="3" t="s">
        <v>79</v>
      </c>
    </row>
    <row r="25" spans="1:13" x14ac:dyDescent="0.3">
      <c r="A25" s="3">
        <v>8</v>
      </c>
      <c r="B25" s="3" t="s">
        <v>79</v>
      </c>
      <c r="C25" s="3" t="s">
        <v>79</v>
      </c>
      <c r="D25" s="3" t="s">
        <v>79</v>
      </c>
      <c r="E25" s="3" t="s">
        <v>79</v>
      </c>
      <c r="F25" s="3" t="s">
        <v>79</v>
      </c>
    </row>
    <row r="26" spans="1:13" x14ac:dyDescent="0.3">
      <c r="A26" s="3">
        <v>9</v>
      </c>
      <c r="B26" s="3" t="s">
        <v>79</v>
      </c>
      <c r="C26" s="3" t="s">
        <v>79</v>
      </c>
      <c r="D26" s="3" t="s">
        <v>79</v>
      </c>
      <c r="E26" s="3" t="s">
        <v>79</v>
      </c>
      <c r="F26" s="3" t="s">
        <v>79</v>
      </c>
    </row>
    <row r="27" spans="1:13" x14ac:dyDescent="0.3">
      <c r="A27" s="3">
        <v>10</v>
      </c>
      <c r="B27" s="3" t="s">
        <v>79</v>
      </c>
      <c r="C27" s="3" t="s">
        <v>79</v>
      </c>
      <c r="D27" s="3" t="s">
        <v>79</v>
      </c>
      <c r="E27" s="3" t="s">
        <v>79</v>
      </c>
      <c r="F27" s="3" t="s">
        <v>79</v>
      </c>
    </row>
    <row r="28" spans="1:13" x14ac:dyDescent="0.3">
      <c r="A28" s="3">
        <v>11</v>
      </c>
      <c r="B28" s="3" t="s">
        <v>79</v>
      </c>
      <c r="C28" s="3" t="s">
        <v>79</v>
      </c>
      <c r="D28" s="3" t="s">
        <v>79</v>
      </c>
      <c r="E28" s="3" t="s">
        <v>79</v>
      </c>
      <c r="F28" s="3" t="s">
        <v>79</v>
      </c>
    </row>
    <row r="29" spans="1:13" x14ac:dyDescent="0.3">
      <c r="A29" s="3">
        <v>12</v>
      </c>
      <c r="B29" s="3" t="s">
        <v>79</v>
      </c>
      <c r="C29" s="3" t="s">
        <v>79</v>
      </c>
      <c r="D29" s="3" t="s">
        <v>79</v>
      </c>
      <c r="E29" s="3" t="s">
        <v>79</v>
      </c>
      <c r="F29" s="3" t="s">
        <v>79</v>
      </c>
    </row>
    <row r="30" spans="1:13" x14ac:dyDescent="0.3">
      <c r="A30" s="3">
        <v>13</v>
      </c>
      <c r="B30" s="3" t="s">
        <v>79</v>
      </c>
      <c r="C30" s="3" t="s">
        <v>79</v>
      </c>
      <c r="D30" s="3" t="s">
        <v>79</v>
      </c>
      <c r="E30" s="3" t="s">
        <v>79</v>
      </c>
      <c r="F30" s="3" t="s">
        <v>79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F44D0-13D8-4CAC-9FC9-F0FE296BDC2A}">
  <dimension ref="A1:L30"/>
  <sheetViews>
    <sheetView workbookViewId="0">
      <selection activeCell="G1" sqref="G1:I1"/>
    </sheetView>
  </sheetViews>
  <sheetFormatPr defaultRowHeight="14.4" x14ac:dyDescent="0.3"/>
  <cols>
    <col min="1" max="1" width="11.44140625" style="3" bestFit="1" customWidth="1"/>
    <col min="2" max="6" width="10.109375" style="3" bestFit="1" customWidth="1"/>
    <col min="7" max="7" width="8.88671875" style="3"/>
    <col min="8" max="8" width="10" style="3" bestFit="1" customWidth="1"/>
    <col min="9" max="16384" width="8.88671875" style="3"/>
  </cols>
  <sheetData>
    <row r="1" spans="1:11" x14ac:dyDescent="0.3">
      <c r="A1" s="3" t="s">
        <v>113</v>
      </c>
      <c r="B1" s="1" t="s">
        <v>79</v>
      </c>
      <c r="C1" s="1" t="s">
        <v>79</v>
      </c>
      <c r="D1" s="1" t="s">
        <v>79</v>
      </c>
      <c r="E1" s="1" t="s">
        <v>79</v>
      </c>
      <c r="F1" s="1" t="s">
        <v>79</v>
      </c>
      <c r="G1" s="42">
        <f>SIN(2*PI()/5)</f>
        <v>0.95105651629515353</v>
      </c>
      <c r="H1" s="42" t="s">
        <v>111</v>
      </c>
      <c r="I1" s="42">
        <f>CORREL(H3:H15,I3:I15)</f>
        <v>0.97007055709278955</v>
      </c>
    </row>
    <row r="2" spans="1:11" x14ac:dyDescent="0.3">
      <c r="A2" s="3" t="s">
        <v>82</v>
      </c>
      <c r="B2" s="3" t="s">
        <v>71</v>
      </c>
      <c r="C2" s="3" t="s">
        <v>72</v>
      </c>
      <c r="D2" s="3" t="s">
        <v>73</v>
      </c>
      <c r="E2" s="3" t="s">
        <v>74</v>
      </c>
      <c r="F2" s="3" t="s">
        <v>75</v>
      </c>
      <c r="G2" s="3" t="s">
        <v>108</v>
      </c>
      <c r="H2" s="3" t="s">
        <v>109</v>
      </c>
      <c r="I2" s="3" t="s">
        <v>110</v>
      </c>
      <c r="J2" s="3" t="s">
        <v>112</v>
      </c>
      <c r="K2" s="3" t="s">
        <v>89</v>
      </c>
    </row>
    <row r="3" spans="1:11" x14ac:dyDescent="0.3">
      <c r="A3" s="3" t="s">
        <v>55</v>
      </c>
      <c r="B3" s="3">
        <v>9</v>
      </c>
      <c r="C3" s="3">
        <v>1</v>
      </c>
      <c r="D3" s="3">
        <v>3</v>
      </c>
      <c r="E3" s="3">
        <v>6</v>
      </c>
      <c r="F3" s="3">
        <v>6</v>
      </c>
      <c r="G3" s="40">
        <f>$G$1*(B3*C3+C3*D3+D3*E3+E3*F3+F3*B3)/2</f>
        <v>57.063390977709211</v>
      </c>
      <c r="H3" s="3">
        <f>RANK(G3,G$3:G$15,1)</f>
        <v>3</v>
      </c>
      <c r="I3" s="3">
        <f>RANK(example!H50,example!H$50:H$62,0)</f>
        <v>4</v>
      </c>
      <c r="J3" s="3">
        <v>1000</v>
      </c>
      <c r="K3" s="39">
        <f>J3-G3</f>
        <v>942.93660902229078</v>
      </c>
    </row>
    <row r="4" spans="1:11" x14ac:dyDescent="0.3">
      <c r="A4" s="3" t="s">
        <v>56</v>
      </c>
      <c r="B4" s="3">
        <v>2</v>
      </c>
      <c r="C4" s="3">
        <v>12</v>
      </c>
      <c r="D4" s="3">
        <v>3</v>
      </c>
      <c r="E4" s="3">
        <v>3</v>
      </c>
      <c r="F4" s="3">
        <v>3</v>
      </c>
      <c r="G4" s="39">
        <f t="shared" ref="G4:G15" si="0">$G$1*(B4*C4+C4*D4+D4*E4+E4*F4+F4*B4)/2</f>
        <v>39.944373684396446</v>
      </c>
      <c r="H4" s="3">
        <f t="shared" ref="H4:H15" si="1">RANK(G4,G$3:G$15,1)</f>
        <v>2</v>
      </c>
      <c r="I4" s="3">
        <f>RANK(example!H51,example!H$50:H$62,0)</f>
        <v>2</v>
      </c>
      <c r="J4" s="3">
        <v>1000</v>
      </c>
      <c r="K4" s="39">
        <f t="shared" ref="K4:K15" si="2">J4-G4</f>
        <v>960.0556263156036</v>
      </c>
    </row>
    <row r="5" spans="1:11" x14ac:dyDescent="0.3">
      <c r="A5" s="3" t="s">
        <v>57</v>
      </c>
      <c r="B5" s="3">
        <v>8</v>
      </c>
      <c r="C5" s="3">
        <v>10</v>
      </c>
      <c r="D5" s="3">
        <v>1</v>
      </c>
      <c r="E5" s="3">
        <v>1</v>
      </c>
      <c r="F5" s="3">
        <v>4</v>
      </c>
      <c r="G5" s="39">
        <f t="shared" si="0"/>
        <v>60.392088784742249</v>
      </c>
      <c r="H5" s="3">
        <f t="shared" si="1"/>
        <v>4</v>
      </c>
      <c r="I5" s="3">
        <f>RANK(example!H52,example!H$50:H$62,0)</f>
        <v>3</v>
      </c>
      <c r="J5" s="3">
        <v>1000</v>
      </c>
      <c r="K5" s="39">
        <f t="shared" si="2"/>
        <v>939.60791121525779</v>
      </c>
    </row>
    <row r="6" spans="1:11" x14ac:dyDescent="0.3">
      <c r="A6" s="3" t="s">
        <v>58</v>
      </c>
      <c r="B6" s="3">
        <v>10</v>
      </c>
      <c r="C6" s="3">
        <v>9</v>
      </c>
      <c r="D6" s="3">
        <v>12</v>
      </c>
      <c r="E6" s="3">
        <v>12</v>
      </c>
      <c r="F6" s="3">
        <v>1</v>
      </c>
      <c r="G6" s="39">
        <f t="shared" si="0"/>
        <v>173.09228596571793</v>
      </c>
      <c r="H6" s="3">
        <f t="shared" si="1"/>
        <v>11</v>
      </c>
      <c r="I6" s="3">
        <f>RANK(example!H53,example!H$50:H$62,0)</f>
        <v>11</v>
      </c>
      <c r="J6" s="3">
        <v>1000</v>
      </c>
      <c r="K6" s="39">
        <f t="shared" si="2"/>
        <v>826.90771403428209</v>
      </c>
    </row>
    <row r="7" spans="1:11" x14ac:dyDescent="0.3">
      <c r="A7" s="3" t="s">
        <v>59</v>
      </c>
      <c r="B7" s="3">
        <v>10</v>
      </c>
      <c r="C7" s="3">
        <v>8</v>
      </c>
      <c r="D7" s="3">
        <v>8</v>
      </c>
      <c r="E7" s="3">
        <v>8</v>
      </c>
      <c r="F7" s="3">
        <v>11</v>
      </c>
      <c r="G7" s="39">
        <f t="shared" si="0"/>
        <v>193.06447280791616</v>
      </c>
      <c r="H7" s="3">
        <f t="shared" si="1"/>
        <v>12</v>
      </c>
      <c r="I7" s="3">
        <f>RANK(example!H54,example!H$50:H$62,0)</f>
        <v>12</v>
      </c>
      <c r="J7" s="3">
        <v>1000</v>
      </c>
      <c r="K7" s="39">
        <f t="shared" si="2"/>
        <v>806.93552719208378</v>
      </c>
    </row>
    <row r="8" spans="1:11" x14ac:dyDescent="0.3">
      <c r="A8" s="3" t="s">
        <v>60</v>
      </c>
      <c r="B8" s="3">
        <v>6</v>
      </c>
      <c r="C8" s="3">
        <v>4</v>
      </c>
      <c r="D8" s="3">
        <v>8</v>
      </c>
      <c r="E8" s="3">
        <v>3</v>
      </c>
      <c r="F8" s="3">
        <v>11</v>
      </c>
      <c r="G8" s="39">
        <f t="shared" si="0"/>
        <v>85.119558208416237</v>
      </c>
      <c r="H8" s="3">
        <f t="shared" si="1"/>
        <v>6</v>
      </c>
      <c r="I8" s="3">
        <f>RANK(example!H55,example!H$50:H$62,0)</f>
        <v>6</v>
      </c>
      <c r="J8" s="3">
        <v>1000</v>
      </c>
      <c r="K8" s="39">
        <f t="shared" si="2"/>
        <v>914.88044179158373</v>
      </c>
    </row>
    <row r="9" spans="1:11" x14ac:dyDescent="0.3">
      <c r="A9" s="3" t="s">
        <v>61</v>
      </c>
      <c r="B9" s="3">
        <v>10</v>
      </c>
      <c r="C9" s="3">
        <v>2</v>
      </c>
      <c r="D9" s="3">
        <v>11</v>
      </c>
      <c r="E9" s="3">
        <v>8</v>
      </c>
      <c r="F9" s="3">
        <v>4</v>
      </c>
      <c r="G9" s="39">
        <f t="shared" si="0"/>
        <v>96.056708145810504</v>
      </c>
      <c r="H9" s="3">
        <f t="shared" si="1"/>
        <v>8</v>
      </c>
      <c r="I9" s="3">
        <f>RANK(example!H56,example!H$50:H$62,0)</f>
        <v>9</v>
      </c>
      <c r="J9" s="3">
        <v>1000</v>
      </c>
      <c r="K9" s="39">
        <f t="shared" si="2"/>
        <v>903.94329185418951</v>
      </c>
    </row>
    <row r="10" spans="1:11" x14ac:dyDescent="0.3">
      <c r="A10" s="3" t="s">
        <v>62</v>
      </c>
      <c r="B10" s="3">
        <v>1</v>
      </c>
      <c r="C10" s="3">
        <v>6</v>
      </c>
      <c r="D10" s="3">
        <v>7</v>
      </c>
      <c r="E10" s="3">
        <v>12</v>
      </c>
      <c r="F10" s="3">
        <v>6</v>
      </c>
      <c r="G10" s="39">
        <f t="shared" si="0"/>
        <v>99.860934210991118</v>
      </c>
      <c r="H10" s="3">
        <f t="shared" si="1"/>
        <v>9</v>
      </c>
      <c r="I10" s="3">
        <f>RANK(example!H57,example!H$50:H$62,0)</f>
        <v>7</v>
      </c>
      <c r="J10" s="3">
        <v>1000</v>
      </c>
      <c r="K10" s="39">
        <f t="shared" si="2"/>
        <v>900.1390657890089</v>
      </c>
    </row>
    <row r="11" spans="1:11" x14ac:dyDescent="0.3">
      <c r="A11" s="3" t="s">
        <v>63</v>
      </c>
      <c r="B11" s="3">
        <v>2</v>
      </c>
      <c r="C11" s="3">
        <v>2</v>
      </c>
      <c r="D11" s="3">
        <v>3</v>
      </c>
      <c r="E11" s="3">
        <v>1</v>
      </c>
      <c r="F11" s="3">
        <v>1</v>
      </c>
      <c r="G11" s="39">
        <f t="shared" si="0"/>
        <v>7.6084521303612282</v>
      </c>
      <c r="H11" s="3">
        <f t="shared" si="1"/>
        <v>1</v>
      </c>
      <c r="I11" s="3">
        <f>RANK(example!H58,example!H$50:H$62,0)</f>
        <v>1</v>
      </c>
      <c r="J11" s="3">
        <v>1000</v>
      </c>
      <c r="K11" s="39">
        <f t="shared" si="2"/>
        <v>992.39154786963877</v>
      </c>
    </row>
    <row r="12" spans="1:11" x14ac:dyDescent="0.3">
      <c r="A12" s="3" t="s">
        <v>67</v>
      </c>
      <c r="B12" s="3">
        <v>4</v>
      </c>
      <c r="C12" s="3">
        <v>6</v>
      </c>
      <c r="D12" s="3">
        <v>2</v>
      </c>
      <c r="E12" s="3">
        <v>6</v>
      </c>
      <c r="F12" s="3">
        <v>11</v>
      </c>
      <c r="G12" s="39">
        <f t="shared" si="0"/>
        <v>75.133464787317124</v>
      </c>
      <c r="H12" s="3">
        <f t="shared" si="1"/>
        <v>5</v>
      </c>
      <c r="I12" s="3">
        <f>RANK(example!H59,example!H$50:H$62,0)</f>
        <v>5</v>
      </c>
      <c r="J12" s="3">
        <v>1000</v>
      </c>
      <c r="K12" s="39">
        <f t="shared" si="2"/>
        <v>924.86653521268283</v>
      </c>
    </row>
    <row r="13" spans="1:11" x14ac:dyDescent="0.3">
      <c r="A13" s="3" t="s">
        <v>68</v>
      </c>
      <c r="B13" s="3">
        <v>13</v>
      </c>
      <c r="C13" s="3">
        <v>10</v>
      </c>
      <c r="D13" s="3">
        <v>8</v>
      </c>
      <c r="E13" s="3">
        <v>10</v>
      </c>
      <c r="F13" s="3">
        <v>8</v>
      </c>
      <c r="G13" s="39">
        <f t="shared" si="0"/>
        <v>225.40039436195138</v>
      </c>
      <c r="H13" s="3">
        <f t="shared" si="1"/>
        <v>13</v>
      </c>
      <c r="I13" s="3">
        <f>RANK(example!H60,example!H$50:H$62,0)</f>
        <v>13</v>
      </c>
      <c r="J13" s="3">
        <v>1000</v>
      </c>
      <c r="K13" s="39">
        <f t="shared" si="2"/>
        <v>774.59960563804862</v>
      </c>
    </row>
    <row r="14" spans="1:11" x14ac:dyDescent="0.3">
      <c r="A14" s="3" t="s">
        <v>69</v>
      </c>
      <c r="B14" s="3">
        <v>6</v>
      </c>
      <c r="C14" s="3">
        <v>12</v>
      </c>
      <c r="D14" s="3">
        <v>3</v>
      </c>
      <c r="E14" s="3">
        <v>10</v>
      </c>
      <c r="F14" s="3">
        <v>9</v>
      </c>
      <c r="G14" s="39">
        <f t="shared" si="0"/>
        <v>134.09896879761664</v>
      </c>
      <c r="H14" s="3">
        <f t="shared" si="1"/>
        <v>10</v>
      </c>
      <c r="I14" s="3">
        <f>RANK(example!H61,example!H$50:H$62,0)</f>
        <v>10</v>
      </c>
      <c r="J14" s="3">
        <v>1000</v>
      </c>
      <c r="K14" s="39">
        <f t="shared" si="2"/>
        <v>865.90103120238336</v>
      </c>
    </row>
    <row r="15" spans="1:11" x14ac:dyDescent="0.3">
      <c r="A15" s="3" t="s">
        <v>70</v>
      </c>
      <c r="B15" s="3">
        <v>4</v>
      </c>
      <c r="C15" s="3">
        <v>5</v>
      </c>
      <c r="D15" s="3">
        <v>12</v>
      </c>
      <c r="E15" s="3">
        <v>3</v>
      </c>
      <c r="F15" s="3">
        <v>9</v>
      </c>
      <c r="G15" s="39">
        <f t="shared" si="0"/>
        <v>85.119558208416237</v>
      </c>
      <c r="H15" s="3">
        <f t="shared" si="1"/>
        <v>6</v>
      </c>
      <c r="I15" s="3">
        <f>RANK(example!H62,example!H$50:H$62,0)</f>
        <v>8</v>
      </c>
      <c r="J15" s="3">
        <v>1000</v>
      </c>
      <c r="K15" s="39">
        <f t="shared" si="2"/>
        <v>914.88044179158373</v>
      </c>
    </row>
    <row r="16" spans="1:11" x14ac:dyDescent="0.3">
      <c r="K16" s="3" t="s">
        <v>90</v>
      </c>
    </row>
    <row r="17" spans="1:12" x14ac:dyDescent="0.3">
      <c r="A17" s="3" t="s">
        <v>83</v>
      </c>
      <c r="B17" s="3" t="str">
        <f>B2</f>
        <v>attribute#1</v>
      </c>
      <c r="C17" s="3" t="str">
        <f t="shared" ref="C17:F17" si="3">C2</f>
        <v>attribute#2</v>
      </c>
      <c r="D17" s="3" t="str">
        <f t="shared" si="3"/>
        <v>attribute#3</v>
      </c>
      <c r="E17" s="3" t="str">
        <f t="shared" si="3"/>
        <v>attribute#4</v>
      </c>
      <c r="F17" s="3" t="str">
        <f t="shared" si="3"/>
        <v>attribute#5</v>
      </c>
      <c r="K17" s="39">
        <f>SUMSQ(K3:K15)</f>
        <v>10520005.088971779</v>
      </c>
      <c r="L17" s="3" t="s">
        <v>114</v>
      </c>
    </row>
    <row r="18" spans="1:12" x14ac:dyDescent="0.3">
      <c r="A18" s="3">
        <v>1</v>
      </c>
      <c r="B18" s="3" t="s">
        <v>79</v>
      </c>
      <c r="C18" s="3" t="s">
        <v>79</v>
      </c>
      <c r="D18" s="3" t="s">
        <v>79</v>
      </c>
      <c r="E18" s="3" t="s">
        <v>79</v>
      </c>
      <c r="F18" s="3" t="s">
        <v>79</v>
      </c>
    </row>
    <row r="19" spans="1:12" x14ac:dyDescent="0.3">
      <c r="A19" s="3">
        <v>2</v>
      </c>
      <c r="B19" s="3" t="s">
        <v>79</v>
      </c>
      <c r="C19" s="3" t="s">
        <v>79</v>
      </c>
      <c r="D19" s="3" t="s">
        <v>79</v>
      </c>
      <c r="E19" s="3" t="s">
        <v>79</v>
      </c>
      <c r="F19" s="3" t="s">
        <v>79</v>
      </c>
    </row>
    <row r="20" spans="1:12" x14ac:dyDescent="0.3">
      <c r="A20" s="3">
        <v>3</v>
      </c>
      <c r="B20" s="3" t="s">
        <v>79</v>
      </c>
      <c r="C20" s="3" t="s">
        <v>79</v>
      </c>
      <c r="D20" s="3" t="s">
        <v>79</v>
      </c>
      <c r="E20" s="3" t="s">
        <v>79</v>
      </c>
      <c r="F20" s="3" t="s">
        <v>79</v>
      </c>
    </row>
    <row r="21" spans="1:12" x14ac:dyDescent="0.3">
      <c r="A21" s="3">
        <v>4</v>
      </c>
      <c r="B21" s="3" t="s">
        <v>79</v>
      </c>
      <c r="C21" s="3" t="s">
        <v>79</v>
      </c>
      <c r="D21" s="3" t="s">
        <v>79</v>
      </c>
      <c r="E21" s="3" t="s">
        <v>79</v>
      </c>
      <c r="F21" s="3" t="s">
        <v>79</v>
      </c>
    </row>
    <row r="22" spans="1:12" x14ac:dyDescent="0.3">
      <c r="A22" s="3">
        <v>5</v>
      </c>
      <c r="B22" s="3" t="s">
        <v>79</v>
      </c>
      <c r="C22" s="3" t="s">
        <v>79</v>
      </c>
      <c r="D22" s="3" t="s">
        <v>79</v>
      </c>
      <c r="E22" s="3" t="s">
        <v>79</v>
      </c>
      <c r="F22" s="3" t="s">
        <v>79</v>
      </c>
    </row>
    <row r="23" spans="1:12" x14ac:dyDescent="0.3">
      <c r="A23" s="3">
        <v>6</v>
      </c>
      <c r="B23" s="3" t="s">
        <v>79</v>
      </c>
      <c r="C23" s="3" t="s">
        <v>79</v>
      </c>
      <c r="D23" s="3" t="s">
        <v>79</v>
      </c>
      <c r="E23" s="3" t="s">
        <v>79</v>
      </c>
      <c r="F23" s="3" t="s">
        <v>79</v>
      </c>
    </row>
    <row r="24" spans="1:12" x14ac:dyDescent="0.3">
      <c r="A24" s="3">
        <v>7</v>
      </c>
      <c r="B24" s="3" t="s">
        <v>79</v>
      </c>
      <c r="C24" s="3" t="s">
        <v>79</v>
      </c>
      <c r="D24" s="3" t="s">
        <v>79</v>
      </c>
      <c r="E24" s="3" t="s">
        <v>79</v>
      </c>
      <c r="F24" s="3" t="s">
        <v>79</v>
      </c>
    </row>
    <row r="25" spans="1:12" x14ac:dyDescent="0.3">
      <c r="A25" s="3">
        <v>8</v>
      </c>
      <c r="B25" s="3" t="s">
        <v>79</v>
      </c>
      <c r="C25" s="3" t="s">
        <v>79</v>
      </c>
      <c r="D25" s="3" t="s">
        <v>79</v>
      </c>
      <c r="E25" s="3" t="s">
        <v>79</v>
      </c>
      <c r="F25" s="3" t="s">
        <v>79</v>
      </c>
    </row>
    <row r="26" spans="1:12" x14ac:dyDescent="0.3">
      <c r="A26" s="3">
        <v>9</v>
      </c>
      <c r="B26" s="3" t="s">
        <v>79</v>
      </c>
      <c r="C26" s="3" t="s">
        <v>79</v>
      </c>
      <c r="D26" s="3" t="s">
        <v>79</v>
      </c>
      <c r="E26" s="3" t="s">
        <v>79</v>
      </c>
      <c r="F26" s="3" t="s">
        <v>79</v>
      </c>
    </row>
    <row r="27" spans="1:12" x14ac:dyDescent="0.3">
      <c r="A27" s="3">
        <v>10</v>
      </c>
      <c r="B27" s="3" t="s">
        <v>79</v>
      </c>
      <c r="C27" s="3" t="s">
        <v>79</v>
      </c>
      <c r="D27" s="3" t="s">
        <v>79</v>
      </c>
      <c r="E27" s="3" t="s">
        <v>79</v>
      </c>
      <c r="F27" s="3" t="s">
        <v>79</v>
      </c>
    </row>
    <row r="28" spans="1:12" x14ac:dyDescent="0.3">
      <c r="A28" s="3">
        <v>11</v>
      </c>
      <c r="B28" s="3" t="s">
        <v>79</v>
      </c>
      <c r="C28" s="3" t="s">
        <v>79</v>
      </c>
      <c r="D28" s="3" t="s">
        <v>79</v>
      </c>
      <c r="E28" s="3" t="s">
        <v>79</v>
      </c>
      <c r="F28" s="3" t="s">
        <v>79</v>
      </c>
    </row>
    <row r="29" spans="1:12" x14ac:dyDescent="0.3">
      <c r="A29" s="3">
        <v>12</v>
      </c>
      <c r="B29" s="3" t="s">
        <v>79</v>
      </c>
      <c r="C29" s="3" t="s">
        <v>79</v>
      </c>
      <c r="D29" s="3" t="s">
        <v>79</v>
      </c>
      <c r="E29" s="3" t="s">
        <v>79</v>
      </c>
      <c r="F29" s="3" t="s">
        <v>79</v>
      </c>
    </row>
    <row r="30" spans="1:12" x14ac:dyDescent="0.3">
      <c r="A30" s="3">
        <v>13</v>
      </c>
      <c r="B30" s="3" t="s">
        <v>79</v>
      </c>
      <c r="C30" s="3" t="s">
        <v>79</v>
      </c>
      <c r="D30" s="3" t="s">
        <v>79</v>
      </c>
      <c r="E30" s="3" t="s">
        <v>79</v>
      </c>
      <c r="F30" s="3" t="s">
        <v>79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0CDDF-A886-4409-B76C-D496498F7EFB}">
  <dimension ref="A18:A20"/>
  <sheetViews>
    <sheetView workbookViewId="0">
      <selection activeCell="A21" sqref="A21"/>
    </sheetView>
  </sheetViews>
  <sheetFormatPr defaultRowHeight="14.4" x14ac:dyDescent="0.3"/>
  <sheetData>
    <row r="18" spans="1:1" x14ac:dyDescent="0.3">
      <c r="A18" t="s">
        <v>116</v>
      </c>
    </row>
    <row r="19" spans="1:1" x14ac:dyDescent="0.3">
      <c r="A19" t="s">
        <v>115</v>
      </c>
    </row>
    <row r="20" spans="1:1" x14ac:dyDescent="0.3">
      <c r="A20" s="2" t="s">
        <v>117</v>
      </c>
    </row>
  </sheetData>
  <hyperlinks>
    <hyperlink ref="A20" r:id="rId1" xr:uid="{8345CB74-DE3F-4B86-A950-534932B9CAD6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20484-1074-455B-AD36-DE9DDA273F58}">
  <dimension ref="C6:U253"/>
  <sheetViews>
    <sheetView zoomScale="10" zoomScaleNormal="10" workbookViewId="0">
      <selection activeCell="C180" sqref="C180:R190"/>
    </sheetView>
  </sheetViews>
  <sheetFormatPr defaultRowHeight="14.4" x14ac:dyDescent="0.3"/>
  <cols>
    <col min="21" max="21" width="14.6640625" bestFit="1" customWidth="1"/>
  </cols>
  <sheetData>
    <row r="6" spans="21:21" x14ac:dyDescent="0.3">
      <c r="U6" t="s">
        <v>99</v>
      </c>
    </row>
    <row r="8" spans="21:21" x14ac:dyDescent="0.3">
      <c r="U8" t="s">
        <v>92</v>
      </c>
    </row>
    <row r="9" spans="21:21" x14ac:dyDescent="0.3">
      <c r="U9" t="s">
        <v>93</v>
      </c>
    </row>
    <row r="10" spans="21:21" x14ac:dyDescent="0.3">
      <c r="U10" t="s">
        <v>94</v>
      </c>
    </row>
    <row r="11" spans="21:21" x14ac:dyDescent="0.3">
      <c r="U11" t="s">
        <v>95</v>
      </c>
    </row>
    <row r="12" spans="21:21" x14ac:dyDescent="0.3">
      <c r="U12" t="s">
        <v>96</v>
      </c>
    </row>
    <row r="14" spans="21:21" x14ac:dyDescent="0.3">
      <c r="U14" s="7" t="s">
        <v>97</v>
      </c>
    </row>
    <row r="15" spans="21:21" x14ac:dyDescent="0.3">
      <c r="U15" t="s">
        <v>98</v>
      </c>
    </row>
    <row r="19" spans="21:21" x14ac:dyDescent="0.3">
      <c r="U19" t="s">
        <v>92</v>
      </c>
    </row>
    <row r="20" spans="21:21" x14ac:dyDescent="0.3">
      <c r="U20" t="s">
        <v>93</v>
      </c>
    </row>
    <row r="21" spans="21:21" x14ac:dyDescent="0.3">
      <c r="U21" t="s">
        <v>101</v>
      </c>
    </row>
    <row r="22" spans="21:21" x14ac:dyDescent="0.3">
      <c r="U22" t="s">
        <v>95</v>
      </c>
    </row>
    <row r="23" spans="21:21" x14ac:dyDescent="0.3">
      <c r="U23" t="s">
        <v>102</v>
      </c>
    </row>
    <row r="26" spans="21:21" x14ac:dyDescent="0.3">
      <c r="U26" t="s">
        <v>103</v>
      </c>
    </row>
    <row r="27" spans="21:21" x14ac:dyDescent="0.3">
      <c r="U27" t="s">
        <v>104</v>
      </c>
    </row>
    <row r="30" spans="21:21" x14ac:dyDescent="0.3">
      <c r="U30" t="s">
        <v>105</v>
      </c>
    </row>
    <row r="179" spans="3:18" ht="15" thickBot="1" x14ac:dyDescent="0.35"/>
    <row r="180" spans="3:18" x14ac:dyDescent="0.3">
      <c r="C180" s="67" t="s">
        <v>106</v>
      </c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9"/>
    </row>
    <row r="181" spans="3:18" x14ac:dyDescent="0.3">
      <c r="C181" s="70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2"/>
    </row>
    <row r="182" spans="3:18" x14ac:dyDescent="0.3">
      <c r="C182" s="70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2"/>
    </row>
    <row r="183" spans="3:18" x14ac:dyDescent="0.3">
      <c r="C183" s="70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2"/>
    </row>
    <row r="184" spans="3:18" x14ac:dyDescent="0.3">
      <c r="C184" s="70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2"/>
    </row>
    <row r="185" spans="3:18" x14ac:dyDescent="0.3">
      <c r="C185" s="70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2"/>
    </row>
    <row r="186" spans="3:18" x14ac:dyDescent="0.3">
      <c r="C186" s="70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2"/>
    </row>
    <row r="187" spans="3:18" x14ac:dyDescent="0.3">
      <c r="C187" s="70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2"/>
    </row>
    <row r="188" spans="3:18" x14ac:dyDescent="0.3">
      <c r="C188" s="70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2"/>
    </row>
    <row r="189" spans="3:18" x14ac:dyDescent="0.3">
      <c r="C189" s="70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2"/>
    </row>
    <row r="190" spans="3:18" ht="15" thickBot="1" x14ac:dyDescent="0.35">
      <c r="C190" s="73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5"/>
    </row>
    <row r="253" spans="3:3" x14ac:dyDescent="0.3">
      <c r="C253" t="s">
        <v>100</v>
      </c>
    </row>
  </sheetData>
  <mergeCells count="1">
    <mergeCell ref="C180:R190"/>
  </mergeCells>
  <hyperlinks>
    <hyperlink ref="C180" r:id="rId1" xr:uid="{253EBDBA-1B6C-403C-9867-D000D08594BA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15183-A239-4609-897C-B8CD15C3D02C}">
  <dimension ref="AC7:BX75"/>
  <sheetViews>
    <sheetView workbookViewId="0">
      <selection activeCell="BD59" sqref="BD59:BX67"/>
    </sheetView>
  </sheetViews>
  <sheetFormatPr defaultColWidth="0.88671875" defaultRowHeight="4.8" customHeight="1" x14ac:dyDescent="0.3"/>
  <sheetData>
    <row r="7" spans="29:49" ht="4.8" customHeight="1" x14ac:dyDescent="0.3"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</row>
    <row r="8" spans="29:49" ht="4.8" customHeight="1" x14ac:dyDescent="0.3"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5"/>
      <c r="AN8" s="10"/>
      <c r="AO8" s="10"/>
      <c r="AP8" s="10"/>
      <c r="AQ8" s="10"/>
      <c r="AR8" s="10"/>
      <c r="AS8" s="10"/>
      <c r="AT8" s="10"/>
      <c r="AU8" s="10"/>
      <c r="AV8" s="10"/>
      <c r="AW8" s="10"/>
    </row>
    <row r="9" spans="29:49" ht="4.8" customHeight="1" x14ac:dyDescent="0.3"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</row>
    <row r="10" spans="29:49" ht="4.8" customHeight="1" x14ac:dyDescent="0.3">
      <c r="AC10" s="10"/>
      <c r="AD10" s="10"/>
      <c r="AE10" s="10"/>
      <c r="AF10" s="10"/>
      <c r="AG10" s="10"/>
      <c r="AH10" s="15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</row>
    <row r="11" spans="29:49" ht="4.8" customHeight="1" x14ac:dyDescent="0.3"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</row>
    <row r="12" spans="29:49" ht="4.8" customHeight="1" x14ac:dyDescent="0.3"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5"/>
      <c r="AS12" s="10"/>
      <c r="AT12" s="10"/>
      <c r="AU12" s="10"/>
      <c r="AV12" s="10"/>
      <c r="AW12" s="10"/>
    </row>
    <row r="13" spans="29:49" ht="4.8" customHeight="1" x14ac:dyDescent="0.3"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</row>
    <row r="14" spans="29:49" ht="4.8" customHeight="1" x14ac:dyDescent="0.3"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</row>
    <row r="15" spans="29:49" ht="4.8" customHeight="1" x14ac:dyDescent="0.3"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</row>
    <row r="16" spans="29:49" ht="4.8" customHeight="1" x14ac:dyDescent="0.3"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</row>
    <row r="17" spans="29:49" ht="4.8" customHeight="1" x14ac:dyDescent="0.3"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4"/>
      <c r="AN17" s="10"/>
      <c r="AO17" s="10"/>
      <c r="AP17" s="10"/>
      <c r="AQ17" s="10"/>
      <c r="AR17" s="10"/>
      <c r="AS17" s="10"/>
      <c r="AT17" s="10"/>
      <c r="AU17" s="10"/>
      <c r="AV17" s="10"/>
      <c r="AW17" s="10"/>
    </row>
    <row r="18" spans="29:49" ht="4.8" customHeight="1" x14ac:dyDescent="0.3"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5"/>
      <c r="AS18" s="10"/>
      <c r="AT18" s="10"/>
      <c r="AU18" s="10"/>
      <c r="AV18" s="10"/>
      <c r="AW18" s="10"/>
    </row>
    <row r="19" spans="29:49" ht="4.8" customHeight="1" x14ac:dyDescent="0.3"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</row>
    <row r="20" spans="29:49" ht="4.8" customHeight="1" x14ac:dyDescent="0.3">
      <c r="AC20" s="10"/>
      <c r="AD20" s="10"/>
      <c r="AE20" s="10"/>
      <c r="AF20" s="10"/>
      <c r="AG20" s="10"/>
      <c r="AH20" s="15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</row>
    <row r="21" spans="29:49" ht="4.8" customHeight="1" x14ac:dyDescent="0.3"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</row>
    <row r="22" spans="29:49" ht="4.8" customHeight="1" x14ac:dyDescent="0.3"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</row>
    <row r="23" spans="29:49" ht="4.8" customHeight="1" x14ac:dyDescent="0.3"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</row>
    <row r="24" spans="29:49" ht="4.8" customHeight="1" x14ac:dyDescent="0.3"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</row>
    <row r="25" spans="29:49" ht="4.8" customHeight="1" x14ac:dyDescent="0.3"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</row>
    <row r="26" spans="29:49" ht="4.8" customHeight="1" x14ac:dyDescent="0.3"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</row>
    <row r="27" spans="29:49" ht="4.8" customHeight="1" x14ac:dyDescent="0.3"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</row>
    <row r="31" spans="29:49" ht="4.8" customHeight="1" thickBot="1" x14ac:dyDescent="0.35">
      <c r="AC31" s="10"/>
      <c r="AD31" s="10"/>
      <c r="AE31" s="10"/>
      <c r="AF31" s="10"/>
      <c r="AG31" s="10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0"/>
      <c r="AT31" s="10"/>
      <c r="AU31" s="10"/>
      <c r="AV31" s="10"/>
      <c r="AW31" s="10"/>
    </row>
    <row r="32" spans="29:49" ht="4.8" customHeight="1" x14ac:dyDescent="0.3">
      <c r="AC32" s="10"/>
      <c r="AD32" s="10"/>
      <c r="AE32" s="10"/>
      <c r="AF32" s="10"/>
      <c r="AG32" s="16"/>
      <c r="AH32" s="20"/>
      <c r="AI32" s="21"/>
      <c r="AJ32" s="21"/>
      <c r="AK32" s="21"/>
      <c r="AL32" s="21"/>
      <c r="AM32" s="22"/>
      <c r="AN32" s="21"/>
      <c r="AO32" s="21"/>
      <c r="AP32" s="21"/>
      <c r="AQ32" s="21"/>
      <c r="AR32" s="23"/>
      <c r="AS32" s="17"/>
      <c r="AT32" s="10"/>
      <c r="AU32" s="10"/>
      <c r="AV32" s="10"/>
      <c r="AW32" s="10"/>
    </row>
    <row r="33" spans="29:49" ht="4.8" customHeight="1" x14ac:dyDescent="0.3">
      <c r="AC33" s="10"/>
      <c r="AD33" s="10"/>
      <c r="AE33" s="10"/>
      <c r="AF33" s="10"/>
      <c r="AG33" s="16"/>
      <c r="AH33" s="24"/>
      <c r="AI33" s="10"/>
      <c r="AJ33" s="10"/>
      <c r="AK33" s="10"/>
      <c r="AL33" s="10"/>
      <c r="AM33" s="10"/>
      <c r="AN33" s="10"/>
      <c r="AO33" s="10"/>
      <c r="AP33" s="10"/>
      <c r="AQ33" s="10"/>
      <c r="AR33" s="25"/>
      <c r="AS33" s="17"/>
      <c r="AT33" s="10"/>
      <c r="AU33" s="10"/>
      <c r="AV33" s="10"/>
      <c r="AW33" s="10"/>
    </row>
    <row r="34" spans="29:49" ht="4.8" customHeight="1" x14ac:dyDescent="0.3">
      <c r="AC34" s="10"/>
      <c r="AD34" s="10"/>
      <c r="AE34" s="10"/>
      <c r="AF34" s="10"/>
      <c r="AG34" s="16"/>
      <c r="AH34" s="26"/>
      <c r="AI34" s="10"/>
      <c r="AJ34" s="10"/>
      <c r="AK34" s="10"/>
      <c r="AL34" s="10"/>
      <c r="AM34" s="10"/>
      <c r="AN34" s="10"/>
      <c r="AO34" s="10"/>
      <c r="AP34" s="10"/>
      <c r="AQ34" s="10"/>
      <c r="AR34" s="25"/>
      <c r="AS34" s="17"/>
      <c r="AT34" s="10"/>
      <c r="AU34" s="10"/>
      <c r="AV34" s="10"/>
      <c r="AW34" s="10"/>
    </row>
    <row r="35" spans="29:49" ht="4.8" customHeight="1" x14ac:dyDescent="0.3">
      <c r="AC35" s="10"/>
      <c r="AD35" s="10"/>
      <c r="AE35" s="10"/>
      <c r="AF35" s="10"/>
      <c r="AG35" s="16"/>
      <c r="AH35" s="24"/>
      <c r="AI35" s="10"/>
      <c r="AJ35" s="10"/>
      <c r="AK35" s="10"/>
      <c r="AL35" s="10"/>
      <c r="AM35" s="10"/>
      <c r="AN35" s="10"/>
      <c r="AO35" s="10"/>
      <c r="AP35" s="10"/>
      <c r="AQ35" s="10"/>
      <c r="AR35" s="25"/>
      <c r="AS35" s="17"/>
      <c r="AT35" s="10"/>
      <c r="AU35" s="10"/>
      <c r="AV35" s="10"/>
      <c r="AW35" s="10"/>
    </row>
    <row r="36" spans="29:49" ht="4.8" customHeight="1" x14ac:dyDescent="0.3">
      <c r="AC36" s="10"/>
      <c r="AD36" s="10"/>
      <c r="AE36" s="10"/>
      <c r="AF36" s="10"/>
      <c r="AG36" s="16"/>
      <c r="AH36" s="24"/>
      <c r="AI36" s="10"/>
      <c r="AJ36" s="10"/>
      <c r="AK36" s="10"/>
      <c r="AL36" s="10"/>
      <c r="AM36" s="10"/>
      <c r="AN36" s="10"/>
      <c r="AO36" s="10"/>
      <c r="AP36" s="10"/>
      <c r="AQ36" s="10"/>
      <c r="AR36" s="27"/>
      <c r="AS36" s="17"/>
      <c r="AT36" s="10"/>
      <c r="AU36" s="10"/>
      <c r="AV36" s="10"/>
      <c r="AW36" s="10"/>
    </row>
    <row r="37" spans="29:49" ht="4.8" customHeight="1" x14ac:dyDescent="0.3">
      <c r="AC37" s="10"/>
      <c r="AD37" s="10"/>
      <c r="AE37" s="10"/>
      <c r="AF37" s="10"/>
      <c r="AG37" s="16"/>
      <c r="AH37" s="24"/>
      <c r="AI37" s="10"/>
      <c r="AJ37" s="10"/>
      <c r="AK37" s="10"/>
      <c r="AL37" s="10"/>
      <c r="AM37" s="10"/>
      <c r="AN37" s="10"/>
      <c r="AO37" s="10"/>
      <c r="AP37" s="10"/>
      <c r="AQ37" s="10"/>
      <c r="AR37" s="25"/>
      <c r="AS37" s="17"/>
      <c r="AT37" s="10"/>
      <c r="AU37" s="10"/>
      <c r="AV37" s="10"/>
      <c r="AW37" s="10"/>
    </row>
    <row r="38" spans="29:49" ht="4.8" customHeight="1" x14ac:dyDescent="0.3">
      <c r="AC38" s="10"/>
      <c r="AD38" s="10"/>
      <c r="AE38" s="10"/>
      <c r="AF38" s="10"/>
      <c r="AG38" s="16"/>
      <c r="AH38" s="24"/>
      <c r="AI38" s="10"/>
      <c r="AJ38" s="10"/>
      <c r="AK38" s="10"/>
      <c r="AL38" s="10"/>
      <c r="AM38" s="10"/>
      <c r="AN38" s="10"/>
      <c r="AO38" s="10"/>
      <c r="AP38" s="10"/>
      <c r="AQ38" s="10"/>
      <c r="AR38" s="25"/>
      <c r="AS38" s="17"/>
      <c r="AT38" s="10"/>
      <c r="AU38" s="10"/>
      <c r="AV38" s="10"/>
      <c r="AW38" s="10"/>
    </row>
    <row r="39" spans="29:49" ht="4.8" customHeight="1" x14ac:dyDescent="0.3">
      <c r="AC39" s="10"/>
      <c r="AD39" s="10"/>
      <c r="AE39" s="10"/>
      <c r="AF39" s="10"/>
      <c r="AG39" s="16"/>
      <c r="AH39" s="24"/>
      <c r="AI39" s="10"/>
      <c r="AJ39" s="10"/>
      <c r="AK39" s="10"/>
      <c r="AL39" s="10"/>
      <c r="AM39" s="10"/>
      <c r="AN39" s="10"/>
      <c r="AO39" s="10"/>
      <c r="AP39" s="10"/>
      <c r="AQ39" s="10"/>
      <c r="AR39" s="25"/>
      <c r="AS39" s="17"/>
      <c r="AT39" s="10"/>
      <c r="AU39" s="10"/>
      <c r="AV39" s="10"/>
      <c r="AW39" s="10"/>
    </row>
    <row r="40" spans="29:49" ht="4.8" customHeight="1" x14ac:dyDescent="0.3">
      <c r="AC40" s="10"/>
      <c r="AD40" s="10"/>
      <c r="AE40" s="10"/>
      <c r="AF40" s="10"/>
      <c r="AG40" s="16"/>
      <c r="AH40" s="24"/>
      <c r="AI40" s="10"/>
      <c r="AJ40" s="10"/>
      <c r="AK40" s="10"/>
      <c r="AL40" s="10"/>
      <c r="AM40" s="10"/>
      <c r="AN40" s="10"/>
      <c r="AO40" s="10"/>
      <c r="AP40" s="10"/>
      <c r="AQ40" s="10"/>
      <c r="AR40" s="25"/>
      <c r="AS40" s="17"/>
      <c r="AT40" s="10"/>
      <c r="AU40" s="10"/>
      <c r="AV40" s="10"/>
      <c r="AW40" s="10"/>
    </row>
    <row r="41" spans="29:49" ht="4.8" customHeight="1" x14ac:dyDescent="0.3">
      <c r="AC41" s="10"/>
      <c r="AD41" s="10"/>
      <c r="AE41" s="10"/>
      <c r="AF41" s="10"/>
      <c r="AG41" s="16"/>
      <c r="AH41" s="24"/>
      <c r="AI41" s="10"/>
      <c r="AJ41" s="10"/>
      <c r="AK41" s="10"/>
      <c r="AL41" s="10"/>
      <c r="AM41" s="14"/>
      <c r="AN41" s="10"/>
      <c r="AO41" s="10"/>
      <c r="AP41" s="10"/>
      <c r="AQ41" s="10"/>
      <c r="AR41" s="25"/>
      <c r="AS41" s="17"/>
      <c r="AT41" s="10"/>
      <c r="AU41" s="10"/>
      <c r="AV41" s="10"/>
      <c r="AW41" s="10"/>
    </row>
    <row r="42" spans="29:49" ht="4.8" customHeight="1" x14ac:dyDescent="0.3">
      <c r="AC42" s="10"/>
      <c r="AD42" s="10"/>
      <c r="AE42" s="10"/>
      <c r="AF42" s="10"/>
      <c r="AG42" s="16"/>
      <c r="AH42" s="24"/>
      <c r="AI42" s="10"/>
      <c r="AJ42" s="10"/>
      <c r="AK42" s="10"/>
      <c r="AL42" s="10"/>
      <c r="AM42" s="10"/>
      <c r="AN42" s="10"/>
      <c r="AO42" s="10"/>
      <c r="AP42" s="10"/>
      <c r="AQ42" s="10"/>
      <c r="AR42" s="27"/>
      <c r="AS42" s="17"/>
      <c r="AT42" s="10"/>
      <c r="AU42" s="10"/>
      <c r="AV42" s="10"/>
      <c r="AW42" s="10"/>
    </row>
    <row r="43" spans="29:49" ht="4.8" customHeight="1" x14ac:dyDescent="0.3">
      <c r="AC43" s="10"/>
      <c r="AD43" s="10"/>
      <c r="AE43" s="10"/>
      <c r="AF43" s="10"/>
      <c r="AG43" s="16"/>
      <c r="AH43" s="24"/>
      <c r="AI43" s="10"/>
      <c r="AJ43" s="10"/>
      <c r="AK43" s="10"/>
      <c r="AL43" s="10"/>
      <c r="AM43" s="10"/>
      <c r="AN43" s="10"/>
      <c r="AO43" s="10"/>
      <c r="AP43" s="10"/>
      <c r="AQ43" s="10"/>
      <c r="AR43" s="25"/>
      <c r="AS43" s="17"/>
      <c r="AT43" s="10"/>
      <c r="AU43" s="10"/>
      <c r="AV43" s="10"/>
      <c r="AW43" s="10"/>
    </row>
    <row r="44" spans="29:49" ht="4.8" customHeight="1" thickBot="1" x14ac:dyDescent="0.35">
      <c r="AC44" s="10"/>
      <c r="AD44" s="10"/>
      <c r="AE44" s="10"/>
      <c r="AF44" s="10"/>
      <c r="AG44" s="16"/>
      <c r="AH44" s="28"/>
      <c r="AI44" s="29"/>
      <c r="AJ44" s="29"/>
      <c r="AK44" s="29"/>
      <c r="AL44" s="29"/>
      <c r="AM44" s="29"/>
      <c r="AN44" s="29"/>
      <c r="AO44" s="29"/>
      <c r="AP44" s="29"/>
      <c r="AQ44" s="29"/>
      <c r="AR44" s="30"/>
      <c r="AS44" s="17"/>
      <c r="AT44" s="10"/>
      <c r="AU44" s="10"/>
      <c r="AV44" s="10"/>
      <c r="AW44" s="10"/>
    </row>
    <row r="45" spans="29:49" ht="4.8" customHeight="1" x14ac:dyDescent="0.3">
      <c r="AC45" s="10"/>
      <c r="AD45" s="10"/>
      <c r="AE45" s="10"/>
      <c r="AF45" s="10"/>
      <c r="AG45" s="10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0"/>
      <c r="AT45" s="10"/>
      <c r="AU45" s="10"/>
      <c r="AV45" s="10"/>
      <c r="AW45" s="10"/>
    </row>
    <row r="46" spans="29:49" ht="4.8" customHeight="1" x14ac:dyDescent="0.3"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</row>
    <row r="47" spans="29:49" ht="4.8" customHeight="1" x14ac:dyDescent="0.3"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</row>
    <row r="48" spans="29:49" ht="4.8" customHeight="1" x14ac:dyDescent="0.3"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</row>
    <row r="49" spans="29:76" ht="4.8" customHeight="1" x14ac:dyDescent="0.3"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</row>
    <row r="50" spans="29:76" ht="4.8" customHeight="1" x14ac:dyDescent="0.3"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</row>
    <row r="51" spans="29:76" ht="4.8" customHeight="1" x14ac:dyDescent="0.3"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</row>
    <row r="55" spans="29:76" ht="4.8" customHeight="1" thickBot="1" x14ac:dyDescent="0.35">
      <c r="AC55" s="10"/>
      <c r="AD55" s="10"/>
      <c r="AE55" s="10"/>
      <c r="AF55" s="10"/>
      <c r="AG55" s="10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0"/>
      <c r="AT55" s="10"/>
      <c r="AU55" s="10"/>
      <c r="AV55" s="10"/>
      <c r="AW55" s="10"/>
    </row>
    <row r="56" spans="29:76" ht="4.8" customHeight="1" x14ac:dyDescent="0.3">
      <c r="AC56" s="10"/>
      <c r="AD56" s="10"/>
      <c r="AE56" s="10"/>
      <c r="AF56" s="10"/>
      <c r="AG56" s="16"/>
      <c r="AH56" s="32"/>
      <c r="AI56" s="33"/>
      <c r="AJ56" s="33"/>
      <c r="AK56" s="33"/>
      <c r="AL56" s="33"/>
      <c r="AM56" s="22"/>
      <c r="AN56" s="33"/>
      <c r="AO56" s="33"/>
      <c r="AP56" s="33"/>
      <c r="AQ56" s="33"/>
      <c r="AR56" s="34"/>
      <c r="AS56" s="17"/>
      <c r="AT56" s="10"/>
      <c r="AU56" s="10"/>
      <c r="AV56" s="10"/>
      <c r="AW56" s="10"/>
    </row>
    <row r="57" spans="29:76" ht="4.8" customHeight="1" x14ac:dyDescent="0.3">
      <c r="AC57" s="10"/>
      <c r="AD57" s="10"/>
      <c r="AE57" s="10"/>
      <c r="AF57" s="10"/>
      <c r="AG57" s="16"/>
      <c r="AH57" s="31"/>
      <c r="AI57" s="36"/>
      <c r="AJ57" s="36"/>
      <c r="AK57" s="10"/>
      <c r="AL57" s="10"/>
      <c r="AM57" s="10"/>
      <c r="AN57" s="10"/>
      <c r="AO57" s="36"/>
      <c r="AP57" s="36"/>
      <c r="AQ57" s="36"/>
      <c r="AR57" s="35"/>
      <c r="AS57" s="17"/>
      <c r="AT57" s="10"/>
      <c r="AU57" s="10"/>
      <c r="AV57" s="10"/>
      <c r="AW57" s="10"/>
    </row>
    <row r="58" spans="29:76" ht="4.8" customHeight="1" x14ac:dyDescent="0.3">
      <c r="AC58" s="10"/>
      <c r="AD58" s="10"/>
      <c r="AE58" s="10"/>
      <c r="AF58" s="10"/>
      <c r="AG58" s="16"/>
      <c r="AH58" s="26"/>
      <c r="AI58" s="10"/>
      <c r="AJ58" s="10"/>
      <c r="AK58" s="10"/>
      <c r="AL58" s="10"/>
      <c r="AM58" s="10"/>
      <c r="AN58" s="10"/>
      <c r="AO58" s="10"/>
      <c r="AP58" s="36"/>
      <c r="AQ58" s="36"/>
      <c r="AR58" s="35"/>
      <c r="AS58" s="17"/>
      <c r="AT58" s="10"/>
      <c r="AU58" s="10"/>
      <c r="AV58" s="10"/>
      <c r="AW58" s="10"/>
    </row>
    <row r="59" spans="29:76" ht="4.8" customHeight="1" x14ac:dyDescent="0.3">
      <c r="AC59" s="10"/>
      <c r="AD59" s="10"/>
      <c r="AE59" s="10"/>
      <c r="AF59" s="10"/>
      <c r="AG59" s="16"/>
      <c r="AH59" s="24"/>
      <c r="AI59" s="10"/>
      <c r="AJ59" s="10"/>
      <c r="AK59" s="10"/>
      <c r="AL59" s="10"/>
      <c r="AM59" s="10"/>
      <c r="AN59" s="10"/>
      <c r="AO59" s="10"/>
      <c r="AP59" s="10"/>
      <c r="AQ59" s="36"/>
      <c r="AR59" s="35"/>
      <c r="AS59" s="17"/>
      <c r="AT59" s="10"/>
      <c r="AU59" s="10"/>
      <c r="AV59" s="10"/>
      <c r="AW59" s="10"/>
      <c r="BD59" s="76" t="s">
        <v>156</v>
      </c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</row>
    <row r="60" spans="29:76" ht="4.8" customHeight="1" x14ac:dyDescent="0.3">
      <c r="AC60" s="10"/>
      <c r="AD60" s="10"/>
      <c r="AE60" s="10"/>
      <c r="AF60" s="10"/>
      <c r="AG60" s="16"/>
      <c r="AH60" s="24"/>
      <c r="AI60" s="10"/>
      <c r="AJ60" s="10"/>
      <c r="AK60" s="10"/>
      <c r="AL60" s="10"/>
      <c r="AM60" s="10"/>
      <c r="AN60" s="10"/>
      <c r="AO60" s="10"/>
      <c r="AP60" s="10"/>
      <c r="AQ60" s="10"/>
      <c r="AR60" s="27"/>
      <c r="AS60" s="17"/>
      <c r="AT60" s="10"/>
      <c r="AU60" s="10"/>
      <c r="AV60" s="10"/>
      <c r="AW60" s="10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</row>
    <row r="61" spans="29:76" ht="4.8" customHeight="1" x14ac:dyDescent="0.3">
      <c r="AC61" s="10"/>
      <c r="AD61" s="10"/>
      <c r="AE61" s="10"/>
      <c r="AF61" s="10"/>
      <c r="AG61" s="16"/>
      <c r="AH61" s="24"/>
      <c r="AI61" s="10"/>
      <c r="AJ61" s="10"/>
      <c r="AK61" s="10"/>
      <c r="AL61" s="10"/>
      <c r="AM61" s="10"/>
      <c r="AN61" s="10"/>
      <c r="AO61" s="10"/>
      <c r="AP61" s="10"/>
      <c r="AQ61" s="10"/>
      <c r="AR61" s="25"/>
      <c r="AS61" s="17"/>
      <c r="AT61" s="10"/>
      <c r="AU61" s="10"/>
      <c r="AV61" s="10"/>
      <c r="AW61" s="10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</row>
    <row r="62" spans="29:76" ht="4.8" customHeight="1" x14ac:dyDescent="0.3">
      <c r="AC62" s="10"/>
      <c r="AD62" s="10"/>
      <c r="AE62" s="10"/>
      <c r="AF62" s="10"/>
      <c r="AG62" s="16"/>
      <c r="AH62" s="24"/>
      <c r="AI62" s="10"/>
      <c r="AJ62" s="10"/>
      <c r="AK62" s="10"/>
      <c r="AL62" s="10"/>
      <c r="AM62" s="10"/>
      <c r="AN62" s="10"/>
      <c r="AO62" s="10"/>
      <c r="AP62" s="10"/>
      <c r="AQ62" s="10"/>
      <c r="AR62" s="25"/>
      <c r="AS62" s="17"/>
      <c r="AT62" s="10"/>
      <c r="AU62" s="10"/>
      <c r="AV62" s="10"/>
      <c r="AW62" s="10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</row>
    <row r="63" spans="29:76" ht="4.8" customHeight="1" x14ac:dyDescent="0.3">
      <c r="AC63" s="10"/>
      <c r="AD63" s="10"/>
      <c r="AE63" s="10"/>
      <c r="AF63" s="10"/>
      <c r="AG63" s="16"/>
      <c r="AH63" s="24"/>
      <c r="AI63" s="10"/>
      <c r="AJ63" s="10"/>
      <c r="AK63" s="10"/>
      <c r="AL63" s="10"/>
      <c r="AM63" s="10"/>
      <c r="AN63" s="10"/>
      <c r="AO63" s="10"/>
      <c r="AP63" s="10"/>
      <c r="AQ63" s="10"/>
      <c r="AR63" s="25"/>
      <c r="AS63" s="17"/>
      <c r="AT63" s="10"/>
      <c r="AU63" s="10"/>
      <c r="AV63" s="10"/>
      <c r="AW63" s="10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</row>
    <row r="64" spans="29:76" ht="4.8" customHeight="1" x14ac:dyDescent="0.3">
      <c r="AC64" s="10"/>
      <c r="AD64" s="10"/>
      <c r="AE64" s="10"/>
      <c r="AF64" s="10"/>
      <c r="AG64" s="16"/>
      <c r="AH64" s="24"/>
      <c r="AI64" s="10"/>
      <c r="AJ64" s="10"/>
      <c r="AK64" s="10"/>
      <c r="AL64" s="10"/>
      <c r="AM64" s="10"/>
      <c r="AN64" s="10"/>
      <c r="AO64" s="10"/>
      <c r="AP64" s="10"/>
      <c r="AQ64" s="10"/>
      <c r="AR64" s="25"/>
      <c r="AS64" s="17"/>
      <c r="AT64" s="10"/>
      <c r="AU64" s="10"/>
      <c r="AV64" s="10"/>
      <c r="AW64" s="10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</row>
    <row r="65" spans="29:76" ht="4.8" customHeight="1" x14ac:dyDescent="0.3">
      <c r="AC65" s="10"/>
      <c r="AD65" s="10"/>
      <c r="AE65" s="10"/>
      <c r="AF65" s="10"/>
      <c r="AG65" s="16"/>
      <c r="AH65" s="24"/>
      <c r="AI65" s="10"/>
      <c r="AJ65" s="10"/>
      <c r="AK65" s="10"/>
      <c r="AL65" s="10"/>
      <c r="AM65" s="14"/>
      <c r="AN65" s="10"/>
      <c r="AO65" s="10"/>
      <c r="AP65" s="10"/>
      <c r="AQ65" s="10"/>
      <c r="AR65" s="25"/>
      <c r="AS65" s="17"/>
      <c r="AT65" s="10"/>
      <c r="AU65" s="10"/>
      <c r="AV65" s="10"/>
      <c r="AW65" s="10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</row>
    <row r="66" spans="29:76" ht="4.8" customHeight="1" x14ac:dyDescent="0.3">
      <c r="AC66" s="10"/>
      <c r="AD66" s="10"/>
      <c r="AE66" s="10"/>
      <c r="AF66" s="10"/>
      <c r="AG66" s="16"/>
      <c r="AH66" s="24"/>
      <c r="AI66" s="10"/>
      <c r="AJ66" s="10"/>
      <c r="AK66" s="10"/>
      <c r="AL66" s="10"/>
      <c r="AM66" s="10"/>
      <c r="AN66" s="10"/>
      <c r="AO66" s="10"/>
      <c r="AP66" s="10"/>
      <c r="AQ66" s="10"/>
      <c r="AR66" s="27"/>
      <c r="AS66" s="17"/>
      <c r="AT66" s="10"/>
      <c r="AU66" s="10"/>
      <c r="AV66" s="10"/>
      <c r="AW66" s="10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</row>
    <row r="67" spans="29:76" ht="4.8" customHeight="1" x14ac:dyDescent="0.3">
      <c r="AC67" s="10"/>
      <c r="AD67" s="10"/>
      <c r="AE67" s="10"/>
      <c r="AF67" s="10"/>
      <c r="AG67" s="16"/>
      <c r="AH67" s="24"/>
      <c r="AI67" s="10"/>
      <c r="AJ67" s="10"/>
      <c r="AK67" s="10"/>
      <c r="AL67" s="10"/>
      <c r="AM67" s="10"/>
      <c r="AN67" s="36"/>
      <c r="AO67" s="36"/>
      <c r="AP67" s="36"/>
      <c r="AQ67" s="36"/>
      <c r="AR67" s="35"/>
      <c r="AS67" s="17"/>
      <c r="AT67" s="10"/>
      <c r="AU67" s="10"/>
      <c r="AV67" s="10"/>
      <c r="AW67" s="10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</row>
    <row r="68" spans="29:76" ht="4.8" customHeight="1" thickBot="1" x14ac:dyDescent="0.35">
      <c r="AC68" s="10"/>
      <c r="AD68" s="10"/>
      <c r="AE68" s="10"/>
      <c r="AF68" s="10"/>
      <c r="AG68" s="16"/>
      <c r="AH68" s="28"/>
      <c r="AI68" s="37"/>
      <c r="AJ68" s="37"/>
      <c r="AK68" s="37"/>
      <c r="AL68" s="37"/>
      <c r="AM68" s="37"/>
      <c r="AN68" s="37"/>
      <c r="AO68" s="37"/>
      <c r="AP68" s="37"/>
      <c r="AQ68" s="37"/>
      <c r="AR68" s="38"/>
      <c r="AS68" s="17"/>
      <c r="AT68" s="10"/>
      <c r="AU68" s="10"/>
      <c r="AV68" s="10"/>
      <c r="AW68" s="10"/>
    </row>
    <row r="69" spans="29:76" ht="4.8" customHeight="1" x14ac:dyDescent="0.3">
      <c r="AC69" s="10"/>
      <c r="AD69" s="10"/>
      <c r="AE69" s="10"/>
      <c r="AF69" s="10"/>
      <c r="AG69" s="10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0"/>
      <c r="AT69" s="10"/>
      <c r="AU69" s="10"/>
      <c r="AV69" s="10"/>
      <c r="AW69" s="10"/>
    </row>
    <row r="70" spans="29:76" ht="4.8" customHeight="1" x14ac:dyDescent="0.3"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</row>
    <row r="71" spans="29:76" ht="4.8" customHeight="1" x14ac:dyDescent="0.3"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</row>
    <row r="72" spans="29:76" ht="4.8" customHeight="1" x14ac:dyDescent="0.3"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</row>
    <row r="73" spans="29:76" ht="4.8" customHeight="1" x14ac:dyDescent="0.3"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</row>
    <row r="74" spans="29:76" ht="4.8" customHeight="1" x14ac:dyDescent="0.3"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</row>
    <row r="75" spans="29:76" ht="4.8" customHeight="1" x14ac:dyDescent="0.3"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</row>
  </sheetData>
  <mergeCells count="1">
    <mergeCell ref="BD59:BX6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C963C-AD5D-41B7-B406-DA2F2296A5F2}">
  <dimension ref="A1:T51"/>
  <sheetViews>
    <sheetView zoomScale="72" workbookViewId="0"/>
  </sheetViews>
  <sheetFormatPr defaultRowHeight="14.4" x14ac:dyDescent="0.3"/>
  <cols>
    <col min="1" max="1" width="11.44140625" style="3" bestFit="1" customWidth="1"/>
    <col min="2" max="2" width="11.6640625" style="3" customWidth="1"/>
    <col min="3" max="3" width="12.6640625" style="3" customWidth="1"/>
    <col min="4" max="6" width="10.21875" style="3" bestFit="1" customWidth="1"/>
    <col min="7" max="8" width="13.33203125" style="3" bestFit="1" customWidth="1"/>
    <col min="9" max="9" width="19.77734375" style="3" bestFit="1" customWidth="1"/>
    <col min="10" max="10" width="9.109375" style="3" bestFit="1" customWidth="1"/>
    <col min="11" max="11" width="10.5546875" style="3" bestFit="1" customWidth="1"/>
    <col min="12" max="12" width="10.109375" style="3" bestFit="1" customWidth="1"/>
    <col min="13" max="13" width="9" style="3" bestFit="1" customWidth="1"/>
    <col min="14" max="16384" width="8.88671875" style="3"/>
  </cols>
  <sheetData>
    <row r="1" spans="1:11" x14ac:dyDescent="0.3">
      <c r="A1" s="3" t="s">
        <v>113</v>
      </c>
      <c r="B1" s="1" t="s">
        <v>79</v>
      </c>
      <c r="C1" s="1" t="s">
        <v>79</v>
      </c>
      <c r="D1" s="1" t="s">
        <v>79</v>
      </c>
      <c r="E1" s="1" t="s">
        <v>79</v>
      </c>
      <c r="F1" s="1" t="s">
        <v>79</v>
      </c>
      <c r="G1" s="3">
        <f>SIN(2*PI()/5)</f>
        <v>0.95105651629515353</v>
      </c>
      <c r="H1" s="3" t="s">
        <v>111</v>
      </c>
      <c r="I1" s="3">
        <f>CORREL(H3:H15,I3:I15)</f>
        <v>0.97555118170913291</v>
      </c>
    </row>
    <row r="2" spans="1:11" x14ac:dyDescent="0.3">
      <c r="A2" s="3" t="s">
        <v>82</v>
      </c>
      <c r="B2" s="54" t="s">
        <v>72</v>
      </c>
      <c r="C2" s="54" t="s">
        <v>71</v>
      </c>
      <c r="D2" s="3" t="s">
        <v>73</v>
      </c>
      <c r="E2" s="3" t="s">
        <v>74</v>
      </c>
      <c r="F2" s="3" t="s">
        <v>75</v>
      </c>
      <c r="G2" s="3" t="s">
        <v>108</v>
      </c>
      <c r="H2" s="3" t="s">
        <v>109</v>
      </c>
      <c r="I2" s="3" t="s">
        <v>110</v>
      </c>
      <c r="J2" s="3" t="s">
        <v>112</v>
      </c>
      <c r="K2" s="3" t="s">
        <v>89</v>
      </c>
    </row>
    <row r="3" spans="1:11" x14ac:dyDescent="0.3">
      <c r="A3" s="3" t="s">
        <v>55</v>
      </c>
      <c r="B3" s="54">
        <f>'correlation (4)'!C3</f>
        <v>1</v>
      </c>
      <c r="C3" s="54">
        <f>'correlation (4)'!B3</f>
        <v>9</v>
      </c>
      <c r="D3" s="3">
        <v>3</v>
      </c>
      <c r="E3" s="3">
        <v>6</v>
      </c>
      <c r="F3" s="3">
        <v>6</v>
      </c>
      <c r="G3" s="40">
        <f>$G$1*(B3*C3+C3*D3+D3*E3+E3*F3+F3*B3)/2</f>
        <v>45.650712782167368</v>
      </c>
      <c r="H3" s="3">
        <f>RANK(G3,G$3:G$15,1)</f>
        <v>3</v>
      </c>
      <c r="I3" s="3">
        <f>RANK(example!H50,example!H$50:H$62,0)</f>
        <v>4</v>
      </c>
      <c r="J3" s="3">
        <v>1000</v>
      </c>
      <c r="K3" s="39">
        <f>J3-G3</f>
        <v>954.34928721783263</v>
      </c>
    </row>
    <row r="4" spans="1:11" x14ac:dyDescent="0.3">
      <c r="A4" s="3" t="s">
        <v>56</v>
      </c>
      <c r="B4" s="54">
        <f>'correlation (4)'!C4</f>
        <v>12</v>
      </c>
      <c r="C4" s="54">
        <f>'correlation (4)'!B4</f>
        <v>2</v>
      </c>
      <c r="D4" s="3">
        <v>3</v>
      </c>
      <c r="E4" s="3">
        <v>3</v>
      </c>
      <c r="F4" s="3">
        <v>3</v>
      </c>
      <c r="G4" s="39">
        <f t="shared" ref="G4:G15" si="0">$G$1*(B4*C4+C4*D4+D4*E4+E4*F4+F4*B4)/2</f>
        <v>39.944373684396446</v>
      </c>
      <c r="H4" s="3">
        <f t="shared" ref="H4:H15" si="1">RANK(G4,G$3:G$15,1)</f>
        <v>2</v>
      </c>
      <c r="I4" s="3">
        <f>RANK(example!H51,example!H$50:H$62,0)</f>
        <v>2</v>
      </c>
      <c r="J4" s="3">
        <v>1000</v>
      </c>
      <c r="K4" s="39">
        <f t="shared" ref="K4:K15" si="2">J4-G4</f>
        <v>960.0556263156036</v>
      </c>
    </row>
    <row r="5" spans="1:11" x14ac:dyDescent="0.3">
      <c r="A5" s="3" t="s">
        <v>57</v>
      </c>
      <c r="B5" s="54">
        <f>'correlation (4)'!C5</f>
        <v>10</v>
      </c>
      <c r="C5" s="54">
        <f>'correlation (4)'!B5</f>
        <v>8</v>
      </c>
      <c r="D5" s="3">
        <v>1</v>
      </c>
      <c r="E5" s="3">
        <v>1</v>
      </c>
      <c r="F5" s="3">
        <v>4</v>
      </c>
      <c r="G5" s="39">
        <f t="shared" si="0"/>
        <v>63.24525833362771</v>
      </c>
      <c r="H5" s="3">
        <f t="shared" si="1"/>
        <v>4</v>
      </c>
      <c r="I5" s="3">
        <f>RANK(example!H52,example!H$50:H$62,0)</f>
        <v>3</v>
      </c>
      <c r="J5" s="3">
        <v>1000</v>
      </c>
      <c r="K5" s="39">
        <f t="shared" si="2"/>
        <v>936.7547416663723</v>
      </c>
    </row>
    <row r="6" spans="1:11" x14ac:dyDescent="0.3">
      <c r="A6" s="3" t="s">
        <v>58</v>
      </c>
      <c r="B6" s="54">
        <f>'correlation (4)'!C6</f>
        <v>9</v>
      </c>
      <c r="C6" s="54">
        <f>'correlation (4)'!B6</f>
        <v>10</v>
      </c>
      <c r="D6" s="3">
        <v>12</v>
      </c>
      <c r="E6" s="3">
        <v>12</v>
      </c>
      <c r="F6" s="3">
        <v>1</v>
      </c>
      <c r="G6" s="39">
        <f t="shared" si="0"/>
        <v>178.32309680534129</v>
      </c>
      <c r="H6" s="3">
        <f t="shared" si="1"/>
        <v>11</v>
      </c>
      <c r="I6" s="3">
        <f>RANK(example!H53,example!H$50:H$62,0)</f>
        <v>11</v>
      </c>
      <c r="J6" s="3">
        <v>1000</v>
      </c>
      <c r="K6" s="39">
        <f t="shared" si="2"/>
        <v>821.67690319465873</v>
      </c>
    </row>
    <row r="7" spans="1:11" x14ac:dyDescent="0.3">
      <c r="A7" s="3" t="s">
        <v>59</v>
      </c>
      <c r="B7" s="54">
        <f>'correlation (4)'!C7</f>
        <v>8</v>
      </c>
      <c r="C7" s="54">
        <f>'correlation (4)'!B7</f>
        <v>10</v>
      </c>
      <c r="D7" s="3">
        <v>8</v>
      </c>
      <c r="E7" s="3">
        <v>8</v>
      </c>
      <c r="F7" s="3">
        <v>11</v>
      </c>
      <c r="G7" s="39">
        <f t="shared" si="0"/>
        <v>190.2113032590307</v>
      </c>
      <c r="H7" s="3">
        <f>RANK(G7,G$3:G$15,1)</f>
        <v>12</v>
      </c>
      <c r="I7" s="3">
        <f>RANK(example!H54,example!H$50:H$62,0)</f>
        <v>12</v>
      </c>
      <c r="J7" s="3">
        <v>1000</v>
      </c>
      <c r="K7" s="39">
        <f t="shared" si="2"/>
        <v>809.78869674096927</v>
      </c>
    </row>
    <row r="8" spans="1:11" x14ac:dyDescent="0.3">
      <c r="A8" s="3" t="s">
        <v>60</v>
      </c>
      <c r="B8" s="54">
        <f>'correlation (4)'!C8</f>
        <v>4</v>
      </c>
      <c r="C8" s="54">
        <f>'correlation (4)'!B8</f>
        <v>6</v>
      </c>
      <c r="D8" s="3">
        <v>8</v>
      </c>
      <c r="E8" s="3">
        <v>3</v>
      </c>
      <c r="F8" s="3">
        <v>11</v>
      </c>
      <c r="G8" s="39">
        <f t="shared" si="0"/>
        <v>82.266388659530776</v>
      </c>
      <c r="H8" s="3">
        <f t="shared" si="1"/>
        <v>5</v>
      </c>
      <c r="I8" s="3">
        <f>RANK(example!H55,example!H$50:H$62,0)</f>
        <v>6</v>
      </c>
      <c r="J8" s="3">
        <v>1000</v>
      </c>
      <c r="K8" s="39">
        <f t="shared" si="2"/>
        <v>917.73361134046922</v>
      </c>
    </row>
    <row r="9" spans="1:11" x14ac:dyDescent="0.3">
      <c r="A9" s="3" t="s">
        <v>61</v>
      </c>
      <c r="B9" s="54">
        <f>'correlation (4)'!C9</f>
        <v>2</v>
      </c>
      <c r="C9" s="54">
        <f>'correlation (4)'!B9</f>
        <v>10</v>
      </c>
      <c r="D9" s="3">
        <v>11</v>
      </c>
      <c r="E9" s="3">
        <v>8</v>
      </c>
      <c r="F9" s="3">
        <v>4</v>
      </c>
      <c r="G9" s="39">
        <f t="shared" si="0"/>
        <v>122.68629060207481</v>
      </c>
      <c r="H9" s="3">
        <f t="shared" si="1"/>
        <v>9</v>
      </c>
      <c r="I9" s="3">
        <f>RANK(example!H56,example!H$50:H$62,0)</f>
        <v>9</v>
      </c>
      <c r="J9" s="3">
        <v>1000</v>
      </c>
      <c r="K9" s="39">
        <f t="shared" si="2"/>
        <v>877.31370939792521</v>
      </c>
    </row>
    <row r="10" spans="1:11" x14ac:dyDescent="0.3">
      <c r="A10" s="3" t="s">
        <v>62</v>
      </c>
      <c r="B10" s="54">
        <f>'correlation (4)'!C10</f>
        <v>6</v>
      </c>
      <c r="C10" s="54">
        <f>'correlation (4)'!B10</f>
        <v>1</v>
      </c>
      <c r="D10" s="3">
        <v>7</v>
      </c>
      <c r="E10" s="3">
        <v>12</v>
      </c>
      <c r="F10" s="3">
        <v>6</v>
      </c>
      <c r="G10" s="39">
        <f t="shared" si="0"/>
        <v>97.483292920253234</v>
      </c>
      <c r="H10" s="3">
        <f t="shared" si="1"/>
        <v>8</v>
      </c>
      <c r="I10" s="3">
        <f>RANK(example!H57,example!H$50:H$62,0)</f>
        <v>7</v>
      </c>
      <c r="J10" s="3">
        <v>1000</v>
      </c>
      <c r="K10" s="39">
        <f t="shared" si="2"/>
        <v>902.51670707974677</v>
      </c>
    </row>
    <row r="11" spans="1:11" x14ac:dyDescent="0.3">
      <c r="A11" s="3" t="s">
        <v>63</v>
      </c>
      <c r="B11" s="54">
        <f>'correlation (4)'!C11</f>
        <v>2</v>
      </c>
      <c r="C11" s="54">
        <f>'correlation (4)'!B11</f>
        <v>2</v>
      </c>
      <c r="D11" s="3">
        <v>3</v>
      </c>
      <c r="E11" s="3">
        <v>1</v>
      </c>
      <c r="F11" s="3">
        <v>1</v>
      </c>
      <c r="G11" s="39">
        <f t="shared" si="0"/>
        <v>7.6084521303612282</v>
      </c>
      <c r="H11" s="3">
        <f t="shared" si="1"/>
        <v>1</v>
      </c>
      <c r="I11" s="3">
        <f>RANK(example!H58,example!H$50:H$62,0)</f>
        <v>1</v>
      </c>
      <c r="J11" s="3">
        <v>1000</v>
      </c>
      <c r="K11" s="39">
        <f t="shared" si="2"/>
        <v>992.39154786963877</v>
      </c>
    </row>
    <row r="12" spans="1:11" x14ac:dyDescent="0.3">
      <c r="A12" s="3" t="s">
        <v>67</v>
      </c>
      <c r="B12" s="54">
        <f>'correlation (4)'!C12</f>
        <v>6</v>
      </c>
      <c r="C12" s="54">
        <f>'correlation (4)'!B12</f>
        <v>4</v>
      </c>
      <c r="D12" s="3">
        <v>2</v>
      </c>
      <c r="E12" s="3">
        <v>6</v>
      </c>
      <c r="F12" s="3">
        <v>11</v>
      </c>
      <c r="G12" s="39">
        <f t="shared" si="0"/>
        <v>83.692973433973506</v>
      </c>
      <c r="H12" s="3">
        <f t="shared" si="1"/>
        <v>6</v>
      </c>
      <c r="I12" s="3">
        <f>RANK(example!H59,example!H$50:H$62,0)</f>
        <v>5</v>
      </c>
      <c r="J12" s="3">
        <v>1000</v>
      </c>
      <c r="K12" s="39">
        <f t="shared" si="2"/>
        <v>916.30702656602648</v>
      </c>
    </row>
    <row r="13" spans="1:11" x14ac:dyDescent="0.3">
      <c r="A13" s="3" t="s">
        <v>68</v>
      </c>
      <c r="B13" s="54">
        <f>'correlation (4)'!C13</f>
        <v>10</v>
      </c>
      <c r="C13" s="54">
        <f>'correlation (4)'!B13</f>
        <v>13</v>
      </c>
      <c r="D13" s="3">
        <v>8</v>
      </c>
      <c r="E13" s="3">
        <v>10</v>
      </c>
      <c r="F13" s="3">
        <v>8</v>
      </c>
      <c r="G13" s="39">
        <f t="shared" si="0"/>
        <v>225.40039436195138</v>
      </c>
      <c r="H13" s="3">
        <f t="shared" si="1"/>
        <v>13</v>
      </c>
      <c r="I13" s="3">
        <f>RANK(example!H60,example!H$50:H$62,0)</f>
        <v>13</v>
      </c>
      <c r="J13" s="3">
        <v>1000</v>
      </c>
      <c r="K13" s="39">
        <f t="shared" si="2"/>
        <v>774.59960563804862</v>
      </c>
    </row>
    <row r="14" spans="1:11" x14ac:dyDescent="0.3">
      <c r="A14" s="3" t="s">
        <v>69</v>
      </c>
      <c r="B14" s="54">
        <f>'correlation (4)'!C14</f>
        <v>12</v>
      </c>
      <c r="C14" s="54">
        <f>'correlation (4)'!B14</f>
        <v>6</v>
      </c>
      <c r="D14" s="3">
        <v>3</v>
      </c>
      <c r="E14" s="3">
        <v>10</v>
      </c>
      <c r="F14" s="3">
        <v>9</v>
      </c>
      <c r="G14" s="39">
        <f t="shared" si="0"/>
        <v>151.2179860909294</v>
      </c>
      <c r="H14" s="3">
        <f t="shared" si="1"/>
        <v>10</v>
      </c>
      <c r="I14" s="3">
        <f>RANK(example!H61,example!H$50:H$62,0)</f>
        <v>10</v>
      </c>
      <c r="J14" s="3">
        <v>1000</v>
      </c>
      <c r="K14" s="39">
        <f t="shared" si="2"/>
        <v>848.78201390907066</v>
      </c>
    </row>
    <row r="15" spans="1:11" x14ac:dyDescent="0.3">
      <c r="A15" s="3" t="s">
        <v>70</v>
      </c>
      <c r="B15" s="54">
        <f>'correlation (4)'!C15</f>
        <v>5</v>
      </c>
      <c r="C15" s="54">
        <f>'correlation (4)'!B15</f>
        <v>4</v>
      </c>
      <c r="D15" s="3">
        <v>12</v>
      </c>
      <c r="E15" s="3">
        <v>3</v>
      </c>
      <c r="F15" s="3">
        <v>9</v>
      </c>
      <c r="G15" s="39">
        <f t="shared" si="0"/>
        <v>83.692973433973506</v>
      </c>
      <c r="H15" s="3">
        <f t="shared" si="1"/>
        <v>6</v>
      </c>
      <c r="I15" s="3">
        <f>RANK(example!H62,example!H$50:H$62,0)</f>
        <v>8</v>
      </c>
      <c r="J15" s="3">
        <v>1000</v>
      </c>
      <c r="K15" s="39">
        <f t="shared" si="2"/>
        <v>916.30702656602648</v>
      </c>
    </row>
    <row r="16" spans="1:11" ht="29.4" thickBot="1" x14ac:dyDescent="0.35">
      <c r="B16" s="9" t="s">
        <v>124</v>
      </c>
      <c r="C16" s="9" t="s">
        <v>124</v>
      </c>
      <c r="K16" s="3" t="s">
        <v>90</v>
      </c>
    </row>
    <row r="17" spans="1:20" x14ac:dyDescent="0.3">
      <c r="A17" s="45" t="s">
        <v>113</v>
      </c>
      <c r="B17" s="46">
        <f>'correlation (2)'!B1</f>
        <v>0.22686092834336855</v>
      </c>
      <c r="C17" s="46">
        <f>'correlation (2)'!C1</f>
        <v>0.88289327074941892</v>
      </c>
      <c r="D17" s="46">
        <f>'correlation (2)'!D1</f>
        <v>14872.703704637719</v>
      </c>
      <c r="E17" s="46">
        <f>'correlation (2)'!E1</f>
        <v>0.25438349552099526</v>
      </c>
      <c r="F17" s="47">
        <f>'correlation (2)'!F1</f>
        <v>43823.986080731069</v>
      </c>
      <c r="K17" s="39">
        <f>SUMSQ(K3:K15)</f>
        <v>10451873.787262302</v>
      </c>
      <c r="L17" s="3" t="s">
        <v>114</v>
      </c>
    </row>
    <row r="18" spans="1:20" x14ac:dyDescent="0.3">
      <c r="A18" s="48"/>
      <c r="F18" s="49"/>
      <c r="K18" s="39"/>
    </row>
    <row r="19" spans="1:20" x14ac:dyDescent="0.3">
      <c r="A19" s="48" t="s">
        <v>83</v>
      </c>
      <c r="B19" s="54" t="str">
        <f>B2</f>
        <v>attribute#2</v>
      </c>
      <c r="C19" s="54" t="str">
        <f t="shared" ref="C19:F19" si="3">C2</f>
        <v>attribute#1</v>
      </c>
      <c r="D19" s="3" t="str">
        <f t="shared" si="3"/>
        <v>attribute#3</v>
      </c>
      <c r="E19" s="3" t="str">
        <f t="shared" si="3"/>
        <v>attribute#4</v>
      </c>
      <c r="F19" s="49" t="str">
        <f t="shared" si="3"/>
        <v>attribute#5</v>
      </c>
      <c r="I19" s="3" t="str">
        <f>B19</f>
        <v>attribute#2</v>
      </c>
      <c r="J19" s="3" t="str">
        <f t="shared" ref="J19:M19" si="4">C19</f>
        <v>attribute#1</v>
      </c>
      <c r="K19" s="3" t="str">
        <f t="shared" si="4"/>
        <v>attribute#3</v>
      </c>
      <c r="L19" s="3" t="str">
        <f t="shared" si="4"/>
        <v>attribute#4</v>
      </c>
      <c r="M19" s="3" t="str">
        <f t="shared" si="4"/>
        <v>attribute#5</v>
      </c>
    </row>
    <row r="20" spans="1:20" ht="15" thickBot="1" x14ac:dyDescent="0.35">
      <c r="A20" s="50">
        <v>1</v>
      </c>
      <c r="B20" s="51">
        <v>627.97007875794952</v>
      </c>
      <c r="C20" s="51">
        <v>12.000000000000011</v>
      </c>
      <c r="D20" s="51">
        <v>12.000000001024263</v>
      </c>
      <c r="E20" s="51">
        <v>977.20710588266331</v>
      </c>
      <c r="F20" s="52">
        <v>1317.9474060121152</v>
      </c>
      <c r="G20" s="39"/>
      <c r="H20" s="39" t="s">
        <v>84</v>
      </c>
      <c r="I20" s="39">
        <f t="shared" ref="I20:I31" si="5">B20-B21</f>
        <v>0.99999999989950084</v>
      </c>
      <c r="J20" s="39">
        <f t="shared" ref="J20:J31" si="6">C20-C21</f>
        <v>1.0000000000000107</v>
      </c>
      <c r="K20" s="39">
        <f t="shared" ref="K20:K31" si="7">D20-D21</f>
        <v>1.0000000000903047</v>
      </c>
      <c r="L20" s="39">
        <f t="shared" ref="L20:L31" si="8">E20-E21</f>
        <v>0.99999999760598257</v>
      </c>
      <c r="M20" s="39">
        <f t="shared" ref="M20:M31" si="9">F20-F21</f>
        <v>0.99999999831425157</v>
      </c>
      <c r="P20" s="39">
        <f>B20-'correlation (3)'!B20</f>
        <v>-935.26889005383032</v>
      </c>
      <c r="Q20" s="39">
        <f>C20-'correlation (3)'!C20</f>
        <v>-1312.3085798732943</v>
      </c>
      <c r="R20" s="39">
        <f>D20-'correlation (3)'!D20</f>
        <v>1.0235599035013365E-9</v>
      </c>
      <c r="S20" s="39">
        <f>E20-'correlation (3)'!E20</f>
        <v>965.20710588266331</v>
      </c>
      <c r="T20" s="39">
        <f>F20-'correlation (3)'!F20</f>
        <v>1286.9756619303914</v>
      </c>
    </row>
    <row r="21" spans="1:20" x14ac:dyDescent="0.3">
      <c r="A21" s="3">
        <v>2</v>
      </c>
      <c r="B21" s="39">
        <v>626.97007875805002</v>
      </c>
      <c r="C21" s="39">
        <v>11</v>
      </c>
      <c r="D21" s="39">
        <v>11.000000000933959</v>
      </c>
      <c r="E21" s="39">
        <v>976.20710588505733</v>
      </c>
      <c r="F21" s="39">
        <v>1316.9474060138009</v>
      </c>
      <c r="G21" s="39"/>
      <c r="H21" s="39"/>
      <c r="I21" s="39">
        <f t="shared" si="5"/>
        <v>0.99999999989927346</v>
      </c>
      <c r="J21" s="39">
        <f t="shared" si="6"/>
        <v>1</v>
      </c>
      <c r="K21" s="39">
        <f t="shared" si="7"/>
        <v>1.0000000000908482</v>
      </c>
      <c r="L21" s="39">
        <f t="shared" si="8"/>
        <v>0.99999999759756975</v>
      </c>
      <c r="M21" s="39">
        <f t="shared" si="9"/>
        <v>0.99999999831197783</v>
      </c>
      <c r="P21" s="39">
        <f>B21-'correlation (3)'!B21</f>
        <v>-935.26889005410499</v>
      </c>
      <c r="Q21" s="39">
        <f>C21-'correlation (3)'!C21</f>
        <v>-1312.308579873257</v>
      </c>
      <c r="R21" s="39">
        <f>D21-'correlation (3)'!D21</f>
        <v>9.3325169814306719E-10</v>
      </c>
      <c r="S21" s="39">
        <f>E21-'correlation (3)'!E21</f>
        <v>965.20710588505733</v>
      </c>
      <c r="T21" s="39">
        <f>F21-'correlation (3)'!F21</f>
        <v>1286.9756619318225</v>
      </c>
    </row>
    <row r="22" spans="1:20" x14ac:dyDescent="0.3">
      <c r="A22" s="3">
        <v>3</v>
      </c>
      <c r="B22" s="39">
        <v>625.97007875815075</v>
      </c>
      <c r="C22" s="39">
        <v>10</v>
      </c>
      <c r="D22" s="39">
        <v>10.00000000084311</v>
      </c>
      <c r="E22" s="39">
        <v>975.20710588745976</v>
      </c>
      <c r="F22" s="39">
        <v>1315.9474060154889</v>
      </c>
      <c r="G22" s="39"/>
      <c r="H22" s="39"/>
      <c r="I22" s="39">
        <f t="shared" si="5"/>
        <v>0.99999999989915977</v>
      </c>
      <c r="J22" s="39">
        <f t="shared" si="6"/>
        <v>1</v>
      </c>
      <c r="K22" s="39">
        <f t="shared" si="7"/>
        <v>1.0000000000913953</v>
      </c>
      <c r="L22" s="39">
        <f t="shared" si="8"/>
        <v>0.9999999975910896</v>
      </c>
      <c r="M22" s="39">
        <f t="shared" si="9"/>
        <v>0.99999999830947672</v>
      </c>
      <c r="P22" s="39">
        <f>B22-'correlation (3)'!B22</f>
        <v>-935.26889005438329</v>
      </c>
      <c r="Q22" s="39">
        <f>C22-'correlation (3)'!C22</f>
        <v>-1312.3085798732213</v>
      </c>
      <c r="R22" s="39">
        <f>D22-'correlation (3)'!D22</f>
        <v>8.4240348030562018E-10</v>
      </c>
      <c r="S22" s="39">
        <f>E22-'correlation (3)'!E22</f>
        <v>965.20710588745976</v>
      </c>
      <c r="T22" s="39">
        <f>F22-'correlation (3)'!F22</f>
        <v>1286.9756619332363</v>
      </c>
    </row>
    <row r="23" spans="1:20" x14ac:dyDescent="0.3">
      <c r="A23" s="3">
        <v>4</v>
      </c>
      <c r="B23" s="39">
        <v>624.97007875825159</v>
      </c>
      <c r="C23" s="39">
        <v>9</v>
      </c>
      <c r="D23" s="39">
        <v>9.0000000007517151</v>
      </c>
      <c r="E23" s="39">
        <v>974.20710588986867</v>
      </c>
      <c r="F23" s="39">
        <v>1314.9474060171794</v>
      </c>
      <c r="G23" s="39"/>
      <c r="H23" s="39"/>
      <c r="I23" s="39">
        <f t="shared" si="5"/>
        <v>0.99999999989859134</v>
      </c>
      <c r="J23" s="39">
        <f t="shared" si="6"/>
        <v>1</v>
      </c>
      <c r="K23" s="39">
        <f t="shared" si="7"/>
        <v>1.0000000000919602</v>
      </c>
      <c r="L23" s="39">
        <f t="shared" si="8"/>
        <v>0.99999999758381364</v>
      </c>
      <c r="M23" s="39">
        <f t="shared" si="9"/>
        <v>0.99999999830652087</v>
      </c>
      <c r="P23" s="39">
        <f>B23-'correlation (3)'!B23</f>
        <v>-935.26889005465966</v>
      </c>
      <c r="Q23" s="39">
        <f>C23-'correlation (3)'!C23</f>
        <v>-1312.3085798731879</v>
      </c>
      <c r="R23" s="39">
        <f>D23-'correlation (3)'!D23</f>
        <v>7.5100992091847729E-10</v>
      </c>
      <c r="S23" s="39">
        <f>E23-'correlation (3)'!E23</f>
        <v>965.20710588986867</v>
      </c>
      <c r="T23" s="39">
        <f>F23-'correlation (3)'!F23</f>
        <v>1286.9756619346315</v>
      </c>
    </row>
    <row r="24" spans="1:20" x14ac:dyDescent="0.3">
      <c r="A24" s="3">
        <v>5</v>
      </c>
      <c r="B24" s="39">
        <v>623.970078758353</v>
      </c>
      <c r="C24" s="39">
        <v>8</v>
      </c>
      <c r="D24" s="39">
        <v>8.0000000006597549</v>
      </c>
      <c r="E24" s="39">
        <v>973.20710589228486</v>
      </c>
      <c r="F24" s="39">
        <v>1313.9474060188729</v>
      </c>
      <c r="G24" s="39"/>
      <c r="H24" s="39"/>
      <c r="I24" s="39">
        <f t="shared" si="5"/>
        <v>0.99999999989802291</v>
      </c>
      <c r="J24" s="39">
        <f t="shared" si="6"/>
        <v>1</v>
      </c>
      <c r="K24" s="39">
        <f t="shared" si="7"/>
        <v>1.0000000000925118</v>
      </c>
      <c r="L24" s="39">
        <f t="shared" si="8"/>
        <v>0.99999999757653768</v>
      </c>
      <c r="M24" s="39">
        <f t="shared" si="9"/>
        <v>0.99999999830652087</v>
      </c>
      <c r="P24" s="39">
        <f>B24-'correlation (3)'!B24</f>
        <v>-935.26889005493592</v>
      </c>
      <c r="Q24" s="39">
        <f>C24-'correlation (3)'!C24</f>
        <v>-1312.308579873152</v>
      </c>
      <c r="R24" s="39">
        <f>D24-'correlation (3)'!D24</f>
        <v>6.5904970369956573E-10</v>
      </c>
      <c r="S24" s="39">
        <f>E24-'correlation (3)'!E24</f>
        <v>965.20710589228486</v>
      </c>
      <c r="T24" s="39">
        <f>F24-'correlation (3)'!F24</f>
        <v>1286.9756619360055</v>
      </c>
    </row>
    <row r="25" spans="1:20" x14ac:dyDescent="0.3">
      <c r="A25" s="3">
        <v>6</v>
      </c>
      <c r="B25" s="39">
        <v>622.97007875845497</v>
      </c>
      <c r="C25" s="39">
        <v>7</v>
      </c>
      <c r="D25" s="39">
        <v>7.0000000005672431</v>
      </c>
      <c r="E25" s="39">
        <v>972.20710589470832</v>
      </c>
      <c r="F25" s="39">
        <v>1312.9474060205664</v>
      </c>
      <c r="G25" s="39"/>
      <c r="H25" s="39"/>
      <c r="I25" s="39">
        <f t="shared" si="5"/>
        <v>0.99999999989847765</v>
      </c>
      <c r="J25" s="39">
        <f t="shared" si="6"/>
        <v>1</v>
      </c>
      <c r="K25" s="39">
        <f t="shared" si="7"/>
        <v>1.0000000000931042</v>
      </c>
      <c r="L25" s="39">
        <f t="shared" si="8"/>
        <v>0.99999999757051228</v>
      </c>
      <c r="M25" s="39">
        <f t="shared" si="9"/>
        <v>0.99999999830401975</v>
      </c>
      <c r="P25" s="39">
        <f>B25-'correlation (3)'!B25</f>
        <v>-935.26889005521207</v>
      </c>
      <c r="Q25" s="39">
        <f>C25-'correlation (3)'!C25</f>
        <v>-1312.3085798731167</v>
      </c>
      <c r="R25" s="39">
        <f>D25-'correlation (3)'!D25</f>
        <v>5.6653792768202038E-10</v>
      </c>
      <c r="S25" s="39">
        <f>E25-'correlation (3)'!E25</f>
        <v>965.20710589470832</v>
      </c>
      <c r="T25" s="39">
        <f>F25-'correlation (3)'!F25</f>
        <v>1286.9756619373522</v>
      </c>
    </row>
    <row r="26" spans="1:20" x14ac:dyDescent="0.3">
      <c r="A26" s="3">
        <v>7</v>
      </c>
      <c r="B26" s="39">
        <v>621.9700787585565</v>
      </c>
      <c r="C26" s="39">
        <v>6</v>
      </c>
      <c r="D26" s="39">
        <v>6.000000000474139</v>
      </c>
      <c r="E26" s="39">
        <v>971.20710589713781</v>
      </c>
      <c r="F26" s="39">
        <v>1311.9474060222624</v>
      </c>
      <c r="G26" s="39"/>
      <c r="H26" s="39"/>
      <c r="I26" s="39">
        <f t="shared" si="5"/>
        <v>0.99999999989768185</v>
      </c>
      <c r="J26" s="39">
        <f t="shared" si="6"/>
        <v>1</v>
      </c>
      <c r="K26" s="39">
        <f t="shared" si="7"/>
        <v>1.0000000000936575</v>
      </c>
      <c r="L26" s="39">
        <f t="shared" si="8"/>
        <v>0.99999999756050784</v>
      </c>
      <c r="M26" s="39">
        <f t="shared" si="9"/>
        <v>0.99999999829901753</v>
      </c>
      <c r="P26" s="39">
        <f>B26-'correlation (3)'!B26</f>
        <v>-935.26889005548912</v>
      </c>
      <c r="Q26" s="39">
        <f>C26-'correlation (3)'!C26</f>
        <v>-1312.3085798730817</v>
      </c>
      <c r="R26" s="39">
        <f>D26-'correlation (3)'!D26</f>
        <v>4.7343284848011535E-10</v>
      </c>
      <c r="S26" s="39">
        <f>E26-'correlation (3)'!E26</f>
        <v>965.20710589713781</v>
      </c>
      <c r="T26" s="39">
        <f>F26-'correlation (3)'!F26</f>
        <v>1286.9756619386708</v>
      </c>
    </row>
    <row r="27" spans="1:20" x14ac:dyDescent="0.3">
      <c r="A27" s="3">
        <v>8</v>
      </c>
      <c r="B27" s="39">
        <v>620.97007875865881</v>
      </c>
      <c r="C27" s="39">
        <v>5</v>
      </c>
      <c r="D27" s="39">
        <v>5.0000000003804814</v>
      </c>
      <c r="E27" s="39">
        <v>970.2071058995773</v>
      </c>
      <c r="F27" s="39">
        <v>1310.9474060239634</v>
      </c>
      <c r="G27" s="39"/>
      <c r="H27" s="39"/>
      <c r="I27" s="39">
        <f t="shared" si="5"/>
        <v>0.99999999989734079</v>
      </c>
      <c r="J27" s="39">
        <f t="shared" si="6"/>
        <v>1</v>
      </c>
      <c r="K27" s="39">
        <f t="shared" si="7"/>
        <v>1.0000000000942357</v>
      </c>
      <c r="L27" s="39">
        <f t="shared" si="8"/>
        <v>0.99999999755630142</v>
      </c>
      <c r="M27" s="39">
        <f t="shared" si="9"/>
        <v>0.9999999983001544</v>
      </c>
      <c r="P27" s="39">
        <f>B27-'correlation (3)'!B27</f>
        <v>-935.26889005576743</v>
      </c>
      <c r="Q27" s="39">
        <f>C27-'correlation (3)'!C27</f>
        <v>-1312.3085798730456</v>
      </c>
      <c r="R27" s="39">
        <f>D27-'correlation (3)'!D27</f>
        <v>3.7977621047957655E-10</v>
      </c>
      <c r="S27" s="39">
        <f>E27-'correlation (3)'!E27</f>
        <v>965.2071058995773</v>
      </c>
      <c r="T27" s="39">
        <f>F27-'correlation (3)'!F27</f>
        <v>1286.9756619399591</v>
      </c>
    </row>
    <row r="28" spans="1:20" x14ac:dyDescent="0.3">
      <c r="A28" s="3">
        <v>9</v>
      </c>
      <c r="B28" s="39">
        <v>619.97007875876147</v>
      </c>
      <c r="C28" s="39">
        <v>4</v>
      </c>
      <c r="D28" s="39">
        <v>4.0000000002862457</v>
      </c>
      <c r="E28" s="39">
        <v>969.207105902021</v>
      </c>
      <c r="F28" s="39">
        <v>1309.9474060256632</v>
      </c>
      <c r="G28" s="39"/>
      <c r="H28" s="39"/>
      <c r="I28" s="39">
        <f t="shared" si="5"/>
        <v>0.99999999989745447</v>
      </c>
      <c r="J28" s="39">
        <f t="shared" si="6"/>
        <v>0.99999999999999956</v>
      </c>
      <c r="K28" s="39">
        <f t="shared" si="7"/>
        <v>1.0000000000948166</v>
      </c>
      <c r="L28" s="39">
        <f t="shared" si="8"/>
        <v>0.99999999754538749</v>
      </c>
      <c r="M28" s="39">
        <f t="shared" si="9"/>
        <v>0.99999999829447006</v>
      </c>
      <c r="P28" s="39">
        <f>B28-'correlation (3)'!B28</f>
        <v>-935.26889005604789</v>
      </c>
      <c r="Q28" s="39">
        <f>C28-'correlation (3)'!C28</f>
        <v>-1312.3085798730108</v>
      </c>
      <c r="R28" s="39">
        <f>D28-'correlation (3)'!D28</f>
        <v>2.8554048014939326E-10</v>
      </c>
      <c r="S28" s="39">
        <f>E28-'correlation (3)'!E28</f>
        <v>965.207105902021</v>
      </c>
      <c r="T28" s="39">
        <f>F28-'correlation (3)'!F28</f>
        <v>1286.9756619419261</v>
      </c>
    </row>
    <row r="29" spans="1:20" x14ac:dyDescent="0.3">
      <c r="A29" s="3">
        <v>10</v>
      </c>
      <c r="B29" s="39">
        <v>618.97007875886402</v>
      </c>
      <c r="C29" s="39">
        <v>3.0000000000000004</v>
      </c>
      <c r="D29" s="39">
        <v>3.0000000001914291</v>
      </c>
      <c r="E29" s="39">
        <v>968.20710590447561</v>
      </c>
      <c r="F29" s="39">
        <v>1308.9474060273687</v>
      </c>
      <c r="G29" s="39"/>
      <c r="H29" s="39"/>
      <c r="I29" s="39">
        <f t="shared" si="5"/>
        <v>0.99999999989688604</v>
      </c>
      <c r="J29" s="39">
        <f t="shared" si="6"/>
        <v>1.0000000000000004</v>
      </c>
      <c r="K29" s="39">
        <f t="shared" si="7"/>
        <v>1.0000000000954175</v>
      </c>
      <c r="L29" s="39">
        <f t="shared" si="8"/>
        <v>0.9999999975409537</v>
      </c>
      <c r="M29" s="39">
        <f t="shared" si="9"/>
        <v>0.99999999829356057</v>
      </c>
      <c r="P29" s="39">
        <f>B29-'correlation (3)'!B29</f>
        <v>-935.26889005632552</v>
      </c>
      <c r="Q29" s="39">
        <f>C29-'correlation (3)'!C29</f>
        <v>-1312.3085798729742</v>
      </c>
      <c r="R29" s="39">
        <f>D29-'correlation (3)'!D29</f>
        <v>1.9072388113272609E-10</v>
      </c>
      <c r="S29" s="39">
        <f>E29-'correlation (3)'!E29</f>
        <v>965.20710590447561</v>
      </c>
      <c r="T29" s="39">
        <f>F29-'correlation (3)'!F29</f>
        <v>1286.9756619431607</v>
      </c>
    </row>
    <row r="30" spans="1:20" x14ac:dyDescent="0.3">
      <c r="A30" s="3">
        <v>11</v>
      </c>
      <c r="B30" s="39">
        <v>617.97007875896713</v>
      </c>
      <c r="C30" s="39">
        <v>2</v>
      </c>
      <c r="D30" s="39">
        <v>2.0000000000960116</v>
      </c>
      <c r="E30" s="39">
        <v>967.20710590693466</v>
      </c>
      <c r="F30" s="39">
        <v>1307.9474060290752</v>
      </c>
      <c r="G30" s="39"/>
      <c r="H30" s="39"/>
      <c r="I30" s="39">
        <f t="shared" si="5"/>
        <v>0.9999999998963176</v>
      </c>
      <c r="J30" s="39">
        <f t="shared" si="6"/>
        <v>1</v>
      </c>
      <c r="K30" s="39">
        <f t="shared" si="7"/>
        <v>1.0000000000960216</v>
      </c>
      <c r="L30" s="39">
        <f t="shared" si="8"/>
        <v>0.99999999753106295</v>
      </c>
      <c r="M30" s="39">
        <f t="shared" si="9"/>
        <v>1297.9474060290752</v>
      </c>
      <c r="P30" s="39">
        <f>B30-'correlation (3)'!B30</f>
        <v>-935.26889005660166</v>
      </c>
      <c r="Q30" s="39">
        <f>C30-'correlation (3)'!C30</f>
        <v>-1312.3085798724462</v>
      </c>
      <c r="R30" s="39">
        <f>D30-'correlation (3)'!D30</f>
        <v>9.5305985325921938E-11</v>
      </c>
      <c r="S30" s="39">
        <f>E30-'correlation (3)'!E30</f>
        <v>965.20710590693466</v>
      </c>
      <c r="T30" s="39">
        <f>F30-'correlation (3)'!F30</f>
        <v>1286.9756619443447</v>
      </c>
    </row>
    <row r="31" spans="1:20" x14ac:dyDescent="0.3">
      <c r="A31" s="3">
        <v>12</v>
      </c>
      <c r="B31" s="39">
        <v>616.97007875907082</v>
      </c>
      <c r="C31" s="39">
        <v>1</v>
      </c>
      <c r="D31" s="39">
        <v>0.99999999999999001</v>
      </c>
      <c r="E31" s="39">
        <v>966.20710590940359</v>
      </c>
      <c r="F31" s="39">
        <v>10</v>
      </c>
      <c r="G31" s="39"/>
      <c r="H31" s="39" t="s">
        <v>86</v>
      </c>
      <c r="I31" s="39">
        <f t="shared" si="5"/>
        <v>616.97007875907082</v>
      </c>
      <c r="J31" s="44">
        <f t="shared" si="6"/>
        <v>1</v>
      </c>
      <c r="K31" s="39">
        <f t="shared" si="7"/>
        <v>0.99999999999999001</v>
      </c>
      <c r="L31" s="39">
        <f t="shared" si="8"/>
        <v>966.20710590940359</v>
      </c>
      <c r="M31" s="39">
        <f t="shared" si="9"/>
        <v>10</v>
      </c>
      <c r="P31" s="39">
        <f>B31-'correlation (3)'!B31</f>
        <v>-935.26889005687974</v>
      </c>
      <c r="Q31" s="39">
        <f>C31-'correlation (3)'!C31</f>
        <v>-1312.3085798719187</v>
      </c>
      <c r="R31" s="39">
        <f>D31-'correlation (3)'!D31</f>
        <v>-7.1564976167337591E-13</v>
      </c>
      <c r="S31" s="39">
        <f>E31-'correlation (3)'!E31</f>
        <v>965.20710590940359</v>
      </c>
      <c r="T31" s="39">
        <f>F31-'correlation (3)'!F31</f>
        <v>-9.971744085313059</v>
      </c>
    </row>
    <row r="32" spans="1:20" x14ac:dyDescent="0.3">
      <c r="A32" s="3">
        <v>13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/>
      <c r="H32" s="39"/>
      <c r="I32" s="39"/>
      <c r="J32" s="39"/>
      <c r="K32" s="39"/>
      <c r="L32" s="39"/>
      <c r="M32" s="39"/>
      <c r="P32" s="39">
        <f>B32-'correlation (3)'!B32</f>
        <v>-1551.2389688163328</v>
      </c>
      <c r="Q32" s="39">
        <f>C32-'correlation (3)'!C32</f>
        <v>-0.27773059335290817</v>
      </c>
      <c r="R32" s="39">
        <f>D32-'correlation (3)'!D32</f>
        <v>-3.5279987500399984E-13</v>
      </c>
      <c r="S32" s="39">
        <f>E32-'correlation (3)'!E32</f>
        <v>0</v>
      </c>
      <c r="T32" s="39">
        <f>F32-'correlation (3)'!F32</f>
        <v>-18.971744085967266</v>
      </c>
    </row>
    <row r="33" spans="1:14" x14ac:dyDescent="0.3">
      <c r="B33" s="39">
        <v>2</v>
      </c>
      <c r="C33" s="39">
        <v>3</v>
      </c>
      <c r="D33" s="39">
        <v>4</v>
      </c>
      <c r="E33" s="39">
        <v>5</v>
      </c>
      <c r="F33" s="39">
        <v>6</v>
      </c>
      <c r="G33" s="39"/>
      <c r="H33" s="39"/>
      <c r="I33" s="39" t="s">
        <v>120</v>
      </c>
      <c r="J33" s="39"/>
      <c r="K33" s="39" t="s">
        <v>122</v>
      </c>
      <c r="L33" s="39"/>
      <c r="M33" s="39"/>
    </row>
    <row r="34" spans="1:14" x14ac:dyDescent="0.3">
      <c r="B34" s="39"/>
      <c r="C34" s="39"/>
      <c r="D34" s="39"/>
      <c r="E34" s="39"/>
      <c r="F34" s="39"/>
      <c r="G34" s="39"/>
      <c r="H34" s="39"/>
      <c r="I34" s="39">
        <f>SUM(I36:I48)</f>
        <v>-211.48523686209228</v>
      </c>
      <c r="J34" s="42">
        <f>CORREL(K36:K48,J36:J48)</f>
        <v>0.85164835164835162</v>
      </c>
      <c r="K34" s="39" t="s">
        <v>111</v>
      </c>
      <c r="L34" s="42">
        <f>CORREL(L36:L48,K36:K48)</f>
        <v>0.89560439560439564</v>
      </c>
      <c r="M34" s="39"/>
      <c r="N34" s="3">
        <f>CORREL(J36:J48,N36:N48)</f>
        <v>0.98351648351648358</v>
      </c>
    </row>
    <row r="35" spans="1:14" x14ac:dyDescent="0.3">
      <c r="B35" s="55" t="str">
        <f t="shared" ref="B35:F35" si="10">B2</f>
        <v>attribute#2</v>
      </c>
      <c r="C35" s="55" t="str">
        <f t="shared" si="10"/>
        <v>attribute#1</v>
      </c>
      <c r="D35" s="39" t="str">
        <f t="shared" si="10"/>
        <v>attribute#3</v>
      </c>
      <c r="E35" s="39" t="str">
        <f t="shared" si="10"/>
        <v>attribute#4</v>
      </c>
      <c r="F35" s="39" t="str">
        <f t="shared" si="10"/>
        <v>attribute#5</v>
      </c>
      <c r="G35" s="39" t="s">
        <v>87</v>
      </c>
      <c r="H35" s="39" t="s">
        <v>110</v>
      </c>
      <c r="I35" s="39" t="s">
        <v>89</v>
      </c>
      <c r="J35" s="54" t="s">
        <v>109</v>
      </c>
      <c r="K35" s="39" t="str">
        <f>'correlation (3)'!J35</f>
        <v>rank</v>
      </c>
      <c r="L35" s="39" t="str">
        <f>correlation!I2</f>
        <v>Y0</v>
      </c>
      <c r="M35" s="39" t="s">
        <v>119</v>
      </c>
      <c r="N35" s="3" t="s">
        <v>113</v>
      </c>
    </row>
    <row r="36" spans="1:14" x14ac:dyDescent="0.3">
      <c r="A36" s="3" t="str">
        <f t="shared" ref="A36:A48" si="11">A3</f>
        <v>company#1</v>
      </c>
      <c r="B36" s="39">
        <f>VLOOKUP(B3,$A$20:$F$32,B$33,0)</f>
        <v>627.97007875794952</v>
      </c>
      <c r="C36" s="39">
        <f t="shared" ref="C36:F36" si="12">VLOOKUP(C3,$A$20:$F$32,C$33,0)</f>
        <v>4</v>
      </c>
      <c r="D36" s="39">
        <f t="shared" si="12"/>
        <v>10.00000000084311</v>
      </c>
      <c r="E36" s="39">
        <f t="shared" si="12"/>
        <v>972.20710589470832</v>
      </c>
      <c r="F36" s="39">
        <f t="shared" si="12"/>
        <v>1312.9474060205664</v>
      </c>
      <c r="G36" s="39">
        <f>$G$1*(B36*C36+C36*D36+D36*E36+E36*F36+F36*B36)/2</f>
        <v>1004896.9836594594</v>
      </c>
      <c r="H36" s="39">
        <v>1000000</v>
      </c>
      <c r="I36" s="39">
        <f>G36-H36</f>
        <v>4896.9836594593944</v>
      </c>
      <c r="J36" s="54">
        <f>RANK(G36,G$36:G$48,0)</f>
        <v>3</v>
      </c>
      <c r="K36" s="39">
        <f>'correlation (3)'!J36</f>
        <v>2</v>
      </c>
      <c r="L36" s="39">
        <f>correlation!I3</f>
        <v>4</v>
      </c>
      <c r="M36" s="39">
        <f>L36-K36</f>
        <v>2</v>
      </c>
      <c r="N36" s="3">
        <f>'correlation (2)'!H3</f>
        <v>4</v>
      </c>
    </row>
    <row r="37" spans="1:14" x14ac:dyDescent="0.3">
      <c r="A37" s="3" t="str">
        <f t="shared" si="11"/>
        <v>company#2</v>
      </c>
      <c r="B37" s="39">
        <f t="shared" ref="B37:F48" si="13">VLOOKUP(B4,$A$20:$F$32,B$33,0)</f>
        <v>616.97007875907082</v>
      </c>
      <c r="C37" s="39">
        <f t="shared" si="13"/>
        <v>11</v>
      </c>
      <c r="D37" s="39">
        <f t="shared" si="13"/>
        <v>10.00000000084311</v>
      </c>
      <c r="E37" s="39">
        <f t="shared" si="13"/>
        <v>975.20710588745976</v>
      </c>
      <c r="F37" s="39">
        <f t="shared" si="13"/>
        <v>1315.9474060154889</v>
      </c>
      <c r="G37" s="39">
        <f t="shared" ref="G37:G48" si="14">$G$1*(B37*C37+C37*D37+D37*E37+E37*F37+F37*B37)/2</f>
        <v>1004253.9471680251</v>
      </c>
      <c r="H37" s="39">
        <v>1000000</v>
      </c>
      <c r="I37" s="39">
        <f t="shared" ref="I37:I48" si="15">G37-H37</f>
        <v>4253.9471680250717</v>
      </c>
      <c r="J37" s="54">
        <f t="shared" ref="J37:J48" si="16">RANK(G37,G$36:G$48,0)</f>
        <v>4</v>
      </c>
      <c r="K37" s="39">
        <f>'correlation (3)'!J37</f>
        <v>4</v>
      </c>
      <c r="L37" s="39">
        <f>correlation!I4</f>
        <v>2</v>
      </c>
      <c r="M37" s="39">
        <f t="shared" ref="M37:M48" si="17">L37-K37</f>
        <v>-2</v>
      </c>
      <c r="N37" s="3">
        <f>'correlation (2)'!H4</f>
        <v>3</v>
      </c>
    </row>
    <row r="38" spans="1:14" x14ac:dyDescent="0.3">
      <c r="A38" s="3" t="str">
        <f t="shared" si="11"/>
        <v>company#3</v>
      </c>
      <c r="B38" s="39">
        <f t="shared" si="13"/>
        <v>618.97007875886402</v>
      </c>
      <c r="C38" s="39">
        <f t="shared" si="13"/>
        <v>5</v>
      </c>
      <c r="D38" s="39">
        <f t="shared" si="13"/>
        <v>12.000000001024263</v>
      </c>
      <c r="E38" s="39">
        <f t="shared" si="13"/>
        <v>977.20710588266331</v>
      </c>
      <c r="F38" s="39">
        <f t="shared" si="13"/>
        <v>1314.9474060171794</v>
      </c>
      <c r="G38" s="39">
        <f t="shared" si="14"/>
        <v>1005157.5489004827</v>
      </c>
      <c r="H38" s="39">
        <v>1000000</v>
      </c>
      <c r="I38" s="39">
        <f t="shared" si="15"/>
        <v>5157.5489004827105</v>
      </c>
      <c r="J38" s="54">
        <f t="shared" si="16"/>
        <v>2</v>
      </c>
      <c r="K38" s="39">
        <f>'correlation (3)'!J38</f>
        <v>5</v>
      </c>
      <c r="L38" s="39">
        <f>correlation!I5</f>
        <v>3</v>
      </c>
      <c r="M38" s="39">
        <f t="shared" si="17"/>
        <v>-2</v>
      </c>
      <c r="N38" s="3">
        <f>'correlation (2)'!H5</f>
        <v>2</v>
      </c>
    </row>
    <row r="39" spans="1:14" x14ac:dyDescent="0.3">
      <c r="A39" s="3" t="str">
        <f t="shared" si="11"/>
        <v>company#4</v>
      </c>
      <c r="B39" s="39">
        <f t="shared" si="13"/>
        <v>619.97007875876147</v>
      </c>
      <c r="C39" s="39">
        <f t="shared" si="13"/>
        <v>3.0000000000000004</v>
      </c>
      <c r="D39" s="39">
        <f t="shared" si="13"/>
        <v>0.99999999999999001</v>
      </c>
      <c r="E39" s="39">
        <f t="shared" si="13"/>
        <v>966.20710590940359</v>
      </c>
      <c r="F39" s="39">
        <f t="shared" si="13"/>
        <v>1317.9474060121152</v>
      </c>
      <c r="G39" s="39">
        <f t="shared" si="14"/>
        <v>995436.24825309648</v>
      </c>
      <c r="H39" s="39">
        <v>1000000</v>
      </c>
      <c r="I39" s="39">
        <f t="shared" si="15"/>
        <v>-4563.7517469035229</v>
      </c>
      <c r="J39" s="54">
        <f t="shared" si="16"/>
        <v>10</v>
      </c>
      <c r="K39" s="39">
        <f>'correlation (3)'!J39</f>
        <v>11</v>
      </c>
      <c r="L39" s="39">
        <f>correlation!I6</f>
        <v>11</v>
      </c>
      <c r="M39" s="39">
        <f t="shared" si="17"/>
        <v>0</v>
      </c>
      <c r="N39" s="3">
        <f>'correlation (2)'!H6</f>
        <v>11</v>
      </c>
    </row>
    <row r="40" spans="1:14" x14ac:dyDescent="0.3">
      <c r="A40" s="3" t="str">
        <f t="shared" si="11"/>
        <v>company#5</v>
      </c>
      <c r="B40" s="39">
        <f t="shared" si="13"/>
        <v>620.97007875865881</v>
      </c>
      <c r="C40" s="39">
        <f t="shared" si="13"/>
        <v>3.0000000000000004</v>
      </c>
      <c r="D40" s="39">
        <f t="shared" si="13"/>
        <v>5.0000000003804814</v>
      </c>
      <c r="E40" s="39">
        <f t="shared" si="13"/>
        <v>970.2071058995773</v>
      </c>
      <c r="F40" s="39">
        <f t="shared" si="13"/>
        <v>1307.9474060290752</v>
      </c>
      <c r="G40" s="39">
        <f t="shared" si="14"/>
        <v>992857.83589853439</v>
      </c>
      <c r="H40" s="39">
        <v>1000000</v>
      </c>
      <c r="I40" s="39">
        <f t="shared" si="15"/>
        <v>-7142.1641014656052</v>
      </c>
      <c r="J40" s="54">
        <f t="shared" si="16"/>
        <v>12</v>
      </c>
      <c r="K40" s="39">
        <f>'correlation (3)'!J40</f>
        <v>12</v>
      </c>
      <c r="L40" s="39">
        <f>correlation!I7</f>
        <v>12</v>
      </c>
      <c r="M40" s="39">
        <f t="shared" si="17"/>
        <v>0</v>
      </c>
      <c r="N40" s="3">
        <f>'correlation (2)'!H7</f>
        <v>12</v>
      </c>
    </row>
    <row r="41" spans="1:14" x14ac:dyDescent="0.3">
      <c r="A41" s="3" t="str">
        <f t="shared" si="11"/>
        <v>company#6</v>
      </c>
      <c r="B41" s="39">
        <f t="shared" si="13"/>
        <v>624.97007875825159</v>
      </c>
      <c r="C41" s="39">
        <f t="shared" si="13"/>
        <v>7</v>
      </c>
      <c r="D41" s="39">
        <f t="shared" si="13"/>
        <v>5.0000000003804814</v>
      </c>
      <c r="E41" s="39">
        <f t="shared" si="13"/>
        <v>975.20710588745976</v>
      </c>
      <c r="F41" s="39">
        <f t="shared" si="13"/>
        <v>1307.9474060290752</v>
      </c>
      <c r="G41" s="39">
        <f t="shared" si="14"/>
        <v>999671.39829885482</v>
      </c>
      <c r="H41" s="39">
        <v>1000000</v>
      </c>
      <c r="I41" s="39">
        <f t="shared" si="15"/>
        <v>-328.60170114517678</v>
      </c>
      <c r="J41" s="54">
        <f t="shared" si="16"/>
        <v>7</v>
      </c>
      <c r="K41" s="39">
        <f>'correlation (3)'!J41</f>
        <v>8</v>
      </c>
      <c r="L41" s="39">
        <f>correlation!I8</f>
        <v>6</v>
      </c>
      <c r="M41" s="39">
        <f t="shared" si="17"/>
        <v>-2</v>
      </c>
      <c r="N41" s="3">
        <f>'correlation (2)'!H8</f>
        <v>7</v>
      </c>
    </row>
    <row r="42" spans="1:14" x14ac:dyDescent="0.3">
      <c r="A42" s="3" t="str">
        <f t="shared" si="11"/>
        <v>company#7</v>
      </c>
      <c r="B42" s="39">
        <f t="shared" si="13"/>
        <v>626.97007875805002</v>
      </c>
      <c r="C42" s="39">
        <f t="shared" si="13"/>
        <v>3.0000000000000004</v>
      </c>
      <c r="D42" s="39">
        <f t="shared" si="13"/>
        <v>2.0000000000960116</v>
      </c>
      <c r="E42" s="39">
        <f t="shared" si="13"/>
        <v>970.2071058995773</v>
      </c>
      <c r="F42" s="39">
        <f t="shared" si="13"/>
        <v>1314.9474060171794</v>
      </c>
      <c r="G42" s="39">
        <f t="shared" si="14"/>
        <v>1000526.348860418</v>
      </c>
      <c r="H42" s="39">
        <v>1000000</v>
      </c>
      <c r="I42" s="39">
        <f t="shared" si="15"/>
        <v>526.34886041795835</v>
      </c>
      <c r="J42" s="54">
        <f t="shared" si="16"/>
        <v>5</v>
      </c>
      <c r="K42" s="39">
        <f>'correlation (3)'!J42</f>
        <v>7</v>
      </c>
      <c r="L42" s="39">
        <f>correlation!I9</f>
        <v>9</v>
      </c>
      <c r="M42" s="39">
        <f t="shared" si="17"/>
        <v>2</v>
      </c>
      <c r="N42" s="3">
        <f>'correlation (2)'!H9</f>
        <v>6</v>
      </c>
    </row>
    <row r="43" spans="1:14" x14ac:dyDescent="0.3">
      <c r="A43" s="3" t="str">
        <f t="shared" si="11"/>
        <v>company#8</v>
      </c>
      <c r="B43" s="39">
        <f t="shared" si="13"/>
        <v>622.97007875845497</v>
      </c>
      <c r="C43" s="39">
        <f t="shared" si="13"/>
        <v>12.000000000000011</v>
      </c>
      <c r="D43" s="39">
        <f t="shared" si="13"/>
        <v>6.000000000474139</v>
      </c>
      <c r="E43" s="39">
        <f t="shared" si="13"/>
        <v>966.20710590940359</v>
      </c>
      <c r="F43" s="39">
        <f t="shared" si="13"/>
        <v>1312.9474060205664</v>
      </c>
      <c r="G43" s="39">
        <f>$G$1*(B43*C43+C43*D43+D43*E43+E43*F43+F43*B43)/2</f>
        <v>998538.46267230005</v>
      </c>
      <c r="H43" s="39">
        <v>1000000</v>
      </c>
      <c r="I43" s="39">
        <f t="shared" si="15"/>
        <v>-1461.5373276999453</v>
      </c>
      <c r="J43" s="54">
        <f>RANK(G43,G$36:G$48,0)</f>
        <v>9</v>
      </c>
      <c r="K43" s="39">
        <f>'correlation (3)'!J43</f>
        <v>3</v>
      </c>
      <c r="L43" s="39">
        <f>correlation!I10</f>
        <v>7</v>
      </c>
      <c r="M43" s="39">
        <f t="shared" si="17"/>
        <v>4</v>
      </c>
      <c r="N43" s="3">
        <f>'correlation (2)'!H10</f>
        <v>9</v>
      </c>
    </row>
    <row r="44" spans="1:14" x14ac:dyDescent="0.3">
      <c r="A44" s="3" t="str">
        <f t="shared" si="11"/>
        <v>company#9</v>
      </c>
      <c r="B44" s="39">
        <f t="shared" si="13"/>
        <v>626.97007875805002</v>
      </c>
      <c r="C44" s="39">
        <f t="shared" si="13"/>
        <v>11</v>
      </c>
      <c r="D44" s="39">
        <f t="shared" si="13"/>
        <v>10.00000000084311</v>
      </c>
      <c r="E44" s="39">
        <f t="shared" si="13"/>
        <v>977.20710588266331</v>
      </c>
      <c r="F44" s="39">
        <f t="shared" si="13"/>
        <v>1317.9474060121152</v>
      </c>
      <c r="G44" s="39">
        <f t="shared" si="14"/>
        <v>1013350.6711336439</v>
      </c>
      <c r="H44" s="39">
        <v>1000000</v>
      </c>
      <c r="I44" s="39">
        <f t="shared" si="15"/>
        <v>13350.671133643948</v>
      </c>
      <c r="J44" s="54">
        <f t="shared" si="16"/>
        <v>1</v>
      </c>
      <c r="K44" s="39">
        <f>'correlation (3)'!J44</f>
        <v>1</v>
      </c>
      <c r="L44" s="39">
        <f>correlation!I11</f>
        <v>1</v>
      </c>
      <c r="M44" s="39">
        <f t="shared" si="17"/>
        <v>0</v>
      </c>
      <c r="N44" s="3">
        <f>'correlation (2)'!H11</f>
        <v>1</v>
      </c>
    </row>
    <row r="45" spans="1:14" x14ac:dyDescent="0.3">
      <c r="A45" s="3" t="str">
        <f t="shared" si="11"/>
        <v>company#10</v>
      </c>
      <c r="B45" s="39">
        <f t="shared" si="13"/>
        <v>622.97007875845497</v>
      </c>
      <c r="C45" s="39">
        <f t="shared" si="13"/>
        <v>9</v>
      </c>
      <c r="D45" s="39">
        <f t="shared" si="13"/>
        <v>11.000000000933959</v>
      </c>
      <c r="E45" s="39">
        <f t="shared" si="13"/>
        <v>972.20710589470832</v>
      </c>
      <c r="F45" s="39">
        <f t="shared" si="13"/>
        <v>1307.9474060290752</v>
      </c>
      <c r="G45" s="39">
        <f t="shared" si="14"/>
        <v>999944.56349672156</v>
      </c>
      <c r="H45" s="39">
        <v>1000000</v>
      </c>
      <c r="I45" s="39">
        <f t="shared" si="15"/>
        <v>-55.436503278440796</v>
      </c>
      <c r="J45" s="54">
        <f t="shared" si="16"/>
        <v>6</v>
      </c>
      <c r="K45" s="39">
        <f>'correlation (3)'!J45</f>
        <v>6</v>
      </c>
      <c r="L45" s="39">
        <f>correlation!I12</f>
        <v>5</v>
      </c>
      <c r="M45" s="39">
        <f t="shared" si="17"/>
        <v>-1</v>
      </c>
      <c r="N45" s="3">
        <f>'correlation (2)'!H12</f>
        <v>5</v>
      </c>
    </row>
    <row r="46" spans="1:14" x14ac:dyDescent="0.3">
      <c r="A46" s="3" t="str">
        <f t="shared" si="11"/>
        <v>company#11</v>
      </c>
      <c r="B46" s="39">
        <f t="shared" si="13"/>
        <v>618.97007875886402</v>
      </c>
      <c r="C46" s="39">
        <f t="shared" si="13"/>
        <v>0</v>
      </c>
      <c r="D46" s="39">
        <f t="shared" si="13"/>
        <v>5.0000000003804814</v>
      </c>
      <c r="E46" s="39">
        <f t="shared" si="13"/>
        <v>968.20710590447561</v>
      </c>
      <c r="F46" s="39">
        <f t="shared" si="13"/>
        <v>1310.9474060239634</v>
      </c>
      <c r="G46" s="39">
        <f t="shared" si="14"/>
        <v>991736.46023069893</v>
      </c>
      <c r="H46" s="39">
        <v>1000000</v>
      </c>
      <c r="I46" s="39">
        <f t="shared" si="15"/>
        <v>-8263.5397693010746</v>
      </c>
      <c r="J46" s="54">
        <f t="shared" si="16"/>
        <v>13</v>
      </c>
      <c r="K46" s="39">
        <f>'correlation (3)'!J46</f>
        <v>13</v>
      </c>
      <c r="L46" s="39">
        <f>correlation!I13</f>
        <v>13</v>
      </c>
      <c r="M46" s="39">
        <f t="shared" si="17"/>
        <v>0</v>
      </c>
      <c r="N46" s="3">
        <f>'correlation (2)'!H13</f>
        <v>13</v>
      </c>
    </row>
    <row r="47" spans="1:14" x14ac:dyDescent="0.3">
      <c r="A47" s="3" t="str">
        <f t="shared" si="11"/>
        <v>company#12</v>
      </c>
      <c r="B47" s="39">
        <f t="shared" si="13"/>
        <v>616.97007875907082</v>
      </c>
      <c r="C47" s="39">
        <f t="shared" si="13"/>
        <v>7</v>
      </c>
      <c r="D47" s="39">
        <f t="shared" si="13"/>
        <v>10.00000000084311</v>
      </c>
      <c r="E47" s="39">
        <f t="shared" si="13"/>
        <v>968.20710590447561</v>
      </c>
      <c r="F47" s="39">
        <f t="shared" si="13"/>
        <v>1309.9474060256632</v>
      </c>
      <c r="G47" s="39">
        <f t="shared" si="14"/>
        <v>994124.92173305212</v>
      </c>
      <c r="H47" s="39">
        <v>1000000</v>
      </c>
      <c r="I47" s="39">
        <f t="shared" si="15"/>
        <v>-5875.0782669478795</v>
      </c>
      <c r="J47" s="54">
        <f t="shared" si="16"/>
        <v>11</v>
      </c>
      <c r="K47" s="39">
        <f>'correlation (3)'!J47</f>
        <v>10</v>
      </c>
      <c r="L47" s="39">
        <f>correlation!I14</f>
        <v>10</v>
      </c>
      <c r="M47" s="39">
        <f t="shared" si="17"/>
        <v>0</v>
      </c>
      <c r="N47" s="3">
        <f>'correlation (2)'!H14</f>
        <v>10</v>
      </c>
    </row>
    <row r="48" spans="1:14" x14ac:dyDescent="0.3">
      <c r="A48" s="3" t="str">
        <f t="shared" si="11"/>
        <v>company#13</v>
      </c>
      <c r="B48" s="39">
        <f t="shared" si="13"/>
        <v>623.970078758353</v>
      </c>
      <c r="C48" s="39">
        <f t="shared" si="13"/>
        <v>9</v>
      </c>
      <c r="D48" s="39">
        <f t="shared" si="13"/>
        <v>0.99999999999999001</v>
      </c>
      <c r="E48" s="39">
        <f t="shared" si="13"/>
        <v>975.20710588745976</v>
      </c>
      <c r="F48" s="39">
        <f t="shared" si="13"/>
        <v>1309.9474060256632</v>
      </c>
      <c r="G48" s="39">
        <f t="shared" si="14"/>
        <v>999293.12445785047</v>
      </c>
      <c r="H48" s="39">
        <v>1000000</v>
      </c>
      <c r="I48" s="39">
        <f t="shared" si="15"/>
        <v>-706.87554214952979</v>
      </c>
      <c r="J48" s="54">
        <f t="shared" si="16"/>
        <v>8</v>
      </c>
      <c r="K48" s="39">
        <f>'correlation (3)'!J48</f>
        <v>9</v>
      </c>
      <c r="L48" s="39">
        <f>correlation!I15</f>
        <v>8</v>
      </c>
      <c r="M48" s="39">
        <f t="shared" si="17"/>
        <v>-1</v>
      </c>
      <c r="N48" s="3">
        <f>'correlation (2)'!H15</f>
        <v>8</v>
      </c>
    </row>
    <row r="49" spans="2:13" x14ac:dyDescent="0.3">
      <c r="B49" s="39"/>
      <c r="C49" s="39"/>
      <c r="D49" s="39"/>
      <c r="E49" s="39"/>
      <c r="F49" s="39"/>
      <c r="G49" s="39"/>
      <c r="H49" s="39"/>
      <c r="I49" s="39" t="s">
        <v>90</v>
      </c>
      <c r="J49" s="39"/>
      <c r="K49" s="39"/>
      <c r="L49" s="39"/>
      <c r="M49" s="39"/>
    </row>
    <row r="50" spans="2:13" x14ac:dyDescent="0.3">
      <c r="B50" s="39"/>
      <c r="C50" s="39"/>
      <c r="D50" s="39"/>
      <c r="E50" s="39"/>
      <c r="F50" s="39"/>
      <c r="G50" s="39"/>
      <c r="H50" s="39"/>
      <c r="I50" s="43">
        <f>SUMSQ(I36:I48)</f>
        <v>424582077.86926174</v>
      </c>
      <c r="J50" s="39" t="s">
        <v>114</v>
      </c>
      <c r="K50" s="39"/>
      <c r="L50" s="39"/>
      <c r="M50" s="39"/>
    </row>
    <row r="51" spans="2:13" x14ac:dyDescent="0.3">
      <c r="B51" s="39"/>
      <c r="C51" s="39"/>
      <c r="D51" s="39"/>
      <c r="E51" s="39"/>
      <c r="F51" s="39"/>
      <c r="G51" s="39"/>
      <c r="H51" s="39"/>
      <c r="I51" s="43">
        <f>I50-'correlation (3)'!I50</f>
        <v>32105897.453333974</v>
      </c>
      <c r="J51" s="39"/>
      <c r="K51" s="39"/>
      <c r="L51" s="39"/>
      <c r="M51" s="3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39C5-3924-4E54-966C-B910BFB207BC}">
  <dimension ref="A1:V13"/>
  <sheetViews>
    <sheetView zoomScale="70" zoomScaleNormal="70" workbookViewId="0"/>
  </sheetViews>
  <sheetFormatPr defaultRowHeight="14.4" x14ac:dyDescent="0.3"/>
  <cols>
    <col min="3" max="3" width="12.5546875" customWidth="1"/>
    <col min="4" max="4" width="11.44140625" customWidth="1"/>
    <col min="6" max="6" width="14.21875" customWidth="1"/>
    <col min="17" max="17" width="15.6640625" customWidth="1"/>
    <col min="19" max="19" width="15.21875" customWidth="1"/>
    <col min="21" max="21" width="17.21875" customWidth="1"/>
    <col min="22" max="22" width="16.6640625" customWidth="1"/>
  </cols>
  <sheetData>
    <row r="1" spans="1:22" x14ac:dyDescent="0.3">
      <c r="A1" s="2" t="s">
        <v>52</v>
      </c>
    </row>
    <row r="2" spans="1:22" x14ac:dyDescent="0.3">
      <c r="A2" s="2"/>
      <c r="B2" s="7" t="s">
        <v>53</v>
      </c>
      <c r="C2" s="66" t="s">
        <v>54</v>
      </c>
      <c r="D2" s="66"/>
      <c r="E2" s="66" t="s">
        <v>54</v>
      </c>
      <c r="F2" s="66"/>
      <c r="G2" s="66" t="s">
        <v>54</v>
      </c>
      <c r="H2" s="66"/>
      <c r="I2" s="66"/>
      <c r="J2" s="66" t="s">
        <v>54</v>
      </c>
      <c r="K2" s="66"/>
      <c r="L2" s="66"/>
      <c r="M2" s="66" t="s">
        <v>54</v>
      </c>
      <c r="N2" s="66"/>
      <c r="O2" s="66"/>
      <c r="P2" s="66" t="s">
        <v>54</v>
      </c>
      <c r="Q2" s="66"/>
      <c r="R2" s="66" t="s">
        <v>54</v>
      </c>
      <c r="S2" s="66"/>
      <c r="T2" s="66" t="s">
        <v>54</v>
      </c>
      <c r="U2" s="66"/>
    </row>
    <row r="3" spans="1:22" x14ac:dyDescent="0.3">
      <c r="A3" s="2"/>
      <c r="C3" s="4" t="s">
        <v>7</v>
      </c>
      <c r="D3" s="4"/>
      <c r="E3" s="4" t="s">
        <v>8</v>
      </c>
      <c r="F3" s="4"/>
      <c r="G3" s="4" t="s">
        <v>9</v>
      </c>
      <c r="H3" s="4"/>
      <c r="I3" s="4"/>
      <c r="J3" s="4" t="s">
        <v>10</v>
      </c>
      <c r="K3" s="4"/>
      <c r="L3" s="4"/>
      <c r="M3" s="4" t="s">
        <v>11</v>
      </c>
      <c r="N3" s="4"/>
      <c r="O3" s="4"/>
      <c r="P3" s="4" t="s">
        <v>12</v>
      </c>
      <c r="Q3" s="4"/>
      <c r="R3" s="4" t="s">
        <v>13</v>
      </c>
      <c r="S3" s="4"/>
      <c r="T3" s="4" t="s">
        <v>14</v>
      </c>
      <c r="U3" s="4"/>
      <c r="V3" s="3" t="s">
        <v>64</v>
      </c>
    </row>
    <row r="4" spans="1:22" ht="46.8" customHeight="1" x14ac:dyDescent="0.3">
      <c r="A4" s="64" t="s">
        <v>0</v>
      </c>
      <c r="B4" s="64"/>
      <c r="C4" s="64" t="s">
        <v>1</v>
      </c>
      <c r="D4" s="64"/>
      <c r="E4" s="64" t="s">
        <v>28</v>
      </c>
      <c r="F4" s="64"/>
      <c r="G4" s="64" t="s">
        <v>2</v>
      </c>
      <c r="H4" s="64"/>
      <c r="I4" s="64"/>
      <c r="J4" s="64" t="s">
        <v>3</v>
      </c>
      <c r="K4" s="64"/>
      <c r="L4" s="64"/>
      <c r="M4" s="64" t="s">
        <v>4</v>
      </c>
      <c r="N4" s="64"/>
      <c r="O4" s="64"/>
      <c r="P4" s="64" t="s">
        <v>6</v>
      </c>
      <c r="Q4" s="64"/>
      <c r="R4" s="65" t="s">
        <v>44</v>
      </c>
      <c r="S4" s="65"/>
      <c r="T4" s="64" t="s">
        <v>5</v>
      </c>
      <c r="U4" s="64"/>
      <c r="V4" s="6" t="s">
        <v>65</v>
      </c>
    </row>
    <row r="5" spans="1:22" ht="51.6" customHeight="1" x14ac:dyDescent="0.3">
      <c r="A5" s="64" t="s">
        <v>55</v>
      </c>
      <c r="B5" s="64"/>
      <c r="C5" s="61" t="s">
        <v>15</v>
      </c>
      <c r="D5" s="61"/>
      <c r="E5" s="62" t="s">
        <v>29</v>
      </c>
      <c r="F5" s="62"/>
      <c r="G5" s="62" t="s">
        <v>24</v>
      </c>
      <c r="H5" s="62"/>
      <c r="I5" s="62"/>
      <c r="J5" s="62" t="s">
        <v>33</v>
      </c>
      <c r="K5" s="62"/>
      <c r="L5" s="62"/>
      <c r="M5" s="62" t="s">
        <v>37</v>
      </c>
      <c r="N5" s="62"/>
      <c r="O5" s="62"/>
      <c r="P5" s="61" t="s">
        <v>39</v>
      </c>
      <c r="Q5" s="61"/>
      <c r="R5" s="61" t="s">
        <v>45</v>
      </c>
      <c r="S5" s="61"/>
      <c r="T5" s="62">
        <v>8</v>
      </c>
      <c r="U5" s="62"/>
      <c r="V5" s="5" t="s">
        <v>66</v>
      </c>
    </row>
    <row r="6" spans="1:22" ht="51.6" customHeight="1" x14ac:dyDescent="0.3">
      <c r="A6" s="64" t="s">
        <v>56</v>
      </c>
      <c r="B6" s="64"/>
      <c r="C6" s="61" t="s">
        <v>16</v>
      </c>
      <c r="D6" s="61"/>
      <c r="E6" s="63">
        <v>150000</v>
      </c>
      <c r="F6" s="62"/>
      <c r="G6" s="62" t="s">
        <v>25</v>
      </c>
      <c r="H6" s="62"/>
      <c r="I6" s="62"/>
      <c r="J6" s="62" t="s">
        <v>33</v>
      </c>
      <c r="K6" s="62"/>
      <c r="L6" s="62"/>
      <c r="M6" s="62" t="s">
        <v>37</v>
      </c>
      <c r="N6" s="62"/>
      <c r="O6" s="62"/>
      <c r="P6" s="61" t="s">
        <v>41</v>
      </c>
      <c r="Q6" s="61"/>
      <c r="R6" s="61" t="s">
        <v>46</v>
      </c>
      <c r="S6" s="61"/>
      <c r="T6" s="62">
        <v>9</v>
      </c>
      <c r="U6" s="62"/>
      <c r="V6" s="5" t="s">
        <v>66</v>
      </c>
    </row>
    <row r="7" spans="1:22" ht="57.6" customHeight="1" x14ac:dyDescent="0.3">
      <c r="A7" s="64" t="s">
        <v>57</v>
      </c>
      <c r="B7" s="64"/>
      <c r="C7" s="61" t="s">
        <v>17</v>
      </c>
      <c r="D7" s="61"/>
      <c r="E7" s="63" t="s">
        <v>31</v>
      </c>
      <c r="F7" s="62"/>
      <c r="G7" s="62" t="s">
        <v>24</v>
      </c>
      <c r="H7" s="62"/>
      <c r="I7" s="62"/>
      <c r="J7" s="62" t="s">
        <v>33</v>
      </c>
      <c r="K7" s="62"/>
      <c r="L7" s="62"/>
      <c r="M7" s="62" t="s">
        <v>35</v>
      </c>
      <c r="N7" s="62"/>
      <c r="O7" s="62"/>
      <c r="P7" s="61" t="s">
        <v>38</v>
      </c>
      <c r="Q7" s="61"/>
      <c r="R7" s="61" t="s">
        <v>47</v>
      </c>
      <c r="S7" s="61"/>
      <c r="T7" s="62">
        <v>9</v>
      </c>
      <c r="U7" s="62"/>
      <c r="V7" s="5" t="s">
        <v>66</v>
      </c>
    </row>
    <row r="8" spans="1:22" ht="59.4" customHeight="1" x14ac:dyDescent="0.3">
      <c r="A8" s="64" t="s">
        <v>58</v>
      </c>
      <c r="B8" s="64"/>
      <c r="C8" s="61" t="s">
        <v>18</v>
      </c>
      <c r="D8" s="61"/>
      <c r="E8" s="62" t="s">
        <v>32</v>
      </c>
      <c r="F8" s="62"/>
      <c r="G8" s="62" t="s">
        <v>24</v>
      </c>
      <c r="H8" s="62"/>
      <c r="I8" s="62"/>
      <c r="J8" s="62" t="s">
        <v>34</v>
      </c>
      <c r="K8" s="62"/>
      <c r="L8" s="62"/>
      <c r="M8" s="62" t="s">
        <v>35</v>
      </c>
      <c r="N8" s="62"/>
      <c r="O8" s="62"/>
      <c r="P8" s="61" t="s">
        <v>40</v>
      </c>
      <c r="Q8" s="61"/>
      <c r="R8" s="61" t="s">
        <v>48</v>
      </c>
      <c r="S8" s="61"/>
      <c r="T8" s="62">
        <v>9</v>
      </c>
      <c r="U8" s="62"/>
      <c r="V8" s="5" t="s">
        <v>66</v>
      </c>
    </row>
    <row r="9" spans="1:22" ht="57.6" customHeight="1" x14ac:dyDescent="0.3">
      <c r="A9" s="64" t="s">
        <v>59</v>
      </c>
      <c r="B9" s="64"/>
      <c r="C9" s="61" t="s">
        <v>19</v>
      </c>
      <c r="D9" s="61"/>
      <c r="E9" s="62" t="s">
        <v>29</v>
      </c>
      <c r="F9" s="62"/>
      <c r="G9" s="62" t="s">
        <v>26</v>
      </c>
      <c r="H9" s="62"/>
      <c r="I9" s="62"/>
      <c r="J9" s="62" t="s">
        <v>34</v>
      </c>
      <c r="K9" s="62"/>
      <c r="L9" s="62"/>
      <c r="M9" s="62" t="s">
        <v>36</v>
      </c>
      <c r="N9" s="62"/>
      <c r="O9" s="62"/>
      <c r="P9" s="61" t="s">
        <v>42</v>
      </c>
      <c r="Q9" s="61"/>
      <c r="R9" s="61" t="s">
        <v>45</v>
      </c>
      <c r="S9" s="61"/>
      <c r="T9" s="62">
        <v>7</v>
      </c>
      <c r="U9" s="62"/>
      <c r="V9" s="5" t="s">
        <v>66</v>
      </c>
    </row>
    <row r="10" spans="1:22" ht="57" customHeight="1" x14ac:dyDescent="0.3">
      <c r="A10" s="64" t="s">
        <v>60</v>
      </c>
      <c r="B10" s="64"/>
      <c r="C10" s="61" t="s">
        <v>20</v>
      </c>
      <c r="D10" s="61"/>
      <c r="E10" s="62" t="s">
        <v>30</v>
      </c>
      <c r="F10" s="62"/>
      <c r="G10" s="62" t="s">
        <v>24</v>
      </c>
      <c r="H10" s="62"/>
      <c r="I10" s="62"/>
      <c r="J10" s="62" t="s">
        <v>33</v>
      </c>
      <c r="K10" s="62"/>
      <c r="L10" s="62"/>
      <c r="M10" s="62" t="s">
        <v>36</v>
      </c>
      <c r="N10" s="62"/>
      <c r="O10" s="62"/>
      <c r="P10" s="61" t="s">
        <v>39</v>
      </c>
      <c r="Q10" s="61"/>
      <c r="R10" s="61" t="s">
        <v>46</v>
      </c>
      <c r="S10" s="61"/>
      <c r="T10" s="62">
        <v>7</v>
      </c>
      <c r="U10" s="62"/>
      <c r="V10" s="5" t="s">
        <v>66</v>
      </c>
    </row>
    <row r="11" spans="1:22" ht="57.6" customHeight="1" x14ac:dyDescent="0.3">
      <c r="A11" s="64" t="s">
        <v>61</v>
      </c>
      <c r="B11" s="64"/>
      <c r="C11" s="61" t="s">
        <v>21</v>
      </c>
      <c r="D11" s="61"/>
      <c r="E11" s="63">
        <v>50000</v>
      </c>
      <c r="F11" s="62"/>
      <c r="G11" s="62" t="s">
        <v>27</v>
      </c>
      <c r="H11" s="62"/>
      <c r="I11" s="62"/>
      <c r="J11" s="62" t="s">
        <v>34</v>
      </c>
      <c r="K11" s="62"/>
      <c r="L11" s="62"/>
      <c r="M11" s="62" t="s">
        <v>36</v>
      </c>
      <c r="N11" s="62"/>
      <c r="O11" s="62"/>
      <c r="P11" s="61" t="s">
        <v>43</v>
      </c>
      <c r="Q11" s="61"/>
      <c r="R11" s="61" t="s">
        <v>49</v>
      </c>
      <c r="S11" s="61"/>
      <c r="T11" s="62">
        <v>5</v>
      </c>
      <c r="U11" s="62"/>
      <c r="V11" s="5" t="s">
        <v>66</v>
      </c>
    </row>
    <row r="12" spans="1:22" ht="52.8" customHeight="1" x14ac:dyDescent="0.3">
      <c r="A12" s="64" t="s">
        <v>62</v>
      </c>
      <c r="B12" s="64"/>
      <c r="C12" s="61" t="s">
        <v>22</v>
      </c>
      <c r="D12" s="61"/>
      <c r="E12" s="63">
        <v>90000</v>
      </c>
      <c r="F12" s="62"/>
      <c r="G12" s="62" t="s">
        <v>24</v>
      </c>
      <c r="H12" s="62"/>
      <c r="I12" s="62"/>
      <c r="J12" s="62" t="s">
        <v>34</v>
      </c>
      <c r="K12" s="62"/>
      <c r="L12" s="62"/>
      <c r="M12" s="62" t="s">
        <v>35</v>
      </c>
      <c r="N12" s="62"/>
      <c r="O12" s="62"/>
      <c r="P12" s="61" t="s">
        <v>39</v>
      </c>
      <c r="Q12" s="61"/>
      <c r="R12" s="61" t="s">
        <v>50</v>
      </c>
      <c r="S12" s="61"/>
      <c r="T12" s="62">
        <v>7</v>
      </c>
      <c r="U12" s="62"/>
      <c r="V12" s="5" t="s">
        <v>66</v>
      </c>
    </row>
    <row r="13" spans="1:22" ht="57.6" customHeight="1" x14ac:dyDescent="0.3">
      <c r="A13" s="64" t="s">
        <v>63</v>
      </c>
      <c r="B13" s="64"/>
      <c r="C13" s="61" t="s">
        <v>23</v>
      </c>
      <c r="D13" s="61"/>
      <c r="E13" s="63">
        <v>130000</v>
      </c>
      <c r="F13" s="62"/>
      <c r="G13" s="62" t="s">
        <v>24</v>
      </c>
      <c r="H13" s="62"/>
      <c r="I13" s="62"/>
      <c r="J13" s="62" t="s">
        <v>33</v>
      </c>
      <c r="K13" s="62"/>
      <c r="L13" s="62"/>
      <c r="M13" s="62" t="s">
        <v>37</v>
      </c>
      <c r="N13" s="62"/>
      <c r="O13" s="62"/>
      <c r="P13" s="61" t="s">
        <v>38</v>
      </c>
      <c r="Q13" s="61"/>
      <c r="R13" s="61" t="s">
        <v>51</v>
      </c>
      <c r="S13" s="61"/>
      <c r="T13" s="62">
        <v>8</v>
      </c>
      <c r="U13" s="62"/>
      <c r="V13" s="5" t="s">
        <v>66</v>
      </c>
    </row>
  </sheetData>
  <mergeCells count="98">
    <mergeCell ref="P2:Q2"/>
    <mergeCell ref="R2:S2"/>
    <mergeCell ref="T2:U2"/>
    <mergeCell ref="C2:D2"/>
    <mergeCell ref="E2:F2"/>
    <mergeCell ref="G2:I2"/>
    <mergeCell ref="J2:L2"/>
    <mergeCell ref="M2:O2"/>
    <mergeCell ref="A10:B10"/>
    <mergeCell ref="M4:O4"/>
    <mergeCell ref="J4:L4"/>
    <mergeCell ref="G4:I4"/>
    <mergeCell ref="E4:F4"/>
    <mergeCell ref="C4:D4"/>
    <mergeCell ref="A4:B4"/>
    <mergeCell ref="A5:B5"/>
    <mergeCell ref="A6:B6"/>
    <mergeCell ref="A7:B7"/>
    <mergeCell ref="A8:B8"/>
    <mergeCell ref="A9:B9"/>
    <mergeCell ref="C10:D10"/>
    <mergeCell ref="E5:F5"/>
    <mergeCell ref="E6:F6"/>
    <mergeCell ref="E7:F7"/>
    <mergeCell ref="C7:D7"/>
    <mergeCell ref="C8:D8"/>
    <mergeCell ref="C9:D9"/>
    <mergeCell ref="G5:I5"/>
    <mergeCell ref="G6:I6"/>
    <mergeCell ref="G7:I7"/>
    <mergeCell ref="G8:I8"/>
    <mergeCell ref="G9:I9"/>
    <mergeCell ref="P4:Q4"/>
    <mergeCell ref="R4:S4"/>
    <mergeCell ref="T4:U4"/>
    <mergeCell ref="C5:D5"/>
    <mergeCell ref="C6:D6"/>
    <mergeCell ref="E13:F13"/>
    <mergeCell ref="A11:B11"/>
    <mergeCell ref="A12:B12"/>
    <mergeCell ref="A13:B13"/>
    <mergeCell ref="C12:D12"/>
    <mergeCell ref="C13:D13"/>
    <mergeCell ref="C11:D11"/>
    <mergeCell ref="E8:F8"/>
    <mergeCell ref="E9:F9"/>
    <mergeCell ref="E10:F10"/>
    <mergeCell ref="E11:F11"/>
    <mergeCell ref="G12:I12"/>
    <mergeCell ref="E12:F12"/>
    <mergeCell ref="G10:I10"/>
    <mergeCell ref="G11:I11"/>
    <mergeCell ref="G13:I13"/>
    <mergeCell ref="J5:L5"/>
    <mergeCell ref="J6:L6"/>
    <mergeCell ref="J7:L7"/>
    <mergeCell ref="J8:L8"/>
    <mergeCell ref="J9:L9"/>
    <mergeCell ref="J10:L10"/>
    <mergeCell ref="J11:L11"/>
    <mergeCell ref="J12:L12"/>
    <mergeCell ref="J13:L13"/>
    <mergeCell ref="M5:O5"/>
    <mergeCell ref="M6:O6"/>
    <mergeCell ref="M7:O7"/>
    <mergeCell ref="M8:O8"/>
    <mergeCell ref="M9:O9"/>
    <mergeCell ref="M10:O10"/>
    <mergeCell ref="M11:O11"/>
    <mergeCell ref="M12:O12"/>
    <mergeCell ref="M13:O13"/>
    <mergeCell ref="P11:Q11"/>
    <mergeCell ref="P12:Q12"/>
    <mergeCell ref="P13:Q13"/>
    <mergeCell ref="P10:Q10"/>
    <mergeCell ref="R5:S5"/>
    <mergeCell ref="R6:S6"/>
    <mergeCell ref="R7:S7"/>
    <mergeCell ref="R8:S8"/>
    <mergeCell ref="R9:S9"/>
    <mergeCell ref="P5:Q5"/>
    <mergeCell ref="P6:Q6"/>
    <mergeCell ref="P7:Q7"/>
    <mergeCell ref="P8:Q8"/>
    <mergeCell ref="P9:Q9"/>
    <mergeCell ref="R13:S13"/>
    <mergeCell ref="T13:U13"/>
    <mergeCell ref="R12:S12"/>
    <mergeCell ref="T5:U5"/>
    <mergeCell ref="T6:U6"/>
    <mergeCell ref="T7:U7"/>
    <mergeCell ref="T8:U8"/>
    <mergeCell ref="T9:U9"/>
    <mergeCell ref="T10:U10"/>
    <mergeCell ref="T11:U11"/>
    <mergeCell ref="T12:U12"/>
    <mergeCell ref="R10:S10"/>
    <mergeCell ref="R11:S11"/>
  </mergeCells>
  <phoneticPr fontId="2" type="noConversion"/>
  <hyperlinks>
    <hyperlink ref="A1" r:id="rId1" xr:uid="{F164DE9C-1447-4787-BB90-2E2FC7F1D9CD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DA17E-0F33-4AF5-84D9-51E0341A9BAA}">
  <dimension ref="A1:H16"/>
  <sheetViews>
    <sheetView workbookViewId="0"/>
  </sheetViews>
  <sheetFormatPr defaultRowHeight="14.4" x14ac:dyDescent="0.3"/>
  <cols>
    <col min="1" max="1" width="17.44140625" customWidth="1"/>
    <col min="2" max="6" width="10.109375" bestFit="1" customWidth="1"/>
    <col min="7" max="7" width="11.88671875" bestFit="1" customWidth="1"/>
  </cols>
  <sheetData>
    <row r="1" spans="1:8" x14ac:dyDescent="0.3">
      <c r="A1" s="3" t="s">
        <v>81</v>
      </c>
      <c r="B1" s="3" t="s">
        <v>7</v>
      </c>
      <c r="C1" s="3" t="s">
        <v>8</v>
      </c>
      <c r="D1" s="3" t="s">
        <v>9</v>
      </c>
      <c r="E1" s="3" t="s">
        <v>10</v>
      </c>
      <c r="F1" s="3" t="s">
        <v>11</v>
      </c>
      <c r="G1" s="3" t="s">
        <v>64</v>
      </c>
    </row>
    <row r="2" spans="1:8" ht="57.6" x14ac:dyDescent="0.3">
      <c r="A2" s="9" t="s">
        <v>77</v>
      </c>
      <c r="B2" s="3">
        <v>0</v>
      </c>
      <c r="C2" s="3">
        <v>0</v>
      </c>
      <c r="D2" s="3">
        <v>0</v>
      </c>
      <c r="E2" s="3">
        <v>0</v>
      </c>
      <c r="F2" s="3">
        <v>0</v>
      </c>
      <c r="G2" s="3" t="s">
        <v>80</v>
      </c>
    </row>
    <row r="3" spans="1:8" ht="28.8" x14ac:dyDescent="0.3">
      <c r="A3" s="9" t="s">
        <v>76</v>
      </c>
      <c r="B3" s="3" t="s">
        <v>71</v>
      </c>
      <c r="C3" s="3" t="s">
        <v>72</v>
      </c>
      <c r="D3" s="3" t="s">
        <v>73</v>
      </c>
      <c r="E3" s="3" t="s">
        <v>74</v>
      </c>
      <c r="F3" s="3" t="s">
        <v>75</v>
      </c>
      <c r="G3" s="3" t="s">
        <v>78</v>
      </c>
      <c r="H3" s="3" t="s">
        <v>107</v>
      </c>
    </row>
    <row r="4" spans="1:8" x14ac:dyDescent="0.3">
      <c r="A4" s="3" t="s">
        <v>55</v>
      </c>
      <c r="B4" s="3">
        <f ca="1">RANDBETWEEN(0,9)</f>
        <v>7</v>
      </c>
      <c r="C4" s="3">
        <f t="shared" ref="C4:F16" ca="1" si="0">RANDBETWEEN(0,9)</f>
        <v>4</v>
      </c>
      <c r="D4" s="3">
        <f t="shared" ca="1" si="0"/>
        <v>5</v>
      </c>
      <c r="E4" s="3">
        <f t="shared" ca="1" si="0"/>
        <v>6</v>
      </c>
      <c r="F4" s="3">
        <f t="shared" ca="1" si="0"/>
        <v>8</v>
      </c>
      <c r="G4" s="3" t="s">
        <v>79</v>
      </c>
      <c r="H4" s="3" t="s">
        <v>79</v>
      </c>
    </row>
    <row r="5" spans="1:8" x14ac:dyDescent="0.3">
      <c r="A5" s="3" t="s">
        <v>56</v>
      </c>
      <c r="B5" s="3">
        <f t="shared" ref="B5:B16" ca="1" si="1">RANDBETWEEN(0,9)</f>
        <v>4</v>
      </c>
      <c r="C5" s="3">
        <f t="shared" ca="1" si="0"/>
        <v>5</v>
      </c>
      <c r="D5" s="3">
        <f t="shared" ca="1" si="0"/>
        <v>7</v>
      </c>
      <c r="E5" s="3">
        <f t="shared" ca="1" si="0"/>
        <v>6</v>
      </c>
      <c r="F5" s="3">
        <f t="shared" ca="1" si="0"/>
        <v>5</v>
      </c>
      <c r="G5" s="3" t="s">
        <v>79</v>
      </c>
      <c r="H5" s="3" t="s">
        <v>79</v>
      </c>
    </row>
    <row r="6" spans="1:8" x14ac:dyDescent="0.3">
      <c r="A6" s="3" t="s">
        <v>57</v>
      </c>
      <c r="B6" s="3">
        <f t="shared" ca="1" si="1"/>
        <v>9</v>
      </c>
      <c r="C6" s="3">
        <f t="shared" ca="1" si="0"/>
        <v>4</v>
      </c>
      <c r="D6" s="3">
        <f t="shared" ca="1" si="0"/>
        <v>2</v>
      </c>
      <c r="E6" s="3">
        <f t="shared" ca="1" si="0"/>
        <v>0</v>
      </c>
      <c r="F6" s="3">
        <f t="shared" ca="1" si="0"/>
        <v>6</v>
      </c>
      <c r="G6" s="3" t="s">
        <v>79</v>
      </c>
      <c r="H6" s="3" t="s">
        <v>79</v>
      </c>
    </row>
    <row r="7" spans="1:8" x14ac:dyDescent="0.3">
      <c r="A7" s="3" t="s">
        <v>58</v>
      </c>
      <c r="B7" s="3">
        <f t="shared" ca="1" si="1"/>
        <v>9</v>
      </c>
      <c r="C7" s="3">
        <f t="shared" ca="1" si="0"/>
        <v>2</v>
      </c>
      <c r="D7" s="3">
        <f t="shared" ca="1" si="0"/>
        <v>9</v>
      </c>
      <c r="E7" s="3">
        <f t="shared" ca="1" si="0"/>
        <v>8</v>
      </c>
      <c r="F7" s="3">
        <f t="shared" ca="1" si="0"/>
        <v>2</v>
      </c>
      <c r="G7" s="3" t="s">
        <v>79</v>
      </c>
      <c r="H7" s="3" t="s">
        <v>79</v>
      </c>
    </row>
    <row r="8" spans="1:8" x14ac:dyDescent="0.3">
      <c r="A8" s="3" t="s">
        <v>59</v>
      </c>
      <c r="B8" s="3">
        <f t="shared" ca="1" si="1"/>
        <v>2</v>
      </c>
      <c r="C8" s="3">
        <f t="shared" ca="1" si="0"/>
        <v>2</v>
      </c>
      <c r="D8" s="3">
        <f t="shared" ca="1" si="0"/>
        <v>1</v>
      </c>
      <c r="E8" s="3">
        <f t="shared" ca="1" si="0"/>
        <v>8</v>
      </c>
      <c r="F8" s="3">
        <f t="shared" ca="1" si="0"/>
        <v>3</v>
      </c>
      <c r="G8" s="3" t="s">
        <v>79</v>
      </c>
      <c r="H8" s="3" t="s">
        <v>79</v>
      </c>
    </row>
    <row r="9" spans="1:8" x14ac:dyDescent="0.3">
      <c r="A9" s="3" t="s">
        <v>60</v>
      </c>
      <c r="B9" s="3">
        <f t="shared" ca="1" si="1"/>
        <v>6</v>
      </c>
      <c r="C9" s="3">
        <f t="shared" ca="1" si="0"/>
        <v>1</v>
      </c>
      <c r="D9" s="3">
        <f t="shared" ca="1" si="0"/>
        <v>7</v>
      </c>
      <c r="E9" s="3">
        <f t="shared" ca="1" si="0"/>
        <v>7</v>
      </c>
      <c r="F9" s="3">
        <f t="shared" ca="1" si="0"/>
        <v>9</v>
      </c>
      <c r="G9" s="3" t="s">
        <v>79</v>
      </c>
      <c r="H9" s="3" t="s">
        <v>79</v>
      </c>
    </row>
    <row r="10" spans="1:8" x14ac:dyDescent="0.3">
      <c r="A10" s="3" t="s">
        <v>61</v>
      </c>
      <c r="B10" s="3">
        <f t="shared" ca="1" si="1"/>
        <v>6</v>
      </c>
      <c r="C10" s="3">
        <f t="shared" ca="1" si="0"/>
        <v>6</v>
      </c>
      <c r="D10" s="3">
        <f t="shared" ca="1" si="0"/>
        <v>8</v>
      </c>
      <c r="E10" s="3">
        <f t="shared" ca="1" si="0"/>
        <v>6</v>
      </c>
      <c r="F10" s="3">
        <f t="shared" ca="1" si="0"/>
        <v>7</v>
      </c>
      <c r="G10" s="3" t="s">
        <v>79</v>
      </c>
      <c r="H10" s="3" t="s">
        <v>79</v>
      </c>
    </row>
    <row r="11" spans="1:8" x14ac:dyDescent="0.3">
      <c r="A11" s="3" t="s">
        <v>62</v>
      </c>
      <c r="B11" s="3">
        <f t="shared" ca="1" si="1"/>
        <v>9</v>
      </c>
      <c r="C11" s="3">
        <f t="shared" ca="1" si="0"/>
        <v>3</v>
      </c>
      <c r="D11" s="3">
        <f t="shared" ca="1" si="0"/>
        <v>1</v>
      </c>
      <c r="E11" s="3">
        <f t="shared" ca="1" si="0"/>
        <v>1</v>
      </c>
      <c r="F11" s="3">
        <f t="shared" ca="1" si="0"/>
        <v>8</v>
      </c>
      <c r="G11" s="3" t="s">
        <v>79</v>
      </c>
      <c r="H11" s="3" t="s">
        <v>79</v>
      </c>
    </row>
    <row r="12" spans="1:8" x14ac:dyDescent="0.3">
      <c r="A12" s="3" t="s">
        <v>63</v>
      </c>
      <c r="B12" s="3">
        <f t="shared" ca="1" si="1"/>
        <v>7</v>
      </c>
      <c r="C12" s="3">
        <f t="shared" ca="1" si="0"/>
        <v>9</v>
      </c>
      <c r="D12" s="3">
        <f t="shared" ca="1" si="0"/>
        <v>6</v>
      </c>
      <c r="E12" s="3">
        <f t="shared" ca="1" si="0"/>
        <v>7</v>
      </c>
      <c r="F12" s="3">
        <f t="shared" ca="1" si="0"/>
        <v>7</v>
      </c>
      <c r="G12" s="3" t="s">
        <v>79</v>
      </c>
      <c r="H12" s="3" t="s">
        <v>79</v>
      </c>
    </row>
    <row r="13" spans="1:8" x14ac:dyDescent="0.3">
      <c r="A13" s="3" t="s">
        <v>67</v>
      </c>
      <c r="B13" s="3">
        <f t="shared" ca="1" si="1"/>
        <v>6</v>
      </c>
      <c r="C13" s="3">
        <f t="shared" ca="1" si="0"/>
        <v>3</v>
      </c>
      <c r="D13" s="3">
        <f t="shared" ca="1" si="0"/>
        <v>2</v>
      </c>
      <c r="E13" s="3">
        <f t="shared" ca="1" si="0"/>
        <v>7</v>
      </c>
      <c r="F13" s="3">
        <f t="shared" ca="1" si="0"/>
        <v>6</v>
      </c>
      <c r="G13" s="3" t="s">
        <v>79</v>
      </c>
      <c r="H13" s="3" t="s">
        <v>79</v>
      </c>
    </row>
    <row r="14" spans="1:8" x14ac:dyDescent="0.3">
      <c r="A14" s="3" t="s">
        <v>68</v>
      </c>
      <c r="B14" s="3">
        <f t="shared" ca="1" si="1"/>
        <v>7</v>
      </c>
      <c r="C14" s="3">
        <f t="shared" ca="1" si="0"/>
        <v>0</v>
      </c>
      <c r="D14" s="3">
        <f t="shared" ca="1" si="0"/>
        <v>2</v>
      </c>
      <c r="E14" s="3">
        <f t="shared" ca="1" si="0"/>
        <v>8</v>
      </c>
      <c r="F14" s="3">
        <f t="shared" ca="1" si="0"/>
        <v>5</v>
      </c>
      <c r="G14" s="3" t="s">
        <v>79</v>
      </c>
      <c r="H14" s="3" t="s">
        <v>79</v>
      </c>
    </row>
    <row r="15" spans="1:8" x14ac:dyDescent="0.3">
      <c r="A15" s="3" t="s">
        <v>69</v>
      </c>
      <c r="B15" s="3">
        <f t="shared" ca="1" si="1"/>
        <v>7</v>
      </c>
      <c r="C15" s="3">
        <f t="shared" ca="1" si="0"/>
        <v>6</v>
      </c>
      <c r="D15" s="3">
        <f t="shared" ca="1" si="0"/>
        <v>8</v>
      </c>
      <c r="E15" s="3">
        <f t="shared" ca="1" si="0"/>
        <v>5</v>
      </c>
      <c r="F15" s="3">
        <f t="shared" ca="1" si="0"/>
        <v>8</v>
      </c>
      <c r="G15" s="3" t="s">
        <v>79</v>
      </c>
      <c r="H15" s="3" t="s">
        <v>79</v>
      </c>
    </row>
    <row r="16" spans="1:8" x14ac:dyDescent="0.3">
      <c r="A16" s="3" t="s">
        <v>70</v>
      </c>
      <c r="B16" s="3">
        <f t="shared" ca="1" si="1"/>
        <v>1</v>
      </c>
      <c r="C16" s="3">
        <f t="shared" ca="1" si="0"/>
        <v>8</v>
      </c>
      <c r="D16" s="3">
        <f t="shared" ca="1" si="0"/>
        <v>8</v>
      </c>
      <c r="E16" s="3">
        <f t="shared" ca="1" si="0"/>
        <v>9</v>
      </c>
      <c r="F16" s="3">
        <f t="shared" ca="1" si="0"/>
        <v>1</v>
      </c>
      <c r="G16" s="3" t="s">
        <v>79</v>
      </c>
      <c r="H16" s="3" t="s">
        <v>79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1554A-51A8-45DD-A50A-50AF798D3C51}">
  <dimension ref="A1:M67"/>
  <sheetViews>
    <sheetView topLeftCell="A20" zoomScale="54" workbookViewId="0">
      <selection activeCell="K47" sqref="K47"/>
    </sheetView>
  </sheetViews>
  <sheetFormatPr defaultRowHeight="14.4" x14ac:dyDescent="0.3"/>
  <cols>
    <col min="1" max="1" width="11.44140625" bestFit="1" customWidth="1"/>
    <col min="2" max="2" width="10.21875" bestFit="1" customWidth="1"/>
    <col min="3" max="3" width="11.21875" bestFit="1" customWidth="1"/>
    <col min="4" max="6" width="10.21875" bestFit="1" customWidth="1"/>
    <col min="7" max="7" width="11.88671875" bestFit="1" customWidth="1"/>
    <col min="8" max="8" width="13.44140625" bestFit="1" customWidth="1"/>
    <col min="9" max="9" width="23.5546875" bestFit="1" customWidth="1"/>
    <col min="10" max="13" width="10.109375" bestFit="1" customWidth="1"/>
  </cols>
  <sheetData>
    <row r="1" spans="1:7" x14ac:dyDescent="0.3">
      <c r="A1" s="3" t="s">
        <v>81</v>
      </c>
      <c r="B1" s="3" t="s">
        <v>7</v>
      </c>
      <c r="C1" s="3" t="s">
        <v>8</v>
      </c>
      <c r="D1" s="3" t="s">
        <v>9</v>
      </c>
      <c r="E1" s="3" t="s">
        <v>10</v>
      </c>
      <c r="F1" s="3" t="s">
        <v>11</v>
      </c>
      <c r="G1" s="3" t="s">
        <v>64</v>
      </c>
    </row>
    <row r="2" spans="1:7" ht="72" x14ac:dyDescent="0.3">
      <c r="A2" s="9" t="s">
        <v>77</v>
      </c>
      <c r="B2" s="3">
        <v>0</v>
      </c>
      <c r="C2" s="3">
        <v>0</v>
      </c>
      <c r="D2" s="3">
        <v>0</v>
      </c>
      <c r="E2" s="3">
        <v>0</v>
      </c>
      <c r="F2" s="3">
        <v>0</v>
      </c>
      <c r="G2" s="3" t="s">
        <v>80</v>
      </c>
    </row>
    <row r="3" spans="1:7" ht="43.2" x14ac:dyDescent="0.3">
      <c r="A3" s="9" t="s">
        <v>76</v>
      </c>
      <c r="B3" s="3" t="s">
        <v>71</v>
      </c>
      <c r="C3" s="3" t="s">
        <v>72</v>
      </c>
      <c r="D3" s="3" t="s">
        <v>73</v>
      </c>
      <c r="E3" s="3" t="s">
        <v>74</v>
      </c>
      <c r="F3" s="3" t="s">
        <v>75</v>
      </c>
      <c r="G3" s="3" t="s">
        <v>78</v>
      </c>
    </row>
    <row r="4" spans="1:7" x14ac:dyDescent="0.3">
      <c r="A4" s="3" t="s">
        <v>55</v>
      </c>
      <c r="B4" s="3">
        <v>4</v>
      </c>
      <c r="C4" s="3">
        <v>9</v>
      </c>
      <c r="D4" s="3">
        <v>7</v>
      </c>
      <c r="E4" s="3">
        <v>4</v>
      </c>
      <c r="F4" s="3">
        <v>4</v>
      </c>
      <c r="G4" s="3" t="s">
        <v>79</v>
      </c>
    </row>
    <row r="5" spans="1:7" x14ac:dyDescent="0.3">
      <c r="A5" s="3" t="s">
        <v>56</v>
      </c>
      <c r="B5" s="3">
        <v>8</v>
      </c>
      <c r="C5" s="3">
        <v>0</v>
      </c>
      <c r="D5" s="3">
        <v>7</v>
      </c>
      <c r="E5" s="3">
        <v>7</v>
      </c>
      <c r="F5" s="3">
        <v>6</v>
      </c>
      <c r="G5" s="3" t="s">
        <v>79</v>
      </c>
    </row>
    <row r="6" spans="1:7" x14ac:dyDescent="0.3">
      <c r="A6" s="3" t="s">
        <v>57</v>
      </c>
      <c r="B6" s="3">
        <v>5</v>
      </c>
      <c r="C6" s="3">
        <v>1</v>
      </c>
      <c r="D6" s="3">
        <v>9</v>
      </c>
      <c r="E6" s="3">
        <v>8</v>
      </c>
      <c r="F6" s="3">
        <v>5</v>
      </c>
      <c r="G6" s="3" t="s">
        <v>79</v>
      </c>
    </row>
    <row r="7" spans="1:7" x14ac:dyDescent="0.3">
      <c r="A7" s="3" t="s">
        <v>58</v>
      </c>
      <c r="B7" s="3">
        <v>2</v>
      </c>
      <c r="C7" s="3">
        <v>2</v>
      </c>
      <c r="D7" s="3">
        <v>2</v>
      </c>
      <c r="E7" s="3">
        <v>0</v>
      </c>
      <c r="F7" s="3">
        <v>8</v>
      </c>
      <c r="G7" s="3" t="s">
        <v>79</v>
      </c>
    </row>
    <row r="8" spans="1:7" x14ac:dyDescent="0.3">
      <c r="A8" s="3" t="s">
        <v>59</v>
      </c>
      <c r="B8" s="3">
        <v>2</v>
      </c>
      <c r="C8" s="3">
        <v>3</v>
      </c>
      <c r="D8" s="3">
        <v>5</v>
      </c>
      <c r="E8" s="3">
        <v>3</v>
      </c>
      <c r="F8" s="3">
        <v>1</v>
      </c>
      <c r="G8" s="3" t="s">
        <v>79</v>
      </c>
    </row>
    <row r="9" spans="1:7" x14ac:dyDescent="0.3">
      <c r="A9" s="3" t="s">
        <v>60</v>
      </c>
      <c r="B9" s="3">
        <v>6</v>
      </c>
      <c r="C9" s="3">
        <v>7</v>
      </c>
      <c r="D9" s="3">
        <v>5</v>
      </c>
      <c r="E9" s="3">
        <v>7</v>
      </c>
      <c r="F9" s="3">
        <v>1</v>
      </c>
      <c r="G9" s="3" t="s">
        <v>79</v>
      </c>
    </row>
    <row r="10" spans="1:7" x14ac:dyDescent="0.3">
      <c r="A10" s="3" t="s">
        <v>61</v>
      </c>
      <c r="B10" s="3">
        <v>2</v>
      </c>
      <c r="C10" s="3">
        <v>8</v>
      </c>
      <c r="D10" s="3">
        <v>3</v>
      </c>
      <c r="E10" s="3">
        <v>3</v>
      </c>
      <c r="F10" s="3">
        <v>5</v>
      </c>
      <c r="G10" s="3" t="s">
        <v>79</v>
      </c>
    </row>
    <row r="11" spans="1:7" x14ac:dyDescent="0.3">
      <c r="A11" s="3" t="s">
        <v>62</v>
      </c>
      <c r="B11" s="3">
        <v>9</v>
      </c>
      <c r="C11" s="3">
        <v>4</v>
      </c>
      <c r="D11" s="3">
        <v>6</v>
      </c>
      <c r="E11" s="3">
        <v>0</v>
      </c>
      <c r="F11" s="3">
        <v>4</v>
      </c>
      <c r="G11" s="3" t="s">
        <v>79</v>
      </c>
    </row>
    <row r="12" spans="1:7" x14ac:dyDescent="0.3">
      <c r="A12" s="3" t="s">
        <v>63</v>
      </c>
      <c r="B12" s="3">
        <v>8</v>
      </c>
      <c r="C12" s="3">
        <v>8</v>
      </c>
      <c r="D12" s="3">
        <v>7</v>
      </c>
      <c r="E12" s="3">
        <v>8</v>
      </c>
      <c r="F12" s="3">
        <v>8</v>
      </c>
      <c r="G12" s="3" t="s">
        <v>79</v>
      </c>
    </row>
    <row r="13" spans="1:7" x14ac:dyDescent="0.3">
      <c r="A13" s="3" t="s">
        <v>67</v>
      </c>
      <c r="B13" s="3">
        <v>7</v>
      </c>
      <c r="C13" s="3">
        <v>4</v>
      </c>
      <c r="D13" s="3">
        <v>8</v>
      </c>
      <c r="E13" s="3">
        <v>4</v>
      </c>
      <c r="F13" s="3">
        <v>1</v>
      </c>
      <c r="G13" s="3" t="s">
        <v>79</v>
      </c>
    </row>
    <row r="14" spans="1:7" x14ac:dyDescent="0.3">
      <c r="A14" s="3" t="s">
        <v>68</v>
      </c>
      <c r="B14" s="3">
        <v>1</v>
      </c>
      <c r="C14" s="3">
        <v>1</v>
      </c>
      <c r="D14" s="3">
        <v>5</v>
      </c>
      <c r="E14" s="3">
        <v>1</v>
      </c>
      <c r="F14" s="3">
        <v>3</v>
      </c>
      <c r="G14" s="3" t="s">
        <v>79</v>
      </c>
    </row>
    <row r="15" spans="1:7" x14ac:dyDescent="0.3">
      <c r="A15" s="3" t="s">
        <v>69</v>
      </c>
      <c r="B15" s="3">
        <v>6</v>
      </c>
      <c r="C15" s="3">
        <v>0</v>
      </c>
      <c r="D15" s="3">
        <v>7</v>
      </c>
      <c r="E15" s="3">
        <v>1</v>
      </c>
      <c r="F15" s="3">
        <v>2</v>
      </c>
      <c r="G15" s="3" t="s">
        <v>79</v>
      </c>
    </row>
    <row r="16" spans="1:7" x14ac:dyDescent="0.3">
      <c r="A16" s="3" t="s">
        <v>70</v>
      </c>
      <c r="B16" s="3">
        <v>7</v>
      </c>
      <c r="C16" s="3">
        <v>6</v>
      </c>
      <c r="D16" s="3">
        <v>2</v>
      </c>
      <c r="E16" s="3">
        <v>7</v>
      </c>
      <c r="F16" s="3">
        <v>2</v>
      </c>
      <c r="G16" s="3" t="s">
        <v>79</v>
      </c>
    </row>
    <row r="18" spans="1:7" x14ac:dyDescent="0.3">
      <c r="A18" s="3" t="s">
        <v>82</v>
      </c>
      <c r="B18" t="str">
        <f>B3</f>
        <v>attribute#1</v>
      </c>
      <c r="C18" t="str">
        <f t="shared" ref="C18:G18" si="0">C3</f>
        <v>attribute#2</v>
      </c>
      <c r="D18" t="str">
        <f t="shared" si="0"/>
        <v>attribute#3</v>
      </c>
      <c r="E18" t="str">
        <f t="shared" si="0"/>
        <v>attribute#4</v>
      </c>
      <c r="F18" t="str">
        <f t="shared" si="0"/>
        <v>attribute#5</v>
      </c>
      <c r="G18" t="str">
        <f t="shared" si="0"/>
        <v>ideality-index</v>
      </c>
    </row>
    <row r="19" spans="1:7" x14ac:dyDescent="0.3">
      <c r="A19" t="str">
        <f>A4</f>
        <v>company#1</v>
      </c>
      <c r="B19">
        <f>RANK(B4,B$4:B$16,B$2)</f>
        <v>9</v>
      </c>
      <c r="C19">
        <f t="shared" ref="C19:F19" si="1">RANK(C4,C$4:C$16,C$2)</f>
        <v>1</v>
      </c>
      <c r="D19">
        <f t="shared" si="1"/>
        <v>3</v>
      </c>
      <c r="E19">
        <f t="shared" si="1"/>
        <v>6</v>
      </c>
      <c r="F19">
        <f t="shared" si="1"/>
        <v>6</v>
      </c>
      <c r="G19">
        <v>1000</v>
      </c>
    </row>
    <row r="20" spans="1:7" x14ac:dyDescent="0.3">
      <c r="A20" t="str">
        <f t="shared" ref="A20:A31" si="2">A5</f>
        <v>company#2</v>
      </c>
      <c r="B20">
        <f t="shared" ref="B20:F31" si="3">RANK(B5,B$4:B$16,B$2)</f>
        <v>2</v>
      </c>
      <c r="C20">
        <f t="shared" si="3"/>
        <v>12</v>
      </c>
      <c r="D20">
        <f t="shared" si="3"/>
        <v>3</v>
      </c>
      <c r="E20">
        <f t="shared" si="3"/>
        <v>3</v>
      </c>
      <c r="F20">
        <f t="shared" si="3"/>
        <v>3</v>
      </c>
      <c r="G20">
        <v>1000</v>
      </c>
    </row>
    <row r="21" spans="1:7" x14ac:dyDescent="0.3">
      <c r="A21" t="str">
        <f t="shared" si="2"/>
        <v>company#3</v>
      </c>
      <c r="B21">
        <f t="shared" si="3"/>
        <v>8</v>
      </c>
      <c r="C21">
        <f t="shared" si="3"/>
        <v>10</v>
      </c>
      <c r="D21">
        <f t="shared" si="3"/>
        <v>1</v>
      </c>
      <c r="E21">
        <f t="shared" si="3"/>
        <v>1</v>
      </c>
      <c r="F21">
        <f t="shared" si="3"/>
        <v>4</v>
      </c>
      <c r="G21">
        <v>1000</v>
      </c>
    </row>
    <row r="22" spans="1:7" x14ac:dyDescent="0.3">
      <c r="A22" t="str">
        <f t="shared" si="2"/>
        <v>company#4</v>
      </c>
      <c r="B22">
        <f t="shared" si="3"/>
        <v>10</v>
      </c>
      <c r="C22">
        <f t="shared" si="3"/>
        <v>9</v>
      </c>
      <c r="D22">
        <f t="shared" si="3"/>
        <v>12</v>
      </c>
      <c r="E22">
        <f t="shared" si="3"/>
        <v>12</v>
      </c>
      <c r="F22">
        <f t="shared" si="3"/>
        <v>1</v>
      </c>
      <c r="G22">
        <v>1000</v>
      </c>
    </row>
    <row r="23" spans="1:7" x14ac:dyDescent="0.3">
      <c r="A23" t="str">
        <f t="shared" si="2"/>
        <v>company#5</v>
      </c>
      <c r="B23">
        <f t="shared" si="3"/>
        <v>10</v>
      </c>
      <c r="C23">
        <f t="shared" si="3"/>
        <v>8</v>
      </c>
      <c r="D23">
        <f t="shared" si="3"/>
        <v>8</v>
      </c>
      <c r="E23">
        <f t="shared" si="3"/>
        <v>8</v>
      </c>
      <c r="F23">
        <f t="shared" si="3"/>
        <v>11</v>
      </c>
      <c r="G23">
        <v>1000</v>
      </c>
    </row>
    <row r="24" spans="1:7" x14ac:dyDescent="0.3">
      <c r="A24" t="str">
        <f t="shared" si="2"/>
        <v>company#6</v>
      </c>
      <c r="B24">
        <f t="shared" si="3"/>
        <v>6</v>
      </c>
      <c r="C24">
        <f t="shared" si="3"/>
        <v>4</v>
      </c>
      <c r="D24">
        <f t="shared" si="3"/>
        <v>8</v>
      </c>
      <c r="E24">
        <f t="shared" si="3"/>
        <v>3</v>
      </c>
      <c r="F24">
        <f t="shared" si="3"/>
        <v>11</v>
      </c>
      <c r="G24">
        <v>1000</v>
      </c>
    </row>
    <row r="25" spans="1:7" x14ac:dyDescent="0.3">
      <c r="A25" t="str">
        <f t="shared" si="2"/>
        <v>company#7</v>
      </c>
      <c r="B25">
        <f t="shared" si="3"/>
        <v>10</v>
      </c>
      <c r="C25">
        <f t="shared" si="3"/>
        <v>2</v>
      </c>
      <c r="D25">
        <f t="shared" si="3"/>
        <v>11</v>
      </c>
      <c r="E25">
        <f t="shared" si="3"/>
        <v>8</v>
      </c>
      <c r="F25">
        <f t="shared" si="3"/>
        <v>4</v>
      </c>
      <c r="G25">
        <v>1000</v>
      </c>
    </row>
    <row r="26" spans="1:7" x14ac:dyDescent="0.3">
      <c r="A26" t="str">
        <f t="shared" si="2"/>
        <v>company#8</v>
      </c>
      <c r="B26">
        <f t="shared" si="3"/>
        <v>1</v>
      </c>
      <c r="C26">
        <f t="shared" si="3"/>
        <v>6</v>
      </c>
      <c r="D26">
        <f t="shared" si="3"/>
        <v>7</v>
      </c>
      <c r="E26">
        <f t="shared" si="3"/>
        <v>12</v>
      </c>
      <c r="F26">
        <f t="shared" si="3"/>
        <v>6</v>
      </c>
      <c r="G26">
        <v>1000</v>
      </c>
    </row>
    <row r="27" spans="1:7" x14ac:dyDescent="0.3">
      <c r="A27" t="str">
        <f t="shared" si="2"/>
        <v>company#9</v>
      </c>
      <c r="B27">
        <f t="shared" si="3"/>
        <v>2</v>
      </c>
      <c r="C27">
        <f t="shared" si="3"/>
        <v>2</v>
      </c>
      <c r="D27">
        <f t="shared" si="3"/>
        <v>3</v>
      </c>
      <c r="E27">
        <f t="shared" si="3"/>
        <v>1</v>
      </c>
      <c r="F27">
        <f t="shared" si="3"/>
        <v>1</v>
      </c>
      <c r="G27">
        <v>1000</v>
      </c>
    </row>
    <row r="28" spans="1:7" x14ac:dyDescent="0.3">
      <c r="A28" t="str">
        <f t="shared" si="2"/>
        <v>company#10</v>
      </c>
      <c r="B28">
        <f t="shared" si="3"/>
        <v>4</v>
      </c>
      <c r="C28">
        <f t="shared" si="3"/>
        <v>6</v>
      </c>
      <c r="D28">
        <f t="shared" si="3"/>
        <v>2</v>
      </c>
      <c r="E28">
        <f t="shared" si="3"/>
        <v>6</v>
      </c>
      <c r="F28">
        <f t="shared" si="3"/>
        <v>11</v>
      </c>
      <c r="G28">
        <v>1000</v>
      </c>
    </row>
    <row r="29" spans="1:7" x14ac:dyDescent="0.3">
      <c r="A29" t="str">
        <f t="shared" si="2"/>
        <v>company#11</v>
      </c>
      <c r="B29">
        <f t="shared" si="3"/>
        <v>13</v>
      </c>
      <c r="C29">
        <f t="shared" si="3"/>
        <v>10</v>
      </c>
      <c r="D29">
        <f t="shared" si="3"/>
        <v>8</v>
      </c>
      <c r="E29">
        <f t="shared" si="3"/>
        <v>10</v>
      </c>
      <c r="F29">
        <f t="shared" si="3"/>
        <v>8</v>
      </c>
      <c r="G29">
        <v>1000</v>
      </c>
    </row>
    <row r="30" spans="1:7" x14ac:dyDescent="0.3">
      <c r="A30" t="str">
        <f t="shared" si="2"/>
        <v>company#12</v>
      </c>
      <c r="B30">
        <f t="shared" si="3"/>
        <v>6</v>
      </c>
      <c r="C30">
        <f t="shared" si="3"/>
        <v>12</v>
      </c>
      <c r="D30">
        <f t="shared" si="3"/>
        <v>3</v>
      </c>
      <c r="E30">
        <f t="shared" si="3"/>
        <v>10</v>
      </c>
      <c r="F30">
        <f t="shared" si="3"/>
        <v>9</v>
      </c>
      <c r="G30">
        <v>1000</v>
      </c>
    </row>
    <row r="31" spans="1:7" x14ac:dyDescent="0.3">
      <c r="A31" t="str">
        <f t="shared" si="2"/>
        <v>company#13</v>
      </c>
      <c r="B31">
        <f t="shared" si="3"/>
        <v>4</v>
      </c>
      <c r="C31">
        <f t="shared" si="3"/>
        <v>5</v>
      </c>
      <c r="D31">
        <f t="shared" si="3"/>
        <v>12</v>
      </c>
      <c r="E31">
        <f t="shared" si="3"/>
        <v>3</v>
      </c>
      <c r="F31">
        <f t="shared" si="3"/>
        <v>9</v>
      </c>
      <c r="G31">
        <v>1000</v>
      </c>
    </row>
    <row r="33" spans="1:13" x14ac:dyDescent="0.3">
      <c r="A33" t="s">
        <v>83</v>
      </c>
      <c r="B33" t="str">
        <f>B18</f>
        <v>attribute#1</v>
      </c>
      <c r="C33" t="str">
        <f t="shared" ref="C33:F33" si="4">C18</f>
        <v>attribute#2</v>
      </c>
      <c r="D33" t="str">
        <f t="shared" si="4"/>
        <v>attribute#3</v>
      </c>
      <c r="E33" t="str">
        <f t="shared" si="4"/>
        <v>attribute#4</v>
      </c>
      <c r="F33" t="str">
        <f t="shared" si="4"/>
        <v>attribute#5</v>
      </c>
      <c r="I33" t="str">
        <f>B33</f>
        <v>attribute#1</v>
      </c>
      <c r="J33" t="str">
        <f t="shared" ref="J33:M33" si="5">C33</f>
        <v>attribute#2</v>
      </c>
      <c r="K33" t="str">
        <f t="shared" si="5"/>
        <v>attribute#3</v>
      </c>
      <c r="L33" t="str">
        <f t="shared" si="5"/>
        <v>attribute#4</v>
      </c>
      <c r="M33" t="str">
        <f t="shared" si="5"/>
        <v>attribute#5</v>
      </c>
    </row>
    <row r="34" spans="1:13" x14ac:dyDescent="0.3">
      <c r="A34">
        <v>1</v>
      </c>
      <c r="B34" s="78">
        <v>43.607068324687617</v>
      </c>
      <c r="C34" s="78">
        <v>26.847927170490419</v>
      </c>
      <c r="D34" s="78">
        <v>30.828922349453528</v>
      </c>
      <c r="E34" s="78">
        <v>18.448082337442745</v>
      </c>
      <c r="F34" s="78">
        <v>21.465192216803246</v>
      </c>
      <c r="G34" s="13"/>
      <c r="H34" s="13" t="s">
        <v>84</v>
      </c>
      <c r="I34" s="13">
        <f>B34-B35</f>
        <v>27.072572442883377</v>
      </c>
      <c r="J34" s="13">
        <f t="shared" ref="J34:M45" si="6">C34-C35</f>
        <v>9.1413260015647317</v>
      </c>
      <c r="K34" s="13">
        <f t="shared" si="6"/>
        <v>1.000000000144432</v>
      </c>
      <c r="L34" s="13">
        <f t="shared" si="6"/>
        <v>0.99999999982616572</v>
      </c>
      <c r="M34" s="13">
        <f t="shared" si="6"/>
        <v>0.9999999999975735</v>
      </c>
    </row>
    <row r="35" spans="1:13" x14ac:dyDescent="0.3">
      <c r="A35">
        <v>2</v>
      </c>
      <c r="B35" s="78">
        <v>16.53449588180424</v>
      </c>
      <c r="C35" s="78">
        <v>17.706601168925687</v>
      </c>
      <c r="D35" s="78">
        <v>29.828922349309096</v>
      </c>
      <c r="E35" s="78">
        <v>17.448082337616579</v>
      </c>
      <c r="F35" s="78">
        <v>20.465192216805672</v>
      </c>
      <c r="G35" s="13"/>
      <c r="H35" s="13" t="s">
        <v>85</v>
      </c>
      <c r="I35" s="13">
        <f t="shared" ref="I35:I45" si="7">B35-B36</f>
        <v>0.99999999999205258</v>
      </c>
      <c r="J35" s="13">
        <f t="shared" si="6"/>
        <v>0.99999999994020783</v>
      </c>
      <c r="K35" s="13">
        <f t="shared" si="6"/>
        <v>12.186242511964743</v>
      </c>
      <c r="L35" s="13">
        <f t="shared" si="6"/>
        <v>1.0000000034700989</v>
      </c>
      <c r="M35" s="13">
        <f t="shared" si="6"/>
        <v>0.99999999999727152</v>
      </c>
    </row>
    <row r="36" spans="1:13" x14ac:dyDescent="0.3">
      <c r="A36">
        <v>3</v>
      </c>
      <c r="B36" s="78">
        <v>15.534495881812187</v>
      </c>
      <c r="C36" s="78">
        <v>16.706601168985479</v>
      </c>
      <c r="D36" s="78">
        <v>17.642679837344353</v>
      </c>
      <c r="E36" s="78">
        <v>16.448082334146481</v>
      </c>
      <c r="F36" s="78">
        <v>19.465192216808401</v>
      </c>
      <c r="G36" s="13"/>
      <c r="H36" s="13"/>
      <c r="I36" s="13">
        <f t="shared" si="7"/>
        <v>0.99999999999112887</v>
      </c>
      <c r="J36" s="13">
        <f t="shared" si="6"/>
        <v>0.999999999933463</v>
      </c>
      <c r="K36" s="13">
        <f t="shared" si="6"/>
        <v>1.0000000000486189</v>
      </c>
      <c r="L36" s="13">
        <f t="shared" si="6"/>
        <v>1.0000000000273541</v>
      </c>
      <c r="M36" s="13">
        <f t="shared" si="6"/>
        <v>0.9999999999969198</v>
      </c>
    </row>
    <row r="37" spans="1:13" x14ac:dyDescent="0.3">
      <c r="A37">
        <v>4</v>
      </c>
      <c r="B37" s="78">
        <v>14.534495881821059</v>
      </c>
      <c r="C37" s="78">
        <v>15.706601169052016</v>
      </c>
      <c r="D37" s="78">
        <v>16.642679837295734</v>
      </c>
      <c r="E37" s="78">
        <v>15.448082334119126</v>
      </c>
      <c r="F37" s="78">
        <v>18.465192216811481</v>
      </c>
      <c r="G37" s="13"/>
      <c r="H37" s="13"/>
      <c r="I37" s="13">
        <f t="shared" si="7"/>
        <v>0.99999999999003286</v>
      </c>
      <c r="J37" s="13">
        <f t="shared" si="6"/>
        <v>0.99999999992551558</v>
      </c>
      <c r="K37" s="13">
        <f t="shared" si="6"/>
        <v>1.0000000000545004</v>
      </c>
      <c r="L37" s="13">
        <f t="shared" si="6"/>
        <v>1.0000000000313758</v>
      </c>
      <c r="M37" s="13">
        <f t="shared" si="6"/>
        <v>0.99999999999647571</v>
      </c>
    </row>
    <row r="38" spans="1:13" x14ac:dyDescent="0.3">
      <c r="A38">
        <v>5</v>
      </c>
      <c r="B38" s="78">
        <v>13.534495881831026</v>
      </c>
      <c r="C38" s="78">
        <v>14.7066011691265</v>
      </c>
      <c r="D38" s="78">
        <v>15.642679837241234</v>
      </c>
      <c r="E38" s="78">
        <v>14.448082334087751</v>
      </c>
      <c r="F38" s="78">
        <v>17.465192216815005</v>
      </c>
      <c r="G38" s="13"/>
      <c r="H38" s="13"/>
      <c r="I38" s="13">
        <f t="shared" si="7"/>
        <v>1.0000000003423555</v>
      </c>
      <c r="J38" s="13">
        <f t="shared" si="6"/>
        <v>1.0000000016793855</v>
      </c>
      <c r="K38" s="13">
        <f t="shared" si="6"/>
        <v>1.0000000000614904</v>
      </c>
      <c r="L38" s="13">
        <f t="shared" si="6"/>
        <v>1.0000000000363247</v>
      </c>
      <c r="M38" s="13">
        <f t="shared" si="6"/>
        <v>0.99999999999596412</v>
      </c>
    </row>
    <row r="39" spans="1:13" x14ac:dyDescent="0.3">
      <c r="A39">
        <v>6</v>
      </c>
      <c r="B39" s="78">
        <v>12.53449588148867</v>
      </c>
      <c r="C39" s="78">
        <v>13.706601167447115</v>
      </c>
      <c r="D39" s="78">
        <v>14.642679837179744</v>
      </c>
      <c r="E39" s="78">
        <v>13.448082334051426</v>
      </c>
      <c r="F39" s="78">
        <v>16.465192216819041</v>
      </c>
      <c r="G39" s="13"/>
      <c r="H39" s="13"/>
      <c r="I39" s="13">
        <f t="shared" si="7"/>
        <v>1.0000000000121094</v>
      </c>
      <c r="J39" s="13">
        <f t="shared" si="6"/>
        <v>1.0000000000242295</v>
      </c>
      <c r="K39" s="13">
        <f t="shared" si="6"/>
        <v>1.0000000000699316</v>
      </c>
      <c r="L39" s="13">
        <f t="shared" si="6"/>
        <v>1.0000000000425633</v>
      </c>
      <c r="M39" s="13">
        <f t="shared" si="6"/>
        <v>0.99999999999530864</v>
      </c>
    </row>
    <row r="40" spans="1:13" x14ac:dyDescent="0.3">
      <c r="A40">
        <v>7</v>
      </c>
      <c r="B40" s="78">
        <v>11.534495881476561</v>
      </c>
      <c r="C40" s="78">
        <v>12.706601167422885</v>
      </c>
      <c r="D40" s="78">
        <v>13.642679837109812</v>
      </c>
      <c r="E40" s="78">
        <v>12.448082334008863</v>
      </c>
      <c r="F40" s="78">
        <v>15.465192216823732</v>
      </c>
      <c r="G40" s="13"/>
      <c r="H40" s="13"/>
      <c r="I40" s="13">
        <f t="shared" si="7"/>
        <v>1.0000000000139426</v>
      </c>
      <c r="J40" s="13">
        <f t="shared" si="6"/>
        <v>1.0000000000277574</v>
      </c>
      <c r="K40" s="13">
        <f t="shared" si="6"/>
        <v>1.0000000000802292</v>
      </c>
      <c r="L40" s="13">
        <f t="shared" si="6"/>
        <v>1.0000000000505551</v>
      </c>
      <c r="M40" s="13">
        <f t="shared" si="6"/>
        <v>0.99999999999448086</v>
      </c>
    </row>
    <row r="41" spans="1:13" x14ac:dyDescent="0.3">
      <c r="A41">
        <v>8</v>
      </c>
      <c r="B41" s="78">
        <v>10.534495881462618</v>
      </c>
      <c r="C41" s="78">
        <v>11.706601167395128</v>
      </c>
      <c r="D41" s="78">
        <v>12.642679837029583</v>
      </c>
      <c r="E41" s="78">
        <v>11.448082333958308</v>
      </c>
      <c r="F41" s="78">
        <v>14.465192216829251</v>
      </c>
      <c r="G41" s="13"/>
      <c r="H41" s="13"/>
      <c r="I41" s="13">
        <f t="shared" si="7"/>
        <v>1.000000000016243</v>
      </c>
      <c r="J41" s="13">
        <f t="shared" si="6"/>
        <v>1.0000000000321112</v>
      </c>
      <c r="K41" s="13">
        <f t="shared" si="6"/>
        <v>1.0000000000929852</v>
      </c>
      <c r="L41" s="13">
        <f t="shared" si="6"/>
        <v>1.000000000061025</v>
      </c>
      <c r="M41" s="13">
        <f t="shared" si="6"/>
        <v>0.99999999999342215</v>
      </c>
    </row>
    <row r="42" spans="1:13" x14ac:dyDescent="0.3">
      <c r="A42">
        <v>9</v>
      </c>
      <c r="B42" s="78">
        <v>9.5344958814463752</v>
      </c>
      <c r="C42" s="78">
        <v>10.706601167363017</v>
      </c>
      <c r="D42" s="78">
        <v>11.642679836936598</v>
      </c>
      <c r="E42" s="78">
        <v>10.448082333897283</v>
      </c>
      <c r="F42" s="78">
        <v>13.465192216835829</v>
      </c>
      <c r="G42" s="13"/>
      <c r="H42" s="13"/>
      <c r="I42" s="13">
        <f t="shared" si="7"/>
        <v>1.0000000000191527</v>
      </c>
      <c r="J42" s="13">
        <f t="shared" si="6"/>
        <v>1.0000000000375699</v>
      </c>
      <c r="K42" s="13">
        <f t="shared" si="6"/>
        <v>1.000000000109047</v>
      </c>
      <c r="L42" s="13">
        <f t="shared" si="6"/>
        <v>1.0000000000751292</v>
      </c>
      <c r="M42" s="13">
        <f t="shared" si="6"/>
        <v>0.99999999999201172</v>
      </c>
    </row>
    <row r="43" spans="1:13" x14ac:dyDescent="0.3">
      <c r="A43">
        <v>10</v>
      </c>
      <c r="B43" s="78">
        <v>8.5344958814272225</v>
      </c>
      <c r="C43" s="78">
        <v>9.7066011673254469</v>
      </c>
      <c r="D43" s="78">
        <v>10.642679836827551</v>
      </c>
      <c r="E43" s="78">
        <v>9.4480823338221533</v>
      </c>
      <c r="F43" s="78">
        <v>12.465192216843818</v>
      </c>
      <c r="G43" s="13"/>
      <c r="H43" s="13"/>
      <c r="I43" s="13">
        <f t="shared" si="7"/>
        <v>1.0000000000229239</v>
      </c>
      <c r="J43" s="13">
        <f t="shared" si="6"/>
        <v>1.0000000000445617</v>
      </c>
      <c r="K43" s="13">
        <f t="shared" si="6"/>
        <v>1.0000000001296616</v>
      </c>
      <c r="L43" s="13">
        <f t="shared" si="6"/>
        <v>1.0000000000947527</v>
      </c>
      <c r="M43" s="13">
        <f t="shared" si="6"/>
        <v>0.99999999999010747</v>
      </c>
    </row>
    <row r="44" spans="1:13" x14ac:dyDescent="0.3">
      <c r="A44">
        <v>11</v>
      </c>
      <c r="B44" s="78">
        <v>7.5344958814042986</v>
      </c>
      <c r="C44" s="78">
        <v>8.7066011672808852</v>
      </c>
      <c r="D44" s="78">
        <v>9.642679836697889</v>
      </c>
      <c r="E44" s="78">
        <v>8.4480823337274007</v>
      </c>
      <c r="F44" s="78">
        <v>11.46519221685371</v>
      </c>
      <c r="G44" s="13"/>
      <c r="H44" s="13"/>
      <c r="I44" s="13">
        <f t="shared" si="7"/>
        <v>1.0000000000279314</v>
      </c>
      <c r="J44" s="13">
        <f t="shared" si="6"/>
        <v>1.0000000000537064</v>
      </c>
      <c r="K44" s="13">
        <f t="shared" si="6"/>
        <v>1.000000000156744</v>
      </c>
      <c r="L44" s="13">
        <f t="shared" si="6"/>
        <v>1.0000000001232374</v>
      </c>
      <c r="M44" s="13">
        <f t="shared" si="6"/>
        <v>0.99999999998742517</v>
      </c>
    </row>
    <row r="45" spans="1:13" x14ac:dyDescent="0.3">
      <c r="A45">
        <v>12</v>
      </c>
      <c r="B45" s="78">
        <v>6.5344958813763672</v>
      </c>
      <c r="C45" s="78">
        <v>7.7066011672271788</v>
      </c>
      <c r="D45" s="78">
        <v>8.642679836541145</v>
      </c>
      <c r="E45" s="78">
        <v>7.4480823336041633</v>
      </c>
      <c r="F45" s="78">
        <v>10.465192216866285</v>
      </c>
      <c r="G45" s="13"/>
      <c r="H45" s="13" t="s">
        <v>86</v>
      </c>
      <c r="I45" s="13">
        <f t="shared" si="7"/>
        <v>0.99999999990183941</v>
      </c>
      <c r="J45" s="13">
        <f t="shared" si="6"/>
        <v>7.7066011672271788</v>
      </c>
      <c r="K45" s="13">
        <f t="shared" si="6"/>
        <v>8.642679836541145</v>
      </c>
      <c r="L45" s="13">
        <f t="shared" si="6"/>
        <v>7.4480823336041633</v>
      </c>
      <c r="M45" s="13">
        <f t="shared" si="6"/>
        <v>10.465192216866285</v>
      </c>
    </row>
    <row r="46" spans="1:13" x14ac:dyDescent="0.3">
      <c r="A46">
        <v>13</v>
      </c>
      <c r="B46" s="78">
        <v>5.5344958814745278</v>
      </c>
      <c r="C46" s="78">
        <v>0</v>
      </c>
      <c r="D46" s="78">
        <v>0</v>
      </c>
      <c r="E46" s="78">
        <v>0</v>
      </c>
      <c r="F46" s="78">
        <v>0</v>
      </c>
      <c r="G46" s="13"/>
      <c r="H46" s="13"/>
      <c r="I46" s="13"/>
      <c r="J46" s="13"/>
      <c r="K46" s="13"/>
      <c r="L46" s="13"/>
      <c r="M46" s="13"/>
    </row>
    <row r="47" spans="1:13" x14ac:dyDescent="0.3">
      <c r="A47" t="s">
        <v>88</v>
      </c>
      <c r="B47" s="13">
        <v>2</v>
      </c>
      <c r="C47" s="13">
        <v>3</v>
      </c>
      <c r="D47" s="13">
        <v>4</v>
      </c>
      <c r="E47" s="13">
        <v>5</v>
      </c>
      <c r="F47" s="13">
        <v>6</v>
      </c>
      <c r="G47" s="13"/>
      <c r="H47" s="13"/>
      <c r="I47" s="13"/>
      <c r="J47" s="13" t="s">
        <v>111</v>
      </c>
      <c r="K47" s="11">
        <f>CORREL(K50:K62,J50:J62)</f>
        <v>0.91758241758241765</v>
      </c>
      <c r="L47" s="13"/>
      <c r="M47" s="13"/>
    </row>
    <row r="48" spans="1:13" x14ac:dyDescent="0.3">
      <c r="B48" s="13"/>
      <c r="C48" s="13"/>
      <c r="D48" s="13"/>
      <c r="E48" s="13"/>
      <c r="F48" s="13"/>
      <c r="G48" s="13"/>
      <c r="H48" s="13"/>
      <c r="I48" s="13"/>
      <c r="J48" s="13" t="s">
        <v>166</v>
      </c>
      <c r="K48" s="13" t="s">
        <v>167</v>
      </c>
      <c r="L48" s="13"/>
      <c r="M48" s="13"/>
    </row>
    <row r="49" spans="1:13" x14ac:dyDescent="0.3">
      <c r="A49" t="s">
        <v>87</v>
      </c>
      <c r="B49" s="13" t="str">
        <f t="shared" ref="B49:F49" si="8">B3</f>
        <v>attribute#1</v>
      </c>
      <c r="C49" s="13" t="str">
        <f t="shared" si="8"/>
        <v>attribute#2</v>
      </c>
      <c r="D49" s="13" t="str">
        <f t="shared" si="8"/>
        <v>attribute#3</v>
      </c>
      <c r="E49" s="13" t="str">
        <f t="shared" si="8"/>
        <v>attribute#4</v>
      </c>
      <c r="F49" s="13" t="str">
        <f t="shared" si="8"/>
        <v>attribute#5</v>
      </c>
      <c r="G49" s="13" t="str">
        <f>G18</f>
        <v>ideality-index</v>
      </c>
      <c r="H49" s="13" t="s">
        <v>87</v>
      </c>
      <c r="I49" s="13" t="s">
        <v>89</v>
      </c>
      <c r="J49" s="13" t="s">
        <v>109</v>
      </c>
      <c r="K49" s="13" t="s">
        <v>109</v>
      </c>
      <c r="L49" s="13"/>
      <c r="M49" s="13"/>
    </row>
    <row r="50" spans="1:13" x14ac:dyDescent="0.3">
      <c r="A50" t="str">
        <f>A4</f>
        <v>company#1</v>
      </c>
      <c r="B50" s="13">
        <f>VLOOKUP(B19,$A$34:$F$46,B$47,0)</f>
        <v>9.5344958814463752</v>
      </c>
      <c r="C50" s="13">
        <f t="shared" ref="C50:F50" si="9">VLOOKUP(C19,$A$34:$F$46,C$47,0)</f>
        <v>26.847927170490419</v>
      </c>
      <c r="D50" s="13">
        <f t="shared" si="9"/>
        <v>17.642679837344353</v>
      </c>
      <c r="E50" s="13">
        <f t="shared" si="9"/>
        <v>13.448082334051426</v>
      </c>
      <c r="F50" s="13">
        <f t="shared" si="9"/>
        <v>16.465192216819041</v>
      </c>
      <c r="G50" s="13">
        <v>1000000</v>
      </c>
      <c r="H50" s="77">
        <f>PRODUCT(B50:F50)</f>
        <v>1000000.4927594326</v>
      </c>
      <c r="I50" s="13">
        <f>G50-H50</f>
        <v>-0.49275943264365196</v>
      </c>
      <c r="J50" s="13">
        <f>RANK(H50,H$50:H$62,0)</f>
        <v>3</v>
      </c>
      <c r="K50" s="13">
        <f>'correlation (4)'!L36</f>
        <v>4</v>
      </c>
      <c r="L50" s="13"/>
      <c r="M50" s="13"/>
    </row>
    <row r="51" spans="1:13" x14ac:dyDescent="0.3">
      <c r="A51" t="str">
        <f t="shared" ref="A51:A62" si="10">A5</f>
        <v>company#2</v>
      </c>
      <c r="B51" s="13">
        <f t="shared" ref="B51:F62" si="11">VLOOKUP(B20,$A$34:$F$46,B$47,0)</f>
        <v>16.53449588180424</v>
      </c>
      <c r="C51" s="13">
        <f t="shared" si="11"/>
        <v>7.7066011672271788</v>
      </c>
      <c r="D51" s="13">
        <f t="shared" si="11"/>
        <v>17.642679837344353</v>
      </c>
      <c r="E51" s="13">
        <f t="shared" si="11"/>
        <v>16.448082334146481</v>
      </c>
      <c r="F51" s="13">
        <f t="shared" si="11"/>
        <v>19.465192216808401</v>
      </c>
      <c r="G51" s="13">
        <v>1000000</v>
      </c>
      <c r="H51" s="77">
        <f t="shared" ref="H51:H62" si="12">PRODUCT(B51:F51)</f>
        <v>719767.71602733212</v>
      </c>
      <c r="I51" s="13">
        <f t="shared" ref="I51:I62" si="13">G51-H51</f>
        <v>280232.28397266788</v>
      </c>
      <c r="J51" s="13">
        <f t="shared" ref="J51:J62" si="14">RANK(H51,H$50:H$62,0)</f>
        <v>6</v>
      </c>
      <c r="K51" s="13">
        <f>'correlation (4)'!L37</f>
        <v>2</v>
      </c>
      <c r="L51" s="13"/>
      <c r="M51" s="13"/>
    </row>
    <row r="52" spans="1:13" x14ac:dyDescent="0.3">
      <c r="A52" t="str">
        <f t="shared" si="10"/>
        <v>company#3</v>
      </c>
      <c r="B52" s="13">
        <f t="shared" si="11"/>
        <v>10.534495881462618</v>
      </c>
      <c r="C52" s="13">
        <f t="shared" si="11"/>
        <v>9.7066011673254469</v>
      </c>
      <c r="D52" s="13">
        <f t="shared" si="11"/>
        <v>30.828922349453528</v>
      </c>
      <c r="E52" s="13">
        <f t="shared" si="11"/>
        <v>18.448082337442745</v>
      </c>
      <c r="F52" s="13">
        <f t="shared" si="11"/>
        <v>18.465192216811481</v>
      </c>
      <c r="G52" s="13">
        <v>1000000</v>
      </c>
      <c r="H52" s="77">
        <f t="shared" si="12"/>
        <v>1073851.7966149824</v>
      </c>
      <c r="I52" s="13">
        <f t="shared" si="13"/>
        <v>-73851.796614982421</v>
      </c>
      <c r="J52" s="13">
        <f t="shared" si="14"/>
        <v>2</v>
      </c>
      <c r="K52" s="13">
        <f>'correlation (4)'!L38</f>
        <v>3</v>
      </c>
      <c r="L52" s="13"/>
      <c r="M52" s="13"/>
    </row>
    <row r="53" spans="1:13" x14ac:dyDescent="0.3">
      <c r="A53" t="str">
        <f t="shared" si="10"/>
        <v>company#4</v>
      </c>
      <c r="B53" s="13">
        <f t="shared" si="11"/>
        <v>8.5344958814272225</v>
      </c>
      <c r="C53" s="13">
        <f t="shared" si="11"/>
        <v>10.706601167363017</v>
      </c>
      <c r="D53" s="13">
        <f t="shared" si="11"/>
        <v>8.642679836541145</v>
      </c>
      <c r="E53" s="13">
        <f t="shared" si="11"/>
        <v>7.4480823336041633</v>
      </c>
      <c r="F53" s="13">
        <f t="shared" si="11"/>
        <v>21.465192216803246</v>
      </c>
      <c r="G53" s="13">
        <v>1000000</v>
      </c>
      <c r="H53" s="77">
        <f t="shared" si="12"/>
        <v>126257.49659045385</v>
      </c>
      <c r="I53" s="13">
        <f t="shared" si="13"/>
        <v>873742.5034095461</v>
      </c>
      <c r="J53" s="13">
        <f t="shared" si="14"/>
        <v>12</v>
      </c>
      <c r="K53" s="13">
        <f>'correlation (4)'!L39</f>
        <v>11</v>
      </c>
      <c r="L53" s="13"/>
      <c r="M53" s="13"/>
    </row>
    <row r="54" spans="1:13" x14ac:dyDescent="0.3">
      <c r="A54" t="str">
        <f t="shared" si="10"/>
        <v>company#5</v>
      </c>
      <c r="B54" s="13">
        <f t="shared" si="11"/>
        <v>8.5344958814272225</v>
      </c>
      <c r="C54" s="13">
        <f t="shared" si="11"/>
        <v>11.706601167395128</v>
      </c>
      <c r="D54" s="13">
        <f t="shared" si="11"/>
        <v>12.642679837029583</v>
      </c>
      <c r="E54" s="13">
        <f t="shared" si="11"/>
        <v>11.448082333958308</v>
      </c>
      <c r="F54" s="13">
        <f t="shared" si="11"/>
        <v>11.46519221685371</v>
      </c>
      <c r="G54" s="13">
        <v>1000000</v>
      </c>
      <c r="H54" s="77">
        <f t="shared" si="12"/>
        <v>165791.36993669326</v>
      </c>
      <c r="I54" s="13">
        <f t="shared" si="13"/>
        <v>834208.63006330677</v>
      </c>
      <c r="J54" s="13">
        <f t="shared" si="14"/>
        <v>11</v>
      </c>
      <c r="K54" s="13">
        <f>'correlation (4)'!L40</f>
        <v>12</v>
      </c>
      <c r="L54" s="13"/>
      <c r="M54" s="13"/>
    </row>
    <row r="55" spans="1:13" x14ac:dyDescent="0.3">
      <c r="A55" t="str">
        <f t="shared" si="10"/>
        <v>company#6</v>
      </c>
      <c r="B55" s="13">
        <f t="shared" si="11"/>
        <v>12.53449588148867</v>
      </c>
      <c r="C55" s="13">
        <f t="shared" si="11"/>
        <v>15.706601169052016</v>
      </c>
      <c r="D55" s="13">
        <f t="shared" si="11"/>
        <v>12.642679837029583</v>
      </c>
      <c r="E55" s="13">
        <f t="shared" si="11"/>
        <v>16.448082334146481</v>
      </c>
      <c r="F55" s="13">
        <f t="shared" si="11"/>
        <v>11.46519221685371</v>
      </c>
      <c r="G55" s="13">
        <v>1000000</v>
      </c>
      <c r="H55" s="77">
        <f t="shared" si="12"/>
        <v>469380.27974766912</v>
      </c>
      <c r="I55" s="13">
        <f t="shared" si="13"/>
        <v>530619.72025233088</v>
      </c>
      <c r="J55" s="13">
        <f t="shared" si="14"/>
        <v>7</v>
      </c>
      <c r="K55" s="13">
        <f>'correlation (4)'!L41</f>
        <v>6</v>
      </c>
      <c r="L55" s="13"/>
      <c r="M55" s="13"/>
    </row>
    <row r="56" spans="1:13" x14ac:dyDescent="0.3">
      <c r="A56" t="str">
        <f t="shared" si="10"/>
        <v>company#7</v>
      </c>
      <c r="B56" s="13">
        <f t="shared" si="11"/>
        <v>8.5344958814272225</v>
      </c>
      <c r="C56" s="13">
        <f t="shared" si="11"/>
        <v>17.706601168925687</v>
      </c>
      <c r="D56" s="13">
        <f t="shared" si="11"/>
        <v>9.642679836697889</v>
      </c>
      <c r="E56" s="13">
        <f t="shared" si="11"/>
        <v>11.448082333958308</v>
      </c>
      <c r="F56" s="13">
        <f t="shared" si="11"/>
        <v>18.465192216811481</v>
      </c>
      <c r="G56" s="13">
        <v>1000000</v>
      </c>
      <c r="H56" s="77">
        <f t="shared" si="12"/>
        <v>308033.11139490176</v>
      </c>
      <c r="I56" s="13">
        <f t="shared" si="13"/>
        <v>691966.88860509824</v>
      </c>
      <c r="J56" s="13">
        <f t="shared" si="14"/>
        <v>9</v>
      </c>
      <c r="K56" s="13">
        <f>'correlation (4)'!L42</f>
        <v>9</v>
      </c>
      <c r="L56" s="13"/>
      <c r="M56" s="13"/>
    </row>
    <row r="57" spans="1:13" x14ac:dyDescent="0.3">
      <c r="A57" t="str">
        <f t="shared" si="10"/>
        <v>company#8</v>
      </c>
      <c r="B57" s="13">
        <f t="shared" si="11"/>
        <v>43.607068324687617</v>
      </c>
      <c r="C57" s="13">
        <f t="shared" si="11"/>
        <v>13.706601167447115</v>
      </c>
      <c r="D57" s="13">
        <f t="shared" si="11"/>
        <v>13.642679837109812</v>
      </c>
      <c r="E57" s="13">
        <f t="shared" si="11"/>
        <v>7.4480823336041633</v>
      </c>
      <c r="F57" s="13">
        <f t="shared" si="11"/>
        <v>16.465192216819041</v>
      </c>
      <c r="G57" s="13">
        <v>1000000</v>
      </c>
      <c r="H57" s="77">
        <f t="shared" si="12"/>
        <v>999994.53714643291</v>
      </c>
      <c r="I57" s="13">
        <f t="shared" si="13"/>
        <v>5.4628535670926794</v>
      </c>
      <c r="J57" s="13">
        <f t="shared" si="14"/>
        <v>4</v>
      </c>
      <c r="K57" s="13">
        <f>'correlation (4)'!L43</f>
        <v>7</v>
      </c>
      <c r="L57" s="13"/>
      <c r="M57" s="13"/>
    </row>
    <row r="58" spans="1:13" x14ac:dyDescent="0.3">
      <c r="A58" t="str">
        <f t="shared" si="10"/>
        <v>company#9</v>
      </c>
      <c r="B58" s="13">
        <f t="shared" si="11"/>
        <v>16.53449588180424</v>
      </c>
      <c r="C58" s="13">
        <f t="shared" si="11"/>
        <v>17.706601168925687</v>
      </c>
      <c r="D58" s="13">
        <f t="shared" si="11"/>
        <v>17.642679837344353</v>
      </c>
      <c r="E58" s="13">
        <f t="shared" si="11"/>
        <v>18.448082337442745</v>
      </c>
      <c r="F58" s="13">
        <f t="shared" si="11"/>
        <v>21.465192216803246</v>
      </c>
      <c r="G58" s="13">
        <v>1000000</v>
      </c>
      <c r="H58" s="77">
        <f t="shared" si="12"/>
        <v>2045392.8178763697</v>
      </c>
      <c r="I58" s="13">
        <f t="shared" si="13"/>
        <v>-1045392.8178763697</v>
      </c>
      <c r="J58" s="13">
        <f t="shared" si="14"/>
        <v>1</v>
      </c>
      <c r="K58" s="13">
        <f>'correlation (4)'!L44</f>
        <v>1</v>
      </c>
      <c r="L58" s="13"/>
      <c r="M58" s="13"/>
    </row>
    <row r="59" spans="1:13" x14ac:dyDescent="0.3">
      <c r="A59" t="str">
        <f t="shared" si="10"/>
        <v>company#10</v>
      </c>
      <c r="B59" s="13">
        <f t="shared" si="11"/>
        <v>14.534495881821059</v>
      </c>
      <c r="C59" s="13">
        <f t="shared" si="11"/>
        <v>13.706601167447115</v>
      </c>
      <c r="D59" s="13">
        <f t="shared" si="11"/>
        <v>29.828922349309096</v>
      </c>
      <c r="E59" s="13">
        <f t="shared" si="11"/>
        <v>13.448082334051426</v>
      </c>
      <c r="F59" s="13">
        <f t="shared" si="11"/>
        <v>11.46519221685371</v>
      </c>
      <c r="G59" s="13">
        <v>1000000</v>
      </c>
      <c r="H59" s="77">
        <f t="shared" si="12"/>
        <v>916239.5031901577</v>
      </c>
      <c r="I59" s="13">
        <f t="shared" si="13"/>
        <v>83760.496809842298</v>
      </c>
      <c r="J59" s="13">
        <f t="shared" si="14"/>
        <v>5</v>
      </c>
      <c r="K59" s="13">
        <f>'correlation (4)'!L45</f>
        <v>5</v>
      </c>
      <c r="L59" s="13"/>
      <c r="M59" s="13"/>
    </row>
    <row r="60" spans="1:13" x14ac:dyDescent="0.3">
      <c r="A60" t="str">
        <f t="shared" si="10"/>
        <v>company#11</v>
      </c>
      <c r="B60" s="13">
        <f t="shared" si="11"/>
        <v>5.5344958814745278</v>
      </c>
      <c r="C60" s="13">
        <f t="shared" si="11"/>
        <v>9.7066011673254469</v>
      </c>
      <c r="D60" s="13">
        <f t="shared" si="11"/>
        <v>12.642679837029583</v>
      </c>
      <c r="E60" s="13">
        <f t="shared" si="11"/>
        <v>9.4480823338221533</v>
      </c>
      <c r="F60" s="13">
        <f t="shared" si="11"/>
        <v>14.465192216829251</v>
      </c>
      <c r="G60" s="13">
        <v>1000000</v>
      </c>
      <c r="H60" s="77">
        <f t="shared" si="12"/>
        <v>92822.288630907133</v>
      </c>
      <c r="I60" s="13">
        <f t="shared" si="13"/>
        <v>907177.71136909281</v>
      </c>
      <c r="J60" s="13">
        <f t="shared" si="14"/>
        <v>13</v>
      </c>
      <c r="K60" s="13">
        <f>'correlation (4)'!L46</f>
        <v>13</v>
      </c>
      <c r="L60" s="13"/>
      <c r="M60" s="13"/>
    </row>
    <row r="61" spans="1:13" x14ac:dyDescent="0.3">
      <c r="A61" t="str">
        <f t="shared" si="10"/>
        <v>company#12</v>
      </c>
      <c r="B61" s="13">
        <f t="shared" si="11"/>
        <v>12.53449588148867</v>
      </c>
      <c r="C61" s="13">
        <f t="shared" si="11"/>
        <v>7.7066011672271788</v>
      </c>
      <c r="D61" s="13">
        <f t="shared" si="11"/>
        <v>17.642679837344353</v>
      </c>
      <c r="E61" s="13">
        <f t="shared" si="11"/>
        <v>9.4480823338221533</v>
      </c>
      <c r="F61" s="13">
        <f t="shared" si="11"/>
        <v>13.465192216835829</v>
      </c>
      <c r="G61" s="13">
        <v>1000000</v>
      </c>
      <c r="H61" s="77">
        <f t="shared" si="12"/>
        <v>216815.60439597262</v>
      </c>
      <c r="I61" s="13">
        <f t="shared" si="13"/>
        <v>783184.39560402744</v>
      </c>
      <c r="J61" s="13">
        <f t="shared" si="14"/>
        <v>10</v>
      </c>
      <c r="K61" s="13">
        <f>'correlation (4)'!L47</f>
        <v>10</v>
      </c>
      <c r="L61" s="13"/>
      <c r="M61" s="13"/>
    </row>
    <row r="62" spans="1:13" x14ac:dyDescent="0.3">
      <c r="A62" t="str">
        <f t="shared" si="10"/>
        <v>company#13</v>
      </c>
      <c r="B62" s="13">
        <f t="shared" si="11"/>
        <v>14.534495881821059</v>
      </c>
      <c r="C62" s="13">
        <f t="shared" si="11"/>
        <v>14.7066011691265</v>
      </c>
      <c r="D62" s="13">
        <f t="shared" si="11"/>
        <v>8.642679836541145</v>
      </c>
      <c r="E62" s="13">
        <f t="shared" si="11"/>
        <v>16.448082334146481</v>
      </c>
      <c r="F62" s="13">
        <f t="shared" si="11"/>
        <v>13.465192216835829</v>
      </c>
      <c r="G62" s="13">
        <v>1000000</v>
      </c>
      <c r="H62" s="77">
        <f t="shared" si="12"/>
        <v>409155.63973926642</v>
      </c>
      <c r="I62" s="13">
        <f t="shared" si="13"/>
        <v>590844.36026073364</v>
      </c>
      <c r="J62" s="13">
        <f t="shared" si="14"/>
        <v>8</v>
      </c>
      <c r="K62" s="13">
        <f>'correlation (4)'!L48</f>
        <v>8</v>
      </c>
      <c r="L62" s="13"/>
      <c r="M62" s="13"/>
    </row>
    <row r="63" spans="1:13" x14ac:dyDescent="0.3">
      <c r="B63" s="13"/>
      <c r="C63" s="13"/>
      <c r="D63" s="13"/>
      <c r="E63" s="13"/>
      <c r="F63" s="13"/>
      <c r="G63" s="13"/>
      <c r="H63" s="13"/>
      <c r="I63" s="13" t="s">
        <v>90</v>
      </c>
      <c r="J63" s="13"/>
      <c r="K63" s="13"/>
      <c r="L63" s="13"/>
      <c r="M63" s="13"/>
    </row>
    <row r="64" spans="1:13" x14ac:dyDescent="0.3">
      <c r="B64" s="13"/>
      <c r="C64" s="13"/>
      <c r="D64" s="13"/>
      <c r="E64" s="13"/>
      <c r="F64" s="13"/>
      <c r="G64" s="13"/>
      <c r="H64" s="13"/>
      <c r="I64" s="13">
        <f>SUMSQ(I50:I62)</f>
        <v>5188997904124.6016</v>
      </c>
      <c r="J64" s="13"/>
      <c r="K64" s="13"/>
      <c r="L64" s="13"/>
      <c r="M64" s="13"/>
    </row>
    <row r="65" spans="2:13" x14ac:dyDescent="0.3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</row>
    <row r="66" spans="2:13" x14ac:dyDescent="0.3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</row>
    <row r="67" spans="2:13" x14ac:dyDescent="0.3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A97EE-9D94-466D-89DB-7BEE14A9397F}">
  <dimension ref="A1:M67"/>
  <sheetViews>
    <sheetView topLeftCell="A9" zoomScale="54" workbookViewId="0">
      <selection activeCell="H50" sqref="H50"/>
    </sheetView>
  </sheetViews>
  <sheetFormatPr defaultRowHeight="14.4" x14ac:dyDescent="0.3"/>
  <cols>
    <col min="1" max="1" width="11.44140625" bestFit="1" customWidth="1"/>
    <col min="2" max="2" width="10.21875" bestFit="1" customWidth="1"/>
    <col min="3" max="3" width="11.21875" bestFit="1" customWidth="1"/>
    <col min="4" max="6" width="10.21875" bestFit="1" customWidth="1"/>
    <col min="7" max="7" width="11.88671875" bestFit="1" customWidth="1"/>
    <col min="8" max="8" width="13.44140625" bestFit="1" customWidth="1"/>
    <col min="9" max="9" width="12.21875" bestFit="1" customWidth="1"/>
    <col min="10" max="13" width="10.109375" bestFit="1" customWidth="1"/>
  </cols>
  <sheetData>
    <row r="1" spans="1:7" x14ac:dyDescent="0.3">
      <c r="A1" s="3" t="s">
        <v>81</v>
      </c>
      <c r="B1" s="3" t="s">
        <v>7</v>
      </c>
      <c r="C1" s="3" t="s">
        <v>8</v>
      </c>
      <c r="D1" s="3" t="s">
        <v>9</v>
      </c>
      <c r="E1" s="3" t="s">
        <v>10</v>
      </c>
      <c r="F1" s="3" t="s">
        <v>11</v>
      </c>
      <c r="G1" s="3" t="s">
        <v>64</v>
      </c>
    </row>
    <row r="2" spans="1:7" ht="72" x14ac:dyDescent="0.3">
      <c r="A2" s="9" t="s">
        <v>77</v>
      </c>
      <c r="B2" s="3">
        <v>0</v>
      </c>
      <c r="C2" s="3">
        <v>0</v>
      </c>
      <c r="D2" s="3">
        <v>0</v>
      </c>
      <c r="E2" s="3">
        <v>0</v>
      </c>
      <c r="F2" s="3">
        <v>0</v>
      </c>
      <c r="G2" s="3" t="s">
        <v>80</v>
      </c>
    </row>
    <row r="3" spans="1:7" ht="43.2" x14ac:dyDescent="0.3">
      <c r="A3" s="9" t="s">
        <v>76</v>
      </c>
      <c r="B3" s="3" t="s">
        <v>71</v>
      </c>
      <c r="C3" s="3" t="s">
        <v>72</v>
      </c>
      <c r="D3" s="3" t="s">
        <v>73</v>
      </c>
      <c r="E3" s="3" t="s">
        <v>74</v>
      </c>
      <c r="F3" s="3" t="s">
        <v>75</v>
      </c>
      <c r="G3" s="3" t="s">
        <v>78</v>
      </c>
    </row>
    <row r="4" spans="1:7" x14ac:dyDescent="0.3">
      <c r="A4" s="3" t="s">
        <v>55</v>
      </c>
      <c r="B4" s="3">
        <v>4</v>
      </c>
      <c r="C4" s="3">
        <v>9</v>
      </c>
      <c r="D4" s="3">
        <v>7</v>
      </c>
      <c r="E4" s="3">
        <v>4</v>
      </c>
      <c r="F4" s="3">
        <v>4</v>
      </c>
      <c r="G4" s="3" t="s">
        <v>79</v>
      </c>
    </row>
    <row r="5" spans="1:7" x14ac:dyDescent="0.3">
      <c r="A5" s="3" t="s">
        <v>56</v>
      </c>
      <c r="B5" s="3">
        <v>8</v>
      </c>
      <c r="C5" s="3">
        <v>0</v>
      </c>
      <c r="D5" s="3">
        <v>7</v>
      </c>
      <c r="E5" s="3">
        <v>7</v>
      </c>
      <c r="F5" s="3">
        <v>6</v>
      </c>
      <c r="G5" s="3" t="s">
        <v>79</v>
      </c>
    </row>
    <row r="6" spans="1:7" x14ac:dyDescent="0.3">
      <c r="A6" s="3" t="s">
        <v>57</v>
      </c>
      <c r="B6" s="3">
        <v>5</v>
      </c>
      <c r="C6" s="3">
        <v>1</v>
      </c>
      <c r="D6" s="3">
        <v>9</v>
      </c>
      <c r="E6" s="3">
        <v>8</v>
      </c>
      <c r="F6" s="3">
        <v>5</v>
      </c>
      <c r="G6" s="3" t="s">
        <v>79</v>
      </c>
    </row>
    <row r="7" spans="1:7" x14ac:dyDescent="0.3">
      <c r="A7" s="3" t="s">
        <v>58</v>
      </c>
      <c r="B7" s="3">
        <v>2</v>
      </c>
      <c r="C7" s="3">
        <v>2</v>
      </c>
      <c r="D7" s="3">
        <v>2</v>
      </c>
      <c r="E7" s="3">
        <v>0</v>
      </c>
      <c r="F7" s="3">
        <v>8</v>
      </c>
      <c r="G7" s="3" t="s">
        <v>79</v>
      </c>
    </row>
    <row r="8" spans="1:7" x14ac:dyDescent="0.3">
      <c r="A8" s="3" t="s">
        <v>59</v>
      </c>
      <c r="B8" s="3">
        <v>2</v>
      </c>
      <c r="C8" s="3">
        <v>3</v>
      </c>
      <c r="D8" s="3">
        <v>5</v>
      </c>
      <c r="E8" s="3">
        <v>3</v>
      </c>
      <c r="F8" s="3">
        <v>1</v>
      </c>
      <c r="G8" s="3" t="s">
        <v>79</v>
      </c>
    </row>
    <row r="9" spans="1:7" x14ac:dyDescent="0.3">
      <c r="A9" s="3" t="s">
        <v>60</v>
      </c>
      <c r="B9" s="3">
        <v>6</v>
      </c>
      <c r="C9" s="3">
        <v>7</v>
      </c>
      <c r="D9" s="3">
        <v>5</v>
      </c>
      <c r="E9" s="3">
        <v>7</v>
      </c>
      <c r="F9" s="3">
        <v>1</v>
      </c>
      <c r="G9" s="3" t="s">
        <v>79</v>
      </c>
    </row>
    <row r="10" spans="1:7" x14ac:dyDescent="0.3">
      <c r="A10" s="3" t="s">
        <v>61</v>
      </c>
      <c r="B10" s="3">
        <v>2</v>
      </c>
      <c r="C10" s="3">
        <v>8</v>
      </c>
      <c r="D10" s="3">
        <v>3</v>
      </c>
      <c r="E10" s="3">
        <v>3</v>
      </c>
      <c r="F10" s="3">
        <v>5</v>
      </c>
      <c r="G10" s="3" t="s">
        <v>79</v>
      </c>
    </row>
    <row r="11" spans="1:7" x14ac:dyDescent="0.3">
      <c r="A11" s="3" t="s">
        <v>62</v>
      </c>
      <c r="B11" s="3">
        <v>9</v>
      </c>
      <c r="C11" s="3">
        <v>4</v>
      </c>
      <c r="D11" s="3">
        <v>6</v>
      </c>
      <c r="E11" s="3">
        <v>0</v>
      </c>
      <c r="F11" s="3">
        <v>4</v>
      </c>
      <c r="G11" s="3" t="s">
        <v>79</v>
      </c>
    </row>
    <row r="12" spans="1:7" x14ac:dyDescent="0.3">
      <c r="A12" s="3" t="s">
        <v>63</v>
      </c>
      <c r="B12" s="3">
        <v>8</v>
      </c>
      <c r="C12" s="3">
        <v>8</v>
      </c>
      <c r="D12" s="3">
        <v>7</v>
      </c>
      <c r="E12" s="3">
        <v>8</v>
      </c>
      <c r="F12" s="3">
        <v>8</v>
      </c>
      <c r="G12" s="3" t="s">
        <v>79</v>
      </c>
    </row>
    <row r="13" spans="1:7" x14ac:dyDescent="0.3">
      <c r="A13" s="3" t="s">
        <v>67</v>
      </c>
      <c r="B13" s="3">
        <v>7</v>
      </c>
      <c r="C13" s="3">
        <v>4</v>
      </c>
      <c r="D13" s="3">
        <v>8</v>
      </c>
      <c r="E13" s="3">
        <v>4</v>
      </c>
      <c r="F13" s="3">
        <v>1</v>
      </c>
      <c r="G13" s="3" t="s">
        <v>79</v>
      </c>
    </row>
    <row r="14" spans="1:7" x14ac:dyDescent="0.3">
      <c r="A14" s="3" t="s">
        <v>68</v>
      </c>
      <c r="B14" s="3">
        <v>1</v>
      </c>
      <c r="C14" s="3">
        <v>1</v>
      </c>
      <c r="D14" s="3">
        <v>5</v>
      </c>
      <c r="E14" s="3">
        <v>1</v>
      </c>
      <c r="F14" s="3">
        <v>3</v>
      </c>
      <c r="G14" s="3" t="s">
        <v>79</v>
      </c>
    </row>
    <row r="15" spans="1:7" x14ac:dyDescent="0.3">
      <c r="A15" s="3" t="s">
        <v>69</v>
      </c>
      <c r="B15" s="3">
        <v>6</v>
      </c>
      <c r="C15" s="3">
        <v>0</v>
      </c>
      <c r="D15" s="3">
        <v>7</v>
      </c>
      <c r="E15" s="3">
        <v>1</v>
      </c>
      <c r="F15" s="3">
        <v>2</v>
      </c>
      <c r="G15" s="3" t="s">
        <v>79</v>
      </c>
    </row>
    <row r="16" spans="1:7" x14ac:dyDescent="0.3">
      <c r="A16" s="3" t="s">
        <v>70</v>
      </c>
      <c r="B16" s="3">
        <v>7</v>
      </c>
      <c r="C16" s="3">
        <v>6</v>
      </c>
      <c r="D16" s="3">
        <v>2</v>
      </c>
      <c r="E16" s="3">
        <v>7</v>
      </c>
      <c r="F16" s="3">
        <v>2</v>
      </c>
      <c r="G16" s="3" t="s">
        <v>79</v>
      </c>
    </row>
    <row r="18" spans="1:7" x14ac:dyDescent="0.3">
      <c r="A18" s="3" t="s">
        <v>82</v>
      </c>
      <c r="B18" t="str">
        <f>B3</f>
        <v>attribute#1</v>
      </c>
      <c r="C18" t="str">
        <f t="shared" ref="C18:G18" si="0">C3</f>
        <v>attribute#2</v>
      </c>
      <c r="D18" t="str">
        <f t="shared" si="0"/>
        <v>attribute#3</v>
      </c>
      <c r="E18" t="str">
        <f t="shared" si="0"/>
        <v>attribute#4</v>
      </c>
      <c r="F18" t="str">
        <f t="shared" si="0"/>
        <v>attribute#5</v>
      </c>
      <c r="G18" t="str">
        <f t="shared" si="0"/>
        <v>ideality-index</v>
      </c>
    </row>
    <row r="19" spans="1:7" x14ac:dyDescent="0.3">
      <c r="A19" t="str">
        <f>A4</f>
        <v>company#1</v>
      </c>
      <c r="B19">
        <f>RANK(B4,B$4:B$16,B$2)</f>
        <v>9</v>
      </c>
      <c r="C19">
        <f t="shared" ref="C19:F19" si="1">RANK(C4,C$4:C$16,C$2)</f>
        <v>1</v>
      </c>
      <c r="D19">
        <f t="shared" si="1"/>
        <v>3</v>
      </c>
      <c r="E19">
        <f t="shared" si="1"/>
        <v>6</v>
      </c>
      <c r="F19">
        <f t="shared" si="1"/>
        <v>6</v>
      </c>
      <c r="G19">
        <v>1000</v>
      </c>
    </row>
    <row r="20" spans="1:7" x14ac:dyDescent="0.3">
      <c r="A20" t="str">
        <f t="shared" ref="A20:A31" si="2">A5</f>
        <v>company#2</v>
      </c>
      <c r="B20">
        <f t="shared" ref="B20:F31" si="3">RANK(B5,B$4:B$16,B$2)</f>
        <v>2</v>
      </c>
      <c r="C20">
        <f t="shared" si="3"/>
        <v>12</v>
      </c>
      <c r="D20">
        <f t="shared" si="3"/>
        <v>3</v>
      </c>
      <c r="E20">
        <f t="shared" si="3"/>
        <v>3</v>
      </c>
      <c r="F20">
        <f t="shared" si="3"/>
        <v>3</v>
      </c>
      <c r="G20">
        <v>1000</v>
      </c>
    </row>
    <row r="21" spans="1:7" x14ac:dyDescent="0.3">
      <c r="A21" t="str">
        <f t="shared" si="2"/>
        <v>company#3</v>
      </c>
      <c r="B21">
        <f t="shared" si="3"/>
        <v>8</v>
      </c>
      <c r="C21">
        <f t="shared" si="3"/>
        <v>10</v>
      </c>
      <c r="D21">
        <f t="shared" si="3"/>
        <v>1</v>
      </c>
      <c r="E21">
        <f t="shared" si="3"/>
        <v>1</v>
      </c>
      <c r="F21">
        <f t="shared" si="3"/>
        <v>4</v>
      </c>
      <c r="G21">
        <v>1000</v>
      </c>
    </row>
    <row r="22" spans="1:7" x14ac:dyDescent="0.3">
      <c r="A22" t="str">
        <f t="shared" si="2"/>
        <v>company#4</v>
      </c>
      <c r="B22">
        <f t="shared" si="3"/>
        <v>10</v>
      </c>
      <c r="C22">
        <f t="shared" si="3"/>
        <v>9</v>
      </c>
      <c r="D22">
        <f t="shared" si="3"/>
        <v>12</v>
      </c>
      <c r="E22">
        <f t="shared" si="3"/>
        <v>12</v>
      </c>
      <c r="F22">
        <f t="shared" si="3"/>
        <v>1</v>
      </c>
      <c r="G22">
        <v>1000</v>
      </c>
    </row>
    <row r="23" spans="1:7" x14ac:dyDescent="0.3">
      <c r="A23" t="str">
        <f t="shared" si="2"/>
        <v>company#5</v>
      </c>
      <c r="B23">
        <f t="shared" si="3"/>
        <v>10</v>
      </c>
      <c r="C23">
        <f t="shared" si="3"/>
        <v>8</v>
      </c>
      <c r="D23">
        <f t="shared" si="3"/>
        <v>8</v>
      </c>
      <c r="E23">
        <f t="shared" si="3"/>
        <v>8</v>
      </c>
      <c r="F23">
        <f t="shared" si="3"/>
        <v>11</v>
      </c>
      <c r="G23">
        <v>1000</v>
      </c>
    </row>
    <row r="24" spans="1:7" x14ac:dyDescent="0.3">
      <c r="A24" t="str">
        <f t="shared" si="2"/>
        <v>company#6</v>
      </c>
      <c r="B24">
        <f t="shared" si="3"/>
        <v>6</v>
      </c>
      <c r="C24">
        <f t="shared" si="3"/>
        <v>4</v>
      </c>
      <c r="D24">
        <f t="shared" si="3"/>
        <v>8</v>
      </c>
      <c r="E24">
        <f t="shared" si="3"/>
        <v>3</v>
      </c>
      <c r="F24">
        <f t="shared" si="3"/>
        <v>11</v>
      </c>
      <c r="G24">
        <v>1000</v>
      </c>
    </row>
    <row r="25" spans="1:7" x14ac:dyDescent="0.3">
      <c r="A25" t="str">
        <f t="shared" si="2"/>
        <v>company#7</v>
      </c>
      <c r="B25">
        <f t="shared" si="3"/>
        <v>10</v>
      </c>
      <c r="C25">
        <f t="shared" si="3"/>
        <v>2</v>
      </c>
      <c r="D25">
        <f t="shared" si="3"/>
        <v>11</v>
      </c>
      <c r="E25">
        <f t="shared" si="3"/>
        <v>8</v>
      </c>
      <c r="F25">
        <f t="shared" si="3"/>
        <v>4</v>
      </c>
      <c r="G25">
        <v>1000</v>
      </c>
    </row>
    <row r="26" spans="1:7" x14ac:dyDescent="0.3">
      <c r="A26" t="str">
        <f t="shared" si="2"/>
        <v>company#8</v>
      </c>
      <c r="B26">
        <f t="shared" si="3"/>
        <v>1</v>
      </c>
      <c r="C26">
        <f t="shared" si="3"/>
        <v>6</v>
      </c>
      <c r="D26">
        <f t="shared" si="3"/>
        <v>7</v>
      </c>
      <c r="E26">
        <f t="shared" si="3"/>
        <v>12</v>
      </c>
      <c r="F26">
        <f t="shared" si="3"/>
        <v>6</v>
      </c>
      <c r="G26">
        <v>1000</v>
      </c>
    </row>
    <row r="27" spans="1:7" x14ac:dyDescent="0.3">
      <c r="A27" t="str">
        <f t="shared" si="2"/>
        <v>company#9</v>
      </c>
      <c r="B27">
        <f t="shared" si="3"/>
        <v>2</v>
      </c>
      <c r="C27">
        <f t="shared" si="3"/>
        <v>2</v>
      </c>
      <c r="D27">
        <f t="shared" si="3"/>
        <v>3</v>
      </c>
      <c r="E27">
        <f t="shared" si="3"/>
        <v>1</v>
      </c>
      <c r="F27">
        <f t="shared" si="3"/>
        <v>1</v>
      </c>
      <c r="G27">
        <v>1000</v>
      </c>
    </row>
    <row r="28" spans="1:7" x14ac:dyDescent="0.3">
      <c r="A28" t="str">
        <f t="shared" si="2"/>
        <v>company#10</v>
      </c>
      <c r="B28">
        <f t="shared" si="3"/>
        <v>4</v>
      </c>
      <c r="C28">
        <f t="shared" si="3"/>
        <v>6</v>
      </c>
      <c r="D28">
        <f t="shared" si="3"/>
        <v>2</v>
      </c>
      <c r="E28">
        <f t="shared" si="3"/>
        <v>6</v>
      </c>
      <c r="F28">
        <f t="shared" si="3"/>
        <v>11</v>
      </c>
      <c r="G28">
        <v>1000</v>
      </c>
    </row>
    <row r="29" spans="1:7" x14ac:dyDescent="0.3">
      <c r="A29" t="str">
        <f t="shared" si="2"/>
        <v>company#11</v>
      </c>
      <c r="B29">
        <f t="shared" si="3"/>
        <v>13</v>
      </c>
      <c r="C29">
        <f t="shared" si="3"/>
        <v>10</v>
      </c>
      <c r="D29">
        <f t="shared" si="3"/>
        <v>8</v>
      </c>
      <c r="E29">
        <f t="shared" si="3"/>
        <v>10</v>
      </c>
      <c r="F29">
        <f t="shared" si="3"/>
        <v>8</v>
      </c>
      <c r="G29">
        <v>1000</v>
      </c>
    </row>
    <row r="30" spans="1:7" x14ac:dyDescent="0.3">
      <c r="A30" t="str">
        <f t="shared" si="2"/>
        <v>company#12</v>
      </c>
      <c r="B30">
        <f t="shared" si="3"/>
        <v>6</v>
      </c>
      <c r="C30">
        <f t="shared" si="3"/>
        <v>12</v>
      </c>
      <c r="D30">
        <f t="shared" si="3"/>
        <v>3</v>
      </c>
      <c r="E30">
        <f t="shared" si="3"/>
        <v>10</v>
      </c>
      <c r="F30">
        <f t="shared" si="3"/>
        <v>9</v>
      </c>
      <c r="G30">
        <v>1000</v>
      </c>
    </row>
    <row r="31" spans="1:7" x14ac:dyDescent="0.3">
      <c r="A31" t="str">
        <f t="shared" si="2"/>
        <v>company#13</v>
      </c>
      <c r="B31">
        <f t="shared" si="3"/>
        <v>4</v>
      </c>
      <c r="C31">
        <f t="shared" si="3"/>
        <v>5</v>
      </c>
      <c r="D31">
        <f t="shared" si="3"/>
        <v>12</v>
      </c>
      <c r="E31">
        <f t="shared" si="3"/>
        <v>3</v>
      </c>
      <c r="F31">
        <f t="shared" si="3"/>
        <v>9</v>
      </c>
      <c r="G31">
        <v>1000</v>
      </c>
    </row>
    <row r="33" spans="1:13" x14ac:dyDescent="0.3">
      <c r="A33" t="s">
        <v>83</v>
      </c>
      <c r="B33" t="str">
        <f>B18</f>
        <v>attribute#1</v>
      </c>
      <c r="C33" t="str">
        <f t="shared" ref="C33:F33" si="4">C18</f>
        <v>attribute#2</v>
      </c>
      <c r="D33" t="str">
        <f t="shared" si="4"/>
        <v>attribute#3</v>
      </c>
      <c r="E33" t="str">
        <f t="shared" si="4"/>
        <v>attribute#4</v>
      </c>
      <c r="F33" t="str">
        <f t="shared" si="4"/>
        <v>attribute#5</v>
      </c>
      <c r="I33" t="str">
        <f>B33</f>
        <v>attribute#1</v>
      </c>
      <c r="J33" t="str">
        <f t="shared" ref="J33:M33" si="5">C33</f>
        <v>attribute#2</v>
      </c>
      <c r="K33" t="str">
        <f t="shared" si="5"/>
        <v>attribute#3</v>
      </c>
      <c r="L33" t="str">
        <f t="shared" si="5"/>
        <v>attribute#4</v>
      </c>
      <c r="M33" t="str">
        <f t="shared" si="5"/>
        <v>attribute#5</v>
      </c>
    </row>
    <row r="34" spans="1:13" x14ac:dyDescent="0.3">
      <c r="A34">
        <v>1</v>
      </c>
      <c r="B34" s="78">
        <v>311114.94056011905</v>
      </c>
      <c r="C34" s="78">
        <v>2428063.7894278355</v>
      </c>
      <c r="D34" s="78">
        <v>114545.20759712471</v>
      </c>
      <c r="E34" s="78">
        <v>10.168358784095764</v>
      </c>
      <c r="F34" s="78">
        <v>3.0000043660686204</v>
      </c>
      <c r="G34" s="13"/>
      <c r="H34" s="13" t="s">
        <v>84</v>
      </c>
      <c r="I34" s="13">
        <f>B34-B35</f>
        <v>311110.94055901869</v>
      </c>
      <c r="J34" s="13">
        <f t="shared" ref="J34:M45" si="6">C34-C35</f>
        <v>1.000000006519258</v>
      </c>
      <c r="K34" s="13">
        <f t="shared" si="6"/>
        <v>0.99999999883584678</v>
      </c>
      <c r="L34" s="13">
        <f t="shared" si="6"/>
        <v>0.9999999999786251</v>
      </c>
      <c r="M34" s="13">
        <f t="shared" si="6"/>
        <v>1</v>
      </c>
    </row>
    <row r="35" spans="1:13" x14ac:dyDescent="0.3">
      <c r="A35">
        <v>2</v>
      </c>
      <c r="B35" s="78">
        <v>4.0000011003601381</v>
      </c>
      <c r="C35" s="78">
        <v>2428062.789427829</v>
      </c>
      <c r="D35" s="78">
        <v>114544.20759712587</v>
      </c>
      <c r="E35" s="78">
        <v>9.1683587841171388</v>
      </c>
      <c r="F35" s="78">
        <v>2.0000043660686204</v>
      </c>
      <c r="G35" s="13"/>
      <c r="H35" s="13" t="s">
        <v>85</v>
      </c>
      <c r="I35" s="13">
        <f t="shared" ref="I35:I45" si="7">B35-B36</f>
        <v>1.0000000000000009</v>
      </c>
      <c r="J35" s="13">
        <f t="shared" si="6"/>
        <v>1.0000000079162419</v>
      </c>
      <c r="K35" s="13">
        <f t="shared" si="6"/>
        <v>114544.20759352262</v>
      </c>
      <c r="L35" s="13">
        <f t="shared" si="6"/>
        <v>1.0000000002127969</v>
      </c>
      <c r="M35" s="13">
        <f t="shared" si="6"/>
        <v>0.99999999999999312</v>
      </c>
    </row>
    <row r="36" spans="1:13" x14ac:dyDescent="0.3">
      <c r="A36">
        <v>3</v>
      </c>
      <c r="B36" s="78">
        <v>3.0000011003601372</v>
      </c>
      <c r="C36" s="78">
        <v>2428061.7894278211</v>
      </c>
      <c r="D36" s="78">
        <v>3.6032594176752864E-6</v>
      </c>
      <c r="E36" s="78">
        <v>8.1683587839043419</v>
      </c>
      <c r="F36" s="78">
        <v>1.0000043660686273</v>
      </c>
      <c r="G36" s="13"/>
      <c r="H36" s="13"/>
      <c r="I36" s="13">
        <f t="shared" si="7"/>
        <v>1</v>
      </c>
      <c r="J36" s="13">
        <f t="shared" si="6"/>
        <v>1.000000006519258</v>
      </c>
      <c r="K36" s="13">
        <f t="shared" si="6"/>
        <v>0.99999999999997879</v>
      </c>
      <c r="L36" s="13">
        <f t="shared" si="6"/>
        <v>1.0000000000034035</v>
      </c>
      <c r="M36" s="13">
        <f t="shared" si="6"/>
        <v>0.99999999999999045</v>
      </c>
    </row>
    <row r="37" spans="1:13" x14ac:dyDescent="0.3">
      <c r="A37">
        <v>4</v>
      </c>
      <c r="B37" s="78">
        <v>2.0000011003601372</v>
      </c>
      <c r="C37" s="78">
        <v>2428060.7894278145</v>
      </c>
      <c r="D37" s="78">
        <v>-0.99999639674056107</v>
      </c>
      <c r="E37" s="78">
        <v>7.1683587839009384</v>
      </c>
      <c r="F37" s="78">
        <v>4.3660686368946436E-6</v>
      </c>
      <c r="G37" s="13"/>
      <c r="H37" s="13"/>
      <c r="I37" s="13">
        <f t="shared" si="7"/>
        <v>1.0000000000000011</v>
      </c>
      <c r="J37" s="13">
        <f t="shared" si="6"/>
        <v>2428059.7895199759</v>
      </c>
      <c r="K37" s="13">
        <f t="shared" si="6"/>
        <v>1.0000000000000022</v>
      </c>
      <c r="L37" s="13">
        <f t="shared" si="6"/>
        <v>1.0000000000047677</v>
      </c>
      <c r="M37" s="13">
        <f t="shared" si="6"/>
        <v>1.0000000000000073</v>
      </c>
    </row>
    <row r="38" spans="1:13" x14ac:dyDescent="0.3">
      <c r="A38">
        <v>5</v>
      </c>
      <c r="B38" s="78">
        <v>1.0000011003601361</v>
      </c>
      <c r="C38" s="78">
        <v>0.99990783864875155</v>
      </c>
      <c r="D38" s="78">
        <v>-1.9999963967405632</v>
      </c>
      <c r="E38" s="78">
        <v>6.1683587838961706</v>
      </c>
      <c r="F38" s="78">
        <v>-0.99999563393137048</v>
      </c>
      <c r="G38" s="13"/>
      <c r="H38" s="13"/>
      <c r="I38" s="13">
        <f t="shared" si="7"/>
        <v>0.99999999999998312</v>
      </c>
      <c r="J38" s="13">
        <f t="shared" si="6"/>
        <v>1.0000000000000016</v>
      </c>
      <c r="K38" s="13">
        <f t="shared" si="6"/>
        <v>0.99999999999999711</v>
      </c>
      <c r="L38" s="13">
        <f t="shared" si="6"/>
        <v>1.0000000000071516</v>
      </c>
      <c r="M38" s="13">
        <f t="shared" si="6"/>
        <v>3.163890307920096</v>
      </c>
    </row>
    <row r="39" spans="1:13" x14ac:dyDescent="0.3">
      <c r="A39">
        <v>6</v>
      </c>
      <c r="B39" s="78">
        <v>1.1003601529746494E-6</v>
      </c>
      <c r="C39" s="78">
        <v>-9.2161351250101583E-5</v>
      </c>
      <c r="D39" s="78">
        <v>-2.9999963967405603</v>
      </c>
      <c r="E39" s="78">
        <v>5.168358783889019</v>
      </c>
      <c r="F39" s="78">
        <v>-4.1638859418514667</v>
      </c>
      <c r="G39" s="13"/>
      <c r="H39" s="13"/>
      <c r="I39" s="13">
        <f t="shared" si="7"/>
        <v>1.0221324502451905</v>
      </c>
      <c r="J39" s="13">
        <f t="shared" si="6"/>
        <v>1.0000000000000306</v>
      </c>
      <c r="K39" s="13">
        <f t="shared" si="6"/>
        <v>1.0000000000000004</v>
      </c>
      <c r="L39" s="13">
        <f t="shared" si="6"/>
        <v>2.1555984184774966</v>
      </c>
      <c r="M39" s="13">
        <f t="shared" si="6"/>
        <v>0.99999999999630074</v>
      </c>
    </row>
    <row r="40" spans="1:13" x14ac:dyDescent="0.3">
      <c r="A40">
        <v>7</v>
      </c>
      <c r="B40" s="78">
        <v>-1.0221313498850375</v>
      </c>
      <c r="C40" s="78">
        <v>-1.0000921613512808</v>
      </c>
      <c r="D40" s="78">
        <v>-3.9999963967405607</v>
      </c>
      <c r="E40" s="78">
        <v>3.0127603654115225</v>
      </c>
      <c r="F40" s="78">
        <v>-5.1638859418477674</v>
      </c>
      <c r="G40" s="13"/>
      <c r="H40" s="13"/>
      <c r="I40" s="13">
        <f t="shared" si="7"/>
        <v>2.8731335782033431</v>
      </c>
      <c r="J40" s="13">
        <f t="shared" si="6"/>
        <v>0.9999999999999809</v>
      </c>
      <c r="K40" s="13">
        <f t="shared" si="6"/>
        <v>1.0000000000000009</v>
      </c>
      <c r="L40" s="13">
        <f t="shared" si="6"/>
        <v>1.0127446966681481</v>
      </c>
      <c r="M40" s="13">
        <f t="shared" si="6"/>
        <v>0.99999999999730349</v>
      </c>
    </row>
    <row r="41" spans="1:13" x14ac:dyDescent="0.3">
      <c r="A41">
        <v>8</v>
      </c>
      <c r="B41" s="78">
        <v>-3.8952649280883804</v>
      </c>
      <c r="C41" s="78">
        <v>-2.0000921613512617</v>
      </c>
      <c r="D41" s="78">
        <v>-4.9999963967405616</v>
      </c>
      <c r="E41" s="78">
        <v>2.0000156687433743</v>
      </c>
      <c r="F41" s="78">
        <v>-6.1638859418450709</v>
      </c>
      <c r="G41" s="13"/>
      <c r="H41" s="13"/>
      <c r="I41" s="13">
        <f t="shared" si="7"/>
        <v>1.0000000000009166</v>
      </c>
      <c r="J41" s="13">
        <f t="shared" si="6"/>
        <v>0.99999999999999201</v>
      </c>
      <c r="K41" s="13">
        <f t="shared" si="6"/>
        <v>0.99999999999999734</v>
      </c>
      <c r="L41" s="13">
        <f t="shared" si="6"/>
        <v>0.99999999999999267</v>
      </c>
      <c r="M41" s="13">
        <f t="shared" si="6"/>
        <v>0.99999999975348786</v>
      </c>
    </row>
    <row r="42" spans="1:13" x14ac:dyDescent="0.3">
      <c r="A42">
        <v>9</v>
      </c>
      <c r="B42" s="78">
        <v>-4.895264928089297</v>
      </c>
      <c r="C42" s="78">
        <v>-3.0000921613512537</v>
      </c>
      <c r="D42" s="78">
        <v>-5.999996396740559</v>
      </c>
      <c r="E42" s="78">
        <v>1.0000156687433817</v>
      </c>
      <c r="F42" s="78">
        <v>-7.1638859415985587</v>
      </c>
      <c r="G42" s="13"/>
      <c r="H42" s="13"/>
      <c r="I42" s="13">
        <f t="shared" si="7"/>
        <v>1.0000000000005675</v>
      </c>
      <c r="J42" s="13">
        <f t="shared" si="6"/>
        <v>47.476539361730204</v>
      </c>
      <c r="K42" s="13">
        <f t="shared" si="6"/>
        <v>1.0000000000000027</v>
      </c>
      <c r="L42" s="13">
        <f t="shared" si="6"/>
        <v>1.000000000000195</v>
      </c>
      <c r="M42" s="13">
        <f t="shared" si="6"/>
        <v>1.0000000000243938</v>
      </c>
    </row>
    <row r="43" spans="1:13" x14ac:dyDescent="0.3">
      <c r="A43">
        <v>10</v>
      </c>
      <c r="B43" s="78">
        <v>-5.8952649280898646</v>
      </c>
      <c r="C43" s="78">
        <v>-50.476631523081458</v>
      </c>
      <c r="D43" s="78">
        <v>-6.9999963967405616</v>
      </c>
      <c r="E43" s="78">
        <v>1.5668743186780725E-5</v>
      </c>
      <c r="F43" s="78">
        <v>-8.1638859416229526</v>
      </c>
      <c r="G43" s="13"/>
      <c r="H43" s="13"/>
      <c r="I43" s="13">
        <f t="shared" si="7"/>
        <v>1.0000000000003837</v>
      </c>
      <c r="J43" s="13">
        <f t="shared" si="6"/>
        <v>0.99999999995939248</v>
      </c>
      <c r="K43" s="13">
        <f t="shared" si="6"/>
        <v>0.99999999999999911</v>
      </c>
      <c r="L43" s="13">
        <f t="shared" si="6"/>
        <v>1.0941009116095122</v>
      </c>
      <c r="M43" s="13">
        <f t="shared" si="6"/>
        <v>1.0000000000197016</v>
      </c>
    </row>
    <row r="44" spans="1:13" x14ac:dyDescent="0.3">
      <c r="A44">
        <v>11</v>
      </c>
      <c r="B44" s="78">
        <v>-6.8952649280902483</v>
      </c>
      <c r="C44" s="78">
        <v>-51.476631523040851</v>
      </c>
      <c r="D44" s="78">
        <v>-7.9999963967405607</v>
      </c>
      <c r="E44" s="78">
        <v>-1.0940852428663255</v>
      </c>
      <c r="F44" s="78">
        <v>-9.1638859416426541</v>
      </c>
      <c r="G44" s="13"/>
      <c r="H44" s="13"/>
      <c r="I44" s="13">
        <f t="shared" si="7"/>
        <v>1.0000000000002771</v>
      </c>
      <c r="J44" s="13">
        <f t="shared" si="6"/>
        <v>0.99999999995981881</v>
      </c>
      <c r="K44" s="13">
        <f t="shared" si="6"/>
        <v>0.99999999999999556</v>
      </c>
      <c r="L44" s="13">
        <f t="shared" si="6"/>
        <v>0.99999999992728528</v>
      </c>
      <c r="M44" s="13">
        <f t="shared" si="6"/>
        <v>1.0000000000162519</v>
      </c>
    </row>
    <row r="45" spans="1:13" x14ac:dyDescent="0.3">
      <c r="A45">
        <v>12</v>
      </c>
      <c r="B45" s="78">
        <v>-7.8952649280905254</v>
      </c>
      <c r="C45" s="78">
        <v>-52.47663152300067</v>
      </c>
      <c r="D45" s="78">
        <v>-8.9999963967405563</v>
      </c>
      <c r="E45" s="78">
        <v>-2.0940852427936107</v>
      </c>
      <c r="F45" s="78">
        <v>-10.163885941658906</v>
      </c>
      <c r="G45" s="13"/>
      <c r="H45" s="13" t="s">
        <v>86</v>
      </c>
      <c r="I45" s="13">
        <f t="shared" si="7"/>
        <v>41013.104660978606</v>
      </c>
      <c r="J45" s="13">
        <f t="shared" si="6"/>
        <v>0.99999999996025934</v>
      </c>
      <c r="K45" s="13">
        <f t="shared" si="6"/>
        <v>1.0000000000000053</v>
      </c>
      <c r="L45" s="13">
        <f t="shared" si="6"/>
        <v>1.0000000000134257</v>
      </c>
      <c r="M45" s="13">
        <f t="shared" si="6"/>
        <v>1.0000000000136229</v>
      </c>
    </row>
    <row r="46" spans="1:13" x14ac:dyDescent="0.3">
      <c r="A46">
        <v>13</v>
      </c>
      <c r="B46" s="78">
        <v>-41020.999925906697</v>
      </c>
      <c r="C46" s="78">
        <v>-53.476631522960929</v>
      </c>
      <c r="D46" s="78">
        <v>-9.9999963967405616</v>
      </c>
      <c r="E46" s="78">
        <v>-3.0940852428070365</v>
      </c>
      <c r="F46" s="78">
        <v>-11.163885941672529</v>
      </c>
      <c r="G46" s="13"/>
      <c r="H46" s="13"/>
      <c r="I46" s="13"/>
      <c r="J46" s="13"/>
      <c r="K46" s="13"/>
      <c r="L46" s="13"/>
      <c r="M46" s="13"/>
    </row>
    <row r="47" spans="1:13" x14ac:dyDescent="0.3">
      <c r="A47" t="s">
        <v>88</v>
      </c>
      <c r="B47" s="13">
        <v>2</v>
      </c>
      <c r="C47" s="13">
        <v>3</v>
      </c>
      <c r="D47" s="13">
        <v>4</v>
      </c>
      <c r="E47" s="13">
        <v>5</v>
      </c>
      <c r="F47" s="13">
        <v>6</v>
      </c>
      <c r="G47" s="13"/>
      <c r="H47" s="13"/>
      <c r="I47" s="13"/>
      <c r="J47" s="13" t="s">
        <v>111</v>
      </c>
      <c r="K47" s="11">
        <f>CORREL(K50:K62,J50:J62)</f>
        <v>-0.19230769230769232</v>
      </c>
      <c r="L47" s="13"/>
      <c r="M47" s="13"/>
    </row>
    <row r="48" spans="1:13" x14ac:dyDescent="0.3">
      <c r="B48" s="13"/>
      <c r="C48" s="13"/>
      <c r="D48" s="13"/>
      <c r="E48" s="13"/>
      <c r="F48" s="13"/>
      <c r="G48" s="13"/>
      <c r="H48" s="13"/>
      <c r="I48" s="13"/>
      <c r="J48" s="13" t="s">
        <v>166</v>
      </c>
      <c r="K48" s="13" t="s">
        <v>167</v>
      </c>
      <c r="L48" s="13"/>
      <c r="M48" s="13"/>
    </row>
    <row r="49" spans="1:13" x14ac:dyDescent="0.3">
      <c r="A49" t="s">
        <v>87</v>
      </c>
      <c r="B49" s="13" t="str">
        <f t="shared" ref="B49:F49" si="8">B3</f>
        <v>attribute#1</v>
      </c>
      <c r="C49" s="13" t="str">
        <f t="shared" si="8"/>
        <v>attribute#2</v>
      </c>
      <c r="D49" s="13" t="str">
        <f t="shared" si="8"/>
        <v>attribute#3</v>
      </c>
      <c r="E49" s="13" t="str">
        <f t="shared" si="8"/>
        <v>attribute#4</v>
      </c>
      <c r="F49" s="13" t="str">
        <f t="shared" si="8"/>
        <v>attribute#5</v>
      </c>
      <c r="G49" s="13" t="str">
        <f>G18</f>
        <v>ideality-index</v>
      </c>
      <c r="H49" s="13" t="s">
        <v>87</v>
      </c>
      <c r="I49" s="13" t="s">
        <v>89</v>
      </c>
      <c r="J49" s="13" t="s">
        <v>109</v>
      </c>
      <c r="K49" s="13" t="s">
        <v>109</v>
      </c>
      <c r="L49" s="13"/>
      <c r="M49" s="13"/>
    </row>
    <row r="50" spans="1:13" x14ac:dyDescent="0.3">
      <c r="A50" t="str">
        <f>A4</f>
        <v>company#1</v>
      </c>
      <c r="B50" s="13">
        <f>VLOOKUP(B19,$A$34:$F$46,B$47,0)</f>
        <v>-4.895264928089297</v>
      </c>
      <c r="C50" s="13">
        <f t="shared" ref="C50:F50" si="9">VLOOKUP(C19,$A$34:$F$46,C$47,0)</f>
        <v>2428063.7894278355</v>
      </c>
      <c r="D50" s="13">
        <f t="shared" si="9"/>
        <v>3.6032594176752864E-6</v>
      </c>
      <c r="E50" s="13">
        <f t="shared" si="9"/>
        <v>5.168358783889019</v>
      </c>
      <c r="F50" s="13">
        <f t="shared" si="9"/>
        <v>-4.1638859418514667</v>
      </c>
      <c r="G50" s="13">
        <f t="shared" ref="G50:G62" si="10">G19</f>
        <v>1000</v>
      </c>
      <c r="H50" s="77">
        <f>PRODUCT(B50:F50)</f>
        <v>921.6866609766646</v>
      </c>
      <c r="I50" s="13">
        <f>G50-H50</f>
        <v>78.313339023335402</v>
      </c>
      <c r="J50" s="13">
        <f>RANK(H50,H$50:H$62,0)</f>
        <v>11</v>
      </c>
      <c r="K50" s="13">
        <f>'correlation (4)'!L36</f>
        <v>4</v>
      </c>
      <c r="L50" s="13"/>
      <c r="M50" s="13"/>
    </row>
    <row r="51" spans="1:13" x14ac:dyDescent="0.3">
      <c r="A51" t="str">
        <f t="shared" ref="A51:A62" si="11">A5</f>
        <v>company#2</v>
      </c>
      <c r="B51" s="13">
        <f t="shared" ref="B51:F62" si="12">VLOOKUP(B20,$A$34:$F$46,B$47,0)</f>
        <v>4.0000011003601381</v>
      </c>
      <c r="C51" s="13">
        <f t="shared" si="12"/>
        <v>-52.47663152300067</v>
      </c>
      <c r="D51" s="13">
        <f t="shared" si="12"/>
        <v>3.6032594176752864E-6</v>
      </c>
      <c r="E51" s="13">
        <f t="shared" si="12"/>
        <v>8.1683587839043419</v>
      </c>
      <c r="F51" s="13">
        <f t="shared" si="12"/>
        <v>1.0000043660686273</v>
      </c>
      <c r="G51" s="13">
        <f t="shared" si="10"/>
        <v>1000</v>
      </c>
      <c r="H51" s="77">
        <f t="shared" ref="H51:H62" si="13">PRODUCT(B51:F51)</f>
        <v>-6.178147782838911E-3</v>
      </c>
      <c r="I51" s="13">
        <f t="shared" ref="I51:I62" si="14">G51-H51</f>
        <v>1000.0061781477829</v>
      </c>
      <c r="J51" s="13">
        <f t="shared" ref="J51:J62" si="15">RANK(H51,H$50:H$62,0)</f>
        <v>13</v>
      </c>
      <c r="K51" s="13">
        <f>'correlation (4)'!L37</f>
        <v>2</v>
      </c>
      <c r="L51" s="13"/>
      <c r="M51" s="13"/>
    </row>
    <row r="52" spans="1:13" x14ac:dyDescent="0.3">
      <c r="A52" t="str">
        <f t="shared" si="11"/>
        <v>company#3</v>
      </c>
      <c r="B52" s="13">
        <f t="shared" si="12"/>
        <v>-3.8952649280883804</v>
      </c>
      <c r="C52" s="13">
        <f t="shared" si="12"/>
        <v>-50.476631523081458</v>
      </c>
      <c r="D52" s="13">
        <f t="shared" si="12"/>
        <v>114545.20759712471</v>
      </c>
      <c r="E52" s="13">
        <f t="shared" si="12"/>
        <v>10.168358784095764</v>
      </c>
      <c r="F52" s="13">
        <f t="shared" si="12"/>
        <v>4.3660686368946436E-6</v>
      </c>
      <c r="G52" s="13">
        <f t="shared" si="10"/>
        <v>1000</v>
      </c>
      <c r="H52" s="77">
        <f t="shared" si="13"/>
        <v>999.87500030514593</v>
      </c>
      <c r="I52" s="13">
        <f t="shared" si="14"/>
        <v>0.12499969485406837</v>
      </c>
      <c r="J52" s="13">
        <f t="shared" si="15"/>
        <v>10</v>
      </c>
      <c r="K52" s="13">
        <f>'correlation (4)'!L38</f>
        <v>3</v>
      </c>
      <c r="L52" s="13"/>
      <c r="M52" s="13"/>
    </row>
    <row r="53" spans="1:13" x14ac:dyDescent="0.3">
      <c r="A53" t="str">
        <f t="shared" si="11"/>
        <v>company#4</v>
      </c>
      <c r="B53" s="13">
        <f t="shared" si="12"/>
        <v>-5.8952649280898646</v>
      </c>
      <c r="C53" s="13">
        <f t="shared" si="12"/>
        <v>-3.0000921613512537</v>
      </c>
      <c r="D53" s="13">
        <f t="shared" si="12"/>
        <v>-8.9999963967405563</v>
      </c>
      <c r="E53" s="13">
        <f t="shared" si="12"/>
        <v>-2.0940852427936107</v>
      </c>
      <c r="F53" s="13">
        <f t="shared" si="12"/>
        <v>3.0000043660686204</v>
      </c>
      <c r="G53" s="13">
        <f t="shared" si="10"/>
        <v>1000</v>
      </c>
      <c r="H53" s="77">
        <f t="shared" si="13"/>
        <v>999.99194456069506</v>
      </c>
      <c r="I53" s="13">
        <f t="shared" si="14"/>
        <v>8.0554393049396822E-3</v>
      </c>
      <c r="J53" s="13">
        <f t="shared" si="15"/>
        <v>5</v>
      </c>
      <c r="K53" s="13">
        <f>'correlation (4)'!L39</f>
        <v>11</v>
      </c>
      <c r="L53" s="13"/>
      <c r="M53" s="13"/>
    </row>
    <row r="54" spans="1:13" x14ac:dyDescent="0.3">
      <c r="A54" t="str">
        <f t="shared" si="11"/>
        <v>company#5</v>
      </c>
      <c r="B54" s="13">
        <f t="shared" si="12"/>
        <v>-5.8952649280898646</v>
      </c>
      <c r="C54" s="13">
        <f t="shared" si="12"/>
        <v>-2.0000921613512617</v>
      </c>
      <c r="D54" s="13">
        <f t="shared" si="12"/>
        <v>-4.9999963967405616</v>
      </c>
      <c r="E54" s="13">
        <f t="shared" si="12"/>
        <v>2.0000156687433743</v>
      </c>
      <c r="F54" s="13">
        <f t="shared" si="12"/>
        <v>-9.1638859416426541</v>
      </c>
      <c r="G54" s="13">
        <f t="shared" si="10"/>
        <v>1000</v>
      </c>
      <c r="H54" s="77">
        <f t="shared" si="13"/>
        <v>1080.5281832698063</v>
      </c>
      <c r="I54" s="13">
        <f t="shared" si="14"/>
        <v>-80.528183269806277</v>
      </c>
      <c r="J54" s="13">
        <f t="shared" si="15"/>
        <v>1</v>
      </c>
      <c r="K54" s="13">
        <f>'correlation (4)'!L40</f>
        <v>12</v>
      </c>
      <c r="L54" s="13"/>
      <c r="M54" s="13"/>
    </row>
    <row r="55" spans="1:13" x14ac:dyDescent="0.3">
      <c r="A55" t="str">
        <f t="shared" si="11"/>
        <v>company#6</v>
      </c>
      <c r="B55" s="13">
        <f t="shared" si="12"/>
        <v>1.1003601529746494E-6</v>
      </c>
      <c r="C55" s="13">
        <f t="shared" si="12"/>
        <v>2428060.7894278145</v>
      </c>
      <c r="D55" s="13">
        <f t="shared" si="12"/>
        <v>-4.9999963967405616</v>
      </c>
      <c r="E55" s="13">
        <f t="shared" si="12"/>
        <v>8.1683587839043419</v>
      </c>
      <c r="F55" s="13">
        <f t="shared" si="12"/>
        <v>-9.1638859416426541</v>
      </c>
      <c r="G55" s="13">
        <f t="shared" si="10"/>
        <v>1000</v>
      </c>
      <c r="H55" s="77">
        <f t="shared" si="13"/>
        <v>999.95068535572955</v>
      </c>
      <c r="I55" s="13">
        <f t="shared" si="14"/>
        <v>4.9314644270452845E-2</v>
      </c>
      <c r="J55" s="13">
        <f t="shared" si="15"/>
        <v>7</v>
      </c>
      <c r="K55" s="13">
        <f>'correlation (4)'!L41</f>
        <v>6</v>
      </c>
      <c r="L55" s="13"/>
      <c r="M55" s="13"/>
    </row>
    <row r="56" spans="1:13" x14ac:dyDescent="0.3">
      <c r="A56" t="str">
        <f t="shared" si="11"/>
        <v>company#7</v>
      </c>
      <c r="B56" s="13">
        <f t="shared" si="12"/>
        <v>-5.8952649280898646</v>
      </c>
      <c r="C56" s="13">
        <f t="shared" si="12"/>
        <v>2428062.789427829</v>
      </c>
      <c r="D56" s="13">
        <f t="shared" si="12"/>
        <v>-7.9999963967405607</v>
      </c>
      <c r="E56" s="13">
        <f t="shared" si="12"/>
        <v>2.0000156687433743</v>
      </c>
      <c r="F56" s="13">
        <f t="shared" si="12"/>
        <v>4.3660686368946436E-6</v>
      </c>
      <c r="G56" s="13">
        <f t="shared" si="10"/>
        <v>1000</v>
      </c>
      <c r="H56" s="77">
        <f t="shared" si="13"/>
        <v>999.94701492129366</v>
      </c>
      <c r="I56" s="13">
        <f t="shared" si="14"/>
        <v>5.2985078706342392E-2</v>
      </c>
      <c r="J56" s="13">
        <f t="shared" si="15"/>
        <v>8</v>
      </c>
      <c r="K56" s="13">
        <f>'correlation (4)'!L42</f>
        <v>9</v>
      </c>
      <c r="L56" s="13"/>
      <c r="M56" s="13"/>
    </row>
    <row r="57" spans="1:13" x14ac:dyDescent="0.3">
      <c r="A57" t="str">
        <f t="shared" si="11"/>
        <v>company#8</v>
      </c>
      <c r="B57" s="13">
        <f t="shared" si="12"/>
        <v>311114.94056011905</v>
      </c>
      <c r="C57" s="13">
        <f t="shared" si="12"/>
        <v>-9.2161351250101583E-5</v>
      </c>
      <c r="D57" s="13">
        <f t="shared" si="12"/>
        <v>-3.9999963967405607</v>
      </c>
      <c r="E57" s="13">
        <f t="shared" si="12"/>
        <v>-2.0940852427936107</v>
      </c>
      <c r="F57" s="13">
        <f t="shared" si="12"/>
        <v>-4.1638859418514667</v>
      </c>
      <c r="G57" s="13">
        <f t="shared" si="10"/>
        <v>1000</v>
      </c>
      <c r="H57" s="77">
        <f t="shared" si="13"/>
        <v>1000.0517688434823</v>
      </c>
      <c r="I57" s="13">
        <f t="shared" si="14"/>
        <v>-5.1768843482250304E-2</v>
      </c>
      <c r="J57" s="13">
        <f t="shared" si="15"/>
        <v>4</v>
      </c>
      <c r="K57" s="13">
        <f>'correlation (4)'!L43</f>
        <v>7</v>
      </c>
      <c r="L57" s="13"/>
      <c r="M57" s="13"/>
    </row>
    <row r="58" spans="1:13" x14ac:dyDescent="0.3">
      <c r="A58" t="str">
        <f t="shared" si="11"/>
        <v>company#9</v>
      </c>
      <c r="B58" s="13">
        <f t="shared" si="12"/>
        <v>4.0000011003601381</v>
      </c>
      <c r="C58" s="13">
        <f t="shared" si="12"/>
        <v>2428062.789427829</v>
      </c>
      <c r="D58" s="13">
        <f t="shared" si="12"/>
        <v>3.6032594176752864E-6</v>
      </c>
      <c r="E58" s="13">
        <f t="shared" si="12"/>
        <v>10.168358784095764</v>
      </c>
      <c r="F58" s="13">
        <f t="shared" si="12"/>
        <v>3.0000043660686204</v>
      </c>
      <c r="G58" s="13">
        <f t="shared" si="10"/>
        <v>1000</v>
      </c>
      <c r="H58" s="77">
        <f t="shared" si="13"/>
        <v>1067.5501918950135</v>
      </c>
      <c r="I58" s="13">
        <f t="shared" si="14"/>
        <v>-67.55019189501354</v>
      </c>
      <c r="J58" s="13">
        <f t="shared" si="15"/>
        <v>2</v>
      </c>
      <c r="K58" s="13">
        <f>'correlation (4)'!L44</f>
        <v>1</v>
      </c>
      <c r="L58" s="13"/>
      <c r="M58" s="13"/>
    </row>
    <row r="59" spans="1:13" x14ac:dyDescent="0.3">
      <c r="A59" t="str">
        <f t="shared" si="11"/>
        <v>company#10</v>
      </c>
      <c r="B59" s="13">
        <f t="shared" si="12"/>
        <v>2.0000011003601372</v>
      </c>
      <c r="C59" s="13">
        <f t="shared" si="12"/>
        <v>-9.2161351250101583E-5</v>
      </c>
      <c r="D59" s="13">
        <f t="shared" si="12"/>
        <v>114544.20759712587</v>
      </c>
      <c r="E59" s="13">
        <f t="shared" si="12"/>
        <v>5.168358783889019</v>
      </c>
      <c r="F59" s="13">
        <f t="shared" si="12"/>
        <v>-9.1638859416426541</v>
      </c>
      <c r="G59" s="13">
        <f t="shared" si="10"/>
        <v>1000</v>
      </c>
      <c r="H59" s="77">
        <f t="shared" si="13"/>
        <v>999.96437964396921</v>
      </c>
      <c r="I59" s="13">
        <f t="shared" si="14"/>
        <v>3.562035603079039E-2</v>
      </c>
      <c r="J59" s="13">
        <f t="shared" si="15"/>
        <v>6</v>
      </c>
      <c r="K59" s="13">
        <f>'correlation (4)'!L45</f>
        <v>5</v>
      </c>
      <c r="L59" s="13"/>
      <c r="M59" s="13"/>
    </row>
    <row r="60" spans="1:13" x14ac:dyDescent="0.3">
      <c r="A60" t="str">
        <f t="shared" si="11"/>
        <v>company#11</v>
      </c>
      <c r="B60" s="13">
        <f t="shared" si="12"/>
        <v>-41020.999925906697</v>
      </c>
      <c r="C60" s="13">
        <f t="shared" si="12"/>
        <v>-50.476631523081458</v>
      </c>
      <c r="D60" s="13">
        <f t="shared" si="12"/>
        <v>-4.9999963967405616</v>
      </c>
      <c r="E60" s="13">
        <f t="shared" si="12"/>
        <v>1.5668743186780725E-5</v>
      </c>
      <c r="F60" s="13">
        <f t="shared" si="12"/>
        <v>-6.1638859418450709</v>
      </c>
      <c r="G60" s="13">
        <f t="shared" si="10"/>
        <v>1000</v>
      </c>
      <c r="H60" s="77">
        <f t="shared" si="13"/>
        <v>999.89651659509707</v>
      </c>
      <c r="I60" s="13">
        <f t="shared" si="14"/>
        <v>0.1034834049029314</v>
      </c>
      <c r="J60" s="13">
        <f t="shared" si="15"/>
        <v>9</v>
      </c>
      <c r="K60" s="13">
        <f>'correlation (4)'!L46</f>
        <v>13</v>
      </c>
      <c r="L60" s="13"/>
      <c r="M60" s="13"/>
    </row>
    <row r="61" spans="1:13" x14ac:dyDescent="0.3">
      <c r="A61" t="str">
        <f t="shared" si="11"/>
        <v>company#12</v>
      </c>
      <c r="B61" s="13">
        <f t="shared" si="12"/>
        <v>1.1003601529746494E-6</v>
      </c>
      <c r="C61" s="13">
        <f t="shared" si="12"/>
        <v>-52.47663152300067</v>
      </c>
      <c r="D61" s="13">
        <f t="shared" si="12"/>
        <v>3.6032594176752864E-6</v>
      </c>
      <c r="E61" s="13">
        <f t="shared" si="12"/>
        <v>1.5668743186780725E-5</v>
      </c>
      <c r="F61" s="13">
        <f t="shared" si="12"/>
        <v>-7.1638859415985587</v>
      </c>
      <c r="G61" s="13">
        <f t="shared" si="10"/>
        <v>1000</v>
      </c>
      <c r="H61" s="77">
        <f t="shared" si="13"/>
        <v>2.3354961755980807E-14</v>
      </c>
      <c r="I61" s="13">
        <f t="shared" si="14"/>
        <v>1000</v>
      </c>
      <c r="J61" s="13">
        <f t="shared" si="15"/>
        <v>12</v>
      </c>
      <c r="K61" s="13">
        <f>'correlation (4)'!L47</f>
        <v>10</v>
      </c>
      <c r="L61" s="13"/>
      <c r="M61" s="13"/>
    </row>
    <row r="62" spans="1:13" x14ac:dyDescent="0.3">
      <c r="A62" t="str">
        <f t="shared" si="11"/>
        <v>company#13</v>
      </c>
      <c r="B62" s="13">
        <f t="shared" si="12"/>
        <v>2.0000011003601372</v>
      </c>
      <c r="C62" s="13">
        <f t="shared" si="12"/>
        <v>0.99990783864875155</v>
      </c>
      <c r="D62" s="13">
        <f t="shared" si="12"/>
        <v>-8.9999963967405563</v>
      </c>
      <c r="E62" s="13">
        <f t="shared" si="12"/>
        <v>8.1683587839043419</v>
      </c>
      <c r="F62" s="13">
        <f t="shared" si="12"/>
        <v>-7.1638859415985587</v>
      </c>
      <c r="G62" s="13">
        <f t="shared" si="10"/>
        <v>1000</v>
      </c>
      <c r="H62" s="77">
        <f t="shared" si="13"/>
        <v>1053.2125152123365</v>
      </c>
      <c r="I62" s="13">
        <f t="shared" si="14"/>
        <v>-53.212515212336484</v>
      </c>
      <c r="J62" s="13">
        <f t="shared" si="15"/>
        <v>3</v>
      </c>
      <c r="K62" s="13">
        <f>'correlation (4)'!L48</f>
        <v>8</v>
      </c>
      <c r="L62" s="13"/>
      <c r="M62" s="13"/>
    </row>
    <row r="63" spans="1:13" x14ac:dyDescent="0.3">
      <c r="B63" s="13"/>
      <c r="C63" s="13"/>
      <c r="D63" s="13"/>
      <c r="E63" s="13"/>
      <c r="F63" s="13"/>
      <c r="G63" s="13"/>
      <c r="H63" s="13"/>
      <c r="I63" s="13" t="s">
        <v>90</v>
      </c>
      <c r="J63" s="13"/>
      <c r="K63" s="13"/>
      <c r="L63" s="13"/>
      <c r="M63" s="13"/>
    </row>
    <row r="64" spans="1:13" x14ac:dyDescent="0.3">
      <c r="B64" s="13"/>
      <c r="C64" s="13"/>
      <c r="D64" s="13"/>
      <c r="E64" s="13"/>
      <c r="F64" s="13"/>
      <c r="G64" s="13"/>
      <c r="H64" s="13"/>
      <c r="I64" s="13">
        <f>SUMSQ(I50:I62)</f>
        <v>2020024.7594905356</v>
      </c>
      <c r="J64" s="13"/>
      <c r="K64" s="13"/>
      <c r="L64" s="13"/>
      <c r="M64" s="13"/>
    </row>
    <row r="65" spans="2:13" x14ac:dyDescent="0.3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</row>
    <row r="66" spans="2:13" x14ac:dyDescent="0.3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</row>
    <row r="67" spans="2:13" x14ac:dyDescent="0.3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C9FE4-ECBA-4B0B-A80F-4D18A7C386BA}">
  <dimension ref="A1:M67"/>
  <sheetViews>
    <sheetView zoomScale="44" workbookViewId="0"/>
  </sheetViews>
  <sheetFormatPr defaultRowHeight="14.4" x14ac:dyDescent="0.3"/>
  <cols>
    <col min="1" max="1" width="11.44140625" bestFit="1" customWidth="1"/>
    <col min="2" max="6" width="10.109375" bestFit="1" customWidth="1"/>
    <col min="7" max="7" width="11.88671875" bestFit="1" customWidth="1"/>
    <col min="8" max="8" width="9.6640625" bestFit="1" customWidth="1"/>
    <col min="9" max="13" width="10.109375" bestFit="1" customWidth="1"/>
  </cols>
  <sheetData>
    <row r="1" spans="1:7" x14ac:dyDescent="0.3">
      <c r="A1" s="3" t="s">
        <v>81</v>
      </c>
      <c r="B1" s="3" t="s">
        <v>7</v>
      </c>
      <c r="C1" s="3" t="s">
        <v>8</v>
      </c>
      <c r="D1" s="3" t="s">
        <v>9</v>
      </c>
      <c r="E1" s="3" t="s">
        <v>10</v>
      </c>
      <c r="F1" s="3" t="s">
        <v>11</v>
      </c>
      <c r="G1" s="3" t="s">
        <v>64</v>
      </c>
    </row>
    <row r="2" spans="1:7" ht="72" x14ac:dyDescent="0.3">
      <c r="A2" s="9" t="s">
        <v>77</v>
      </c>
      <c r="B2" s="3">
        <v>0</v>
      </c>
      <c r="C2" s="3">
        <v>0</v>
      </c>
      <c r="D2" s="3">
        <v>0</v>
      </c>
      <c r="E2" s="3">
        <v>0</v>
      </c>
      <c r="F2" s="3">
        <v>0</v>
      </c>
      <c r="G2" s="3" t="s">
        <v>80</v>
      </c>
    </row>
    <row r="3" spans="1:7" ht="43.2" x14ac:dyDescent="0.3">
      <c r="A3" s="9" t="s">
        <v>76</v>
      </c>
      <c r="B3" s="3" t="s">
        <v>71</v>
      </c>
      <c r="C3" s="3" t="s">
        <v>72</v>
      </c>
      <c r="D3" s="3" t="s">
        <v>73</v>
      </c>
      <c r="E3" s="3" t="s">
        <v>74</v>
      </c>
      <c r="F3" s="3" t="s">
        <v>75</v>
      </c>
      <c r="G3" s="3" t="s">
        <v>78</v>
      </c>
    </row>
    <row r="4" spans="1:7" x14ac:dyDescent="0.3">
      <c r="A4" s="3" t="s">
        <v>55</v>
      </c>
      <c r="B4" s="3">
        <v>4</v>
      </c>
      <c r="C4" s="3">
        <v>9</v>
      </c>
      <c r="D4" s="3">
        <v>7</v>
      </c>
      <c r="E4" s="3">
        <v>4</v>
      </c>
      <c r="F4" s="3">
        <v>4</v>
      </c>
      <c r="G4" s="3" t="s">
        <v>79</v>
      </c>
    </row>
    <row r="5" spans="1:7" x14ac:dyDescent="0.3">
      <c r="A5" s="3" t="s">
        <v>56</v>
      </c>
      <c r="B5" s="3">
        <v>8</v>
      </c>
      <c r="C5" s="3">
        <v>0</v>
      </c>
      <c r="D5" s="3">
        <v>7</v>
      </c>
      <c r="E5" s="3">
        <v>7</v>
      </c>
      <c r="F5" s="3">
        <v>6</v>
      </c>
      <c r="G5" s="3" t="s">
        <v>79</v>
      </c>
    </row>
    <row r="6" spans="1:7" x14ac:dyDescent="0.3">
      <c r="A6" s="3" t="s">
        <v>57</v>
      </c>
      <c r="B6" s="3">
        <v>5</v>
      </c>
      <c r="C6" s="3">
        <v>1</v>
      </c>
      <c r="D6" s="3">
        <v>9</v>
      </c>
      <c r="E6" s="3">
        <v>8</v>
      </c>
      <c r="F6" s="3">
        <v>5</v>
      </c>
      <c r="G6" s="3" t="s">
        <v>79</v>
      </c>
    </row>
    <row r="7" spans="1:7" x14ac:dyDescent="0.3">
      <c r="A7" s="3" t="s">
        <v>58</v>
      </c>
      <c r="B7" s="3">
        <v>2</v>
      </c>
      <c r="C7" s="3">
        <v>2</v>
      </c>
      <c r="D7" s="3">
        <v>2</v>
      </c>
      <c r="E7" s="3">
        <v>0</v>
      </c>
      <c r="F7" s="3">
        <v>8</v>
      </c>
      <c r="G7" s="3" t="s">
        <v>79</v>
      </c>
    </row>
    <row r="8" spans="1:7" x14ac:dyDescent="0.3">
      <c r="A8" s="3" t="s">
        <v>59</v>
      </c>
      <c r="B8" s="3">
        <v>2</v>
      </c>
      <c r="C8" s="3">
        <v>3</v>
      </c>
      <c r="D8" s="3">
        <v>5</v>
      </c>
      <c r="E8" s="3">
        <v>3</v>
      </c>
      <c r="F8" s="3">
        <v>1</v>
      </c>
      <c r="G8" s="3" t="s">
        <v>79</v>
      </c>
    </row>
    <row r="9" spans="1:7" x14ac:dyDescent="0.3">
      <c r="A9" s="3" t="s">
        <v>60</v>
      </c>
      <c r="B9" s="3">
        <v>6</v>
      </c>
      <c r="C9" s="3">
        <v>7</v>
      </c>
      <c r="D9" s="3">
        <v>5</v>
      </c>
      <c r="E9" s="3">
        <v>7</v>
      </c>
      <c r="F9" s="3">
        <v>1</v>
      </c>
      <c r="G9" s="3" t="s">
        <v>79</v>
      </c>
    </row>
    <row r="10" spans="1:7" x14ac:dyDescent="0.3">
      <c r="A10" s="3" t="s">
        <v>61</v>
      </c>
      <c r="B10" s="3">
        <v>2</v>
      </c>
      <c r="C10" s="3">
        <v>8</v>
      </c>
      <c r="D10" s="3">
        <v>3</v>
      </c>
      <c r="E10" s="3">
        <v>3</v>
      </c>
      <c r="F10" s="3">
        <v>5</v>
      </c>
      <c r="G10" s="3" t="s">
        <v>79</v>
      </c>
    </row>
    <row r="11" spans="1:7" x14ac:dyDescent="0.3">
      <c r="A11" s="3" t="s">
        <v>62</v>
      </c>
      <c r="B11" s="3">
        <v>9</v>
      </c>
      <c r="C11" s="3">
        <v>4</v>
      </c>
      <c r="D11" s="3">
        <v>6</v>
      </c>
      <c r="E11" s="3">
        <v>0</v>
      </c>
      <c r="F11" s="3">
        <v>4</v>
      </c>
      <c r="G11" s="3" t="s">
        <v>79</v>
      </c>
    </row>
    <row r="12" spans="1:7" x14ac:dyDescent="0.3">
      <c r="A12" s="3" t="s">
        <v>63</v>
      </c>
      <c r="B12" s="3">
        <v>8</v>
      </c>
      <c r="C12" s="3">
        <v>8</v>
      </c>
      <c r="D12" s="3">
        <v>7</v>
      </c>
      <c r="E12" s="3">
        <v>8</v>
      </c>
      <c r="F12" s="3">
        <v>8</v>
      </c>
      <c r="G12" s="3" t="s">
        <v>79</v>
      </c>
    </row>
    <row r="13" spans="1:7" x14ac:dyDescent="0.3">
      <c r="A13" s="3" t="s">
        <v>67</v>
      </c>
      <c r="B13" s="3">
        <v>7</v>
      </c>
      <c r="C13" s="3">
        <v>4</v>
      </c>
      <c r="D13" s="3">
        <v>8</v>
      </c>
      <c r="E13" s="3">
        <v>4</v>
      </c>
      <c r="F13" s="3">
        <v>1</v>
      </c>
      <c r="G13" s="3" t="s">
        <v>79</v>
      </c>
    </row>
    <row r="14" spans="1:7" x14ac:dyDescent="0.3">
      <c r="A14" s="3" t="s">
        <v>68</v>
      </c>
      <c r="B14" s="3">
        <v>1</v>
      </c>
      <c r="C14" s="3">
        <v>1</v>
      </c>
      <c r="D14" s="3">
        <v>5</v>
      </c>
      <c r="E14" s="3">
        <v>1</v>
      </c>
      <c r="F14" s="3">
        <v>3</v>
      </c>
      <c r="G14" s="3" t="s">
        <v>79</v>
      </c>
    </row>
    <row r="15" spans="1:7" x14ac:dyDescent="0.3">
      <c r="A15" s="3" t="s">
        <v>69</v>
      </c>
      <c r="B15" s="3">
        <v>6</v>
      </c>
      <c r="C15" s="3">
        <v>0</v>
      </c>
      <c r="D15" s="3">
        <v>7</v>
      </c>
      <c r="E15" s="3">
        <v>1</v>
      </c>
      <c r="F15" s="3">
        <v>2</v>
      </c>
      <c r="G15" s="3" t="s">
        <v>79</v>
      </c>
    </row>
    <row r="16" spans="1:7" x14ac:dyDescent="0.3">
      <c r="A16" s="3" t="s">
        <v>70</v>
      </c>
      <c r="B16" s="3">
        <v>7</v>
      </c>
      <c r="C16" s="3">
        <v>6</v>
      </c>
      <c r="D16" s="3">
        <v>2</v>
      </c>
      <c r="E16" s="3">
        <v>7</v>
      </c>
      <c r="F16" s="3">
        <v>2</v>
      </c>
      <c r="G16" s="3" t="s">
        <v>79</v>
      </c>
    </row>
    <row r="18" spans="1:7" x14ac:dyDescent="0.3">
      <c r="A18" s="3" t="s">
        <v>82</v>
      </c>
      <c r="B18" t="str">
        <f>B3</f>
        <v>attribute#1</v>
      </c>
      <c r="C18" t="str">
        <f t="shared" ref="C18:G18" si="0">C3</f>
        <v>attribute#2</v>
      </c>
      <c r="D18" t="str">
        <f t="shared" si="0"/>
        <v>attribute#3</v>
      </c>
      <c r="E18" t="str">
        <f t="shared" si="0"/>
        <v>attribute#4</v>
      </c>
      <c r="F18" t="str">
        <f t="shared" si="0"/>
        <v>attribute#5</v>
      </c>
      <c r="G18" t="str">
        <f t="shared" si="0"/>
        <v>ideality-index</v>
      </c>
    </row>
    <row r="19" spans="1:7" x14ac:dyDescent="0.3">
      <c r="A19" t="str">
        <f>A4</f>
        <v>company#1</v>
      </c>
      <c r="B19">
        <f>RANK(B4,B$4:B$16,B$2)</f>
        <v>9</v>
      </c>
      <c r="C19">
        <f t="shared" ref="C19:F19" si="1">RANK(C4,C$4:C$16,C$2)</f>
        <v>1</v>
      </c>
      <c r="D19">
        <f t="shared" si="1"/>
        <v>3</v>
      </c>
      <c r="E19">
        <f t="shared" si="1"/>
        <v>6</v>
      </c>
      <c r="F19">
        <f t="shared" si="1"/>
        <v>6</v>
      </c>
      <c r="G19">
        <v>1000</v>
      </c>
    </row>
    <row r="20" spans="1:7" x14ac:dyDescent="0.3">
      <c r="A20" t="str">
        <f t="shared" ref="A20:A31" si="2">A5</f>
        <v>company#2</v>
      </c>
      <c r="B20">
        <f t="shared" ref="B20:F20" si="3">RANK(B5,B$4:B$16,B$2)</f>
        <v>2</v>
      </c>
      <c r="C20">
        <f t="shared" si="3"/>
        <v>12</v>
      </c>
      <c r="D20">
        <f t="shared" si="3"/>
        <v>3</v>
      </c>
      <c r="E20">
        <f t="shared" si="3"/>
        <v>3</v>
      </c>
      <c r="F20">
        <f t="shared" si="3"/>
        <v>3</v>
      </c>
      <c r="G20">
        <v>1000</v>
      </c>
    </row>
    <row r="21" spans="1:7" x14ac:dyDescent="0.3">
      <c r="A21" t="str">
        <f t="shared" si="2"/>
        <v>company#3</v>
      </c>
      <c r="B21">
        <f t="shared" ref="B21:F21" si="4">RANK(B6,B$4:B$16,B$2)</f>
        <v>8</v>
      </c>
      <c r="C21">
        <f t="shared" si="4"/>
        <v>10</v>
      </c>
      <c r="D21">
        <f t="shared" si="4"/>
        <v>1</v>
      </c>
      <c r="E21">
        <f t="shared" si="4"/>
        <v>1</v>
      </c>
      <c r="F21">
        <f t="shared" si="4"/>
        <v>4</v>
      </c>
      <c r="G21">
        <v>1000</v>
      </c>
    </row>
    <row r="22" spans="1:7" x14ac:dyDescent="0.3">
      <c r="A22" t="str">
        <f t="shared" si="2"/>
        <v>company#4</v>
      </c>
      <c r="B22">
        <f t="shared" ref="B22:F22" si="5">RANK(B7,B$4:B$16,B$2)</f>
        <v>10</v>
      </c>
      <c r="C22">
        <f t="shared" si="5"/>
        <v>9</v>
      </c>
      <c r="D22">
        <f t="shared" si="5"/>
        <v>12</v>
      </c>
      <c r="E22">
        <f t="shared" si="5"/>
        <v>12</v>
      </c>
      <c r="F22">
        <f t="shared" si="5"/>
        <v>1</v>
      </c>
      <c r="G22">
        <v>1000</v>
      </c>
    </row>
    <row r="23" spans="1:7" x14ac:dyDescent="0.3">
      <c r="A23" t="str">
        <f t="shared" si="2"/>
        <v>company#5</v>
      </c>
      <c r="B23">
        <f t="shared" ref="B23:F23" si="6">RANK(B8,B$4:B$16,B$2)</f>
        <v>10</v>
      </c>
      <c r="C23">
        <f t="shared" si="6"/>
        <v>8</v>
      </c>
      <c r="D23">
        <f t="shared" si="6"/>
        <v>8</v>
      </c>
      <c r="E23">
        <f t="shared" si="6"/>
        <v>8</v>
      </c>
      <c r="F23">
        <f t="shared" si="6"/>
        <v>11</v>
      </c>
      <c r="G23">
        <v>1000</v>
      </c>
    </row>
    <row r="24" spans="1:7" x14ac:dyDescent="0.3">
      <c r="A24" t="str">
        <f t="shared" si="2"/>
        <v>company#6</v>
      </c>
      <c r="B24">
        <f t="shared" ref="B24:F24" si="7">RANK(B9,B$4:B$16,B$2)</f>
        <v>6</v>
      </c>
      <c r="C24">
        <f t="shared" si="7"/>
        <v>4</v>
      </c>
      <c r="D24">
        <f t="shared" si="7"/>
        <v>8</v>
      </c>
      <c r="E24">
        <f t="shared" si="7"/>
        <v>3</v>
      </c>
      <c r="F24">
        <f t="shared" si="7"/>
        <v>11</v>
      </c>
      <c r="G24">
        <v>1000</v>
      </c>
    </row>
    <row r="25" spans="1:7" x14ac:dyDescent="0.3">
      <c r="A25" t="str">
        <f t="shared" si="2"/>
        <v>company#7</v>
      </c>
      <c r="B25">
        <f t="shared" ref="B25:F25" si="8">RANK(B10,B$4:B$16,B$2)</f>
        <v>10</v>
      </c>
      <c r="C25">
        <f t="shared" si="8"/>
        <v>2</v>
      </c>
      <c r="D25">
        <f t="shared" si="8"/>
        <v>11</v>
      </c>
      <c r="E25">
        <f t="shared" si="8"/>
        <v>8</v>
      </c>
      <c r="F25">
        <f t="shared" si="8"/>
        <v>4</v>
      </c>
      <c r="G25">
        <v>1000</v>
      </c>
    </row>
    <row r="26" spans="1:7" x14ac:dyDescent="0.3">
      <c r="A26" t="str">
        <f t="shared" si="2"/>
        <v>company#8</v>
      </c>
      <c r="B26">
        <f t="shared" ref="B26:F26" si="9">RANK(B11,B$4:B$16,B$2)</f>
        <v>1</v>
      </c>
      <c r="C26">
        <f t="shared" si="9"/>
        <v>6</v>
      </c>
      <c r="D26">
        <f t="shared" si="9"/>
        <v>7</v>
      </c>
      <c r="E26">
        <f t="shared" si="9"/>
        <v>12</v>
      </c>
      <c r="F26">
        <f t="shared" si="9"/>
        <v>6</v>
      </c>
      <c r="G26">
        <v>1000</v>
      </c>
    </row>
    <row r="27" spans="1:7" x14ac:dyDescent="0.3">
      <c r="A27" t="str">
        <f t="shared" si="2"/>
        <v>company#9</v>
      </c>
      <c r="B27">
        <f t="shared" ref="B27:F27" si="10">RANK(B12,B$4:B$16,B$2)</f>
        <v>2</v>
      </c>
      <c r="C27">
        <f t="shared" si="10"/>
        <v>2</v>
      </c>
      <c r="D27">
        <f t="shared" si="10"/>
        <v>3</v>
      </c>
      <c r="E27">
        <f t="shared" si="10"/>
        <v>1</v>
      </c>
      <c r="F27">
        <f t="shared" si="10"/>
        <v>1</v>
      </c>
      <c r="G27">
        <v>1000</v>
      </c>
    </row>
    <row r="28" spans="1:7" x14ac:dyDescent="0.3">
      <c r="A28" t="str">
        <f t="shared" si="2"/>
        <v>company#10</v>
      </c>
      <c r="B28">
        <f t="shared" ref="B28:F28" si="11">RANK(B13,B$4:B$16,B$2)</f>
        <v>4</v>
      </c>
      <c r="C28">
        <f t="shared" si="11"/>
        <v>6</v>
      </c>
      <c r="D28">
        <f t="shared" si="11"/>
        <v>2</v>
      </c>
      <c r="E28">
        <f t="shared" si="11"/>
        <v>6</v>
      </c>
      <c r="F28">
        <f t="shared" si="11"/>
        <v>11</v>
      </c>
      <c r="G28">
        <v>1000</v>
      </c>
    </row>
    <row r="29" spans="1:7" x14ac:dyDescent="0.3">
      <c r="A29" t="str">
        <f t="shared" si="2"/>
        <v>company#11</v>
      </c>
      <c r="B29">
        <f t="shared" ref="B29:F29" si="12">RANK(B14,B$4:B$16,B$2)</f>
        <v>13</v>
      </c>
      <c r="C29">
        <f t="shared" si="12"/>
        <v>10</v>
      </c>
      <c r="D29">
        <f t="shared" si="12"/>
        <v>8</v>
      </c>
      <c r="E29">
        <f t="shared" si="12"/>
        <v>10</v>
      </c>
      <c r="F29">
        <f t="shared" si="12"/>
        <v>8</v>
      </c>
      <c r="G29">
        <v>1000</v>
      </c>
    </row>
    <row r="30" spans="1:7" x14ac:dyDescent="0.3">
      <c r="A30" t="str">
        <f t="shared" si="2"/>
        <v>company#12</v>
      </c>
      <c r="B30">
        <f t="shared" ref="B30:F30" si="13">RANK(B15,B$4:B$16,B$2)</f>
        <v>6</v>
      </c>
      <c r="C30">
        <f t="shared" si="13"/>
        <v>12</v>
      </c>
      <c r="D30">
        <f t="shared" si="13"/>
        <v>3</v>
      </c>
      <c r="E30">
        <f t="shared" si="13"/>
        <v>10</v>
      </c>
      <c r="F30">
        <f t="shared" si="13"/>
        <v>9</v>
      </c>
      <c r="G30">
        <v>1000</v>
      </c>
    </row>
    <row r="31" spans="1:7" x14ac:dyDescent="0.3">
      <c r="A31" t="str">
        <f t="shared" si="2"/>
        <v>company#13</v>
      </c>
      <c r="B31">
        <f t="shared" ref="B31:F31" si="14">RANK(B16,B$4:B$16,B$2)</f>
        <v>4</v>
      </c>
      <c r="C31">
        <f t="shared" si="14"/>
        <v>5</v>
      </c>
      <c r="D31">
        <f t="shared" si="14"/>
        <v>12</v>
      </c>
      <c r="E31">
        <f t="shared" si="14"/>
        <v>3</v>
      </c>
      <c r="F31">
        <f t="shared" si="14"/>
        <v>9</v>
      </c>
      <c r="G31">
        <v>1000</v>
      </c>
    </row>
    <row r="33" spans="1:13" x14ac:dyDescent="0.3">
      <c r="A33" t="s">
        <v>83</v>
      </c>
      <c r="B33" t="str">
        <f>B18</f>
        <v>attribute#1</v>
      </c>
      <c r="C33" t="str">
        <f t="shared" ref="C33:F33" si="15">C18</f>
        <v>attribute#2</v>
      </c>
      <c r="D33" t="str">
        <f t="shared" si="15"/>
        <v>attribute#3</v>
      </c>
      <c r="E33" t="str">
        <f t="shared" si="15"/>
        <v>attribute#4</v>
      </c>
      <c r="F33" t="str">
        <f t="shared" si="15"/>
        <v>attribute#5</v>
      </c>
      <c r="I33" t="str">
        <f>B33</f>
        <v>attribute#1</v>
      </c>
      <c r="J33" t="str">
        <f t="shared" ref="J33:M33" si="16">C33</f>
        <v>attribute#2</v>
      </c>
      <c r="K33" t="str">
        <f t="shared" si="16"/>
        <v>attribute#3</v>
      </c>
      <c r="L33" t="str">
        <f t="shared" si="16"/>
        <v>attribute#4</v>
      </c>
      <c r="M33" t="str">
        <f t="shared" si="16"/>
        <v>attribute#5</v>
      </c>
    </row>
    <row r="34" spans="1:13" x14ac:dyDescent="0.3">
      <c r="A34">
        <v>1</v>
      </c>
      <c r="B34" s="12">
        <v>270.66641191408058</v>
      </c>
      <c r="C34" s="12">
        <v>75.246512281300255</v>
      </c>
      <c r="D34" s="12">
        <v>330.08497979434247</v>
      </c>
      <c r="E34" s="12">
        <v>107.85549342416896</v>
      </c>
      <c r="F34" s="12">
        <v>243.60107156640731</v>
      </c>
      <c r="G34" s="13"/>
      <c r="H34" s="13" t="s">
        <v>84</v>
      </c>
      <c r="I34" s="13">
        <f>B34-B35</f>
        <v>0.99999999999812417</v>
      </c>
      <c r="J34" s="13">
        <f t="shared" ref="J34:J45" si="17">C34-C35</f>
        <v>1.0000000001110294</v>
      </c>
      <c r="K34" s="13">
        <f t="shared" ref="K34:K45" si="18">D34-D35</f>
        <v>1.0000000000002842</v>
      </c>
      <c r="L34" s="13">
        <f t="shared" ref="L34:L45" si="19">E34-E35</f>
        <v>1.000000000002089</v>
      </c>
      <c r="M34" s="13">
        <f t="shared" ref="M34:M45" si="20">F34-F35</f>
        <v>1.0000000000009663</v>
      </c>
    </row>
    <row r="35" spans="1:13" x14ac:dyDescent="0.3">
      <c r="A35">
        <v>2</v>
      </c>
      <c r="B35" s="12">
        <v>269.66641191408246</v>
      </c>
      <c r="C35" s="12">
        <v>74.246512281189226</v>
      </c>
      <c r="D35" s="12">
        <v>329.08497979434219</v>
      </c>
      <c r="E35" s="12">
        <v>106.85549342416687</v>
      </c>
      <c r="F35" s="12">
        <v>242.60107156640635</v>
      </c>
      <c r="G35" s="13"/>
      <c r="H35" s="13" t="s">
        <v>85</v>
      </c>
      <c r="I35" s="13">
        <f t="shared" ref="I35:I45" si="21">B35-B36</f>
        <v>0.99999999999795364</v>
      </c>
      <c r="J35" s="13">
        <f t="shared" si="17"/>
        <v>1.0000000001221991</v>
      </c>
      <c r="K35" s="13">
        <f t="shared" si="18"/>
        <v>1.0000000000002842</v>
      </c>
      <c r="L35" s="13">
        <f t="shared" si="19"/>
        <v>1.0000000000023164</v>
      </c>
      <c r="M35" s="13">
        <f t="shared" si="20"/>
        <v>1.00000000000108</v>
      </c>
    </row>
    <row r="36" spans="1:13" x14ac:dyDescent="0.3">
      <c r="A36">
        <v>3</v>
      </c>
      <c r="B36" s="12">
        <v>268.66641191408451</v>
      </c>
      <c r="C36" s="12">
        <v>73.246512281067027</v>
      </c>
      <c r="D36" s="12">
        <v>328.0849797943419</v>
      </c>
      <c r="E36" s="12">
        <v>105.85549342416455</v>
      </c>
      <c r="F36" s="12">
        <v>241.60107156640527</v>
      </c>
      <c r="G36" s="13"/>
      <c r="H36" s="13"/>
      <c r="I36" s="13">
        <f t="shared" si="21"/>
        <v>0.99999999999783995</v>
      </c>
      <c r="J36" s="13">
        <f t="shared" si="17"/>
        <v>1.0000000001351026</v>
      </c>
      <c r="K36" s="13">
        <f t="shared" si="18"/>
        <v>1.0000000000003411</v>
      </c>
      <c r="L36" s="13">
        <f t="shared" si="19"/>
        <v>1.0000000000025722</v>
      </c>
      <c r="M36" s="13">
        <f t="shared" si="20"/>
        <v>1.0000000000011653</v>
      </c>
    </row>
    <row r="37" spans="1:13" x14ac:dyDescent="0.3">
      <c r="A37">
        <v>4</v>
      </c>
      <c r="B37" s="12">
        <v>267.66641191408667</v>
      </c>
      <c r="C37" s="12">
        <v>72.246512280931924</v>
      </c>
      <c r="D37" s="12">
        <v>327.08497979434156</v>
      </c>
      <c r="E37" s="12">
        <v>104.85549342416198</v>
      </c>
      <c r="F37" s="12">
        <v>240.6010715664041</v>
      </c>
      <c r="G37" s="13"/>
      <c r="H37" s="13"/>
      <c r="I37" s="13">
        <f t="shared" si="21"/>
        <v>0.99999999999755573</v>
      </c>
      <c r="J37" s="13">
        <f t="shared" si="17"/>
        <v>1.0000000001501661</v>
      </c>
      <c r="K37" s="13">
        <f t="shared" si="18"/>
        <v>1.0000000000002842</v>
      </c>
      <c r="L37" s="13">
        <f t="shared" si="19"/>
        <v>1.0000000000028422</v>
      </c>
      <c r="M37" s="13">
        <f t="shared" si="20"/>
        <v>1.0000000000013358</v>
      </c>
    </row>
    <row r="38" spans="1:13" x14ac:dyDescent="0.3">
      <c r="A38">
        <v>5</v>
      </c>
      <c r="B38" s="12">
        <v>266.66641191408911</v>
      </c>
      <c r="C38" s="12">
        <v>71.246512280781758</v>
      </c>
      <c r="D38" s="12">
        <v>326.08497979434128</v>
      </c>
      <c r="E38" s="12">
        <v>103.85549342415914</v>
      </c>
      <c r="F38" s="12">
        <v>239.60107156640277</v>
      </c>
      <c r="G38" s="13"/>
      <c r="H38" s="13"/>
      <c r="I38" s="13">
        <f t="shared" si="21"/>
        <v>0.99999999999761258</v>
      </c>
      <c r="J38" s="13">
        <f t="shared" si="17"/>
        <v>1.0000000001679581</v>
      </c>
      <c r="K38" s="13">
        <f t="shared" si="18"/>
        <v>1.0000000000003411</v>
      </c>
      <c r="L38" s="13">
        <f t="shared" si="19"/>
        <v>1.0000000000031974</v>
      </c>
      <c r="M38" s="13">
        <f t="shared" si="20"/>
        <v>1.0000000000013358</v>
      </c>
    </row>
    <row r="39" spans="1:13" x14ac:dyDescent="0.3">
      <c r="A39">
        <v>6</v>
      </c>
      <c r="B39" s="12">
        <v>265.6664119140915</v>
      </c>
      <c r="C39" s="12">
        <v>70.2465122806138</v>
      </c>
      <c r="D39" s="12">
        <v>325.08497979434094</v>
      </c>
      <c r="E39" s="12">
        <v>102.85549342415594</v>
      </c>
      <c r="F39" s="12">
        <v>238.60107156640143</v>
      </c>
      <c r="G39" s="13"/>
      <c r="H39" s="13"/>
      <c r="I39" s="13">
        <f t="shared" si="21"/>
        <v>0.99999999999715783</v>
      </c>
      <c r="J39" s="13">
        <f t="shared" si="17"/>
        <v>0.99999999676475682</v>
      </c>
      <c r="K39" s="13">
        <f t="shared" si="18"/>
        <v>1.0000000000003411</v>
      </c>
      <c r="L39" s="13">
        <f t="shared" si="19"/>
        <v>0.99999999994049915</v>
      </c>
      <c r="M39" s="13">
        <f t="shared" si="20"/>
        <v>1.0000000000015632</v>
      </c>
    </row>
    <row r="40" spans="1:13" x14ac:dyDescent="0.3">
      <c r="A40">
        <v>7</v>
      </c>
      <c r="B40" s="12">
        <v>264.66641191409434</v>
      </c>
      <c r="C40" s="12">
        <v>69.246512283849043</v>
      </c>
      <c r="D40" s="12">
        <v>324.0849797943406</v>
      </c>
      <c r="E40" s="12">
        <v>101.85549342421544</v>
      </c>
      <c r="F40" s="12">
        <v>237.60107156639987</v>
      </c>
      <c r="G40" s="13"/>
      <c r="H40" s="13"/>
      <c r="I40" s="13">
        <f t="shared" si="21"/>
        <v>0.9999999999969873</v>
      </c>
      <c r="J40" s="13">
        <f t="shared" si="17"/>
        <v>0.99999999998478017</v>
      </c>
      <c r="K40" s="13">
        <f t="shared" si="18"/>
        <v>1.0000000000003979</v>
      </c>
      <c r="L40" s="13">
        <f t="shared" si="19"/>
        <v>0.99999999999967315</v>
      </c>
      <c r="M40" s="13">
        <f t="shared" si="20"/>
        <v>1.0000000000017053</v>
      </c>
    </row>
    <row r="41" spans="1:13" x14ac:dyDescent="0.3">
      <c r="A41">
        <v>8</v>
      </c>
      <c r="B41" s="12">
        <v>263.66641191409735</v>
      </c>
      <c r="C41" s="12">
        <v>68.246512283864263</v>
      </c>
      <c r="D41" s="12">
        <v>323.0849797943402</v>
      </c>
      <c r="E41" s="12">
        <v>100.85549342421577</v>
      </c>
      <c r="F41" s="12">
        <v>236.60107156639816</v>
      </c>
      <c r="G41" s="13"/>
      <c r="H41" s="13"/>
      <c r="I41" s="13">
        <f t="shared" si="21"/>
        <v>0.99999999999664624</v>
      </c>
      <c r="J41" s="13">
        <f t="shared" si="17"/>
        <v>0.99999999998262012</v>
      </c>
      <c r="K41" s="13">
        <f t="shared" si="18"/>
        <v>1.0000000000003979</v>
      </c>
      <c r="L41" s="13">
        <f t="shared" si="19"/>
        <v>0.99999999999961631</v>
      </c>
      <c r="M41" s="13">
        <f t="shared" si="20"/>
        <v>1.0000000000018758</v>
      </c>
    </row>
    <row r="42" spans="1:13" x14ac:dyDescent="0.3">
      <c r="A42">
        <v>9</v>
      </c>
      <c r="B42" s="12">
        <v>262.66641191410071</v>
      </c>
      <c r="C42" s="12">
        <v>67.246512283881643</v>
      </c>
      <c r="D42" s="12">
        <v>322.0849797943398</v>
      </c>
      <c r="E42" s="12">
        <v>99.855493424216149</v>
      </c>
      <c r="F42" s="12">
        <v>235.60107156639629</v>
      </c>
      <c r="G42" s="13"/>
      <c r="H42" s="13"/>
      <c r="I42" s="13">
        <f t="shared" si="21"/>
        <v>0.99999999999636202</v>
      </c>
      <c r="J42" s="13">
        <f t="shared" si="17"/>
        <v>0.99999999997992006</v>
      </c>
      <c r="K42" s="13">
        <f t="shared" si="18"/>
        <v>1.0000000000005116</v>
      </c>
      <c r="L42" s="13">
        <f t="shared" si="19"/>
        <v>0.99999999999958789</v>
      </c>
      <c r="M42" s="13">
        <f t="shared" si="20"/>
        <v>1.0000000000021316</v>
      </c>
    </row>
    <row r="43" spans="1:13" x14ac:dyDescent="0.3">
      <c r="A43">
        <v>10</v>
      </c>
      <c r="B43" s="12">
        <v>261.66641191410434</v>
      </c>
      <c r="C43" s="12">
        <v>66.246512283901723</v>
      </c>
      <c r="D43" s="12">
        <v>321.08497979433929</v>
      </c>
      <c r="E43" s="12">
        <v>98.855493424216561</v>
      </c>
      <c r="F43" s="12">
        <v>234.60107156639415</v>
      </c>
      <c r="G43" s="13"/>
      <c r="H43" s="13"/>
      <c r="I43" s="13">
        <f t="shared" si="21"/>
        <v>0.99999999999602096</v>
      </c>
      <c r="J43" s="13">
        <f t="shared" si="17"/>
        <v>1.5722686047987935</v>
      </c>
      <c r="K43" s="13">
        <f t="shared" si="18"/>
        <v>1.0000000000005116</v>
      </c>
      <c r="L43" s="13">
        <f t="shared" si="19"/>
        <v>0.99999999999948841</v>
      </c>
      <c r="M43" s="13">
        <f t="shared" si="20"/>
        <v>1.0000000000023874</v>
      </c>
    </row>
    <row r="44" spans="1:13" x14ac:dyDescent="0.3">
      <c r="A44">
        <v>11</v>
      </c>
      <c r="B44" s="12">
        <v>260.66641191410832</v>
      </c>
      <c r="C44" s="12">
        <v>64.674243679102929</v>
      </c>
      <c r="D44" s="12">
        <v>320.08497979433878</v>
      </c>
      <c r="E44" s="12">
        <v>97.855493424217073</v>
      </c>
      <c r="F44" s="12">
        <v>233.60107156639177</v>
      </c>
      <c r="G44" s="13"/>
      <c r="H44" s="13"/>
      <c r="I44" s="13">
        <f t="shared" si="21"/>
        <v>0.99999999999539568</v>
      </c>
      <c r="J44" s="13">
        <f t="shared" si="17"/>
        <v>1.3826427900056615</v>
      </c>
      <c r="K44" s="13">
        <f t="shared" si="18"/>
        <v>1.0000000000006821</v>
      </c>
      <c r="L44" s="13">
        <f t="shared" si="19"/>
        <v>0.99999999999936051</v>
      </c>
      <c r="M44" s="13">
        <f t="shared" si="20"/>
        <v>244.80107156639178</v>
      </c>
    </row>
    <row r="45" spans="1:13" x14ac:dyDescent="0.3">
      <c r="A45">
        <v>12</v>
      </c>
      <c r="B45" s="12">
        <v>259.66641191411293</v>
      </c>
      <c r="C45" s="12">
        <v>63.291600889097268</v>
      </c>
      <c r="D45" s="12">
        <v>319.0849797943381</v>
      </c>
      <c r="E45" s="12">
        <v>96.855493424217713</v>
      </c>
      <c r="F45" s="12">
        <v>-11.200000000000008</v>
      </c>
      <c r="G45" s="13"/>
      <c r="H45" s="13" t="s">
        <v>86</v>
      </c>
      <c r="I45" s="13">
        <f t="shared" si="21"/>
        <v>0.99999999999499778</v>
      </c>
      <c r="J45" s="13">
        <f t="shared" si="17"/>
        <v>76.89160088909729</v>
      </c>
      <c r="K45" s="13">
        <f t="shared" si="18"/>
        <v>332.68497979433812</v>
      </c>
      <c r="L45" s="13">
        <f t="shared" si="19"/>
        <v>110.45549342421774</v>
      </c>
      <c r="M45" s="13">
        <f t="shared" si="20"/>
        <v>2.4000000000000092</v>
      </c>
    </row>
    <row r="46" spans="1:13" x14ac:dyDescent="0.3">
      <c r="A46">
        <v>13</v>
      </c>
      <c r="B46" s="12">
        <v>258.66641191411793</v>
      </c>
      <c r="C46" s="12">
        <v>-13.600000000000025</v>
      </c>
      <c r="D46" s="12">
        <v>-13.600000000000012</v>
      </c>
      <c r="E46" s="12">
        <v>-13.600000000000019</v>
      </c>
      <c r="F46" s="12">
        <v>-13.600000000000017</v>
      </c>
      <c r="G46" s="13"/>
      <c r="H46" s="13"/>
      <c r="I46" s="13"/>
      <c r="J46" s="13"/>
      <c r="K46" s="13"/>
      <c r="L46" s="13"/>
      <c r="M46" s="13"/>
    </row>
    <row r="47" spans="1:13" x14ac:dyDescent="0.3">
      <c r="A47" t="s">
        <v>88</v>
      </c>
      <c r="B47" s="13">
        <v>2</v>
      </c>
      <c r="C47" s="13">
        <v>3</v>
      </c>
      <c r="D47" s="13">
        <v>4</v>
      </c>
      <c r="E47" s="13">
        <v>5</v>
      </c>
      <c r="F47" s="13">
        <v>6</v>
      </c>
      <c r="G47" s="13"/>
      <c r="H47" s="13"/>
      <c r="I47" s="13"/>
      <c r="J47" s="13"/>
      <c r="K47" s="13"/>
      <c r="L47" s="13"/>
      <c r="M47" s="13"/>
    </row>
    <row r="48" spans="1:13" x14ac:dyDescent="0.3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</row>
    <row r="49" spans="1:13" x14ac:dyDescent="0.3">
      <c r="A49" t="s">
        <v>87</v>
      </c>
      <c r="B49" s="13" t="str">
        <f t="shared" ref="B49:F49" si="22">B3</f>
        <v>attribute#1</v>
      </c>
      <c r="C49" s="13" t="str">
        <f t="shared" si="22"/>
        <v>attribute#2</v>
      </c>
      <c r="D49" s="13" t="str">
        <f t="shared" si="22"/>
        <v>attribute#3</v>
      </c>
      <c r="E49" s="13" t="str">
        <f t="shared" si="22"/>
        <v>attribute#4</v>
      </c>
      <c r="F49" s="13" t="str">
        <f t="shared" si="22"/>
        <v>attribute#5</v>
      </c>
      <c r="G49" s="13" t="str">
        <f>G18</f>
        <v>ideality-index</v>
      </c>
      <c r="H49" s="13" t="s">
        <v>87</v>
      </c>
      <c r="I49" s="13" t="s">
        <v>89</v>
      </c>
      <c r="J49" s="13"/>
      <c r="K49" s="13"/>
      <c r="L49" s="13"/>
      <c r="M49" s="13"/>
    </row>
    <row r="50" spans="1:13" x14ac:dyDescent="0.3">
      <c r="A50" t="str">
        <f>A4</f>
        <v>company#1</v>
      </c>
      <c r="B50" s="13">
        <f>VLOOKUP(B19,$A$34:$F$46,B$47,0)</f>
        <v>262.66641191410071</v>
      </c>
      <c r="C50" s="13">
        <f t="shared" ref="C50:F50" si="23">VLOOKUP(C19,$A$34:$F$46,C$47,0)</f>
        <v>75.246512281300255</v>
      </c>
      <c r="D50" s="13">
        <f t="shared" si="23"/>
        <v>328.0849797943419</v>
      </c>
      <c r="E50" s="13">
        <f t="shared" si="23"/>
        <v>102.85549342415594</v>
      </c>
      <c r="F50" s="13">
        <f t="shared" si="23"/>
        <v>238.60107156640143</v>
      </c>
      <c r="G50" s="13">
        <f t="shared" ref="G50:G62" si="24">G19</f>
        <v>1000</v>
      </c>
      <c r="H50" s="13">
        <f>SUM(B50:F50)</f>
        <v>1007.4544689803001</v>
      </c>
      <c r="I50" s="13">
        <f>G50-H50</f>
        <v>-7.4544689803001347</v>
      </c>
      <c r="J50" s="13"/>
      <c r="K50" s="13"/>
      <c r="L50" s="13"/>
      <c r="M50" s="13"/>
    </row>
    <row r="51" spans="1:13" x14ac:dyDescent="0.3">
      <c r="A51" t="str">
        <f t="shared" ref="A51:A62" si="25">A5</f>
        <v>company#2</v>
      </c>
      <c r="B51" s="13">
        <f t="shared" ref="B51:F51" si="26">VLOOKUP(B20,$A$34:$F$46,B$47,0)</f>
        <v>269.66641191408246</v>
      </c>
      <c r="C51" s="13">
        <f t="shared" si="26"/>
        <v>63.291600889097268</v>
      </c>
      <c r="D51" s="13">
        <f t="shared" si="26"/>
        <v>328.0849797943419</v>
      </c>
      <c r="E51" s="13">
        <f t="shared" si="26"/>
        <v>105.85549342416455</v>
      </c>
      <c r="F51" s="13">
        <f t="shared" si="26"/>
        <v>241.60107156640527</v>
      </c>
      <c r="G51" s="13">
        <f t="shared" si="24"/>
        <v>1000</v>
      </c>
      <c r="H51" s="13">
        <f t="shared" ref="H51:H62" si="27">SUM(B51:F51)</f>
        <v>1008.4995575880914</v>
      </c>
      <c r="I51" s="13">
        <f t="shared" ref="I51:I62" si="28">G51-H51</f>
        <v>-8.4995575880914203</v>
      </c>
      <c r="J51" s="13"/>
      <c r="K51" s="13"/>
      <c r="L51" s="13"/>
      <c r="M51" s="13"/>
    </row>
    <row r="52" spans="1:13" x14ac:dyDescent="0.3">
      <c r="A52" t="str">
        <f t="shared" si="25"/>
        <v>company#3</v>
      </c>
      <c r="B52" s="13">
        <f t="shared" ref="B52:F52" si="29">VLOOKUP(B21,$A$34:$F$46,B$47,0)</f>
        <v>263.66641191409735</v>
      </c>
      <c r="C52" s="13">
        <f t="shared" si="29"/>
        <v>66.246512283901723</v>
      </c>
      <c r="D52" s="13">
        <f t="shared" si="29"/>
        <v>330.08497979434247</v>
      </c>
      <c r="E52" s="13">
        <f t="shared" si="29"/>
        <v>107.85549342416896</v>
      </c>
      <c r="F52" s="13">
        <f t="shared" si="29"/>
        <v>240.6010715664041</v>
      </c>
      <c r="G52" s="13">
        <f t="shared" si="24"/>
        <v>1000</v>
      </c>
      <c r="H52" s="13">
        <f t="shared" si="27"/>
        <v>1008.4544689829146</v>
      </c>
      <c r="I52" s="13">
        <f t="shared" si="28"/>
        <v>-8.4544689829145909</v>
      </c>
      <c r="J52" s="13"/>
      <c r="K52" s="13"/>
      <c r="L52" s="13"/>
      <c r="M52" s="13"/>
    </row>
    <row r="53" spans="1:13" x14ac:dyDescent="0.3">
      <c r="A53" t="str">
        <f t="shared" si="25"/>
        <v>company#4</v>
      </c>
      <c r="B53" s="13">
        <f t="shared" ref="B53:F53" si="30">VLOOKUP(B22,$A$34:$F$46,B$47,0)</f>
        <v>261.66641191410434</v>
      </c>
      <c r="C53" s="13">
        <f t="shared" si="30"/>
        <v>67.246512283881643</v>
      </c>
      <c r="D53" s="13">
        <f t="shared" si="30"/>
        <v>319.0849797943381</v>
      </c>
      <c r="E53" s="13">
        <f t="shared" si="30"/>
        <v>96.855493424217713</v>
      </c>
      <c r="F53" s="13">
        <f t="shared" si="30"/>
        <v>243.60107156640731</v>
      </c>
      <c r="G53" s="13">
        <f t="shared" si="24"/>
        <v>1000</v>
      </c>
      <c r="H53" s="13">
        <f t="shared" si="27"/>
        <v>988.45446898294915</v>
      </c>
      <c r="I53" s="13">
        <f t="shared" si="28"/>
        <v>11.545531017050848</v>
      </c>
      <c r="J53" s="13"/>
      <c r="K53" s="13"/>
      <c r="L53" s="13"/>
      <c r="M53" s="13"/>
    </row>
    <row r="54" spans="1:13" x14ac:dyDescent="0.3">
      <c r="A54" t="str">
        <f t="shared" si="25"/>
        <v>company#5</v>
      </c>
      <c r="B54" s="13">
        <f t="shared" ref="B54:F54" si="31">VLOOKUP(B23,$A$34:$F$46,B$47,0)</f>
        <v>261.66641191410434</v>
      </c>
      <c r="C54" s="13">
        <f t="shared" si="31"/>
        <v>68.246512283864263</v>
      </c>
      <c r="D54" s="13">
        <f t="shared" si="31"/>
        <v>323.0849797943402</v>
      </c>
      <c r="E54" s="13">
        <f t="shared" si="31"/>
        <v>100.85549342421577</v>
      </c>
      <c r="F54" s="13">
        <f t="shared" si="31"/>
        <v>233.60107156639177</v>
      </c>
      <c r="G54" s="13">
        <f t="shared" si="24"/>
        <v>1000</v>
      </c>
      <c r="H54" s="13">
        <f t="shared" si="27"/>
        <v>987.4544689829163</v>
      </c>
      <c r="I54" s="13">
        <f t="shared" si="28"/>
        <v>12.545531017083704</v>
      </c>
      <c r="J54" s="13"/>
      <c r="K54" s="13"/>
      <c r="L54" s="13"/>
      <c r="M54" s="13"/>
    </row>
    <row r="55" spans="1:13" x14ac:dyDescent="0.3">
      <c r="A55" t="str">
        <f t="shared" si="25"/>
        <v>company#6</v>
      </c>
      <c r="B55" s="13">
        <f t="shared" ref="B55:F55" si="32">VLOOKUP(B24,$A$34:$F$46,B$47,0)</f>
        <v>265.6664119140915</v>
      </c>
      <c r="C55" s="13">
        <f t="shared" si="32"/>
        <v>72.246512280931924</v>
      </c>
      <c r="D55" s="13">
        <f t="shared" si="32"/>
        <v>323.0849797943402</v>
      </c>
      <c r="E55" s="13">
        <f t="shared" si="32"/>
        <v>105.85549342416455</v>
      </c>
      <c r="F55" s="13">
        <f t="shared" si="32"/>
        <v>233.60107156639177</v>
      </c>
      <c r="G55" s="13">
        <f t="shared" si="24"/>
        <v>1000</v>
      </c>
      <c r="H55" s="13">
        <f t="shared" si="27"/>
        <v>1000.45446897992</v>
      </c>
      <c r="I55" s="13">
        <f t="shared" si="28"/>
        <v>-0.45446897991996593</v>
      </c>
      <c r="J55" s="13"/>
      <c r="K55" s="13"/>
      <c r="L55" s="13"/>
      <c r="M55" s="13"/>
    </row>
    <row r="56" spans="1:13" x14ac:dyDescent="0.3">
      <c r="A56" t="str">
        <f t="shared" si="25"/>
        <v>company#7</v>
      </c>
      <c r="B56" s="13">
        <f t="shared" ref="B56:F56" si="33">VLOOKUP(B25,$A$34:$F$46,B$47,0)</f>
        <v>261.66641191410434</v>
      </c>
      <c r="C56" s="13">
        <f t="shared" si="33"/>
        <v>74.246512281189226</v>
      </c>
      <c r="D56" s="13">
        <f t="shared" si="33"/>
        <v>320.08497979433878</v>
      </c>
      <c r="E56" s="13">
        <f t="shared" si="33"/>
        <v>100.85549342421577</v>
      </c>
      <c r="F56" s="13">
        <f t="shared" si="33"/>
        <v>240.6010715664041</v>
      </c>
      <c r="G56" s="13">
        <f t="shared" si="24"/>
        <v>1000</v>
      </c>
      <c r="H56" s="13">
        <f t="shared" si="27"/>
        <v>997.45446898025216</v>
      </c>
      <c r="I56" s="13">
        <f t="shared" si="28"/>
        <v>2.5455310197478411</v>
      </c>
      <c r="J56" s="13"/>
      <c r="K56" s="13"/>
      <c r="L56" s="13"/>
      <c r="M56" s="13"/>
    </row>
    <row r="57" spans="1:13" x14ac:dyDescent="0.3">
      <c r="A57" t="str">
        <f t="shared" si="25"/>
        <v>company#8</v>
      </c>
      <c r="B57" s="13">
        <f t="shared" ref="B57:F57" si="34">VLOOKUP(B26,$A$34:$F$46,B$47,0)</f>
        <v>270.66641191408058</v>
      </c>
      <c r="C57" s="13">
        <f t="shared" si="34"/>
        <v>70.2465122806138</v>
      </c>
      <c r="D57" s="13">
        <f t="shared" si="34"/>
        <v>324.0849797943406</v>
      </c>
      <c r="E57" s="13">
        <f t="shared" si="34"/>
        <v>96.855493424217713</v>
      </c>
      <c r="F57" s="13">
        <f t="shared" si="34"/>
        <v>238.60107156640143</v>
      </c>
      <c r="G57" s="13">
        <f t="shared" si="24"/>
        <v>1000</v>
      </c>
      <c r="H57" s="13">
        <f t="shared" si="27"/>
        <v>1000.4544689796541</v>
      </c>
      <c r="I57" s="13">
        <f t="shared" si="28"/>
        <v>-0.45446897965405242</v>
      </c>
      <c r="J57" s="13"/>
      <c r="K57" s="13"/>
      <c r="L57" s="13"/>
      <c r="M57" s="13"/>
    </row>
    <row r="58" spans="1:13" x14ac:dyDescent="0.3">
      <c r="A58" t="str">
        <f t="shared" si="25"/>
        <v>company#9</v>
      </c>
      <c r="B58" s="13">
        <f t="shared" ref="B58:F58" si="35">VLOOKUP(B27,$A$34:$F$46,B$47,0)</f>
        <v>269.66641191408246</v>
      </c>
      <c r="C58" s="13">
        <f t="shared" si="35"/>
        <v>74.246512281189226</v>
      </c>
      <c r="D58" s="13">
        <f t="shared" si="35"/>
        <v>328.0849797943419</v>
      </c>
      <c r="E58" s="13">
        <f t="shared" si="35"/>
        <v>107.85549342416896</v>
      </c>
      <c r="F58" s="13">
        <f t="shared" si="35"/>
        <v>243.60107156640731</v>
      </c>
      <c r="G58" s="13">
        <f t="shared" si="24"/>
        <v>1000</v>
      </c>
      <c r="H58" s="13">
        <f t="shared" si="27"/>
        <v>1023.4544689801899</v>
      </c>
      <c r="I58" s="13">
        <f t="shared" si="28"/>
        <v>-23.454468980189858</v>
      </c>
      <c r="J58" s="13"/>
      <c r="K58" s="13"/>
      <c r="L58" s="13"/>
      <c r="M58" s="13"/>
    </row>
    <row r="59" spans="1:13" x14ac:dyDescent="0.3">
      <c r="A59" t="str">
        <f t="shared" si="25"/>
        <v>company#10</v>
      </c>
      <c r="B59" s="13">
        <f t="shared" ref="B59:F59" si="36">VLOOKUP(B28,$A$34:$F$46,B$47,0)</f>
        <v>267.66641191408667</v>
      </c>
      <c r="C59" s="13">
        <f t="shared" si="36"/>
        <v>70.2465122806138</v>
      </c>
      <c r="D59" s="13">
        <f t="shared" si="36"/>
        <v>329.08497979434219</v>
      </c>
      <c r="E59" s="13">
        <f t="shared" si="36"/>
        <v>102.85549342415594</v>
      </c>
      <c r="F59" s="13">
        <f t="shared" si="36"/>
        <v>233.60107156639177</v>
      </c>
      <c r="G59" s="13">
        <f t="shared" si="24"/>
        <v>1000</v>
      </c>
      <c r="H59" s="13">
        <f t="shared" si="27"/>
        <v>1003.4544689795904</v>
      </c>
      <c r="I59" s="13">
        <f t="shared" si="28"/>
        <v>-3.4544689795903878</v>
      </c>
      <c r="J59" s="13"/>
      <c r="K59" s="13"/>
      <c r="L59" s="13"/>
      <c r="M59" s="13"/>
    </row>
    <row r="60" spans="1:13" x14ac:dyDescent="0.3">
      <c r="A60" t="str">
        <f t="shared" si="25"/>
        <v>company#11</v>
      </c>
      <c r="B60" s="13">
        <f t="shared" ref="B60:F60" si="37">VLOOKUP(B29,$A$34:$F$46,B$47,0)</f>
        <v>258.66641191411793</v>
      </c>
      <c r="C60" s="13">
        <f t="shared" si="37"/>
        <v>66.246512283901723</v>
      </c>
      <c r="D60" s="13">
        <f t="shared" si="37"/>
        <v>323.0849797943402</v>
      </c>
      <c r="E60" s="13">
        <f t="shared" si="37"/>
        <v>98.855493424216561</v>
      </c>
      <c r="F60" s="13">
        <f t="shared" si="37"/>
        <v>236.60107156639816</v>
      </c>
      <c r="G60" s="13">
        <f t="shared" si="24"/>
        <v>1000</v>
      </c>
      <c r="H60" s="13">
        <f t="shared" si="27"/>
        <v>983.4544689829745</v>
      </c>
      <c r="I60" s="13">
        <f t="shared" si="28"/>
        <v>16.545531017025496</v>
      </c>
      <c r="J60" s="13"/>
      <c r="K60" s="13"/>
      <c r="L60" s="13"/>
      <c r="M60" s="13"/>
    </row>
    <row r="61" spans="1:13" x14ac:dyDescent="0.3">
      <c r="A61" t="str">
        <f t="shared" si="25"/>
        <v>company#12</v>
      </c>
      <c r="B61" s="13">
        <f t="shared" ref="B61:F61" si="38">VLOOKUP(B30,$A$34:$F$46,B$47,0)</f>
        <v>265.6664119140915</v>
      </c>
      <c r="C61" s="13">
        <f t="shared" si="38"/>
        <v>63.291600889097268</v>
      </c>
      <c r="D61" s="13">
        <f t="shared" si="38"/>
        <v>328.0849797943419</v>
      </c>
      <c r="E61" s="13">
        <f t="shared" si="38"/>
        <v>98.855493424216561</v>
      </c>
      <c r="F61" s="13">
        <f t="shared" si="38"/>
        <v>235.60107156639629</v>
      </c>
      <c r="G61" s="13">
        <f t="shared" si="24"/>
        <v>1000</v>
      </c>
      <c r="H61" s="13">
        <f t="shared" si="27"/>
        <v>991.49955758814349</v>
      </c>
      <c r="I61" s="13">
        <f t="shared" si="28"/>
        <v>8.5004424118565112</v>
      </c>
      <c r="J61" s="13"/>
      <c r="K61" s="13"/>
      <c r="L61" s="13"/>
      <c r="M61" s="13"/>
    </row>
    <row r="62" spans="1:13" x14ac:dyDescent="0.3">
      <c r="A62" t="str">
        <f t="shared" si="25"/>
        <v>company#13</v>
      </c>
      <c r="B62" s="13">
        <f t="shared" ref="B62:F62" si="39">VLOOKUP(B31,$A$34:$F$46,B$47,0)</f>
        <v>267.66641191408667</v>
      </c>
      <c r="C62" s="13">
        <f t="shared" si="39"/>
        <v>71.246512280781758</v>
      </c>
      <c r="D62" s="13">
        <f t="shared" si="39"/>
        <v>319.0849797943381</v>
      </c>
      <c r="E62" s="13">
        <f t="shared" si="39"/>
        <v>105.85549342416455</v>
      </c>
      <c r="F62" s="13">
        <f t="shared" si="39"/>
        <v>235.60107156639629</v>
      </c>
      <c r="G62" s="13">
        <f t="shared" si="24"/>
        <v>1000</v>
      </c>
      <c r="H62" s="13">
        <f t="shared" si="27"/>
        <v>999.4544689797674</v>
      </c>
      <c r="I62" s="13">
        <f t="shared" si="28"/>
        <v>0.5455310202326018</v>
      </c>
      <c r="J62" s="13"/>
      <c r="K62" s="13"/>
      <c r="L62" s="13"/>
      <c r="M62" s="13"/>
    </row>
    <row r="63" spans="1:13" x14ac:dyDescent="0.3">
      <c r="B63" s="13"/>
      <c r="C63" s="13"/>
      <c r="D63" s="13"/>
      <c r="E63" s="13"/>
      <c r="F63" s="13"/>
      <c r="G63" s="13"/>
      <c r="H63" s="13"/>
      <c r="I63" s="13" t="s">
        <v>90</v>
      </c>
      <c r="J63" s="13"/>
      <c r="K63" s="13"/>
      <c r="L63" s="13"/>
      <c r="M63" s="13"/>
    </row>
    <row r="64" spans="1:13" x14ac:dyDescent="0.3">
      <c r="B64" s="13"/>
      <c r="C64" s="13"/>
      <c r="D64" s="13"/>
      <c r="E64" s="13"/>
      <c r="F64" s="13"/>
      <c r="G64" s="13"/>
      <c r="H64" s="13"/>
      <c r="I64" s="13">
        <f>SUMSQ(I50:I62)</f>
        <v>1405.2272730008906</v>
      </c>
      <c r="J64" s="13"/>
      <c r="K64" s="13"/>
      <c r="L64" s="13"/>
      <c r="M64" s="13"/>
    </row>
    <row r="65" spans="2:13" x14ac:dyDescent="0.3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</row>
    <row r="66" spans="2:13" x14ac:dyDescent="0.3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</row>
    <row r="67" spans="2:13" x14ac:dyDescent="0.3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69C8A-511E-4A1C-B6CC-3FDDC645F66C}">
  <dimension ref="A1:T51"/>
  <sheetViews>
    <sheetView zoomScale="72" workbookViewId="0">
      <selection activeCell="B3" sqref="B3"/>
    </sheetView>
  </sheetViews>
  <sheetFormatPr defaultRowHeight="14.4" x14ac:dyDescent="0.3"/>
  <cols>
    <col min="1" max="1" width="11.44140625" style="3" bestFit="1" customWidth="1"/>
    <col min="2" max="6" width="10.21875" style="3" bestFit="1" customWidth="1"/>
    <col min="7" max="8" width="13.33203125" style="3" bestFit="1" customWidth="1"/>
    <col min="9" max="9" width="19.77734375" style="3" bestFit="1" customWidth="1"/>
    <col min="10" max="10" width="9.109375" style="3" bestFit="1" customWidth="1"/>
    <col min="11" max="11" width="10.5546875" style="3" bestFit="1" customWidth="1"/>
    <col min="12" max="12" width="10.109375" style="3" bestFit="1" customWidth="1"/>
    <col min="13" max="13" width="9" style="3" bestFit="1" customWidth="1"/>
    <col min="14" max="16384" width="8.88671875" style="3"/>
  </cols>
  <sheetData>
    <row r="1" spans="1:11" x14ac:dyDescent="0.3">
      <c r="A1" s="3" t="s">
        <v>113</v>
      </c>
      <c r="B1" s="1" t="s">
        <v>79</v>
      </c>
      <c r="C1" s="1" t="s">
        <v>79</v>
      </c>
      <c r="D1" s="1" t="s">
        <v>79</v>
      </c>
      <c r="E1" s="1" t="s">
        <v>79</v>
      </c>
      <c r="F1" s="1" t="s">
        <v>79</v>
      </c>
      <c r="G1" s="3">
        <f>SIN(2*PI()/5)</f>
        <v>0.95105651629515353</v>
      </c>
      <c r="H1" s="3" t="s">
        <v>111</v>
      </c>
      <c r="I1" s="3">
        <f>CORREL(H3:H15,I3:I15)</f>
        <v>-0.98351648351648358</v>
      </c>
    </row>
    <row r="2" spans="1:11" x14ac:dyDescent="0.3">
      <c r="A2" s="3" t="s">
        <v>82</v>
      </c>
      <c r="B2" s="3" t="s">
        <v>71</v>
      </c>
      <c r="C2" s="3" t="s">
        <v>72</v>
      </c>
      <c r="D2" s="3" t="s">
        <v>73</v>
      </c>
      <c r="E2" s="3" t="s">
        <v>74</v>
      </c>
      <c r="F2" s="3" t="s">
        <v>75</v>
      </c>
      <c r="G2" s="3" t="s">
        <v>108</v>
      </c>
      <c r="H2" s="3" t="s">
        <v>109</v>
      </c>
      <c r="I2" s="3" t="s">
        <v>110</v>
      </c>
      <c r="J2" s="3" t="s">
        <v>112</v>
      </c>
      <c r="K2" s="3" t="s">
        <v>89</v>
      </c>
    </row>
    <row r="3" spans="1:11" x14ac:dyDescent="0.3">
      <c r="A3" s="3" t="s">
        <v>55</v>
      </c>
      <c r="B3" s="57">
        <f>14-'correlation (4)'!B3</f>
        <v>5</v>
      </c>
      <c r="C3" s="57">
        <f>14-'correlation (4)'!C3</f>
        <v>13</v>
      </c>
      <c r="D3" s="57">
        <f>14-'correlation (4)'!D3</f>
        <v>11</v>
      </c>
      <c r="E3" s="57">
        <f>14-'correlation (4)'!E3</f>
        <v>8</v>
      </c>
      <c r="F3" s="57">
        <f>14-'correlation (4)'!F3</f>
        <v>8</v>
      </c>
      <c r="G3" s="40">
        <f>$G$1*(B3*C3+C3*D3+D3*E3+E3*F3+F3*B3)/2</f>
        <v>190.2113032590307</v>
      </c>
      <c r="H3" s="3">
        <f>RANK(G3,G$3:G$15,1)</f>
        <v>10</v>
      </c>
      <c r="I3" s="3">
        <f>RANK(example!H50,example!H$50:H$62,0)</f>
        <v>4</v>
      </c>
      <c r="J3" s="3">
        <v>1000</v>
      </c>
      <c r="K3" s="39">
        <f>J3-G3</f>
        <v>809.78869674096927</v>
      </c>
    </row>
    <row r="4" spans="1:11" x14ac:dyDescent="0.3">
      <c r="A4" s="3" t="s">
        <v>56</v>
      </c>
      <c r="B4" s="57">
        <f>14-'correlation (4)'!B4</f>
        <v>12</v>
      </c>
      <c r="C4" s="57">
        <f>14-'correlation (4)'!C4</f>
        <v>2</v>
      </c>
      <c r="D4" s="57">
        <f>14-'correlation (4)'!D4</f>
        <v>11</v>
      </c>
      <c r="E4" s="57">
        <f>14-'correlation (4)'!E4</f>
        <v>11</v>
      </c>
      <c r="F4" s="57">
        <f>14-'correlation (4)'!F4</f>
        <v>11</v>
      </c>
      <c r="G4" s="39">
        <f t="shared" ref="G4:G15" si="0">$G$1*(B4*C4+C4*D4+D4*E4+E4*F4+F4*B4)/2</f>
        <v>199.72186842198224</v>
      </c>
      <c r="H4" s="3">
        <f t="shared" ref="H4:H15" si="1">RANK(G4,G$3:G$15,1)</f>
        <v>11</v>
      </c>
      <c r="I4" s="3">
        <f>RANK(example!H51,example!H$50:H$62,0)</f>
        <v>2</v>
      </c>
      <c r="J4" s="3">
        <v>1000</v>
      </c>
      <c r="K4" s="39">
        <f t="shared" ref="K4:K15" si="2">J4-G4</f>
        <v>800.27813157801779</v>
      </c>
    </row>
    <row r="5" spans="1:11" x14ac:dyDescent="0.3">
      <c r="A5" s="3" t="s">
        <v>57</v>
      </c>
      <c r="B5" s="57">
        <f>14-'correlation (4)'!B5</f>
        <v>6</v>
      </c>
      <c r="C5" s="57">
        <f>14-'correlation (4)'!C5</f>
        <v>4</v>
      </c>
      <c r="D5" s="57">
        <f>14-'correlation (4)'!D5</f>
        <v>13</v>
      </c>
      <c r="E5" s="57">
        <f>14-'correlation (4)'!E5</f>
        <v>13</v>
      </c>
      <c r="F5" s="57">
        <f>14-'correlation (4)'!F5</f>
        <v>10</v>
      </c>
      <c r="G5" s="39">
        <f t="shared" si="0"/>
        <v>206.8547922941959</v>
      </c>
      <c r="H5" s="3">
        <f t="shared" si="1"/>
        <v>12</v>
      </c>
      <c r="I5" s="3">
        <f>RANK(example!H52,example!H$50:H$62,0)</f>
        <v>3</v>
      </c>
      <c r="J5" s="3">
        <v>1000</v>
      </c>
      <c r="K5" s="39">
        <f t="shared" si="2"/>
        <v>793.14520770580407</v>
      </c>
    </row>
    <row r="6" spans="1:11" x14ac:dyDescent="0.3">
      <c r="A6" s="3" t="s">
        <v>58</v>
      </c>
      <c r="B6" s="57">
        <f>14-'correlation (4)'!B6</f>
        <v>4</v>
      </c>
      <c r="C6" s="57">
        <f>14-'correlation (4)'!C6</f>
        <v>5</v>
      </c>
      <c r="D6" s="57">
        <f>14-'correlation (4)'!D6</f>
        <v>2</v>
      </c>
      <c r="E6" s="57">
        <f>14-'correlation (4)'!E6</f>
        <v>2</v>
      </c>
      <c r="F6" s="57">
        <f>14-'correlation (4)'!F6</f>
        <v>13</v>
      </c>
      <c r="G6" s="39">
        <f t="shared" si="0"/>
        <v>53.259164912528597</v>
      </c>
      <c r="H6" s="3">
        <f t="shared" si="1"/>
        <v>2</v>
      </c>
      <c r="I6" s="3">
        <f>RANK(example!H53,example!H$50:H$62,0)</f>
        <v>11</v>
      </c>
      <c r="J6" s="3">
        <v>1000</v>
      </c>
      <c r="K6" s="39">
        <f t="shared" si="2"/>
        <v>946.7408350874714</v>
      </c>
    </row>
    <row r="7" spans="1:11" x14ac:dyDescent="0.3">
      <c r="A7" s="3" t="s">
        <v>59</v>
      </c>
      <c r="B7" s="57">
        <f>14-'correlation (4)'!B7</f>
        <v>4</v>
      </c>
      <c r="C7" s="57">
        <f>14-'correlation (4)'!C7</f>
        <v>6</v>
      </c>
      <c r="D7" s="57">
        <f>14-'correlation (4)'!D7</f>
        <v>6</v>
      </c>
      <c r="E7" s="57">
        <f>14-'correlation (4)'!E7</f>
        <v>6</v>
      </c>
      <c r="F7" s="57">
        <f>14-'correlation (4)'!F7</f>
        <v>3</v>
      </c>
      <c r="G7" s="39">
        <f t="shared" si="0"/>
        <v>59.916560526594672</v>
      </c>
      <c r="H7" s="3">
        <f>RANK(G7,G$3:G$15,1)</f>
        <v>3</v>
      </c>
      <c r="I7" s="3">
        <f>RANK(example!H54,example!H$50:H$62,0)</f>
        <v>12</v>
      </c>
      <c r="J7" s="3">
        <v>1000</v>
      </c>
      <c r="K7" s="39">
        <f t="shared" si="2"/>
        <v>940.08343947340529</v>
      </c>
    </row>
    <row r="8" spans="1:11" x14ac:dyDescent="0.3">
      <c r="A8" s="3" t="s">
        <v>60</v>
      </c>
      <c r="B8" s="57">
        <f>14-'correlation (4)'!B8</f>
        <v>8</v>
      </c>
      <c r="C8" s="57">
        <f>14-'correlation (4)'!C8</f>
        <v>10</v>
      </c>
      <c r="D8" s="57">
        <f>14-'correlation (4)'!D8</f>
        <v>6</v>
      </c>
      <c r="E8" s="57">
        <f>14-'correlation (4)'!E8</f>
        <v>11</v>
      </c>
      <c r="F8" s="57">
        <f>14-'correlation (4)'!F8</f>
        <v>3</v>
      </c>
      <c r="G8" s="39">
        <f t="shared" si="0"/>
        <v>125.06393189281269</v>
      </c>
      <c r="H8" s="3">
        <f t="shared" si="1"/>
        <v>7</v>
      </c>
      <c r="I8" s="3">
        <f>RANK(example!H55,example!H$50:H$62,0)</f>
        <v>6</v>
      </c>
      <c r="J8" s="3">
        <v>1000</v>
      </c>
      <c r="K8" s="39">
        <f t="shared" si="2"/>
        <v>874.93606810718734</v>
      </c>
    </row>
    <row r="9" spans="1:11" x14ac:dyDescent="0.3">
      <c r="A9" s="3" t="s">
        <v>61</v>
      </c>
      <c r="B9" s="57">
        <f>14-'correlation (4)'!B9</f>
        <v>4</v>
      </c>
      <c r="C9" s="57">
        <f>14-'correlation (4)'!C9</f>
        <v>12</v>
      </c>
      <c r="D9" s="57">
        <f>14-'correlation (4)'!D9</f>
        <v>3</v>
      </c>
      <c r="E9" s="57">
        <f>14-'correlation (4)'!E9</f>
        <v>6</v>
      </c>
      <c r="F9" s="57">
        <f>14-'correlation (4)'!F9</f>
        <v>10</v>
      </c>
      <c r="G9" s="39">
        <f t="shared" si="0"/>
        <v>96.056708145810504</v>
      </c>
      <c r="H9" s="3">
        <f t="shared" si="1"/>
        <v>5</v>
      </c>
      <c r="I9" s="3">
        <f>RANK(example!H56,example!H$50:H$62,0)</f>
        <v>9</v>
      </c>
      <c r="J9" s="3">
        <v>1000</v>
      </c>
      <c r="K9" s="39">
        <f t="shared" si="2"/>
        <v>903.94329185418951</v>
      </c>
    </row>
    <row r="10" spans="1:11" x14ac:dyDescent="0.3">
      <c r="A10" s="3" t="s">
        <v>62</v>
      </c>
      <c r="B10" s="57">
        <f>14-'correlation (4)'!B10</f>
        <v>13</v>
      </c>
      <c r="C10" s="57">
        <f>14-'correlation (4)'!C10</f>
        <v>8</v>
      </c>
      <c r="D10" s="57">
        <f>14-'correlation (4)'!D10</f>
        <v>7</v>
      </c>
      <c r="E10" s="57">
        <f>14-'correlation (4)'!E10</f>
        <v>2</v>
      </c>
      <c r="F10" s="57">
        <f>14-'correlation (4)'!F10</f>
        <v>8</v>
      </c>
      <c r="G10" s="39">
        <f t="shared" si="0"/>
        <v>139.80530789538756</v>
      </c>
      <c r="H10" s="3">
        <f t="shared" si="1"/>
        <v>8</v>
      </c>
      <c r="I10" s="3">
        <f>RANK(example!H57,example!H$50:H$62,0)</f>
        <v>7</v>
      </c>
      <c r="J10" s="3">
        <v>1000</v>
      </c>
      <c r="K10" s="39">
        <f t="shared" si="2"/>
        <v>860.19469210461239</v>
      </c>
    </row>
    <row r="11" spans="1:11" x14ac:dyDescent="0.3">
      <c r="A11" s="3" t="s">
        <v>63</v>
      </c>
      <c r="B11" s="57">
        <f>14-'correlation (4)'!B11</f>
        <v>12</v>
      </c>
      <c r="C11" s="57">
        <f>14-'correlation (4)'!C11</f>
        <v>12</v>
      </c>
      <c r="D11" s="57">
        <f>14-'correlation (4)'!D11</f>
        <v>11</v>
      </c>
      <c r="E11" s="57">
        <f>14-'correlation (4)'!E11</f>
        <v>13</v>
      </c>
      <c r="F11" s="57">
        <f>14-'correlation (4)'!F11</f>
        <v>13</v>
      </c>
      <c r="G11" s="39">
        <f t="shared" si="0"/>
        <v>353.7930240617971</v>
      </c>
      <c r="H11" s="3">
        <f t="shared" si="1"/>
        <v>13</v>
      </c>
      <c r="I11" s="3">
        <f>RANK(example!H58,example!H$50:H$62,0)</f>
        <v>1</v>
      </c>
      <c r="J11" s="3">
        <v>1000</v>
      </c>
      <c r="K11" s="39">
        <f t="shared" si="2"/>
        <v>646.20697593820296</v>
      </c>
    </row>
    <row r="12" spans="1:11" x14ac:dyDescent="0.3">
      <c r="A12" s="3" t="s">
        <v>67</v>
      </c>
      <c r="B12" s="57">
        <f>14-'correlation (4)'!B12</f>
        <v>10</v>
      </c>
      <c r="C12" s="57">
        <f>14-'correlation (4)'!C12</f>
        <v>8</v>
      </c>
      <c r="D12" s="57">
        <f>14-'correlation (4)'!D12</f>
        <v>12</v>
      </c>
      <c r="E12" s="57">
        <f>14-'correlation (4)'!E12</f>
        <v>8</v>
      </c>
      <c r="F12" s="57">
        <f>14-'correlation (4)'!F12</f>
        <v>3</v>
      </c>
      <c r="G12" s="39">
        <f t="shared" si="0"/>
        <v>155.02221215611002</v>
      </c>
      <c r="H12" s="3">
        <f t="shared" si="1"/>
        <v>9</v>
      </c>
      <c r="I12" s="3">
        <f>RANK(example!H59,example!H$50:H$62,0)</f>
        <v>5</v>
      </c>
      <c r="J12" s="3">
        <v>1000</v>
      </c>
      <c r="K12" s="39">
        <f t="shared" si="2"/>
        <v>844.97778784388993</v>
      </c>
    </row>
    <row r="13" spans="1:11" x14ac:dyDescent="0.3">
      <c r="A13" s="3" t="s">
        <v>68</v>
      </c>
      <c r="B13" s="57">
        <f>14-'correlation (4)'!B13</f>
        <v>1</v>
      </c>
      <c r="C13" s="57">
        <f>14-'correlation (4)'!C13</f>
        <v>4</v>
      </c>
      <c r="D13" s="57">
        <f>14-'correlation (4)'!D13</f>
        <v>6</v>
      </c>
      <c r="E13" s="57">
        <f>14-'correlation (4)'!E13</f>
        <v>4</v>
      </c>
      <c r="F13" s="57">
        <f>14-'correlation (4)'!F13</f>
        <v>6</v>
      </c>
      <c r="G13" s="39">
        <f t="shared" si="0"/>
        <v>38.993317168101292</v>
      </c>
      <c r="H13" s="3">
        <f t="shared" si="1"/>
        <v>1</v>
      </c>
      <c r="I13" s="3">
        <f>RANK(example!H60,example!H$50:H$62,0)</f>
        <v>13</v>
      </c>
      <c r="J13" s="3">
        <v>1000</v>
      </c>
      <c r="K13" s="39">
        <f t="shared" si="2"/>
        <v>961.00668283189873</v>
      </c>
    </row>
    <row r="14" spans="1:11" x14ac:dyDescent="0.3">
      <c r="A14" s="3" t="s">
        <v>69</v>
      </c>
      <c r="B14" s="57">
        <f>14-'correlation (4)'!B14</f>
        <v>8</v>
      </c>
      <c r="C14" s="57">
        <f>14-'correlation (4)'!C14</f>
        <v>2</v>
      </c>
      <c r="D14" s="57">
        <f>14-'correlation (4)'!D14</f>
        <v>11</v>
      </c>
      <c r="E14" s="57">
        <f>14-'correlation (4)'!E14</f>
        <v>4</v>
      </c>
      <c r="F14" s="57">
        <f>14-'correlation (4)'!F14</f>
        <v>5</v>
      </c>
      <c r="G14" s="39">
        <f t="shared" si="0"/>
        <v>67.525012656955894</v>
      </c>
      <c r="H14" s="3">
        <f t="shared" si="1"/>
        <v>4</v>
      </c>
      <c r="I14" s="3">
        <f>RANK(example!H61,example!H$50:H$62,0)</f>
        <v>10</v>
      </c>
      <c r="J14" s="3">
        <v>1000</v>
      </c>
      <c r="K14" s="39">
        <f t="shared" si="2"/>
        <v>932.47498734304406</v>
      </c>
    </row>
    <row r="15" spans="1:11" x14ac:dyDescent="0.3">
      <c r="A15" s="3" t="s">
        <v>70</v>
      </c>
      <c r="B15" s="57">
        <f>14-'correlation (4)'!B15</f>
        <v>10</v>
      </c>
      <c r="C15" s="57">
        <f>14-'correlation (4)'!C15</f>
        <v>9</v>
      </c>
      <c r="D15" s="57">
        <f>14-'correlation (4)'!D15</f>
        <v>2</v>
      </c>
      <c r="E15" s="57">
        <f>14-'correlation (4)'!E15</f>
        <v>11</v>
      </c>
      <c r="F15" s="57">
        <f>14-'correlation (4)'!F15</f>
        <v>5</v>
      </c>
      <c r="G15" s="39">
        <f t="shared" si="0"/>
        <v>111.74914066468054</v>
      </c>
      <c r="H15" s="3">
        <f t="shared" si="1"/>
        <v>6</v>
      </c>
      <c r="I15" s="3">
        <f>RANK(example!H62,example!H$50:H$62,0)</f>
        <v>8</v>
      </c>
      <c r="J15" s="3">
        <v>1000</v>
      </c>
      <c r="K15" s="39">
        <f t="shared" si="2"/>
        <v>888.25085933531943</v>
      </c>
    </row>
    <row r="16" spans="1:11" x14ac:dyDescent="0.3">
      <c r="K16" s="3" t="s">
        <v>90</v>
      </c>
    </row>
    <row r="17" spans="1:20" x14ac:dyDescent="0.3">
      <c r="K17" s="39">
        <f>SUMSQ(K3:K15)</f>
        <v>9741522.6835190617</v>
      </c>
      <c r="L17" s="3" t="s">
        <v>114</v>
      </c>
    </row>
    <row r="18" spans="1:20" x14ac:dyDescent="0.3">
      <c r="K18" s="39"/>
    </row>
    <row r="19" spans="1:20" x14ac:dyDescent="0.3">
      <c r="A19" s="3" t="s">
        <v>83</v>
      </c>
      <c r="B19" s="3" t="str">
        <f>B2</f>
        <v>attribute#1</v>
      </c>
      <c r="C19" s="3" t="str">
        <f t="shared" ref="C19:F19" si="3">C2</f>
        <v>attribute#2</v>
      </c>
      <c r="D19" s="3" t="str">
        <f t="shared" si="3"/>
        <v>attribute#3</v>
      </c>
      <c r="E19" s="3" t="str">
        <f t="shared" si="3"/>
        <v>attribute#4</v>
      </c>
      <c r="F19" s="3" t="str">
        <f t="shared" si="3"/>
        <v>attribute#5</v>
      </c>
      <c r="I19" s="3" t="str">
        <f>B19</f>
        <v>attribute#1</v>
      </c>
      <c r="J19" s="3" t="str">
        <f t="shared" ref="J19:M19" si="4">C19</f>
        <v>attribute#2</v>
      </c>
      <c r="K19" s="3" t="str">
        <f t="shared" si="4"/>
        <v>attribute#3</v>
      </c>
      <c r="L19" s="3" t="str">
        <f t="shared" si="4"/>
        <v>attribute#4</v>
      </c>
      <c r="M19" s="3" t="str">
        <f t="shared" si="4"/>
        <v>attribute#5</v>
      </c>
    </row>
    <row r="20" spans="1:20" x14ac:dyDescent="0.3">
      <c r="A20" s="3">
        <v>1</v>
      </c>
      <c r="B20" s="39">
        <v>1574.5714329257826</v>
      </c>
      <c r="C20" s="39">
        <v>1337.4006116527212</v>
      </c>
      <c r="D20" s="39">
        <v>12.001044530141526</v>
      </c>
      <c r="E20" s="39">
        <v>12</v>
      </c>
      <c r="F20" s="39">
        <v>12</v>
      </c>
      <c r="G20" s="39"/>
      <c r="H20" s="39" t="s">
        <v>84</v>
      </c>
      <c r="I20" s="39">
        <f t="shared" ref="I20:I31" si="5">B20-B21</f>
        <v>0.99999999644683157</v>
      </c>
      <c r="J20" s="39">
        <f t="shared" ref="J20:J31" si="6">C20-C21</f>
        <v>0.99999999974124876</v>
      </c>
      <c r="K20" s="39">
        <f t="shared" ref="K20:K31" si="7">D20-D21</f>
        <v>1.0000000000000053</v>
      </c>
      <c r="L20" s="39">
        <f t="shared" ref="L20:L31" si="8">E20-E21</f>
        <v>1</v>
      </c>
      <c r="M20" s="39">
        <f t="shared" ref="M20:M31" si="9">F20-F21</f>
        <v>1</v>
      </c>
      <c r="P20" s="39">
        <f>B20-'correlation (3)'!B20</f>
        <v>11.332464114002732</v>
      </c>
      <c r="Q20" s="39">
        <f>C20-'correlation (3)'!C20</f>
        <v>13.092031779426861</v>
      </c>
      <c r="R20" s="39">
        <f>D20-'correlation (3)'!D20</f>
        <v>1.0445301408221752E-3</v>
      </c>
      <c r="S20" s="39">
        <f>E20-'correlation (3)'!E20</f>
        <v>0</v>
      </c>
      <c r="T20" s="39">
        <f>F20-'correlation (3)'!F20</f>
        <v>-18.97174408172372</v>
      </c>
    </row>
    <row r="21" spans="1:20" x14ac:dyDescent="0.3">
      <c r="A21" s="3">
        <v>2</v>
      </c>
      <c r="B21" s="39">
        <v>1573.5714329293357</v>
      </c>
      <c r="C21" s="39">
        <v>1336.4006116529799</v>
      </c>
      <c r="D21" s="39">
        <v>11.00104453014152</v>
      </c>
      <c r="E21" s="39">
        <v>11</v>
      </c>
      <c r="F21" s="39">
        <v>11</v>
      </c>
      <c r="G21" s="39"/>
      <c r="H21" s="39"/>
      <c r="I21" s="39">
        <f t="shared" si="5"/>
        <v>0.99999999643409865</v>
      </c>
      <c r="J21" s="39">
        <f t="shared" si="6"/>
        <v>0.99999999974647835</v>
      </c>
      <c r="K21" s="39">
        <f t="shared" si="7"/>
        <v>0.99999999999999467</v>
      </c>
      <c r="L21" s="39">
        <f t="shared" si="8"/>
        <v>1</v>
      </c>
      <c r="M21" s="39">
        <f t="shared" si="9"/>
        <v>1</v>
      </c>
      <c r="P21" s="39">
        <f>B21-'correlation (3)'!B21</f>
        <v>11.332464117180734</v>
      </c>
      <c r="Q21" s="39">
        <f>C21-'correlation (3)'!C21</f>
        <v>13.092031779722902</v>
      </c>
      <c r="R21" s="39">
        <f>D21-'correlation (3)'!D21</f>
        <v>1.0445301408132934E-3</v>
      </c>
      <c r="S21" s="39">
        <f>E21-'correlation (3)'!E21</f>
        <v>0</v>
      </c>
      <c r="T21" s="39">
        <f>F21-'correlation (3)'!F21</f>
        <v>-18.971744081978482</v>
      </c>
    </row>
    <row r="22" spans="1:20" x14ac:dyDescent="0.3">
      <c r="A22" s="3">
        <v>3</v>
      </c>
      <c r="B22" s="39">
        <v>1572.5714329329016</v>
      </c>
      <c r="C22" s="39">
        <v>1335.4006116532335</v>
      </c>
      <c r="D22" s="39">
        <v>10.001044530141526</v>
      </c>
      <c r="E22" s="39">
        <v>10</v>
      </c>
      <c r="F22" s="39">
        <v>10</v>
      </c>
      <c r="G22" s="39"/>
      <c r="H22" s="39"/>
      <c r="I22" s="39">
        <f t="shared" si="5"/>
        <v>0.99999999641840986</v>
      </c>
      <c r="J22" s="39">
        <f t="shared" si="6"/>
        <v>0.99999999974193088</v>
      </c>
      <c r="K22" s="39">
        <f t="shared" si="7"/>
        <v>0.99999999999999822</v>
      </c>
      <c r="L22" s="39">
        <f t="shared" si="8"/>
        <v>1</v>
      </c>
      <c r="M22" s="39">
        <f t="shared" si="9"/>
        <v>1</v>
      </c>
      <c r="P22" s="39">
        <f>B22-'correlation (3)'!B22</f>
        <v>11.332464120367604</v>
      </c>
      <c r="Q22" s="39">
        <f>C22-'correlation (3)'!C22</f>
        <v>13.092031780012121</v>
      </c>
      <c r="R22" s="39">
        <f>D22-'correlation (3)'!D22</f>
        <v>1.0445301408186225E-3</v>
      </c>
      <c r="S22" s="39">
        <f>E22-'correlation (3)'!E22</f>
        <v>0</v>
      </c>
      <c r="T22" s="39">
        <f>F22-'correlation (3)'!F22</f>
        <v>-18.971744082252521</v>
      </c>
    </row>
    <row r="23" spans="1:20" x14ac:dyDescent="0.3">
      <c r="A23" s="3">
        <v>4</v>
      </c>
      <c r="B23" s="39">
        <v>1571.5714329364832</v>
      </c>
      <c r="C23" s="39">
        <v>1334.4006116534915</v>
      </c>
      <c r="D23" s="39">
        <v>9.0010445301415274</v>
      </c>
      <c r="E23" s="39">
        <v>9</v>
      </c>
      <c r="F23" s="39">
        <v>9</v>
      </c>
      <c r="G23" s="39"/>
      <c r="H23" s="39"/>
      <c r="I23" s="39">
        <f t="shared" si="5"/>
        <v>0.99999999640385795</v>
      </c>
      <c r="J23" s="39">
        <f t="shared" si="6"/>
        <v>0.99999999974306775</v>
      </c>
      <c r="K23" s="39">
        <f t="shared" si="7"/>
        <v>1</v>
      </c>
      <c r="L23" s="39">
        <f t="shared" si="8"/>
        <v>1</v>
      </c>
      <c r="M23" s="39">
        <f t="shared" si="9"/>
        <v>1</v>
      </c>
      <c r="P23" s="39">
        <f>B23-'correlation (3)'!B23</f>
        <v>11.332464123571981</v>
      </c>
      <c r="Q23" s="39">
        <f>C23-'correlation (3)'!C23</f>
        <v>13.092031780303614</v>
      </c>
      <c r="R23" s="39">
        <f>D23-'correlation (3)'!D23</f>
        <v>1.0445301408221752E-3</v>
      </c>
      <c r="S23" s="39">
        <f>E23-'correlation (3)'!E23</f>
        <v>0</v>
      </c>
      <c r="T23" s="39">
        <f>F23-'correlation (3)'!F23</f>
        <v>-18.971744082547957</v>
      </c>
    </row>
    <row r="24" spans="1:20" x14ac:dyDescent="0.3">
      <c r="A24" s="3">
        <v>5</v>
      </c>
      <c r="B24" s="39">
        <v>1570.5714329400794</v>
      </c>
      <c r="C24" s="39">
        <v>1333.4006116537485</v>
      </c>
      <c r="D24" s="39">
        <v>8.0010445301415274</v>
      </c>
      <c r="E24" s="39">
        <v>8</v>
      </c>
      <c r="F24" s="39">
        <v>8</v>
      </c>
      <c r="G24" s="39"/>
      <c r="H24" s="39"/>
      <c r="I24" s="39">
        <f t="shared" si="5"/>
        <v>0.99999999639021553</v>
      </c>
      <c r="J24" s="39">
        <f t="shared" si="6"/>
        <v>0.99999999974306775</v>
      </c>
      <c r="K24" s="39">
        <f t="shared" si="7"/>
        <v>1.0000000000000044</v>
      </c>
      <c r="L24" s="39">
        <f t="shared" si="8"/>
        <v>1.0000000000000009</v>
      </c>
      <c r="M24" s="39">
        <f t="shared" si="9"/>
        <v>1</v>
      </c>
      <c r="P24" s="39">
        <f>B24-'correlation (3)'!B24</f>
        <v>11.332464126790455</v>
      </c>
      <c r="Q24" s="39">
        <f>C24-'correlation (3)'!C24</f>
        <v>13.092031780596471</v>
      </c>
      <c r="R24" s="39">
        <f>D24-'correlation (3)'!D24</f>
        <v>1.0445301408221752E-3</v>
      </c>
      <c r="S24" s="39">
        <f>E24-'correlation (3)'!E24</f>
        <v>0</v>
      </c>
      <c r="T24" s="39">
        <f>F24-'correlation (3)'!F24</f>
        <v>-18.971744082867499</v>
      </c>
    </row>
    <row r="25" spans="1:20" x14ac:dyDescent="0.3">
      <c r="A25" s="3">
        <v>6</v>
      </c>
      <c r="B25" s="39">
        <v>1569.5714329436892</v>
      </c>
      <c r="C25" s="39">
        <v>1332.4006116540054</v>
      </c>
      <c r="D25" s="39">
        <v>7.0010445301415229</v>
      </c>
      <c r="E25" s="39">
        <v>6.9999999999999991</v>
      </c>
      <c r="F25" s="39">
        <v>7</v>
      </c>
      <c r="G25" s="39"/>
      <c r="H25" s="39"/>
      <c r="I25" s="39">
        <f t="shared" si="5"/>
        <v>0.99999999637361725</v>
      </c>
      <c r="J25" s="39">
        <f t="shared" si="6"/>
        <v>0.99999999974238563</v>
      </c>
      <c r="K25" s="39">
        <f t="shared" si="7"/>
        <v>1.0000000000000009</v>
      </c>
      <c r="L25" s="39">
        <f t="shared" si="8"/>
        <v>0.99999999999999911</v>
      </c>
      <c r="M25" s="39">
        <f t="shared" si="9"/>
        <v>1</v>
      </c>
      <c r="P25" s="39">
        <f>B25-'correlation (3)'!B25</f>
        <v>11.332464130022117</v>
      </c>
      <c r="Q25" s="39">
        <f>C25-'correlation (3)'!C25</f>
        <v>13.092031780888647</v>
      </c>
      <c r="R25" s="39">
        <f>D25-'correlation (3)'!D25</f>
        <v>1.0445301408177343E-3</v>
      </c>
      <c r="S25" s="39">
        <f>E25-'correlation (3)'!E25</f>
        <v>0</v>
      </c>
      <c r="T25" s="39">
        <f>F25-'correlation (3)'!F25</f>
        <v>-18.971744083214247</v>
      </c>
    </row>
    <row r="26" spans="1:20" x14ac:dyDescent="0.3">
      <c r="A26" s="3">
        <v>7</v>
      </c>
      <c r="B26" s="39">
        <v>1568.5714329473155</v>
      </c>
      <c r="C26" s="39">
        <v>1331.400611654263</v>
      </c>
      <c r="D26" s="39">
        <v>6.0010445301415221</v>
      </c>
      <c r="E26" s="39">
        <v>6</v>
      </c>
      <c r="F26" s="39">
        <v>6</v>
      </c>
      <c r="G26" s="39"/>
      <c r="H26" s="39"/>
      <c r="I26" s="39">
        <f t="shared" si="5"/>
        <v>0.99999999635883796</v>
      </c>
      <c r="J26" s="39">
        <f t="shared" si="6"/>
        <v>0.99999999974397724</v>
      </c>
      <c r="K26" s="39">
        <f t="shared" si="7"/>
        <v>1.0000000000000036</v>
      </c>
      <c r="L26" s="39">
        <f t="shared" si="8"/>
        <v>1</v>
      </c>
      <c r="M26" s="39">
        <f t="shared" si="9"/>
        <v>1</v>
      </c>
      <c r="P26" s="39">
        <f>B26-'correlation (3)'!B26</f>
        <v>11.332464133269923</v>
      </c>
      <c r="Q26" s="39">
        <f>C26-'correlation (3)'!C26</f>
        <v>13.092031781181277</v>
      </c>
      <c r="R26" s="39">
        <f>D26-'correlation (3)'!D26</f>
        <v>1.044530140815958E-3</v>
      </c>
      <c r="S26" s="39">
        <f>E26-'correlation (3)'!E26</f>
        <v>0</v>
      </c>
      <c r="T26" s="39">
        <f>F26-'correlation (3)'!F26</f>
        <v>-18.971744083591677</v>
      </c>
    </row>
    <row r="27" spans="1:20" x14ac:dyDescent="0.3">
      <c r="A27" s="3">
        <v>8</v>
      </c>
      <c r="B27" s="39">
        <v>1567.5714329509567</v>
      </c>
      <c r="C27" s="39">
        <v>1330.400611654519</v>
      </c>
      <c r="D27" s="39">
        <v>5.0010445301415185</v>
      </c>
      <c r="E27" s="39">
        <v>5</v>
      </c>
      <c r="F27" s="39">
        <v>5</v>
      </c>
      <c r="G27" s="39"/>
      <c r="H27" s="39"/>
      <c r="I27" s="39">
        <f t="shared" si="5"/>
        <v>0.99999999634428605</v>
      </c>
      <c r="J27" s="39">
        <f t="shared" si="6"/>
        <v>0.99999999974215825</v>
      </c>
      <c r="K27" s="39">
        <f t="shared" si="7"/>
        <v>1.0000000000000009</v>
      </c>
      <c r="L27" s="39">
        <f t="shared" si="8"/>
        <v>1</v>
      </c>
      <c r="M27" s="39">
        <f t="shared" si="9"/>
        <v>1.0000000000000004</v>
      </c>
      <c r="P27" s="39">
        <f>B27-'correlation (3)'!B27</f>
        <v>11.332464136530461</v>
      </c>
      <c r="Q27" s="39">
        <f>C27-'correlation (3)'!C27</f>
        <v>13.092031781473452</v>
      </c>
      <c r="R27" s="39">
        <f>D27-'correlation (3)'!D27</f>
        <v>1.0445301408132934E-3</v>
      </c>
      <c r="S27" s="39">
        <f>E27-'correlation (3)'!E27</f>
        <v>0</v>
      </c>
      <c r="T27" s="39">
        <f>F27-'correlation (3)'!F27</f>
        <v>-18.971744084004214</v>
      </c>
    </row>
    <row r="28" spans="1:20" x14ac:dyDescent="0.3">
      <c r="A28" s="3">
        <v>9</v>
      </c>
      <c r="B28" s="39">
        <v>1566.5714329546124</v>
      </c>
      <c r="C28" s="39">
        <v>1329.4006116547769</v>
      </c>
      <c r="D28" s="39">
        <v>4.0010445301415176</v>
      </c>
      <c r="E28" s="39">
        <v>4</v>
      </c>
      <c r="F28" s="39">
        <v>3.9999999999999996</v>
      </c>
      <c r="G28" s="39"/>
      <c r="H28" s="39"/>
      <c r="I28" s="39">
        <f t="shared" si="5"/>
        <v>0.99999999632791514</v>
      </c>
      <c r="J28" s="39">
        <f t="shared" si="6"/>
        <v>0.99999999974397724</v>
      </c>
      <c r="K28" s="39">
        <f t="shared" si="7"/>
        <v>0.99999999999999245</v>
      </c>
      <c r="L28" s="39">
        <f t="shared" si="8"/>
        <v>1</v>
      </c>
      <c r="M28" s="39">
        <f t="shared" si="9"/>
        <v>0.99999999999999956</v>
      </c>
      <c r="P28" s="39">
        <f>B28-'correlation (3)'!B28</f>
        <v>11.332464139803051</v>
      </c>
      <c r="Q28" s="39">
        <f>C28-'correlation (3)'!C28</f>
        <v>13.092031781766082</v>
      </c>
      <c r="R28" s="39">
        <f>D28-'correlation (3)'!D28</f>
        <v>1.0445301408124053E-3</v>
      </c>
      <c r="S28" s="39">
        <f>E28-'correlation (3)'!E28</f>
        <v>0</v>
      </c>
      <c r="T28" s="39">
        <f>F28-'correlation (3)'!F28</f>
        <v>-18.971744083737171</v>
      </c>
    </row>
    <row r="29" spans="1:20" x14ac:dyDescent="0.3">
      <c r="A29" s="3">
        <v>10</v>
      </c>
      <c r="B29" s="39">
        <v>1565.5714329582845</v>
      </c>
      <c r="C29" s="39">
        <v>1328.4006116550329</v>
      </c>
      <c r="D29" s="39">
        <v>3.0010445301415252</v>
      </c>
      <c r="E29" s="39">
        <v>3</v>
      </c>
      <c r="F29" s="39">
        <v>3</v>
      </c>
      <c r="G29" s="39"/>
      <c r="H29" s="39"/>
      <c r="I29" s="39">
        <f t="shared" si="5"/>
        <v>0.99999999631450009</v>
      </c>
      <c r="J29" s="39">
        <f t="shared" si="6"/>
        <v>0.9999999997417035</v>
      </c>
      <c r="K29" s="39">
        <f t="shared" si="7"/>
        <v>1.0000000000000013</v>
      </c>
      <c r="L29" s="39">
        <f t="shared" si="8"/>
        <v>1</v>
      </c>
      <c r="M29" s="39">
        <f t="shared" si="9"/>
        <v>1</v>
      </c>
      <c r="P29" s="39">
        <f>B29-'correlation (3)'!B29</f>
        <v>11.332464143094967</v>
      </c>
      <c r="Q29" s="39">
        <f>C29-'correlation (3)'!C29</f>
        <v>13.092031782058712</v>
      </c>
      <c r="R29" s="39">
        <f>D29-'correlation (3)'!D29</f>
        <v>1.0445301408199548E-3</v>
      </c>
      <c r="S29" s="39">
        <f>E29-'correlation (3)'!E29</f>
        <v>0</v>
      </c>
      <c r="T29" s="39">
        <f>F29-'correlation (3)'!F29</f>
        <v>-18.971744084208034</v>
      </c>
    </row>
    <row r="30" spans="1:20" x14ac:dyDescent="0.3">
      <c r="A30" s="3">
        <v>11</v>
      </c>
      <c r="B30" s="39">
        <v>1564.57143296197</v>
      </c>
      <c r="C30" s="39">
        <v>1327.4006116552912</v>
      </c>
      <c r="D30" s="39">
        <v>2.0010445301415238</v>
      </c>
      <c r="E30" s="39">
        <v>2</v>
      </c>
      <c r="F30" s="39">
        <v>2</v>
      </c>
      <c r="G30" s="39"/>
      <c r="H30" s="39"/>
      <c r="I30" s="39">
        <f t="shared" si="5"/>
        <v>0.99999999629835656</v>
      </c>
      <c r="J30" s="39">
        <f t="shared" si="6"/>
        <v>0.99999999974374987</v>
      </c>
      <c r="K30" s="39">
        <f t="shared" si="7"/>
        <v>0.99999999999999889</v>
      </c>
      <c r="L30" s="39">
        <f t="shared" si="8"/>
        <v>1</v>
      </c>
      <c r="M30" s="39">
        <f t="shared" si="9"/>
        <v>1</v>
      </c>
      <c r="P30" s="39">
        <f>B30-'correlation (3)'!B30</f>
        <v>11.332464146401207</v>
      </c>
      <c r="Q30" s="39">
        <f>C30-'correlation (3)'!C30</f>
        <v>13.09203178284497</v>
      </c>
      <c r="R30" s="39">
        <f>D30-'correlation (3)'!D30</f>
        <v>1.0445301408181784E-3</v>
      </c>
      <c r="S30" s="39">
        <f>E30-'correlation (3)'!E30</f>
        <v>0</v>
      </c>
      <c r="T30" s="39">
        <f>F30-'correlation (3)'!F30</f>
        <v>-18.971744084730478</v>
      </c>
    </row>
    <row r="31" spans="1:20" x14ac:dyDescent="0.3">
      <c r="A31" s="3">
        <v>12</v>
      </c>
      <c r="B31" s="39">
        <v>1563.5714329656716</v>
      </c>
      <c r="C31" s="39">
        <v>1326.4006116555474</v>
      </c>
      <c r="D31" s="39">
        <v>1.0010445301415249</v>
      </c>
      <c r="E31" s="39">
        <v>1</v>
      </c>
      <c r="F31" s="39">
        <v>1</v>
      </c>
      <c r="G31" s="39"/>
      <c r="H31" s="39" t="s">
        <v>86</v>
      </c>
      <c r="I31" s="39">
        <f t="shared" si="5"/>
        <v>0.9999999999620286</v>
      </c>
      <c r="J31" s="39">
        <f t="shared" si="6"/>
        <v>0.99999999979377208</v>
      </c>
      <c r="K31" s="39">
        <f t="shared" si="7"/>
        <v>1.0000000000000004</v>
      </c>
      <c r="L31" s="39">
        <f t="shared" si="8"/>
        <v>1</v>
      </c>
      <c r="M31" s="39">
        <f t="shared" si="9"/>
        <v>1</v>
      </c>
      <c r="P31" s="39">
        <f>B31-'correlation (3)'!B31</f>
        <v>11.332464149721091</v>
      </c>
      <c r="Q31" s="39">
        <f>C31-'correlation (3)'!C31</f>
        <v>13.092031783628727</v>
      </c>
      <c r="R31" s="39">
        <f>D31-'correlation (3)'!D31</f>
        <v>1.0445301408192886E-3</v>
      </c>
      <c r="S31" s="39">
        <f>E31-'correlation (3)'!E31</f>
        <v>0</v>
      </c>
      <c r="T31" s="39">
        <f>F31-'correlation (3)'!F31</f>
        <v>-18.971744085313059</v>
      </c>
    </row>
    <row r="32" spans="1:20" x14ac:dyDescent="0.3">
      <c r="A32" s="3">
        <v>13</v>
      </c>
      <c r="B32" s="39">
        <v>1562.5714329657096</v>
      </c>
      <c r="C32" s="39">
        <v>1325.4006116557537</v>
      </c>
      <c r="D32" s="39">
        <v>1.0445301415245554E-3</v>
      </c>
      <c r="E32" s="39">
        <v>0</v>
      </c>
      <c r="F32" s="39">
        <v>0</v>
      </c>
      <c r="G32" s="39"/>
      <c r="H32" s="39"/>
      <c r="I32" s="39"/>
      <c r="J32" s="39"/>
      <c r="K32" s="39"/>
      <c r="L32" s="39"/>
      <c r="M32" s="39"/>
      <c r="P32" s="39">
        <f>B32-'correlation (3)'!B32</f>
        <v>11.332464149376847</v>
      </c>
      <c r="Q32" s="39">
        <f>C32-'correlation (3)'!C32</f>
        <v>1325.1228810624007</v>
      </c>
      <c r="R32" s="39">
        <f>D32-'correlation (3)'!D32</f>
        <v>1.0445301411717556E-3</v>
      </c>
      <c r="S32" s="39">
        <f>E32-'correlation (3)'!E32</f>
        <v>0</v>
      </c>
      <c r="T32" s="39">
        <f>F32-'correlation (3)'!F32</f>
        <v>-18.971744085967266</v>
      </c>
    </row>
    <row r="33" spans="1:13" x14ac:dyDescent="0.3">
      <c r="B33" s="39">
        <v>2</v>
      </c>
      <c r="C33" s="39">
        <v>3</v>
      </c>
      <c r="D33" s="39">
        <v>4</v>
      </c>
      <c r="E33" s="39">
        <v>5</v>
      </c>
      <c r="F33" s="39">
        <v>6</v>
      </c>
      <c r="G33" s="39"/>
      <c r="H33" s="39"/>
      <c r="I33" s="39" t="s">
        <v>120</v>
      </c>
      <c r="J33" s="39" t="s">
        <v>121</v>
      </c>
      <c r="K33" s="39"/>
      <c r="L33" s="39"/>
      <c r="M33" s="39"/>
    </row>
    <row r="34" spans="1:13" x14ac:dyDescent="0.3">
      <c r="B34" s="39"/>
      <c r="C34" s="39"/>
      <c r="D34" s="39"/>
      <c r="E34" s="39"/>
      <c r="F34" s="39"/>
      <c r="G34" s="39"/>
      <c r="H34" s="39"/>
      <c r="I34" s="39">
        <f>SUM(I36:I48)</f>
        <v>-196.87350676662754</v>
      </c>
      <c r="J34" s="42">
        <f>CORREL(J36:J48,K36:K48)</f>
        <v>-1</v>
      </c>
      <c r="K34" s="39" t="s">
        <v>111</v>
      </c>
      <c r="L34" s="42">
        <f>CORREL(L36:L48,K36:K48)</f>
        <v>0.89560439560439564</v>
      </c>
      <c r="M34" s="39"/>
    </row>
    <row r="35" spans="1:13" x14ac:dyDescent="0.3">
      <c r="B35" s="39" t="str">
        <f t="shared" ref="B35:F35" si="10">B2</f>
        <v>attribute#1</v>
      </c>
      <c r="C35" s="39" t="str">
        <f t="shared" si="10"/>
        <v>attribute#2</v>
      </c>
      <c r="D35" s="39" t="str">
        <f t="shared" si="10"/>
        <v>attribute#3</v>
      </c>
      <c r="E35" s="39" t="str">
        <f t="shared" si="10"/>
        <v>attribute#4</v>
      </c>
      <c r="F35" s="39" t="str">
        <f t="shared" si="10"/>
        <v>attribute#5</v>
      </c>
      <c r="G35" s="39" t="s">
        <v>87</v>
      </c>
      <c r="H35" s="39" t="s">
        <v>110</v>
      </c>
      <c r="I35" s="39" t="s">
        <v>89</v>
      </c>
      <c r="J35" s="3" t="s">
        <v>109</v>
      </c>
      <c r="K35" s="39" t="str">
        <f>'correlation (3)'!J35</f>
        <v>rank</v>
      </c>
      <c r="L35" s="39" t="str">
        <f>correlation!I2</f>
        <v>Y0</v>
      </c>
      <c r="M35" s="39" t="s">
        <v>119</v>
      </c>
    </row>
    <row r="36" spans="1:13" x14ac:dyDescent="0.3">
      <c r="A36" s="3" t="str">
        <f t="shared" ref="A36:A48" si="11">A3</f>
        <v>company#1</v>
      </c>
      <c r="B36" s="39">
        <f>VLOOKUP(B3,$A$20:$F$32,B$33,0)</f>
        <v>1570.5714329400794</v>
      </c>
      <c r="C36" s="39">
        <f t="shared" ref="C36:F36" si="12">VLOOKUP(C3,$A$20:$F$32,C$33,0)</f>
        <v>1325.4006116557537</v>
      </c>
      <c r="D36" s="39">
        <f t="shared" si="12"/>
        <v>2.0010445301415238</v>
      </c>
      <c r="E36" s="39">
        <f t="shared" si="12"/>
        <v>5</v>
      </c>
      <c r="F36" s="39">
        <f t="shared" si="12"/>
        <v>5</v>
      </c>
      <c r="G36" s="39">
        <f>$G$1*(B36*C36+C36*D36+D36*E36+E36*F36+F36*B36)/2</f>
        <v>994888.99252422724</v>
      </c>
      <c r="H36" s="39">
        <v>1000000</v>
      </c>
      <c r="I36" s="39">
        <f>G36-H36</f>
        <v>-5111.0074757727562</v>
      </c>
      <c r="J36" s="3">
        <f>RANK(G36,G$36:G$48,0)</f>
        <v>12</v>
      </c>
      <c r="K36" s="39">
        <f>'correlation (3)'!J36</f>
        <v>2</v>
      </c>
      <c r="L36" s="39">
        <f>correlation!I3</f>
        <v>4</v>
      </c>
      <c r="M36" s="39">
        <f>L36-K36</f>
        <v>2</v>
      </c>
    </row>
    <row r="37" spans="1:13" x14ac:dyDescent="0.3">
      <c r="A37" s="3" t="str">
        <f t="shared" si="11"/>
        <v>company#2</v>
      </c>
      <c r="B37" s="39">
        <f t="shared" ref="B37:F48" si="13">VLOOKUP(B4,$A$20:$F$32,B$33,0)</f>
        <v>1563.5714329656716</v>
      </c>
      <c r="C37" s="39">
        <f t="shared" si="13"/>
        <v>1336.4006116529799</v>
      </c>
      <c r="D37" s="39">
        <f t="shared" si="13"/>
        <v>2.0010445301415238</v>
      </c>
      <c r="E37" s="39">
        <f t="shared" si="13"/>
        <v>2</v>
      </c>
      <c r="F37" s="39">
        <f t="shared" si="13"/>
        <v>2</v>
      </c>
      <c r="G37" s="39">
        <f t="shared" ref="G37:G48" si="14">$G$1*(B37*C37+C37*D37+D37*E37+E37*F37+F37*B37)/2</f>
        <v>996406.29647225712</v>
      </c>
      <c r="H37" s="39">
        <v>1000000</v>
      </c>
      <c r="I37" s="39">
        <f t="shared" ref="I37:I48" si="15">G37-H37</f>
        <v>-3593.7035277428804</v>
      </c>
      <c r="J37" s="3">
        <f t="shared" ref="J37:J48" si="16">RANK(G37,G$36:G$48,0)</f>
        <v>10</v>
      </c>
      <c r="K37" s="39">
        <f>'correlation (3)'!J37</f>
        <v>4</v>
      </c>
      <c r="L37" s="39">
        <f>correlation!I4</f>
        <v>2</v>
      </c>
      <c r="M37" s="39">
        <f t="shared" ref="M37:M48" si="17">L37-K37</f>
        <v>-2</v>
      </c>
    </row>
    <row r="38" spans="1:13" x14ac:dyDescent="0.3">
      <c r="A38" s="3" t="str">
        <f t="shared" si="11"/>
        <v>company#3</v>
      </c>
      <c r="B38" s="39">
        <f t="shared" si="13"/>
        <v>1569.5714329436892</v>
      </c>
      <c r="C38" s="39">
        <f t="shared" si="13"/>
        <v>1334.4006116534915</v>
      </c>
      <c r="D38" s="39">
        <f t="shared" si="13"/>
        <v>1.0445301415245554E-3</v>
      </c>
      <c r="E38" s="39">
        <f t="shared" si="13"/>
        <v>0</v>
      </c>
      <c r="F38" s="39">
        <f t="shared" si="13"/>
        <v>3</v>
      </c>
      <c r="G38" s="39">
        <f t="shared" si="14"/>
        <v>998203.80603550735</v>
      </c>
      <c r="H38" s="39">
        <v>1000000</v>
      </c>
      <c r="I38" s="39">
        <f t="shared" si="15"/>
        <v>-1796.193964492646</v>
      </c>
      <c r="J38" s="3">
        <f t="shared" si="16"/>
        <v>9</v>
      </c>
      <c r="K38" s="39">
        <f>'correlation (3)'!J38</f>
        <v>5</v>
      </c>
      <c r="L38" s="39">
        <f>correlation!I5</f>
        <v>3</v>
      </c>
      <c r="M38" s="39">
        <f t="shared" si="17"/>
        <v>-2</v>
      </c>
    </row>
    <row r="39" spans="1:13" x14ac:dyDescent="0.3">
      <c r="A39" s="3" t="str">
        <f t="shared" si="11"/>
        <v>company#4</v>
      </c>
      <c r="B39" s="39">
        <f t="shared" si="13"/>
        <v>1571.5714329364832</v>
      </c>
      <c r="C39" s="39">
        <f t="shared" si="13"/>
        <v>1333.4006116537485</v>
      </c>
      <c r="D39" s="39">
        <f t="shared" si="13"/>
        <v>11.00104453014152</v>
      </c>
      <c r="E39" s="39">
        <f t="shared" si="13"/>
        <v>11</v>
      </c>
      <c r="F39" s="39">
        <f t="shared" si="13"/>
        <v>0</v>
      </c>
      <c r="G39" s="39">
        <f t="shared" si="14"/>
        <v>1003518.7533527621</v>
      </c>
      <c r="H39" s="39">
        <v>1000000</v>
      </c>
      <c r="I39" s="39">
        <f t="shared" si="15"/>
        <v>3518.7533527620835</v>
      </c>
      <c r="J39" s="3">
        <f t="shared" si="16"/>
        <v>3</v>
      </c>
      <c r="K39" s="39">
        <f>'correlation (3)'!J39</f>
        <v>11</v>
      </c>
      <c r="L39" s="39">
        <f>correlation!I6</f>
        <v>11</v>
      </c>
      <c r="M39" s="39">
        <f t="shared" si="17"/>
        <v>0</v>
      </c>
    </row>
    <row r="40" spans="1:13" x14ac:dyDescent="0.3">
      <c r="A40" s="3" t="str">
        <f t="shared" si="11"/>
        <v>company#5</v>
      </c>
      <c r="B40" s="39">
        <f t="shared" si="13"/>
        <v>1571.5714329364832</v>
      </c>
      <c r="C40" s="39">
        <f t="shared" si="13"/>
        <v>1332.4006116540054</v>
      </c>
      <c r="D40" s="39">
        <f t="shared" si="13"/>
        <v>7.0010445301415229</v>
      </c>
      <c r="E40" s="39">
        <f t="shared" si="13"/>
        <v>6.9999999999999991</v>
      </c>
      <c r="F40" s="39">
        <f t="shared" si="13"/>
        <v>10</v>
      </c>
      <c r="G40" s="39">
        <f t="shared" si="14"/>
        <v>1007704.1320685522</v>
      </c>
      <c r="H40" s="39">
        <v>1000000</v>
      </c>
      <c r="I40" s="39">
        <f t="shared" si="15"/>
        <v>7704.1320685521932</v>
      </c>
      <c r="J40" s="3">
        <f t="shared" si="16"/>
        <v>2</v>
      </c>
      <c r="K40" s="39">
        <f>'correlation (3)'!J40</f>
        <v>12</v>
      </c>
      <c r="L40" s="39">
        <f>correlation!I7</f>
        <v>12</v>
      </c>
      <c r="M40" s="39">
        <f t="shared" si="17"/>
        <v>0</v>
      </c>
    </row>
    <row r="41" spans="1:13" x14ac:dyDescent="0.3">
      <c r="A41" s="3" t="str">
        <f t="shared" si="11"/>
        <v>company#6</v>
      </c>
      <c r="B41" s="39">
        <f t="shared" si="13"/>
        <v>1567.5714329509567</v>
      </c>
      <c r="C41" s="39">
        <f t="shared" si="13"/>
        <v>1328.4006116550329</v>
      </c>
      <c r="D41" s="39">
        <f t="shared" si="13"/>
        <v>7.0010445301415229</v>
      </c>
      <c r="E41" s="39">
        <f t="shared" si="13"/>
        <v>2</v>
      </c>
      <c r="F41" s="39">
        <f t="shared" si="13"/>
        <v>10</v>
      </c>
      <c r="G41" s="39">
        <f t="shared" si="14"/>
        <v>1002115.2971645414</v>
      </c>
      <c r="H41" s="39">
        <v>1000000</v>
      </c>
      <c r="I41" s="39">
        <f t="shared" si="15"/>
        <v>2115.2971645414364</v>
      </c>
      <c r="J41" s="3">
        <f t="shared" si="16"/>
        <v>6</v>
      </c>
      <c r="K41" s="39">
        <f>'correlation (3)'!J41</f>
        <v>8</v>
      </c>
      <c r="L41" s="39">
        <f>correlation!I8</f>
        <v>6</v>
      </c>
      <c r="M41" s="39">
        <f t="shared" si="17"/>
        <v>-2</v>
      </c>
    </row>
    <row r="42" spans="1:13" x14ac:dyDescent="0.3">
      <c r="A42" s="3" t="str">
        <f t="shared" si="11"/>
        <v>company#7</v>
      </c>
      <c r="B42" s="39">
        <f t="shared" si="13"/>
        <v>1571.5714329364832</v>
      </c>
      <c r="C42" s="39">
        <f t="shared" si="13"/>
        <v>1326.4006116555474</v>
      </c>
      <c r="D42" s="39">
        <f t="shared" si="13"/>
        <v>10.001044530141526</v>
      </c>
      <c r="E42" s="39">
        <f t="shared" si="13"/>
        <v>6.9999999999999991</v>
      </c>
      <c r="F42" s="39">
        <f t="shared" si="13"/>
        <v>3</v>
      </c>
      <c r="G42" s="39">
        <f t="shared" si="14"/>
        <v>999847.81889005331</v>
      </c>
      <c r="H42" s="39">
        <v>1000000</v>
      </c>
      <c r="I42" s="39">
        <f t="shared" si="15"/>
        <v>-152.18110994668677</v>
      </c>
      <c r="J42" s="3">
        <f t="shared" si="16"/>
        <v>7</v>
      </c>
      <c r="K42" s="39">
        <f>'correlation (3)'!J42</f>
        <v>7</v>
      </c>
      <c r="L42" s="39">
        <f>correlation!I9</f>
        <v>9</v>
      </c>
      <c r="M42" s="39">
        <f t="shared" si="17"/>
        <v>2</v>
      </c>
    </row>
    <row r="43" spans="1:13" x14ac:dyDescent="0.3">
      <c r="A43" s="3" t="str">
        <f t="shared" si="11"/>
        <v>company#8</v>
      </c>
      <c r="B43" s="39">
        <f t="shared" si="13"/>
        <v>1562.5714329657096</v>
      </c>
      <c r="C43" s="39">
        <f t="shared" si="13"/>
        <v>1330.400611654519</v>
      </c>
      <c r="D43" s="39">
        <f t="shared" si="13"/>
        <v>6.0010445301415221</v>
      </c>
      <c r="E43" s="39">
        <f t="shared" si="13"/>
        <v>11</v>
      </c>
      <c r="F43" s="39">
        <f t="shared" si="13"/>
        <v>5</v>
      </c>
      <c r="G43" s="39">
        <f>$G$1*(B43*C43+C43*D43+D43*E43+E43*F43+F43*B43)/2</f>
        <v>996119.31073279318</v>
      </c>
      <c r="H43" s="39">
        <v>1000000</v>
      </c>
      <c r="I43" s="39">
        <f t="shared" si="15"/>
        <v>-3880.6892672068207</v>
      </c>
      <c r="J43" s="3">
        <f>RANK(G43,G$36:G$48,0)</f>
        <v>11</v>
      </c>
      <c r="K43" s="39">
        <f>'correlation (3)'!J43</f>
        <v>3</v>
      </c>
      <c r="L43" s="39">
        <f>correlation!I10</f>
        <v>7</v>
      </c>
      <c r="M43" s="39">
        <f t="shared" si="17"/>
        <v>4</v>
      </c>
    </row>
    <row r="44" spans="1:13" x14ac:dyDescent="0.3">
      <c r="A44" s="3" t="str">
        <f t="shared" si="11"/>
        <v>company#9</v>
      </c>
      <c r="B44" s="39">
        <f t="shared" si="13"/>
        <v>1563.5714329656716</v>
      </c>
      <c r="C44" s="39">
        <f t="shared" si="13"/>
        <v>1326.4006116555474</v>
      </c>
      <c r="D44" s="39">
        <f t="shared" si="13"/>
        <v>2.0010445301415238</v>
      </c>
      <c r="E44" s="39">
        <f t="shared" si="13"/>
        <v>0</v>
      </c>
      <c r="F44" s="39">
        <f t="shared" si="13"/>
        <v>0</v>
      </c>
      <c r="G44" s="39">
        <f t="shared" si="14"/>
        <v>987470.70692240749</v>
      </c>
      <c r="H44" s="39">
        <v>1000000</v>
      </c>
      <c r="I44" s="39">
        <f t="shared" si="15"/>
        <v>-12529.293077592505</v>
      </c>
      <c r="J44" s="3">
        <f t="shared" si="16"/>
        <v>13</v>
      </c>
      <c r="K44" s="39">
        <f>'correlation (3)'!J44</f>
        <v>1</v>
      </c>
      <c r="L44" s="39">
        <f>correlation!I11</f>
        <v>1</v>
      </c>
      <c r="M44" s="39">
        <f t="shared" si="17"/>
        <v>0</v>
      </c>
    </row>
    <row r="45" spans="1:13" x14ac:dyDescent="0.3">
      <c r="A45" s="3" t="str">
        <f t="shared" si="11"/>
        <v>company#10</v>
      </c>
      <c r="B45" s="39">
        <f t="shared" si="13"/>
        <v>1565.5714329582845</v>
      </c>
      <c r="C45" s="39">
        <f t="shared" si="13"/>
        <v>1330.400611654519</v>
      </c>
      <c r="D45" s="39">
        <f t="shared" si="13"/>
        <v>1.0010445301415249</v>
      </c>
      <c r="E45" s="39">
        <f t="shared" si="13"/>
        <v>5</v>
      </c>
      <c r="F45" s="39">
        <f t="shared" si="13"/>
        <v>10</v>
      </c>
      <c r="G45" s="39">
        <f t="shared" si="14"/>
        <v>998552.13691829506</v>
      </c>
      <c r="H45" s="39">
        <v>1000000</v>
      </c>
      <c r="I45" s="39">
        <f t="shared" si="15"/>
        <v>-1447.8630817049416</v>
      </c>
      <c r="J45" s="3">
        <f t="shared" si="16"/>
        <v>8</v>
      </c>
      <c r="K45" s="39">
        <f>'correlation (3)'!J45</f>
        <v>6</v>
      </c>
      <c r="L45" s="39">
        <f>correlation!I12</f>
        <v>5</v>
      </c>
      <c r="M45" s="39">
        <f t="shared" si="17"/>
        <v>-1</v>
      </c>
    </row>
    <row r="46" spans="1:13" x14ac:dyDescent="0.3">
      <c r="A46" s="3" t="str">
        <f t="shared" si="11"/>
        <v>company#11</v>
      </c>
      <c r="B46" s="39">
        <f t="shared" si="13"/>
        <v>1574.5714329257826</v>
      </c>
      <c r="C46" s="39">
        <f t="shared" si="13"/>
        <v>1334.4006116534915</v>
      </c>
      <c r="D46" s="39">
        <f t="shared" si="13"/>
        <v>7.0010445301415229</v>
      </c>
      <c r="E46" s="39">
        <f t="shared" si="13"/>
        <v>9</v>
      </c>
      <c r="F46" s="39">
        <f t="shared" si="13"/>
        <v>7</v>
      </c>
      <c r="G46" s="39">
        <f t="shared" si="14"/>
        <v>1008880.4152045308</v>
      </c>
      <c r="H46" s="39">
        <v>1000000</v>
      </c>
      <c r="I46" s="39">
        <f t="shared" si="15"/>
        <v>8880.4152045308147</v>
      </c>
      <c r="J46" s="3">
        <f t="shared" si="16"/>
        <v>1</v>
      </c>
      <c r="K46" s="39">
        <f>'correlation (3)'!J46</f>
        <v>13</v>
      </c>
      <c r="L46" s="39">
        <f>correlation!I13</f>
        <v>13</v>
      </c>
      <c r="M46" s="39">
        <f t="shared" si="17"/>
        <v>0</v>
      </c>
    </row>
    <row r="47" spans="1:13" x14ac:dyDescent="0.3">
      <c r="A47" s="3" t="str">
        <f t="shared" si="11"/>
        <v>company#12</v>
      </c>
      <c r="B47" s="39">
        <f t="shared" si="13"/>
        <v>1567.5714329509567</v>
      </c>
      <c r="C47" s="39">
        <f t="shared" si="13"/>
        <v>1336.4006116529799</v>
      </c>
      <c r="D47" s="39">
        <f t="shared" si="13"/>
        <v>2.0010445301415238</v>
      </c>
      <c r="E47" s="39">
        <f t="shared" si="13"/>
        <v>9</v>
      </c>
      <c r="F47" s="39">
        <f t="shared" si="13"/>
        <v>8</v>
      </c>
      <c r="G47" s="39">
        <f t="shared" si="14"/>
        <v>1003463.6295814355</v>
      </c>
      <c r="H47" s="39">
        <v>1000000</v>
      </c>
      <c r="I47" s="39">
        <f t="shared" si="15"/>
        <v>3463.6295814354671</v>
      </c>
      <c r="J47" s="3">
        <f t="shared" si="16"/>
        <v>4</v>
      </c>
      <c r="K47" s="39">
        <f>'correlation (3)'!J47</f>
        <v>10</v>
      </c>
      <c r="L47" s="39">
        <f>correlation!I14</f>
        <v>10</v>
      </c>
      <c r="M47" s="39">
        <f t="shared" si="17"/>
        <v>0</v>
      </c>
    </row>
    <row r="48" spans="1:13" x14ac:dyDescent="0.3">
      <c r="A48" s="3" t="str">
        <f t="shared" si="11"/>
        <v>company#13</v>
      </c>
      <c r="B48" s="39">
        <f t="shared" si="13"/>
        <v>1565.5714329582845</v>
      </c>
      <c r="C48" s="39">
        <f t="shared" si="13"/>
        <v>1329.4006116547769</v>
      </c>
      <c r="D48" s="39">
        <f t="shared" si="13"/>
        <v>11.00104453014152</v>
      </c>
      <c r="E48" s="39">
        <f t="shared" si="13"/>
        <v>2</v>
      </c>
      <c r="F48" s="39">
        <f t="shared" si="13"/>
        <v>8</v>
      </c>
      <c r="G48" s="39">
        <f t="shared" si="14"/>
        <v>1002631.8306258706</v>
      </c>
      <c r="H48" s="39">
        <v>1000000</v>
      </c>
      <c r="I48" s="39">
        <f t="shared" si="15"/>
        <v>2631.8306258706143</v>
      </c>
      <c r="J48" s="3">
        <f t="shared" si="16"/>
        <v>5</v>
      </c>
      <c r="K48" s="39">
        <f>'correlation (3)'!J48</f>
        <v>9</v>
      </c>
      <c r="L48" s="39">
        <f>correlation!I15</f>
        <v>8</v>
      </c>
      <c r="M48" s="39">
        <f t="shared" si="17"/>
        <v>-1</v>
      </c>
    </row>
    <row r="49" spans="2:13" x14ac:dyDescent="0.3">
      <c r="B49" s="39"/>
      <c r="C49" s="39"/>
      <c r="D49" s="39"/>
      <c r="E49" s="39"/>
      <c r="F49" s="39"/>
      <c r="G49" s="39"/>
      <c r="H49" s="39"/>
      <c r="I49" s="39" t="s">
        <v>90</v>
      </c>
      <c r="J49" s="39"/>
      <c r="K49" s="39"/>
      <c r="L49" s="39"/>
      <c r="M49" s="39"/>
    </row>
    <row r="50" spans="2:13" x14ac:dyDescent="0.3">
      <c r="B50" s="39"/>
      <c r="C50" s="39"/>
      <c r="D50" s="39"/>
      <c r="E50" s="39"/>
      <c r="F50" s="39"/>
      <c r="G50" s="39"/>
      <c r="H50" s="39"/>
      <c r="I50" s="43">
        <f>SUMSQ(I36:I48)</f>
        <v>390420610.73432004</v>
      </c>
      <c r="J50" s="39" t="s">
        <v>114</v>
      </c>
      <c r="K50" s="39"/>
      <c r="L50" s="39"/>
      <c r="M50" s="39"/>
    </row>
    <row r="51" spans="2:13" x14ac:dyDescent="0.3">
      <c r="B51" s="39"/>
      <c r="C51" s="39"/>
      <c r="D51" s="39"/>
      <c r="E51" s="39"/>
      <c r="F51" s="39"/>
      <c r="G51" s="39"/>
      <c r="H51" s="39"/>
      <c r="I51" s="43">
        <f>I50-'correlation (3)'!I50</f>
        <v>-2055569.6816077232</v>
      </c>
      <c r="J51" s="39"/>
      <c r="K51" s="39"/>
      <c r="L51" s="39"/>
      <c r="M51" s="3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D88FF-7766-48CA-A64B-7E7656FB4A2E}">
  <dimension ref="A1:T51"/>
  <sheetViews>
    <sheetView topLeftCell="A4" zoomScale="72" workbookViewId="0">
      <selection activeCell="M43" sqref="M43"/>
    </sheetView>
  </sheetViews>
  <sheetFormatPr defaultRowHeight="14.4" x14ac:dyDescent="0.3"/>
  <cols>
    <col min="1" max="1" width="11.44140625" style="3" bestFit="1" customWidth="1"/>
    <col min="2" max="6" width="10.21875" style="3" bestFit="1" customWidth="1"/>
    <col min="7" max="8" width="13.33203125" style="3" bestFit="1" customWidth="1"/>
    <col min="9" max="9" width="19.77734375" style="3" bestFit="1" customWidth="1"/>
    <col min="10" max="10" width="9.109375" style="3" bestFit="1" customWidth="1"/>
    <col min="11" max="11" width="10.5546875" style="3" bestFit="1" customWidth="1"/>
    <col min="12" max="12" width="10.109375" style="3" bestFit="1" customWidth="1"/>
    <col min="13" max="13" width="9" style="3" bestFit="1" customWidth="1"/>
    <col min="14" max="16384" width="8.88671875" style="3"/>
  </cols>
  <sheetData>
    <row r="1" spans="1:11" x14ac:dyDescent="0.3">
      <c r="A1" s="3" t="s">
        <v>113</v>
      </c>
      <c r="B1" s="1" t="s">
        <v>79</v>
      </c>
      <c r="C1" s="1" t="s">
        <v>79</v>
      </c>
      <c r="D1" s="1" t="s">
        <v>79</v>
      </c>
      <c r="E1" s="1" t="s">
        <v>79</v>
      </c>
      <c r="F1" s="1" t="s">
        <v>79</v>
      </c>
      <c r="G1" s="3">
        <f>SIN(2*PI()/5)</f>
        <v>0.95105651629515353</v>
      </c>
      <c r="H1" s="3" t="s">
        <v>111</v>
      </c>
      <c r="I1" s="3">
        <f>CORREL(H3:H15,I3:I15)</f>
        <v>0.97007055709278955</v>
      </c>
    </row>
    <row r="2" spans="1:11" x14ac:dyDescent="0.3">
      <c r="A2" s="3" t="s">
        <v>82</v>
      </c>
      <c r="B2" s="3" t="s">
        <v>71</v>
      </c>
      <c r="C2" s="3" t="s">
        <v>72</v>
      </c>
      <c r="D2" s="3" t="s">
        <v>73</v>
      </c>
      <c r="E2" s="3" t="s">
        <v>74</v>
      </c>
      <c r="F2" s="3" t="s">
        <v>75</v>
      </c>
      <c r="G2" s="3" t="s">
        <v>108</v>
      </c>
      <c r="H2" s="3" t="s">
        <v>109</v>
      </c>
      <c r="I2" s="3" t="s">
        <v>110</v>
      </c>
      <c r="J2" s="3" t="s">
        <v>112</v>
      </c>
      <c r="K2" s="3" t="s">
        <v>89</v>
      </c>
    </row>
    <row r="3" spans="1:11" x14ac:dyDescent="0.3">
      <c r="A3" s="3" t="s">
        <v>55</v>
      </c>
      <c r="B3" s="3">
        <v>9</v>
      </c>
      <c r="C3" s="3">
        <v>1</v>
      </c>
      <c r="D3" s="3">
        <v>3</v>
      </c>
      <c r="E3" s="3">
        <v>6</v>
      </c>
      <c r="F3" s="3">
        <v>6</v>
      </c>
      <c r="G3" s="40">
        <f>$G$1*(B3*C3+C3*D3+D3*E3+E3*F3+F3*B3)/2</f>
        <v>57.063390977709211</v>
      </c>
      <c r="H3" s="3">
        <f>RANK(G3,G$3:G$15,1)</f>
        <v>3</v>
      </c>
      <c r="I3" s="3">
        <f>RANK(example!H50,example!H$50:H$62,0)</f>
        <v>4</v>
      </c>
      <c r="J3" s="3">
        <v>1000</v>
      </c>
      <c r="K3" s="39">
        <f>J3-G3</f>
        <v>942.93660902229078</v>
      </c>
    </row>
    <row r="4" spans="1:11" x14ac:dyDescent="0.3">
      <c r="A4" s="3" t="s">
        <v>56</v>
      </c>
      <c r="B4" s="3">
        <v>2</v>
      </c>
      <c r="C4" s="3">
        <v>12</v>
      </c>
      <c r="D4" s="3">
        <v>3</v>
      </c>
      <c r="E4" s="3">
        <v>3</v>
      </c>
      <c r="F4" s="3">
        <v>3</v>
      </c>
      <c r="G4" s="39">
        <f t="shared" ref="G4:G15" si="0">$G$1*(B4*C4+C4*D4+D4*E4+E4*F4+F4*B4)/2</f>
        <v>39.944373684396446</v>
      </c>
      <c r="H4" s="3">
        <f t="shared" ref="H4:H15" si="1">RANK(G4,G$3:G$15,1)</f>
        <v>2</v>
      </c>
      <c r="I4" s="3">
        <f>RANK(example!H51,example!H$50:H$62,0)</f>
        <v>2</v>
      </c>
      <c r="J4" s="3">
        <v>1000</v>
      </c>
      <c r="K4" s="39">
        <f t="shared" ref="K4:K15" si="2">J4-G4</f>
        <v>960.0556263156036</v>
      </c>
    </row>
    <row r="5" spans="1:11" x14ac:dyDescent="0.3">
      <c r="A5" s="3" t="s">
        <v>57</v>
      </c>
      <c r="B5" s="3">
        <v>8</v>
      </c>
      <c r="C5" s="3">
        <v>10</v>
      </c>
      <c r="D5" s="3">
        <v>1</v>
      </c>
      <c r="E5" s="3">
        <v>1</v>
      </c>
      <c r="F5" s="3">
        <v>4</v>
      </c>
      <c r="G5" s="39">
        <f t="shared" si="0"/>
        <v>60.392088784742249</v>
      </c>
      <c r="H5" s="3">
        <f t="shared" si="1"/>
        <v>4</v>
      </c>
      <c r="I5" s="3">
        <f>RANK(example!H52,example!H$50:H$62,0)</f>
        <v>3</v>
      </c>
      <c r="J5" s="3">
        <v>1000</v>
      </c>
      <c r="K5" s="39">
        <f t="shared" si="2"/>
        <v>939.60791121525779</v>
      </c>
    </row>
    <row r="6" spans="1:11" x14ac:dyDescent="0.3">
      <c r="A6" s="3" t="s">
        <v>58</v>
      </c>
      <c r="B6" s="3">
        <v>10</v>
      </c>
      <c r="C6" s="3">
        <v>9</v>
      </c>
      <c r="D6" s="3">
        <v>12</v>
      </c>
      <c r="E6" s="3">
        <v>12</v>
      </c>
      <c r="F6" s="3">
        <v>1</v>
      </c>
      <c r="G6" s="39">
        <f t="shared" si="0"/>
        <v>173.09228596571793</v>
      </c>
      <c r="H6" s="3">
        <f t="shared" si="1"/>
        <v>11</v>
      </c>
      <c r="I6" s="3">
        <f>RANK(example!H53,example!H$50:H$62,0)</f>
        <v>11</v>
      </c>
      <c r="J6" s="3">
        <v>1000</v>
      </c>
      <c r="K6" s="39">
        <f t="shared" si="2"/>
        <v>826.90771403428209</v>
      </c>
    </row>
    <row r="7" spans="1:11" x14ac:dyDescent="0.3">
      <c r="A7" s="3" t="s">
        <v>59</v>
      </c>
      <c r="B7" s="3">
        <v>10</v>
      </c>
      <c r="C7" s="3">
        <v>8</v>
      </c>
      <c r="D7" s="3">
        <v>8</v>
      </c>
      <c r="E7" s="3">
        <v>8</v>
      </c>
      <c r="F7" s="3">
        <v>11</v>
      </c>
      <c r="G7" s="39">
        <f t="shared" si="0"/>
        <v>193.06447280791616</v>
      </c>
      <c r="H7" s="3">
        <f>RANK(G7,G$3:G$15,1)</f>
        <v>12</v>
      </c>
      <c r="I7" s="3">
        <f>RANK(example!H54,example!H$50:H$62,0)</f>
        <v>12</v>
      </c>
      <c r="J7" s="3">
        <v>1000</v>
      </c>
      <c r="K7" s="39">
        <f t="shared" si="2"/>
        <v>806.93552719208378</v>
      </c>
    </row>
    <row r="8" spans="1:11" x14ac:dyDescent="0.3">
      <c r="A8" s="3" t="s">
        <v>60</v>
      </c>
      <c r="B8" s="3">
        <v>6</v>
      </c>
      <c r="C8" s="3">
        <v>4</v>
      </c>
      <c r="D8" s="3">
        <v>8</v>
      </c>
      <c r="E8" s="3">
        <v>3</v>
      </c>
      <c r="F8" s="3">
        <v>11</v>
      </c>
      <c r="G8" s="39">
        <f t="shared" si="0"/>
        <v>85.119558208416237</v>
      </c>
      <c r="H8" s="3">
        <f t="shared" si="1"/>
        <v>6</v>
      </c>
      <c r="I8" s="3">
        <f>RANK(example!H55,example!H$50:H$62,0)</f>
        <v>6</v>
      </c>
      <c r="J8" s="3">
        <v>1000</v>
      </c>
      <c r="K8" s="39">
        <f t="shared" si="2"/>
        <v>914.88044179158373</v>
      </c>
    </row>
    <row r="9" spans="1:11" x14ac:dyDescent="0.3">
      <c r="A9" s="3" t="s">
        <v>61</v>
      </c>
      <c r="B9" s="3">
        <v>10</v>
      </c>
      <c r="C9" s="3">
        <v>2</v>
      </c>
      <c r="D9" s="3">
        <v>11</v>
      </c>
      <c r="E9" s="3">
        <v>8</v>
      </c>
      <c r="F9" s="3">
        <v>4</v>
      </c>
      <c r="G9" s="39">
        <f t="shared" si="0"/>
        <v>96.056708145810504</v>
      </c>
      <c r="H9" s="3">
        <f t="shared" si="1"/>
        <v>8</v>
      </c>
      <c r="I9" s="3">
        <f>RANK(example!H56,example!H$50:H$62,0)</f>
        <v>9</v>
      </c>
      <c r="J9" s="3">
        <v>1000</v>
      </c>
      <c r="K9" s="39">
        <f t="shared" si="2"/>
        <v>903.94329185418951</v>
      </c>
    </row>
    <row r="10" spans="1:11" x14ac:dyDescent="0.3">
      <c r="A10" s="3" t="s">
        <v>62</v>
      </c>
      <c r="B10" s="3">
        <v>1</v>
      </c>
      <c r="C10" s="3">
        <v>6</v>
      </c>
      <c r="D10" s="3">
        <v>7</v>
      </c>
      <c r="E10" s="3">
        <v>12</v>
      </c>
      <c r="F10" s="3">
        <v>6</v>
      </c>
      <c r="G10" s="39">
        <f t="shared" si="0"/>
        <v>99.860934210991118</v>
      </c>
      <c r="H10" s="3">
        <f t="shared" si="1"/>
        <v>9</v>
      </c>
      <c r="I10" s="3">
        <f>RANK(example!H57,example!H$50:H$62,0)</f>
        <v>7</v>
      </c>
      <c r="J10" s="3">
        <v>1000</v>
      </c>
      <c r="K10" s="39">
        <f t="shared" si="2"/>
        <v>900.1390657890089</v>
      </c>
    </row>
    <row r="11" spans="1:11" x14ac:dyDescent="0.3">
      <c r="A11" s="3" t="s">
        <v>63</v>
      </c>
      <c r="B11" s="3">
        <v>2</v>
      </c>
      <c r="C11" s="3">
        <v>2</v>
      </c>
      <c r="D11" s="3">
        <v>3</v>
      </c>
      <c r="E11" s="3">
        <v>1</v>
      </c>
      <c r="F11" s="3">
        <v>1</v>
      </c>
      <c r="G11" s="39">
        <f t="shared" si="0"/>
        <v>7.6084521303612282</v>
      </c>
      <c r="H11" s="3">
        <f t="shared" si="1"/>
        <v>1</v>
      </c>
      <c r="I11" s="3">
        <f>RANK(example!H58,example!H$50:H$62,0)</f>
        <v>1</v>
      </c>
      <c r="J11" s="3">
        <v>1000</v>
      </c>
      <c r="K11" s="39">
        <f t="shared" si="2"/>
        <v>992.39154786963877</v>
      </c>
    </row>
    <row r="12" spans="1:11" x14ac:dyDescent="0.3">
      <c r="A12" s="3" t="s">
        <v>67</v>
      </c>
      <c r="B12" s="3">
        <v>4</v>
      </c>
      <c r="C12" s="3">
        <v>6</v>
      </c>
      <c r="D12" s="3">
        <v>2</v>
      </c>
      <c r="E12" s="3">
        <v>6</v>
      </c>
      <c r="F12" s="3">
        <v>11</v>
      </c>
      <c r="G12" s="39">
        <f t="shared" si="0"/>
        <v>75.133464787317124</v>
      </c>
      <c r="H12" s="3">
        <f t="shared" si="1"/>
        <v>5</v>
      </c>
      <c r="I12" s="3">
        <f>RANK(example!H59,example!H$50:H$62,0)</f>
        <v>5</v>
      </c>
      <c r="J12" s="3">
        <v>1000</v>
      </c>
      <c r="K12" s="39">
        <f t="shared" si="2"/>
        <v>924.86653521268283</v>
      </c>
    </row>
    <row r="13" spans="1:11" x14ac:dyDescent="0.3">
      <c r="A13" s="3" t="s">
        <v>68</v>
      </c>
      <c r="B13" s="3">
        <v>13</v>
      </c>
      <c r="C13" s="3">
        <v>10</v>
      </c>
      <c r="D13" s="3">
        <v>8</v>
      </c>
      <c r="E13" s="3">
        <v>10</v>
      </c>
      <c r="F13" s="3">
        <v>8</v>
      </c>
      <c r="G13" s="39">
        <f t="shared" si="0"/>
        <v>225.40039436195138</v>
      </c>
      <c r="H13" s="3">
        <f t="shared" si="1"/>
        <v>13</v>
      </c>
      <c r="I13" s="3">
        <f>RANK(example!H60,example!H$50:H$62,0)</f>
        <v>13</v>
      </c>
      <c r="J13" s="3">
        <v>1000</v>
      </c>
      <c r="K13" s="39">
        <f t="shared" si="2"/>
        <v>774.59960563804862</v>
      </c>
    </row>
    <row r="14" spans="1:11" x14ac:dyDescent="0.3">
      <c r="A14" s="3" t="s">
        <v>69</v>
      </c>
      <c r="B14" s="3">
        <v>6</v>
      </c>
      <c r="C14" s="3">
        <v>12</v>
      </c>
      <c r="D14" s="3">
        <v>3</v>
      </c>
      <c r="E14" s="3">
        <v>10</v>
      </c>
      <c r="F14" s="3">
        <v>9</v>
      </c>
      <c r="G14" s="39">
        <f t="shared" si="0"/>
        <v>134.09896879761664</v>
      </c>
      <c r="H14" s="3">
        <f t="shared" si="1"/>
        <v>10</v>
      </c>
      <c r="I14" s="3">
        <f>RANK(example!H61,example!H$50:H$62,0)</f>
        <v>10</v>
      </c>
      <c r="J14" s="3">
        <v>1000</v>
      </c>
      <c r="K14" s="39">
        <f t="shared" si="2"/>
        <v>865.90103120238336</v>
      </c>
    </row>
    <row r="15" spans="1:11" x14ac:dyDescent="0.3">
      <c r="A15" s="3" t="s">
        <v>70</v>
      </c>
      <c r="B15" s="3">
        <v>4</v>
      </c>
      <c r="C15" s="3">
        <v>5</v>
      </c>
      <c r="D15" s="3">
        <v>12</v>
      </c>
      <c r="E15" s="3">
        <v>3</v>
      </c>
      <c r="F15" s="3">
        <v>9</v>
      </c>
      <c r="G15" s="39">
        <f t="shared" si="0"/>
        <v>85.119558208416237</v>
      </c>
      <c r="H15" s="3">
        <f t="shared" si="1"/>
        <v>6</v>
      </c>
      <c r="I15" s="3">
        <f>RANK(example!H62,example!H$50:H$62,0)</f>
        <v>8</v>
      </c>
      <c r="J15" s="3">
        <v>1000</v>
      </c>
      <c r="K15" s="39">
        <f t="shared" si="2"/>
        <v>914.88044179158373</v>
      </c>
    </row>
    <row r="16" spans="1:11" ht="15" thickBot="1" x14ac:dyDescent="0.35">
      <c r="K16" s="3" t="s">
        <v>90</v>
      </c>
    </row>
    <row r="17" spans="1:20" x14ac:dyDescent="0.3">
      <c r="A17" s="45" t="s">
        <v>113</v>
      </c>
      <c r="B17" s="46">
        <f>'correlation (2)'!B1</f>
        <v>0.22686092834336855</v>
      </c>
      <c r="C17" s="46">
        <f>'correlation (2)'!C1</f>
        <v>0.88289327074941892</v>
      </c>
      <c r="D17" s="46">
        <f>'correlation (2)'!D1</f>
        <v>14872.703704637719</v>
      </c>
      <c r="E17" s="46">
        <f>'correlation (2)'!E1</f>
        <v>0.25438349552099526</v>
      </c>
      <c r="F17" s="47">
        <f>'correlation (2)'!F1</f>
        <v>43823.986080731069</v>
      </c>
      <c r="K17" s="39">
        <f>SUMSQ(K3:K15)</f>
        <v>10520005.088971779</v>
      </c>
      <c r="L17" s="3" t="s">
        <v>114</v>
      </c>
    </row>
    <row r="18" spans="1:20" x14ac:dyDescent="0.3">
      <c r="A18" s="48"/>
      <c r="F18" s="49"/>
      <c r="K18" s="39"/>
    </row>
    <row r="19" spans="1:20" x14ac:dyDescent="0.3">
      <c r="A19" s="48" t="s">
        <v>83</v>
      </c>
      <c r="B19" s="3" t="str">
        <f>B2</f>
        <v>attribute#1</v>
      </c>
      <c r="C19" s="3" t="str">
        <f t="shared" ref="C19:F19" si="3">C2</f>
        <v>attribute#2</v>
      </c>
      <c r="D19" s="3" t="str">
        <f t="shared" si="3"/>
        <v>attribute#3</v>
      </c>
      <c r="E19" s="3" t="str">
        <f t="shared" si="3"/>
        <v>attribute#4</v>
      </c>
      <c r="F19" s="49" t="str">
        <f t="shared" si="3"/>
        <v>attribute#5</v>
      </c>
      <c r="I19" s="3" t="str">
        <f>B19</f>
        <v>attribute#1</v>
      </c>
      <c r="J19" s="3" t="str">
        <f t="shared" ref="J19:M19" si="4">C19</f>
        <v>attribute#2</v>
      </c>
      <c r="K19" s="3" t="str">
        <f t="shared" si="4"/>
        <v>attribute#3</v>
      </c>
      <c r="L19" s="3" t="str">
        <f t="shared" si="4"/>
        <v>attribute#4</v>
      </c>
      <c r="M19" s="3" t="str">
        <f t="shared" si="4"/>
        <v>attribute#5</v>
      </c>
    </row>
    <row r="20" spans="1:20" ht="15" thickBot="1" x14ac:dyDescent="0.35">
      <c r="A20" s="50">
        <v>1</v>
      </c>
      <c r="B20" s="51">
        <v>1558.8099808553286</v>
      </c>
      <c r="C20" s="51">
        <v>1245.0549523858913</v>
      </c>
      <c r="D20" s="51">
        <v>12.000018816178637</v>
      </c>
      <c r="E20" s="51">
        <v>12.000000000000018</v>
      </c>
      <c r="F20" s="52">
        <v>114.04921141379567</v>
      </c>
      <c r="G20" s="39"/>
      <c r="H20" s="39" t="s">
        <v>84</v>
      </c>
      <c r="I20" s="39">
        <f t="shared" ref="I20:I31" si="5">B20-B21</f>
        <v>0.9999999999654392</v>
      </c>
      <c r="J20" s="39">
        <f t="shared" ref="J20:J31" si="6">C20-C21</f>
        <v>0.99999999501778802</v>
      </c>
      <c r="K20" s="39">
        <f t="shared" ref="K20:K31" si="7">D20-D21</f>
        <v>0.99999999999999822</v>
      </c>
      <c r="L20" s="39">
        <f t="shared" ref="L20:L31" si="8">E20-E21</f>
        <v>1.0000000000000018</v>
      </c>
      <c r="M20" s="39">
        <f t="shared" ref="M20:M31" si="9">F20-F21</f>
        <v>1.0000000031002543</v>
      </c>
      <c r="P20" s="39">
        <f>B20-'correlation (3)'!B20</f>
        <v>-4.4289879564512376</v>
      </c>
      <c r="Q20" s="39">
        <f>C20-'correlation (3)'!C20</f>
        <v>-79.253627487403037</v>
      </c>
      <c r="R20" s="39">
        <f>D20-'correlation (3)'!D20</f>
        <v>1.8816177933089762E-5</v>
      </c>
      <c r="S20" s="39">
        <f>E20-'correlation (3)'!E20</f>
        <v>1.7763568394002505E-14</v>
      </c>
      <c r="T20" s="39">
        <f>F20-'correlation (3)'!F20</f>
        <v>83.077467332071961</v>
      </c>
    </row>
    <row r="21" spans="1:20" x14ac:dyDescent="0.3">
      <c r="A21" s="3">
        <v>2</v>
      </c>
      <c r="B21" s="39">
        <v>1557.8099808553632</v>
      </c>
      <c r="C21" s="39">
        <v>1244.0549523908735</v>
      </c>
      <c r="D21" s="39">
        <v>11.000018816178638</v>
      </c>
      <c r="E21" s="39">
        <v>11.000000000000016</v>
      </c>
      <c r="F21" s="39">
        <v>113.04921141069542</v>
      </c>
      <c r="G21" s="39"/>
      <c r="H21" s="39"/>
      <c r="I21" s="39">
        <f t="shared" si="5"/>
        <v>0.99999999996452971</v>
      </c>
      <c r="J21" s="39">
        <f t="shared" si="6"/>
        <v>0.99999999499345904</v>
      </c>
      <c r="K21" s="39">
        <f t="shared" si="7"/>
        <v>1.0000000000000018</v>
      </c>
      <c r="L21" s="39">
        <f t="shared" si="8"/>
        <v>0.99999999999999822</v>
      </c>
      <c r="M21" s="39">
        <f t="shared" si="9"/>
        <v>1.0000000031052991</v>
      </c>
      <c r="P21" s="39">
        <f>B21-'correlation (3)'!B21</f>
        <v>-4.4289879567918433</v>
      </c>
      <c r="Q21" s="39">
        <f>C21-'correlation (3)'!C21</f>
        <v>-79.253627482383536</v>
      </c>
      <c r="R21" s="39">
        <f>D21-'correlation (3)'!D21</f>
        <v>1.8816177931313405E-5</v>
      </c>
      <c r="S21" s="39">
        <f>E21-'correlation (3)'!E21</f>
        <v>1.5987211554602254E-14</v>
      </c>
      <c r="T21" s="39">
        <f>F21-'correlation (3)'!F21</f>
        <v>83.077467328716935</v>
      </c>
    </row>
    <row r="22" spans="1:20" x14ac:dyDescent="0.3">
      <c r="A22" s="3">
        <v>3</v>
      </c>
      <c r="B22" s="39">
        <v>1556.8099808553986</v>
      </c>
      <c r="C22" s="39">
        <v>1243.05495239588</v>
      </c>
      <c r="D22" s="39">
        <v>10.000018816178637</v>
      </c>
      <c r="E22" s="39">
        <v>10.000000000000018</v>
      </c>
      <c r="F22" s="39">
        <v>112.04921140759012</v>
      </c>
      <c r="G22" s="39"/>
      <c r="H22" s="39"/>
      <c r="I22" s="39">
        <f t="shared" si="5"/>
        <v>0.99999999996430233</v>
      </c>
      <c r="J22" s="39">
        <f t="shared" si="6"/>
        <v>0.99999999497117642</v>
      </c>
      <c r="K22" s="39">
        <f t="shared" si="7"/>
        <v>1.0000000000000018</v>
      </c>
      <c r="L22" s="39">
        <f t="shared" si="8"/>
        <v>1.0000000000000018</v>
      </c>
      <c r="M22" s="39">
        <f t="shared" si="9"/>
        <v>1.0000000031105145</v>
      </c>
      <c r="P22" s="39">
        <f>B22-'correlation (3)'!B22</f>
        <v>-4.4289879571354049</v>
      </c>
      <c r="Q22" s="39">
        <f>C22-'correlation (3)'!C22</f>
        <v>-79.253627477341297</v>
      </c>
      <c r="R22" s="39">
        <f>D22-'correlation (3)'!D22</f>
        <v>1.8816177929537048E-5</v>
      </c>
      <c r="S22" s="39">
        <f>E22-'correlation (3)'!E22</f>
        <v>1.7763568394002505E-14</v>
      </c>
      <c r="T22" s="39">
        <f>F22-'correlation (3)'!F22</f>
        <v>83.077467325337608</v>
      </c>
    </row>
    <row r="23" spans="1:20" x14ac:dyDescent="0.3">
      <c r="A23" s="3">
        <v>4</v>
      </c>
      <c r="B23" s="39">
        <v>1555.8099808554343</v>
      </c>
      <c r="C23" s="39">
        <v>1242.0549524009089</v>
      </c>
      <c r="D23" s="39">
        <v>9.0000188161786348</v>
      </c>
      <c r="E23" s="39">
        <v>9.000000000000016</v>
      </c>
      <c r="F23" s="39">
        <v>111.04921140447961</v>
      </c>
      <c r="G23" s="39"/>
      <c r="H23" s="39"/>
      <c r="I23" s="39">
        <f t="shared" si="5"/>
        <v>0.99999999996452971</v>
      </c>
      <c r="J23" s="39">
        <f t="shared" si="6"/>
        <v>0.99999999495184966</v>
      </c>
      <c r="K23" s="39">
        <f t="shared" si="7"/>
        <v>1</v>
      </c>
      <c r="L23" s="39">
        <f t="shared" si="8"/>
        <v>1</v>
      </c>
      <c r="M23" s="39">
        <f t="shared" si="9"/>
        <v>1.0000000031158294</v>
      </c>
      <c r="P23" s="39">
        <f>B23-'correlation (3)'!B23</f>
        <v>-4.4289879574769202</v>
      </c>
      <c r="Q23" s="39">
        <f>C23-'correlation (3)'!C23</f>
        <v>-79.253627472279049</v>
      </c>
      <c r="R23" s="39">
        <f>D23-'correlation (3)'!D23</f>
        <v>1.8816177929537048E-5</v>
      </c>
      <c r="S23" s="39">
        <f>E23-'correlation (3)'!E23</f>
        <v>1.5987211554602254E-14</v>
      </c>
      <c r="T23" s="39">
        <f>F23-'correlation (3)'!F23</f>
        <v>83.07746732193165</v>
      </c>
    </row>
    <row r="24" spans="1:20" x14ac:dyDescent="0.3">
      <c r="A24" s="3">
        <v>5</v>
      </c>
      <c r="B24" s="39">
        <v>1554.8099808554698</v>
      </c>
      <c r="C24" s="39">
        <v>1241.054952405957</v>
      </c>
      <c r="D24" s="39">
        <v>8.0000188161786348</v>
      </c>
      <c r="E24" s="39">
        <v>8.000000000000016</v>
      </c>
      <c r="F24" s="39">
        <v>110.04921140136378</v>
      </c>
      <c r="G24" s="39"/>
      <c r="H24" s="39"/>
      <c r="I24" s="39">
        <f t="shared" si="5"/>
        <v>0.99999999996475708</v>
      </c>
      <c r="J24" s="39">
        <f t="shared" si="6"/>
        <v>0.99999999492501956</v>
      </c>
      <c r="K24" s="39">
        <f t="shared" si="7"/>
        <v>1.0000000000000027</v>
      </c>
      <c r="L24" s="39">
        <f t="shared" si="8"/>
        <v>0.99999999999999911</v>
      </c>
      <c r="M24" s="39">
        <f t="shared" si="9"/>
        <v>1.0000000031211016</v>
      </c>
      <c r="P24" s="39">
        <f>B24-'correlation (3)'!B24</f>
        <v>-4.4289879578191176</v>
      </c>
      <c r="Q24" s="39">
        <f>C24-'correlation (3)'!C24</f>
        <v>-79.253627467194974</v>
      </c>
      <c r="R24" s="39">
        <f>D24-'correlation (3)'!D24</f>
        <v>1.8816177929537048E-5</v>
      </c>
      <c r="S24" s="39">
        <f>E24-'correlation (3)'!E24</f>
        <v>1.6875389974302379E-14</v>
      </c>
      <c r="T24" s="39">
        <f>F24-'correlation (3)'!F24</f>
        <v>83.077467318496275</v>
      </c>
    </row>
    <row r="25" spans="1:20" x14ac:dyDescent="0.3">
      <c r="A25" s="3">
        <v>6</v>
      </c>
      <c r="B25" s="39">
        <v>1553.809980855505</v>
      </c>
      <c r="C25" s="39">
        <v>1240.054952411032</v>
      </c>
      <c r="D25" s="39">
        <v>7.0000188161786321</v>
      </c>
      <c r="E25" s="39">
        <v>7.0000000000000169</v>
      </c>
      <c r="F25" s="39">
        <v>109.04921139824268</v>
      </c>
      <c r="G25" s="39"/>
      <c r="H25" s="39"/>
      <c r="I25" s="39">
        <f t="shared" si="5"/>
        <v>0.99999999996362021</v>
      </c>
      <c r="J25" s="39">
        <f t="shared" si="6"/>
        <v>0.99999999490523805</v>
      </c>
      <c r="K25" s="39">
        <f t="shared" si="7"/>
        <v>1.0000000000000009</v>
      </c>
      <c r="L25" s="39">
        <f t="shared" si="8"/>
        <v>1.0000000000000009</v>
      </c>
      <c r="M25" s="39">
        <f t="shared" si="9"/>
        <v>1.0000000031263454</v>
      </c>
      <c r="P25" s="39">
        <f>B25-'correlation (3)'!B25</f>
        <v>-4.4289879581619971</v>
      </c>
      <c r="Q25" s="39">
        <f>C25-'correlation (3)'!C25</f>
        <v>-79.253627462084751</v>
      </c>
      <c r="R25" s="39">
        <f>D25-'correlation (3)'!D25</f>
        <v>1.8816177926872513E-5</v>
      </c>
      <c r="S25" s="39">
        <f>E25-'correlation (3)'!E25</f>
        <v>1.6875389974302379E-14</v>
      </c>
      <c r="T25" s="39">
        <f>F25-'correlation (3)'!F25</f>
        <v>83.077467315028429</v>
      </c>
    </row>
    <row r="26" spans="1:20" x14ac:dyDescent="0.3">
      <c r="A26" s="3">
        <v>7</v>
      </c>
      <c r="B26" s="39">
        <v>1552.8099808555414</v>
      </c>
      <c r="C26" s="39">
        <v>1239.0549524161268</v>
      </c>
      <c r="D26" s="39">
        <v>6.0000188161786312</v>
      </c>
      <c r="E26" s="39">
        <v>6.000000000000016</v>
      </c>
      <c r="F26" s="39">
        <v>108.04921139511633</v>
      </c>
      <c r="G26" s="39"/>
      <c r="H26" s="39"/>
      <c r="I26" s="39">
        <f t="shared" si="5"/>
        <v>0.99999999996475708</v>
      </c>
      <c r="J26" s="39">
        <f t="shared" si="6"/>
        <v>0.9999999948806817</v>
      </c>
      <c r="K26" s="39">
        <f t="shared" si="7"/>
        <v>1</v>
      </c>
      <c r="L26" s="39">
        <f t="shared" si="8"/>
        <v>1</v>
      </c>
      <c r="M26" s="39">
        <f t="shared" si="9"/>
        <v>1.0000000031315182</v>
      </c>
      <c r="P26" s="39">
        <f>B26-'correlation (3)'!B26</f>
        <v>-4.4289879585041945</v>
      </c>
      <c r="Q26" s="39">
        <f>C26-'correlation (3)'!C26</f>
        <v>-79.253627456954973</v>
      </c>
      <c r="R26" s="39">
        <f>D26-'correlation (3)'!D26</f>
        <v>1.8816177925096156E-5</v>
      </c>
      <c r="S26" s="39">
        <f>E26-'correlation (3)'!E26</f>
        <v>1.5987211554602254E-14</v>
      </c>
      <c r="T26" s="39">
        <f>F26-'correlation (3)'!F26</f>
        <v>83.077467311524657</v>
      </c>
    </row>
    <row r="27" spans="1:20" x14ac:dyDescent="0.3">
      <c r="A27" s="3">
        <v>8</v>
      </c>
      <c r="B27" s="39">
        <v>1551.8099808555767</v>
      </c>
      <c r="C27" s="39">
        <v>1238.0549524212461</v>
      </c>
      <c r="D27" s="39">
        <v>5.0000188161786312</v>
      </c>
      <c r="E27" s="39">
        <v>5.000000000000016</v>
      </c>
      <c r="F27" s="39">
        <v>107.04921139198481</v>
      </c>
      <c r="G27" s="39"/>
      <c r="H27" s="39"/>
      <c r="I27" s="39">
        <f t="shared" si="5"/>
        <v>0.99999999996384759</v>
      </c>
      <c r="J27" s="39">
        <f t="shared" si="6"/>
        <v>0.99999999485839908</v>
      </c>
      <c r="K27" s="39">
        <f t="shared" si="7"/>
        <v>1.0000000000000027</v>
      </c>
      <c r="L27" s="39">
        <f t="shared" si="8"/>
        <v>0.99999999999999911</v>
      </c>
      <c r="M27" s="39">
        <f t="shared" si="9"/>
        <v>1.0000000031369893</v>
      </c>
      <c r="P27" s="39">
        <f>B27-'correlation (3)'!B27</f>
        <v>-4.4289879588495751</v>
      </c>
      <c r="Q27" s="39">
        <f>C27-'correlation (3)'!C27</f>
        <v>-79.253627451799503</v>
      </c>
      <c r="R27" s="39">
        <f>D27-'correlation (3)'!D27</f>
        <v>1.8816177925984334E-5</v>
      </c>
      <c r="S27" s="39">
        <f>E27-'correlation (3)'!E27</f>
        <v>1.5987211554602254E-14</v>
      </c>
      <c r="T27" s="39">
        <f>F27-'correlation (3)'!F27</f>
        <v>83.077467307980598</v>
      </c>
    </row>
    <row r="28" spans="1:20" x14ac:dyDescent="0.3">
      <c r="A28" s="3">
        <v>9</v>
      </c>
      <c r="B28" s="39">
        <v>1550.8099808556128</v>
      </c>
      <c r="C28" s="39">
        <v>1237.0549524263877</v>
      </c>
      <c r="D28" s="39">
        <v>4.0000188161786285</v>
      </c>
      <c r="E28" s="39">
        <v>4.0000000000000169</v>
      </c>
      <c r="F28" s="39">
        <v>106.04921138884782</v>
      </c>
      <c r="G28" s="39"/>
      <c r="H28" s="39"/>
      <c r="I28" s="39">
        <f t="shared" si="5"/>
        <v>0.99999999996362021</v>
      </c>
      <c r="J28" s="39">
        <f t="shared" si="6"/>
        <v>0.99999999483384272</v>
      </c>
      <c r="K28" s="39">
        <f t="shared" si="7"/>
        <v>1</v>
      </c>
      <c r="L28" s="39">
        <f t="shared" si="8"/>
        <v>1.0000000000000004</v>
      </c>
      <c r="M28" s="39">
        <f t="shared" si="9"/>
        <v>1.0000000031422616</v>
      </c>
      <c r="P28" s="39">
        <f>B28-'correlation (3)'!B28</f>
        <v>-4.4289879591965473</v>
      </c>
      <c r="Q28" s="39">
        <f>C28-'correlation (3)'!C28</f>
        <v>-79.253627446623113</v>
      </c>
      <c r="R28" s="39">
        <f>D28-'correlation (3)'!D28</f>
        <v>1.8816177923319799E-5</v>
      </c>
      <c r="S28" s="39">
        <f>E28-'correlation (3)'!E28</f>
        <v>1.6875389974302379E-14</v>
      </c>
      <c r="T28" s="39">
        <f>F28-'correlation (3)'!F28</f>
        <v>83.077467305110645</v>
      </c>
    </row>
    <row r="29" spans="1:20" x14ac:dyDescent="0.3">
      <c r="A29" s="3">
        <v>10</v>
      </c>
      <c r="B29" s="39">
        <v>1549.8099808556492</v>
      </c>
      <c r="C29" s="39">
        <v>1236.0549524315538</v>
      </c>
      <c r="D29" s="39">
        <v>3.0000188161786285</v>
      </c>
      <c r="E29" s="39">
        <v>3.0000000000000164</v>
      </c>
      <c r="F29" s="39">
        <v>105.04921138570556</v>
      </c>
      <c r="G29" s="39"/>
      <c r="H29" s="39"/>
      <c r="I29" s="39">
        <f t="shared" si="5"/>
        <v>0.99999999996362021</v>
      </c>
      <c r="J29" s="39">
        <f t="shared" si="6"/>
        <v>1.0000000024040219</v>
      </c>
      <c r="K29" s="39">
        <f t="shared" si="7"/>
        <v>1</v>
      </c>
      <c r="L29" s="39">
        <f t="shared" si="8"/>
        <v>1</v>
      </c>
      <c r="M29" s="39">
        <f t="shared" si="9"/>
        <v>1.0000000031474059</v>
      </c>
      <c r="P29" s="39">
        <f>B29-'correlation (3)'!B29</f>
        <v>-4.4289879595403363</v>
      </c>
      <c r="Q29" s="39">
        <f>C29-'correlation (3)'!C29</f>
        <v>-79.253627441420349</v>
      </c>
      <c r="R29" s="39">
        <f>D29-'correlation (3)'!D29</f>
        <v>1.8816177923319799E-5</v>
      </c>
      <c r="S29" s="39">
        <f>E29-'correlation (3)'!E29</f>
        <v>1.6431300764452317E-14</v>
      </c>
      <c r="T29" s="39">
        <f>F29-'correlation (3)'!F29</f>
        <v>83.077467301497535</v>
      </c>
    </row>
    <row r="30" spans="1:20" x14ac:dyDescent="0.3">
      <c r="A30" s="3">
        <v>11</v>
      </c>
      <c r="B30" s="39">
        <v>1548.8099808556856</v>
      </c>
      <c r="C30" s="39">
        <v>1235.0549524291498</v>
      </c>
      <c r="D30" s="39">
        <v>2.0000188161786285</v>
      </c>
      <c r="E30" s="39">
        <v>2.0000000000000164</v>
      </c>
      <c r="F30" s="39">
        <v>104.04921138255816</v>
      </c>
      <c r="G30" s="39"/>
      <c r="H30" s="39"/>
      <c r="I30" s="39">
        <f t="shared" si="5"/>
        <v>0.99999999996384759</v>
      </c>
      <c r="J30" s="39">
        <f t="shared" si="6"/>
        <v>0.99999999112037585</v>
      </c>
      <c r="K30" s="39">
        <f t="shared" si="7"/>
        <v>1.0000000000000011</v>
      </c>
      <c r="L30" s="39">
        <f t="shared" si="8"/>
        <v>0.99999999999999978</v>
      </c>
      <c r="M30" s="39">
        <f t="shared" si="9"/>
        <v>1.0030754677533196</v>
      </c>
      <c r="P30" s="39">
        <f>B30-'correlation (3)'!B30</f>
        <v>-4.4289879598832158</v>
      </c>
      <c r="Q30" s="39">
        <f>C30-'correlation (3)'!C30</f>
        <v>-79.253627443296409</v>
      </c>
      <c r="R30" s="39">
        <f>D30-'correlation (3)'!D30</f>
        <v>1.881617792287571E-5</v>
      </c>
      <c r="S30" s="39">
        <f>E30-'correlation (3)'!E30</f>
        <v>1.6431300764452317E-14</v>
      </c>
      <c r="T30" s="39">
        <f>F30-'correlation (3)'!F30</f>
        <v>83.077467297827681</v>
      </c>
    </row>
    <row r="31" spans="1:20" x14ac:dyDescent="0.3">
      <c r="A31" s="3">
        <v>12</v>
      </c>
      <c r="B31" s="39">
        <v>1547.8099808557217</v>
      </c>
      <c r="C31" s="39">
        <v>1234.0549524380294</v>
      </c>
      <c r="D31" s="39">
        <v>1.0000188161786274</v>
      </c>
      <c r="E31" s="39">
        <v>1.0000000000000167</v>
      </c>
      <c r="F31" s="39">
        <v>103.04613591480484</v>
      </c>
      <c r="G31" s="39"/>
      <c r="H31" s="39" t="s">
        <v>86</v>
      </c>
      <c r="I31" s="39">
        <f t="shared" si="5"/>
        <v>0.99999999996362021</v>
      </c>
      <c r="J31" s="44">
        <f t="shared" si="6"/>
        <v>1132.2470569277943</v>
      </c>
      <c r="K31" s="39">
        <f t="shared" si="7"/>
        <v>1</v>
      </c>
      <c r="L31" s="39">
        <f t="shared" si="8"/>
        <v>1.0000000000000167</v>
      </c>
      <c r="M31" s="39">
        <f t="shared" si="9"/>
        <v>2.4224229063604099</v>
      </c>
      <c r="P31" s="39">
        <f>B31-'correlation (3)'!B31</f>
        <v>-4.4289879602288238</v>
      </c>
      <c r="Q31" s="39">
        <f>C31-'correlation (3)'!C31</f>
        <v>-79.253627433889278</v>
      </c>
      <c r="R31" s="39">
        <f>D31-'correlation (3)'!D31</f>
        <v>1.8816177921765487E-5</v>
      </c>
      <c r="S31" s="39">
        <f>E31-'correlation (3)'!E31</f>
        <v>1.6653345369377348E-14</v>
      </c>
      <c r="T31" s="39">
        <f>F31-'correlation (3)'!F31</f>
        <v>83.074391829491773</v>
      </c>
    </row>
    <row r="32" spans="1:20" x14ac:dyDescent="0.3">
      <c r="A32" s="3">
        <v>13</v>
      </c>
      <c r="B32" s="39">
        <v>1546.8099808557581</v>
      </c>
      <c r="C32" s="44">
        <v>101.80789551023513</v>
      </c>
      <c r="D32" s="39">
        <v>1.8816178627316054E-5</v>
      </c>
      <c r="E32" s="39">
        <v>0</v>
      </c>
      <c r="F32" s="39">
        <v>100.62371300844443</v>
      </c>
      <c r="G32" s="39"/>
      <c r="H32" s="39"/>
      <c r="I32" s="39"/>
      <c r="J32" s="39"/>
      <c r="K32" s="39"/>
      <c r="L32" s="39"/>
      <c r="M32" s="39"/>
      <c r="P32" s="39">
        <f>B32-'correlation (3)'!B32</f>
        <v>-4.4289879605746592</v>
      </c>
      <c r="Q32" s="39">
        <f>C32-'correlation (3)'!C32</f>
        <v>101.53016491688221</v>
      </c>
      <c r="R32" s="39">
        <f>D32-'correlation (3)'!D32</f>
        <v>1.8816178274516179E-5</v>
      </c>
      <c r="S32" s="39">
        <f>E32-'correlation (3)'!E32</f>
        <v>0</v>
      </c>
      <c r="T32" s="39">
        <f>F32-'correlation (3)'!F32</f>
        <v>81.651968922477153</v>
      </c>
    </row>
    <row r="33" spans="1:14" x14ac:dyDescent="0.3">
      <c r="B33" s="39">
        <v>2</v>
      </c>
      <c r="C33" s="39">
        <v>3</v>
      </c>
      <c r="D33" s="39">
        <v>4</v>
      </c>
      <c r="E33" s="39">
        <v>5</v>
      </c>
      <c r="F33" s="39">
        <v>6</v>
      </c>
      <c r="G33" s="39"/>
      <c r="H33" s="39"/>
      <c r="I33" s="39" t="s">
        <v>120</v>
      </c>
      <c r="J33" s="39"/>
      <c r="K33" s="39" t="s">
        <v>122</v>
      </c>
      <c r="L33" s="39"/>
      <c r="M33" s="39"/>
    </row>
    <row r="34" spans="1:14" x14ac:dyDescent="0.3">
      <c r="B34" s="39"/>
      <c r="C34" s="39"/>
      <c r="D34" s="39"/>
      <c r="E34" s="39"/>
      <c r="F34" s="39"/>
      <c r="G34" s="39"/>
      <c r="H34" s="39"/>
      <c r="I34" s="39">
        <f>SUM(I36:I48)</f>
        <v>-199.07611179840751</v>
      </c>
      <c r="J34" s="39"/>
      <c r="K34" s="39" t="s">
        <v>111</v>
      </c>
      <c r="L34" s="42">
        <f>CORREL(L36:L48,K36:K48)</f>
        <v>0.89560439560439564</v>
      </c>
      <c r="M34" s="39"/>
      <c r="N34" s="3">
        <f>CORREL(J36:J48,N36:N48)</f>
        <v>0.84615384615384615</v>
      </c>
    </row>
    <row r="35" spans="1:14" x14ac:dyDescent="0.3">
      <c r="B35" s="39" t="str">
        <f t="shared" ref="B35:F35" si="10">B2</f>
        <v>attribute#1</v>
      </c>
      <c r="C35" s="39" t="str">
        <f t="shared" si="10"/>
        <v>attribute#2</v>
      </c>
      <c r="D35" s="39" t="str">
        <f t="shared" si="10"/>
        <v>attribute#3</v>
      </c>
      <c r="E35" s="39" t="str">
        <f t="shared" si="10"/>
        <v>attribute#4</v>
      </c>
      <c r="F35" s="39" t="str">
        <f t="shared" si="10"/>
        <v>attribute#5</v>
      </c>
      <c r="G35" s="39" t="s">
        <v>87</v>
      </c>
      <c r="H35" s="39" t="s">
        <v>110</v>
      </c>
      <c r="I35" s="39" t="s">
        <v>89</v>
      </c>
      <c r="J35" s="3" t="s">
        <v>109</v>
      </c>
      <c r="K35" s="39" t="str">
        <f>'correlation (3)'!J35</f>
        <v>rank</v>
      </c>
      <c r="L35" s="39" t="str">
        <f>correlation!I2</f>
        <v>Y0</v>
      </c>
      <c r="M35" s="39" t="s">
        <v>119</v>
      </c>
      <c r="N35" s="3" t="s">
        <v>113</v>
      </c>
    </row>
    <row r="36" spans="1:14" x14ac:dyDescent="0.3">
      <c r="A36" s="3" t="str">
        <f t="shared" ref="A36:A48" si="11">A3</f>
        <v>company#1</v>
      </c>
      <c r="B36" s="39">
        <f>VLOOKUP(B3,$A$20:$F$32,B$33,0)</f>
        <v>1550.8099808556128</v>
      </c>
      <c r="C36" s="39">
        <f t="shared" ref="C36:F36" si="12">VLOOKUP(C3,$A$20:$F$32,C$33,0)</f>
        <v>1245.0549523858913</v>
      </c>
      <c r="D36" s="39">
        <f t="shared" si="12"/>
        <v>10.000018816178637</v>
      </c>
      <c r="E36" s="39">
        <f t="shared" si="12"/>
        <v>7.0000000000000169</v>
      </c>
      <c r="F36" s="39">
        <f t="shared" si="12"/>
        <v>109.04921139824268</v>
      </c>
      <c r="G36" s="39">
        <f>$G$1*(B36*C36+C36*D36+D36*E36+E36*F36+F36*B36)/2</f>
        <v>1004906.3680856698</v>
      </c>
      <c r="H36" s="39">
        <v>1000000</v>
      </c>
      <c r="I36" s="39">
        <f>G36-H36</f>
        <v>4906.3680856698193</v>
      </c>
      <c r="J36" s="3">
        <f>RANK(G36,G$36:G$48,0)</f>
        <v>2</v>
      </c>
      <c r="K36" s="39">
        <f>'correlation (3)'!J36</f>
        <v>2</v>
      </c>
      <c r="L36" s="39">
        <f>correlation!I3</f>
        <v>4</v>
      </c>
      <c r="M36" s="39">
        <f>L36-K36</f>
        <v>2</v>
      </c>
      <c r="N36" s="3">
        <f>'correlation (2)'!H3</f>
        <v>4</v>
      </c>
    </row>
    <row r="37" spans="1:14" x14ac:dyDescent="0.3">
      <c r="A37" s="3" t="str">
        <f t="shared" si="11"/>
        <v>company#2</v>
      </c>
      <c r="B37" s="39">
        <f t="shared" ref="B37:F48" si="13">VLOOKUP(B4,$A$20:$F$32,B$33,0)</f>
        <v>1557.8099808553632</v>
      </c>
      <c r="C37" s="39">
        <f t="shared" si="13"/>
        <v>1234.0549524380294</v>
      </c>
      <c r="D37" s="39">
        <f t="shared" si="13"/>
        <v>10.000018816178637</v>
      </c>
      <c r="E37" s="39">
        <f t="shared" si="13"/>
        <v>10.000000000000018</v>
      </c>
      <c r="F37" s="39">
        <f t="shared" si="13"/>
        <v>112.04921140759012</v>
      </c>
      <c r="G37" s="39">
        <f t="shared" ref="G37:G48" si="14">$G$1*(B37*C37+C37*D37+D37*E37+E37*F37+F37*B37)/2</f>
        <v>1003619.3018182205</v>
      </c>
      <c r="H37" s="39">
        <v>1000000</v>
      </c>
      <c r="I37" s="39">
        <f t="shared" ref="I37:I48" si="15">G37-H37</f>
        <v>3619.3018182205269</v>
      </c>
      <c r="J37" s="3">
        <f t="shared" ref="J37:J48" si="16">RANK(G37,G$36:G$48,0)</f>
        <v>4</v>
      </c>
      <c r="K37" s="39">
        <f>'correlation (3)'!J37</f>
        <v>4</v>
      </c>
      <c r="L37" s="39">
        <f>correlation!I4</f>
        <v>2</v>
      </c>
      <c r="M37" s="39">
        <f t="shared" ref="M37:M48" si="17">L37-K37</f>
        <v>-2</v>
      </c>
      <c r="N37" s="3">
        <f>'correlation (2)'!H4</f>
        <v>3</v>
      </c>
    </row>
    <row r="38" spans="1:14" x14ac:dyDescent="0.3">
      <c r="A38" s="3" t="str">
        <f t="shared" si="11"/>
        <v>company#3</v>
      </c>
      <c r="B38" s="39">
        <f t="shared" si="13"/>
        <v>1551.8099808555767</v>
      </c>
      <c r="C38" s="39">
        <f t="shared" si="13"/>
        <v>1236.0549524315538</v>
      </c>
      <c r="D38" s="39">
        <f t="shared" si="13"/>
        <v>12.000018816178637</v>
      </c>
      <c r="E38" s="39">
        <f t="shared" si="13"/>
        <v>12.000000000000018</v>
      </c>
      <c r="F38" s="39">
        <f t="shared" si="13"/>
        <v>111.04921140447961</v>
      </c>
      <c r="G38" s="39">
        <f t="shared" si="14"/>
        <v>1001823.4186533726</v>
      </c>
      <c r="H38" s="39">
        <v>1000000</v>
      </c>
      <c r="I38" s="39">
        <f t="shared" si="15"/>
        <v>1823.4186533725588</v>
      </c>
      <c r="J38" s="3">
        <f t="shared" si="16"/>
        <v>5</v>
      </c>
      <c r="K38" s="39">
        <f>'correlation (3)'!J38</f>
        <v>5</v>
      </c>
      <c r="L38" s="39">
        <f>correlation!I5</f>
        <v>3</v>
      </c>
      <c r="M38" s="39">
        <f t="shared" si="17"/>
        <v>-2</v>
      </c>
      <c r="N38" s="3">
        <f>'correlation (2)'!H5</f>
        <v>2</v>
      </c>
    </row>
    <row r="39" spans="1:14" x14ac:dyDescent="0.3">
      <c r="A39" s="3" t="str">
        <f t="shared" si="11"/>
        <v>company#4</v>
      </c>
      <c r="B39" s="39">
        <f t="shared" si="13"/>
        <v>1549.8099808556492</v>
      </c>
      <c r="C39" s="39">
        <f t="shared" si="13"/>
        <v>1237.0549524263877</v>
      </c>
      <c r="D39" s="39">
        <f t="shared" si="13"/>
        <v>1.0000188161786274</v>
      </c>
      <c r="E39" s="39">
        <f t="shared" si="13"/>
        <v>1.0000000000000167</v>
      </c>
      <c r="F39" s="39">
        <f t="shared" si="13"/>
        <v>114.04921141379567</v>
      </c>
      <c r="G39" s="39">
        <f t="shared" si="14"/>
        <v>996377.61464630486</v>
      </c>
      <c r="H39" s="39">
        <v>1000000</v>
      </c>
      <c r="I39" s="39">
        <f t="shared" si="15"/>
        <v>-3622.3853536951356</v>
      </c>
      <c r="J39" s="3">
        <f t="shared" si="16"/>
        <v>10</v>
      </c>
      <c r="K39" s="39">
        <f>'correlation (3)'!J39</f>
        <v>11</v>
      </c>
      <c r="L39" s="39">
        <f>correlation!I6</f>
        <v>11</v>
      </c>
      <c r="M39" s="39">
        <f t="shared" si="17"/>
        <v>0</v>
      </c>
      <c r="N39" s="3">
        <f>'correlation (2)'!H6</f>
        <v>11</v>
      </c>
    </row>
    <row r="40" spans="1:14" x14ac:dyDescent="0.3">
      <c r="A40" s="3" t="str">
        <f t="shared" si="11"/>
        <v>company#5</v>
      </c>
      <c r="B40" s="39">
        <f t="shared" si="13"/>
        <v>1549.8099808556492</v>
      </c>
      <c r="C40" s="39">
        <f t="shared" si="13"/>
        <v>1238.0549524212461</v>
      </c>
      <c r="D40" s="39">
        <f t="shared" si="13"/>
        <v>5.0000188161786312</v>
      </c>
      <c r="E40" s="39">
        <f t="shared" si="13"/>
        <v>5.000000000000016</v>
      </c>
      <c r="F40" s="39">
        <f t="shared" si="13"/>
        <v>104.04921138255816</v>
      </c>
      <c r="G40" s="39">
        <f t="shared" si="14"/>
        <v>992304.7754432481</v>
      </c>
      <c r="H40" s="39">
        <v>1000000</v>
      </c>
      <c r="I40" s="39">
        <f t="shared" si="15"/>
        <v>-7695.2245567518985</v>
      </c>
      <c r="J40" s="3">
        <f t="shared" si="16"/>
        <v>12</v>
      </c>
      <c r="K40" s="39">
        <f>'correlation (3)'!J40</f>
        <v>12</v>
      </c>
      <c r="L40" s="39">
        <f>correlation!I7</f>
        <v>12</v>
      </c>
      <c r="M40" s="39">
        <f t="shared" si="17"/>
        <v>0</v>
      </c>
      <c r="N40" s="3">
        <f>'correlation (2)'!H7</f>
        <v>12</v>
      </c>
    </row>
    <row r="41" spans="1:14" x14ac:dyDescent="0.3">
      <c r="A41" s="3" t="str">
        <f t="shared" si="11"/>
        <v>company#6</v>
      </c>
      <c r="B41" s="39">
        <f t="shared" si="13"/>
        <v>1553.809980855505</v>
      </c>
      <c r="C41" s="39">
        <f t="shared" si="13"/>
        <v>1242.0549524009089</v>
      </c>
      <c r="D41" s="39">
        <f t="shared" si="13"/>
        <v>5.0000188161786312</v>
      </c>
      <c r="E41" s="39">
        <f t="shared" si="13"/>
        <v>10.000000000000018</v>
      </c>
      <c r="F41" s="39">
        <f t="shared" si="13"/>
        <v>104.04921138255816</v>
      </c>
      <c r="G41" s="39">
        <f t="shared" si="14"/>
        <v>998081.92201729736</v>
      </c>
      <c r="H41" s="39">
        <v>1000000</v>
      </c>
      <c r="I41" s="39">
        <f t="shared" si="15"/>
        <v>-1918.0779827026417</v>
      </c>
      <c r="J41" s="3">
        <f t="shared" si="16"/>
        <v>8</v>
      </c>
      <c r="K41" s="39">
        <f>'correlation (3)'!J41</f>
        <v>8</v>
      </c>
      <c r="L41" s="39">
        <f>correlation!I8</f>
        <v>6</v>
      </c>
      <c r="M41" s="39">
        <f t="shared" si="17"/>
        <v>-2</v>
      </c>
      <c r="N41" s="3">
        <f>'correlation (2)'!H8</f>
        <v>7</v>
      </c>
    </row>
    <row r="42" spans="1:14" x14ac:dyDescent="0.3">
      <c r="A42" s="3" t="str">
        <f t="shared" si="11"/>
        <v>company#7</v>
      </c>
      <c r="B42" s="39">
        <f t="shared" si="13"/>
        <v>1549.8099808556492</v>
      </c>
      <c r="C42" s="39">
        <f t="shared" si="13"/>
        <v>1244.0549523908735</v>
      </c>
      <c r="D42" s="39">
        <f t="shared" si="13"/>
        <v>2.0000188161786285</v>
      </c>
      <c r="E42" s="39">
        <f t="shared" si="13"/>
        <v>5.000000000000016</v>
      </c>
      <c r="F42" s="39">
        <f t="shared" si="13"/>
        <v>111.04921140447961</v>
      </c>
      <c r="G42" s="39">
        <f t="shared" si="14"/>
        <v>1000134.52177847</v>
      </c>
      <c r="H42" s="39">
        <v>1000000</v>
      </c>
      <c r="I42" s="39">
        <f t="shared" si="15"/>
        <v>134.52177847002167</v>
      </c>
      <c r="J42" s="3">
        <f t="shared" si="16"/>
        <v>7</v>
      </c>
      <c r="K42" s="39">
        <f>'correlation (3)'!J42</f>
        <v>7</v>
      </c>
      <c r="L42" s="39">
        <f>correlation!I9</f>
        <v>9</v>
      </c>
      <c r="M42" s="39">
        <f t="shared" si="17"/>
        <v>2</v>
      </c>
      <c r="N42" s="3">
        <f>'correlation (2)'!H9</f>
        <v>6</v>
      </c>
    </row>
    <row r="43" spans="1:14" x14ac:dyDescent="0.3">
      <c r="A43" s="3" t="str">
        <f t="shared" si="11"/>
        <v>company#8</v>
      </c>
      <c r="B43" s="39">
        <f t="shared" si="13"/>
        <v>1558.8099808553286</v>
      </c>
      <c r="C43" s="39">
        <f t="shared" si="13"/>
        <v>1240.054952411032</v>
      </c>
      <c r="D43" s="39">
        <f t="shared" si="13"/>
        <v>6.0000188161786312</v>
      </c>
      <c r="E43" s="39">
        <f t="shared" si="13"/>
        <v>1.0000000000000167</v>
      </c>
      <c r="F43" s="39">
        <f t="shared" si="13"/>
        <v>109.04921139824268</v>
      </c>
      <c r="G43" s="39">
        <f>$G$1*(B43*C43+C43*D43+D43*E43+E43*F43+F43*B43)/2</f>
        <v>1003627.3245889301</v>
      </c>
      <c r="H43" s="39">
        <v>1000000</v>
      </c>
      <c r="I43" s="39">
        <f t="shared" si="15"/>
        <v>3627.3245889301179</v>
      </c>
      <c r="J43" s="3">
        <f>RANK(G43,G$36:G$48,0)</f>
        <v>3</v>
      </c>
      <c r="K43" s="39">
        <f>'correlation (3)'!J43</f>
        <v>3</v>
      </c>
      <c r="L43" s="39">
        <f>correlation!I10</f>
        <v>7</v>
      </c>
      <c r="M43" s="39">
        <f t="shared" si="17"/>
        <v>4</v>
      </c>
      <c r="N43" s="3">
        <f>'correlation (2)'!H10</f>
        <v>9</v>
      </c>
    </row>
    <row r="44" spans="1:14" x14ac:dyDescent="0.3">
      <c r="A44" s="3" t="str">
        <f t="shared" si="11"/>
        <v>company#9</v>
      </c>
      <c r="B44" s="39">
        <f t="shared" si="13"/>
        <v>1557.8099808553632</v>
      </c>
      <c r="C44" s="39">
        <f t="shared" si="13"/>
        <v>1244.0549523908735</v>
      </c>
      <c r="D44" s="39">
        <f t="shared" si="13"/>
        <v>10.000018816178637</v>
      </c>
      <c r="E44" s="39">
        <f t="shared" si="13"/>
        <v>12.000000000000018</v>
      </c>
      <c r="F44" s="39">
        <f t="shared" si="13"/>
        <v>114.04921141379567</v>
      </c>
      <c r="G44" s="39">
        <f t="shared" si="14"/>
        <v>1012683.7350975485</v>
      </c>
      <c r="H44" s="39">
        <v>1000000</v>
      </c>
      <c r="I44" s="39">
        <f t="shared" si="15"/>
        <v>12683.735097548459</v>
      </c>
      <c r="J44" s="3">
        <f t="shared" si="16"/>
        <v>1</v>
      </c>
      <c r="K44" s="39">
        <f>'correlation (3)'!J44</f>
        <v>1</v>
      </c>
      <c r="L44" s="39">
        <f>correlation!I11</f>
        <v>1</v>
      </c>
      <c r="M44" s="39">
        <f t="shared" si="17"/>
        <v>0</v>
      </c>
      <c r="N44" s="3">
        <f>'correlation (2)'!H11</f>
        <v>1</v>
      </c>
    </row>
    <row r="45" spans="1:14" x14ac:dyDescent="0.3">
      <c r="A45" s="3" t="str">
        <f t="shared" si="11"/>
        <v>company#10</v>
      </c>
      <c r="B45" s="39">
        <f t="shared" si="13"/>
        <v>1555.8099808554343</v>
      </c>
      <c r="C45" s="39">
        <f t="shared" si="13"/>
        <v>1240.054952411032</v>
      </c>
      <c r="D45" s="39">
        <f t="shared" si="13"/>
        <v>11.000018816178638</v>
      </c>
      <c r="E45" s="39">
        <f t="shared" si="13"/>
        <v>7.0000000000000169</v>
      </c>
      <c r="F45" s="39">
        <f t="shared" si="13"/>
        <v>104.04921138255816</v>
      </c>
      <c r="G45" s="39">
        <f t="shared" si="14"/>
        <v>1001280.2158849972</v>
      </c>
      <c r="H45" s="39">
        <v>1000000</v>
      </c>
      <c r="I45" s="39">
        <f t="shared" si="15"/>
        <v>1280.2158849971602</v>
      </c>
      <c r="J45" s="3">
        <f t="shared" si="16"/>
        <v>6</v>
      </c>
      <c r="K45" s="39">
        <f>'correlation (3)'!J45</f>
        <v>6</v>
      </c>
      <c r="L45" s="39">
        <f>correlation!I12</f>
        <v>5</v>
      </c>
      <c r="M45" s="39">
        <f t="shared" si="17"/>
        <v>-1</v>
      </c>
      <c r="N45" s="3">
        <f>'correlation (2)'!H12</f>
        <v>5</v>
      </c>
    </row>
    <row r="46" spans="1:14" x14ac:dyDescent="0.3">
      <c r="A46" s="3" t="str">
        <f t="shared" si="11"/>
        <v>company#11</v>
      </c>
      <c r="B46" s="39">
        <f t="shared" si="13"/>
        <v>1546.8099808557581</v>
      </c>
      <c r="C46" s="39">
        <f t="shared" si="13"/>
        <v>1236.0549524315538</v>
      </c>
      <c r="D46" s="39">
        <f t="shared" si="13"/>
        <v>5.0000188161786312</v>
      </c>
      <c r="E46" s="39">
        <f t="shared" si="13"/>
        <v>3.0000000000000164</v>
      </c>
      <c r="F46" s="39">
        <f t="shared" si="13"/>
        <v>107.04921139198481</v>
      </c>
      <c r="G46" s="39">
        <f t="shared" si="14"/>
        <v>991021.51442082343</v>
      </c>
      <c r="H46" s="39">
        <v>1000000</v>
      </c>
      <c r="I46" s="39">
        <f t="shared" si="15"/>
        <v>-8978.4855791765731</v>
      </c>
      <c r="J46" s="3">
        <f t="shared" si="16"/>
        <v>13</v>
      </c>
      <c r="K46" s="39">
        <f>'correlation (3)'!J46</f>
        <v>13</v>
      </c>
      <c r="L46" s="39">
        <f>correlation!I13</f>
        <v>13</v>
      </c>
      <c r="M46" s="39">
        <f t="shared" si="17"/>
        <v>0</v>
      </c>
      <c r="N46" s="3">
        <f>'correlation (2)'!H13</f>
        <v>13</v>
      </c>
    </row>
    <row r="47" spans="1:14" x14ac:dyDescent="0.3">
      <c r="A47" s="3" t="str">
        <f t="shared" si="11"/>
        <v>company#12</v>
      </c>
      <c r="B47" s="39">
        <f t="shared" si="13"/>
        <v>1553.809980855505</v>
      </c>
      <c r="C47" s="39">
        <f t="shared" si="13"/>
        <v>1234.0549524380294</v>
      </c>
      <c r="D47" s="39">
        <f t="shared" si="13"/>
        <v>10.000018816178637</v>
      </c>
      <c r="E47" s="39">
        <f t="shared" si="13"/>
        <v>3.0000000000000164</v>
      </c>
      <c r="F47" s="39">
        <f t="shared" si="13"/>
        <v>106.04921138884782</v>
      </c>
      <c r="G47" s="39">
        <f t="shared" si="14"/>
        <v>996210.75169538753</v>
      </c>
      <c r="H47" s="39">
        <v>1000000</v>
      </c>
      <c r="I47" s="39">
        <f t="shared" si="15"/>
        <v>-3789.2483046124689</v>
      </c>
      <c r="J47" s="3">
        <f t="shared" si="16"/>
        <v>11</v>
      </c>
      <c r="K47" s="39">
        <f>'correlation (3)'!J47</f>
        <v>10</v>
      </c>
      <c r="L47" s="39">
        <f>correlation!I14</f>
        <v>10</v>
      </c>
      <c r="M47" s="39">
        <f t="shared" si="17"/>
        <v>0</v>
      </c>
      <c r="N47" s="3">
        <f>'correlation (2)'!H14</f>
        <v>10</v>
      </c>
    </row>
    <row r="48" spans="1:14" x14ac:dyDescent="0.3">
      <c r="A48" s="3" t="str">
        <f t="shared" si="11"/>
        <v>company#13</v>
      </c>
      <c r="B48" s="39">
        <f t="shared" si="13"/>
        <v>1555.8099808554343</v>
      </c>
      <c r="C48" s="39">
        <f t="shared" si="13"/>
        <v>1241.054952405957</v>
      </c>
      <c r="D48" s="39">
        <f t="shared" si="13"/>
        <v>1.0000188161786274</v>
      </c>
      <c r="E48" s="39">
        <f t="shared" si="13"/>
        <v>10.000000000000018</v>
      </c>
      <c r="F48" s="39">
        <f t="shared" si="13"/>
        <v>106.04921138884782</v>
      </c>
      <c r="G48" s="39">
        <f t="shared" si="14"/>
        <v>997729.45975793165</v>
      </c>
      <c r="H48" s="39">
        <v>1000000</v>
      </c>
      <c r="I48" s="39">
        <f t="shared" si="15"/>
        <v>-2270.5402420683531</v>
      </c>
      <c r="J48" s="3">
        <f t="shared" si="16"/>
        <v>9</v>
      </c>
      <c r="K48" s="39">
        <f>'correlation (3)'!J48</f>
        <v>9</v>
      </c>
      <c r="L48" s="39">
        <f>correlation!I15</f>
        <v>8</v>
      </c>
      <c r="M48" s="39">
        <f t="shared" si="17"/>
        <v>-1</v>
      </c>
      <c r="N48" s="3">
        <f>'correlation (2)'!H15</f>
        <v>8</v>
      </c>
    </row>
    <row r="49" spans="2:13" x14ac:dyDescent="0.3">
      <c r="B49" s="39"/>
      <c r="C49" s="39"/>
      <c r="D49" s="39"/>
      <c r="E49" s="39"/>
      <c r="F49" s="39"/>
      <c r="G49" s="39"/>
      <c r="H49" s="39"/>
      <c r="I49" s="39" t="s">
        <v>90</v>
      </c>
      <c r="J49" s="39"/>
      <c r="K49" s="39"/>
      <c r="L49" s="39"/>
      <c r="M49" s="39"/>
    </row>
    <row r="50" spans="2:13" x14ac:dyDescent="0.3">
      <c r="B50" s="39"/>
      <c r="C50" s="39"/>
      <c r="D50" s="39"/>
      <c r="E50" s="39"/>
      <c r="F50" s="39"/>
      <c r="G50" s="39"/>
      <c r="H50" s="39"/>
      <c r="I50" s="43">
        <f>SUMSQ(I36:I48)</f>
        <v>392332456.32581526</v>
      </c>
      <c r="J50" s="39" t="s">
        <v>114</v>
      </c>
      <c r="K50" s="39"/>
      <c r="L50" s="39"/>
      <c r="M50" s="39"/>
    </row>
    <row r="51" spans="2:13" x14ac:dyDescent="0.3">
      <c r="B51" s="39"/>
      <c r="C51" s="39"/>
      <c r="D51" s="39"/>
      <c r="E51" s="39"/>
      <c r="F51" s="39"/>
      <c r="G51" s="39"/>
      <c r="H51" s="39"/>
      <c r="I51" s="43">
        <f>I50-'correlation (3)'!I50</f>
        <v>-143724.09011250734</v>
      </c>
      <c r="J51" s="39"/>
      <c r="K51" s="39"/>
      <c r="L51" s="39"/>
      <c r="M51" s="39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9EA2D-4B2B-4B04-B37B-74559D7CF490}">
  <dimension ref="A1:M50"/>
  <sheetViews>
    <sheetView zoomScale="55" workbookViewId="0">
      <selection activeCell="I50" sqref="I50"/>
    </sheetView>
  </sheetViews>
  <sheetFormatPr defaultRowHeight="14.4" x14ac:dyDescent="0.3"/>
  <cols>
    <col min="1" max="1" width="11.44140625" style="3" bestFit="1" customWidth="1"/>
    <col min="2" max="6" width="10.109375" style="3" bestFit="1" customWidth="1"/>
    <col min="7" max="7" width="12.44140625" style="3" bestFit="1" customWidth="1"/>
    <col min="8" max="8" width="11.21875" style="3" bestFit="1" customWidth="1"/>
    <col min="9" max="9" width="20.77734375" style="3" bestFit="1" customWidth="1"/>
    <col min="10" max="10" width="8.88671875" style="3"/>
    <col min="11" max="11" width="10.44140625" style="3" bestFit="1" customWidth="1"/>
    <col min="12" max="16384" width="8.88671875" style="3"/>
  </cols>
  <sheetData>
    <row r="1" spans="1:11" x14ac:dyDescent="0.3">
      <c r="A1" s="3" t="s">
        <v>113</v>
      </c>
      <c r="B1" s="1" t="s">
        <v>79</v>
      </c>
      <c r="C1" s="1" t="s">
        <v>79</v>
      </c>
      <c r="D1" s="1" t="s">
        <v>79</v>
      </c>
      <c r="E1" s="1" t="s">
        <v>79</v>
      </c>
      <c r="F1" s="1" t="s">
        <v>79</v>
      </c>
      <c r="G1" s="3">
        <f>SIN(2*PI()/5)</f>
        <v>0.95105651629515353</v>
      </c>
      <c r="H1" s="3" t="s">
        <v>111</v>
      </c>
      <c r="I1" s="3">
        <f>CORREL(H3:H15,I3:I15)</f>
        <v>0.97007055709278955</v>
      </c>
    </row>
    <row r="2" spans="1:11" x14ac:dyDescent="0.3">
      <c r="A2" s="3" t="s">
        <v>82</v>
      </c>
      <c r="B2" s="3" t="s">
        <v>71</v>
      </c>
      <c r="C2" s="3" t="s">
        <v>72</v>
      </c>
      <c r="D2" s="3" t="s">
        <v>73</v>
      </c>
      <c r="E2" s="3" t="s">
        <v>74</v>
      </c>
      <c r="F2" s="3" t="s">
        <v>75</v>
      </c>
      <c r="G2" s="3" t="s">
        <v>108</v>
      </c>
      <c r="H2" s="3" t="s">
        <v>109</v>
      </c>
      <c r="I2" s="3" t="s">
        <v>110</v>
      </c>
      <c r="J2" s="3" t="s">
        <v>112</v>
      </c>
      <c r="K2" s="3" t="s">
        <v>89</v>
      </c>
    </row>
    <row r="3" spans="1:11" x14ac:dyDescent="0.3">
      <c r="A3" s="3" t="s">
        <v>55</v>
      </c>
      <c r="B3" s="3">
        <v>9</v>
      </c>
      <c r="C3" s="3">
        <v>1</v>
      </c>
      <c r="D3" s="3">
        <v>3</v>
      </c>
      <c r="E3" s="3">
        <v>6</v>
      </c>
      <c r="F3" s="3">
        <v>6</v>
      </c>
      <c r="G3" s="40">
        <f>$G$1*(B3*C3+C3*D3+D3*E3+E3*F3+F3*B3)/2</f>
        <v>57.063390977709211</v>
      </c>
      <c r="H3" s="3">
        <f>RANK(G3,G$3:G$15,1)</f>
        <v>3</v>
      </c>
      <c r="I3" s="3">
        <f>RANK(example!H50,example!H$50:H$62,0)</f>
        <v>4</v>
      </c>
      <c r="J3" s="3">
        <v>1000</v>
      </c>
      <c r="K3" s="39">
        <f>J3-G3</f>
        <v>942.93660902229078</v>
      </c>
    </row>
    <row r="4" spans="1:11" x14ac:dyDescent="0.3">
      <c r="A4" s="3" t="s">
        <v>56</v>
      </c>
      <c r="B4" s="3">
        <v>2</v>
      </c>
      <c r="C4" s="3">
        <v>12</v>
      </c>
      <c r="D4" s="3">
        <v>3</v>
      </c>
      <c r="E4" s="3">
        <v>3</v>
      </c>
      <c r="F4" s="3">
        <v>3</v>
      </c>
      <c r="G4" s="39">
        <f t="shared" ref="G4:G15" si="0">$G$1*(B4*C4+C4*D4+D4*E4+E4*F4+F4*B4)/2</f>
        <v>39.944373684396446</v>
      </c>
      <c r="H4" s="3">
        <f t="shared" ref="H4:H15" si="1">RANK(G4,G$3:G$15,1)</f>
        <v>2</v>
      </c>
      <c r="I4" s="3">
        <f>RANK(example!H51,example!H$50:H$62,0)</f>
        <v>2</v>
      </c>
      <c r="J4" s="3">
        <v>1000</v>
      </c>
      <c r="K4" s="39">
        <f t="shared" ref="K4:K15" si="2">J4-G4</f>
        <v>960.0556263156036</v>
      </c>
    </row>
    <row r="5" spans="1:11" x14ac:dyDescent="0.3">
      <c r="A5" s="3" t="s">
        <v>57</v>
      </c>
      <c r="B5" s="3">
        <v>8</v>
      </c>
      <c r="C5" s="3">
        <v>10</v>
      </c>
      <c r="D5" s="3">
        <v>1</v>
      </c>
      <c r="E5" s="3">
        <v>1</v>
      </c>
      <c r="F5" s="3">
        <v>4</v>
      </c>
      <c r="G5" s="39">
        <f t="shared" si="0"/>
        <v>60.392088784742249</v>
      </c>
      <c r="H5" s="3">
        <f t="shared" si="1"/>
        <v>4</v>
      </c>
      <c r="I5" s="3">
        <f>RANK(example!H52,example!H$50:H$62,0)</f>
        <v>3</v>
      </c>
      <c r="J5" s="3">
        <v>1000</v>
      </c>
      <c r="K5" s="39">
        <f t="shared" si="2"/>
        <v>939.60791121525779</v>
      </c>
    </row>
    <row r="6" spans="1:11" x14ac:dyDescent="0.3">
      <c r="A6" s="3" t="s">
        <v>58</v>
      </c>
      <c r="B6" s="3">
        <v>10</v>
      </c>
      <c r="C6" s="3">
        <v>9</v>
      </c>
      <c r="D6" s="3">
        <v>12</v>
      </c>
      <c r="E6" s="3">
        <v>12</v>
      </c>
      <c r="F6" s="3">
        <v>1</v>
      </c>
      <c r="G6" s="39">
        <f t="shared" si="0"/>
        <v>173.09228596571793</v>
      </c>
      <c r="H6" s="3">
        <f t="shared" si="1"/>
        <v>11</v>
      </c>
      <c r="I6" s="3">
        <f>RANK(example!H53,example!H$50:H$62,0)</f>
        <v>11</v>
      </c>
      <c r="J6" s="3">
        <v>1000</v>
      </c>
      <c r="K6" s="39">
        <f t="shared" si="2"/>
        <v>826.90771403428209</v>
      </c>
    </row>
    <row r="7" spans="1:11" x14ac:dyDescent="0.3">
      <c r="A7" s="3" t="s">
        <v>59</v>
      </c>
      <c r="B7" s="3">
        <v>10</v>
      </c>
      <c r="C7" s="3">
        <v>8</v>
      </c>
      <c r="D7" s="3">
        <v>8</v>
      </c>
      <c r="E7" s="3">
        <v>8</v>
      </c>
      <c r="F7" s="3">
        <v>11</v>
      </c>
      <c r="G7" s="39">
        <f t="shared" si="0"/>
        <v>193.06447280791616</v>
      </c>
      <c r="H7" s="3">
        <f t="shared" si="1"/>
        <v>12</v>
      </c>
      <c r="I7" s="3">
        <f>RANK(example!H54,example!H$50:H$62,0)</f>
        <v>12</v>
      </c>
      <c r="J7" s="3">
        <v>1000</v>
      </c>
      <c r="K7" s="39">
        <f t="shared" si="2"/>
        <v>806.93552719208378</v>
      </c>
    </row>
    <row r="8" spans="1:11" x14ac:dyDescent="0.3">
      <c r="A8" s="3" t="s">
        <v>60</v>
      </c>
      <c r="B8" s="3">
        <v>6</v>
      </c>
      <c r="C8" s="3">
        <v>4</v>
      </c>
      <c r="D8" s="3">
        <v>8</v>
      </c>
      <c r="E8" s="3">
        <v>3</v>
      </c>
      <c r="F8" s="3">
        <v>11</v>
      </c>
      <c r="G8" s="39">
        <f t="shared" si="0"/>
        <v>85.119558208416237</v>
      </c>
      <c r="H8" s="3">
        <f t="shared" si="1"/>
        <v>6</v>
      </c>
      <c r="I8" s="3">
        <f>RANK(example!H55,example!H$50:H$62,0)</f>
        <v>6</v>
      </c>
      <c r="J8" s="3">
        <v>1000</v>
      </c>
      <c r="K8" s="39">
        <f t="shared" si="2"/>
        <v>914.88044179158373</v>
      </c>
    </row>
    <row r="9" spans="1:11" x14ac:dyDescent="0.3">
      <c r="A9" s="3" t="s">
        <v>61</v>
      </c>
      <c r="B9" s="3">
        <v>10</v>
      </c>
      <c r="C9" s="3">
        <v>2</v>
      </c>
      <c r="D9" s="3">
        <v>11</v>
      </c>
      <c r="E9" s="3">
        <v>8</v>
      </c>
      <c r="F9" s="3">
        <v>4</v>
      </c>
      <c r="G9" s="39">
        <f t="shared" si="0"/>
        <v>96.056708145810504</v>
      </c>
      <c r="H9" s="3">
        <f t="shared" si="1"/>
        <v>8</v>
      </c>
      <c r="I9" s="3">
        <f>RANK(example!H56,example!H$50:H$62,0)</f>
        <v>9</v>
      </c>
      <c r="J9" s="3">
        <v>1000</v>
      </c>
      <c r="K9" s="39">
        <f t="shared" si="2"/>
        <v>903.94329185418951</v>
      </c>
    </row>
    <row r="10" spans="1:11" x14ac:dyDescent="0.3">
      <c r="A10" s="3" t="s">
        <v>62</v>
      </c>
      <c r="B10" s="3">
        <v>1</v>
      </c>
      <c r="C10" s="3">
        <v>6</v>
      </c>
      <c r="D10" s="3">
        <v>7</v>
      </c>
      <c r="E10" s="3">
        <v>12</v>
      </c>
      <c r="F10" s="3">
        <v>6</v>
      </c>
      <c r="G10" s="39">
        <f t="shared" si="0"/>
        <v>99.860934210991118</v>
      </c>
      <c r="H10" s="3">
        <f t="shared" si="1"/>
        <v>9</v>
      </c>
      <c r="I10" s="3">
        <f>RANK(example!H57,example!H$50:H$62,0)</f>
        <v>7</v>
      </c>
      <c r="J10" s="3">
        <v>1000</v>
      </c>
      <c r="K10" s="39">
        <f t="shared" si="2"/>
        <v>900.1390657890089</v>
      </c>
    </row>
    <row r="11" spans="1:11" x14ac:dyDescent="0.3">
      <c r="A11" s="3" t="s">
        <v>63</v>
      </c>
      <c r="B11" s="3">
        <v>2</v>
      </c>
      <c r="C11" s="3">
        <v>2</v>
      </c>
      <c r="D11" s="3">
        <v>3</v>
      </c>
      <c r="E11" s="3">
        <v>1</v>
      </c>
      <c r="F11" s="3">
        <v>1</v>
      </c>
      <c r="G11" s="39">
        <f t="shared" si="0"/>
        <v>7.6084521303612282</v>
      </c>
      <c r="H11" s="3">
        <f t="shared" si="1"/>
        <v>1</v>
      </c>
      <c r="I11" s="3">
        <f>RANK(example!H58,example!H$50:H$62,0)</f>
        <v>1</v>
      </c>
      <c r="J11" s="3">
        <v>1000</v>
      </c>
      <c r="K11" s="39">
        <f t="shared" si="2"/>
        <v>992.39154786963877</v>
      </c>
    </row>
    <row r="12" spans="1:11" x14ac:dyDescent="0.3">
      <c r="A12" s="3" t="s">
        <v>67</v>
      </c>
      <c r="B12" s="3">
        <v>4</v>
      </c>
      <c r="C12" s="3">
        <v>6</v>
      </c>
      <c r="D12" s="3">
        <v>2</v>
      </c>
      <c r="E12" s="3">
        <v>6</v>
      </c>
      <c r="F12" s="3">
        <v>11</v>
      </c>
      <c r="G12" s="39">
        <f t="shared" si="0"/>
        <v>75.133464787317124</v>
      </c>
      <c r="H12" s="3">
        <f t="shared" si="1"/>
        <v>5</v>
      </c>
      <c r="I12" s="3">
        <f>RANK(example!H59,example!H$50:H$62,0)</f>
        <v>5</v>
      </c>
      <c r="J12" s="3">
        <v>1000</v>
      </c>
      <c r="K12" s="39">
        <f t="shared" si="2"/>
        <v>924.86653521268283</v>
      </c>
    </row>
    <row r="13" spans="1:11" x14ac:dyDescent="0.3">
      <c r="A13" s="3" t="s">
        <v>68</v>
      </c>
      <c r="B13" s="3">
        <v>13</v>
      </c>
      <c r="C13" s="3">
        <v>10</v>
      </c>
      <c r="D13" s="3">
        <v>8</v>
      </c>
      <c r="E13" s="3">
        <v>10</v>
      </c>
      <c r="F13" s="3">
        <v>8</v>
      </c>
      <c r="G13" s="39">
        <f t="shared" si="0"/>
        <v>225.40039436195138</v>
      </c>
      <c r="H13" s="3">
        <f t="shared" si="1"/>
        <v>13</v>
      </c>
      <c r="I13" s="3">
        <f>RANK(example!H60,example!H$50:H$62,0)</f>
        <v>13</v>
      </c>
      <c r="J13" s="3">
        <v>1000</v>
      </c>
      <c r="K13" s="39">
        <f t="shared" si="2"/>
        <v>774.59960563804862</v>
      </c>
    </row>
    <row r="14" spans="1:11" x14ac:dyDescent="0.3">
      <c r="A14" s="3" t="s">
        <v>69</v>
      </c>
      <c r="B14" s="3">
        <v>6</v>
      </c>
      <c r="C14" s="3">
        <v>12</v>
      </c>
      <c r="D14" s="3">
        <v>3</v>
      </c>
      <c r="E14" s="3">
        <v>10</v>
      </c>
      <c r="F14" s="3">
        <v>9</v>
      </c>
      <c r="G14" s="39">
        <f t="shared" si="0"/>
        <v>134.09896879761664</v>
      </c>
      <c r="H14" s="3">
        <f t="shared" si="1"/>
        <v>10</v>
      </c>
      <c r="I14" s="3">
        <f>RANK(example!H61,example!H$50:H$62,0)</f>
        <v>10</v>
      </c>
      <c r="J14" s="3">
        <v>1000</v>
      </c>
      <c r="K14" s="39">
        <f t="shared" si="2"/>
        <v>865.90103120238336</v>
      </c>
    </row>
    <row r="15" spans="1:11" x14ac:dyDescent="0.3">
      <c r="A15" s="3" t="s">
        <v>70</v>
      </c>
      <c r="B15" s="3">
        <v>4</v>
      </c>
      <c r="C15" s="3">
        <v>5</v>
      </c>
      <c r="D15" s="3">
        <v>12</v>
      </c>
      <c r="E15" s="3">
        <v>3</v>
      </c>
      <c r="F15" s="3">
        <v>9</v>
      </c>
      <c r="G15" s="39">
        <f t="shared" si="0"/>
        <v>85.119558208416237</v>
      </c>
      <c r="H15" s="3">
        <f t="shared" si="1"/>
        <v>6</v>
      </c>
      <c r="I15" s="3">
        <f>RANK(example!H62,example!H$50:H$62,0)</f>
        <v>8</v>
      </c>
      <c r="J15" s="3">
        <v>1000</v>
      </c>
      <c r="K15" s="39">
        <f t="shared" si="2"/>
        <v>914.88044179158373</v>
      </c>
    </row>
    <row r="16" spans="1:11" x14ac:dyDescent="0.3">
      <c r="K16" s="3" t="s">
        <v>90</v>
      </c>
    </row>
    <row r="17" spans="1:13" x14ac:dyDescent="0.3">
      <c r="K17" s="39">
        <f>SUMSQ(K3:K15)</f>
        <v>10520005.088971779</v>
      </c>
      <c r="L17" s="3" t="s">
        <v>114</v>
      </c>
    </row>
    <row r="18" spans="1:13" x14ac:dyDescent="0.3">
      <c r="K18" s="39"/>
    </row>
    <row r="19" spans="1:13" x14ac:dyDescent="0.3">
      <c r="A19" s="3" t="s">
        <v>83</v>
      </c>
      <c r="B19" s="3" t="str">
        <f>B2</f>
        <v>attribute#1</v>
      </c>
      <c r="C19" s="3" t="str">
        <f t="shared" ref="C19:F19" si="3">C2</f>
        <v>attribute#2</v>
      </c>
      <c r="D19" s="3" t="str">
        <f t="shared" si="3"/>
        <v>attribute#3</v>
      </c>
      <c r="E19" s="3" t="str">
        <f t="shared" si="3"/>
        <v>attribute#4</v>
      </c>
      <c r="F19" s="3" t="str">
        <f t="shared" si="3"/>
        <v>attribute#5</v>
      </c>
      <c r="I19" s="3" t="str">
        <f>B19</f>
        <v>attribute#1</v>
      </c>
      <c r="J19" s="3" t="str">
        <f t="shared" ref="J19:M19" si="4">C19</f>
        <v>attribute#2</v>
      </c>
      <c r="K19" s="3" t="str">
        <f t="shared" si="4"/>
        <v>attribute#3</v>
      </c>
      <c r="L19" s="3" t="str">
        <f t="shared" si="4"/>
        <v>attribute#4</v>
      </c>
      <c r="M19" s="3" t="str">
        <f t="shared" si="4"/>
        <v>attribute#5</v>
      </c>
    </row>
    <row r="20" spans="1:13" x14ac:dyDescent="0.3">
      <c r="A20" s="3">
        <v>1</v>
      </c>
      <c r="B20" s="39">
        <v>1563.2389688117798</v>
      </c>
      <c r="C20" s="39">
        <v>1324.3085798732943</v>
      </c>
      <c r="D20" s="39">
        <v>12.000000000000703</v>
      </c>
      <c r="E20" s="39">
        <v>12</v>
      </c>
      <c r="F20" s="39">
        <v>30.97174408172372</v>
      </c>
      <c r="G20" s="39"/>
      <c r="H20" s="39" t="s">
        <v>84</v>
      </c>
      <c r="I20" s="39">
        <f t="shared" ref="I20:I31" si="5">B20-B21</f>
        <v>0.99999999962483344</v>
      </c>
      <c r="J20" s="39">
        <f t="shared" ref="J20:J31" si="6">C20-C21</f>
        <v>1.0000000000372893</v>
      </c>
      <c r="K20" s="39">
        <f t="shared" ref="K20:K31" si="7">D20-D21</f>
        <v>0.99999999999999645</v>
      </c>
      <c r="L20" s="39">
        <f t="shared" ref="L20:L31" si="8">E20-E21</f>
        <v>1</v>
      </c>
      <c r="M20" s="39">
        <f t="shared" ref="M20:M31" si="9">F20-F21</f>
        <v>0.99999999974523845</v>
      </c>
    </row>
    <row r="21" spans="1:13" x14ac:dyDescent="0.3">
      <c r="A21" s="3">
        <v>2</v>
      </c>
      <c r="B21" s="39">
        <v>1562.238968812155</v>
      </c>
      <c r="C21" s="39">
        <v>1323.308579873257</v>
      </c>
      <c r="D21" s="39">
        <v>11.000000000000707</v>
      </c>
      <c r="E21" s="39">
        <v>11</v>
      </c>
      <c r="F21" s="39">
        <v>29.971744081978482</v>
      </c>
      <c r="G21" s="39"/>
      <c r="H21" s="39"/>
      <c r="I21" s="39">
        <f t="shared" si="5"/>
        <v>0.99999999962096808</v>
      </c>
      <c r="J21" s="39">
        <f t="shared" si="6"/>
        <v>1.0000000000356977</v>
      </c>
      <c r="K21" s="39">
        <f t="shared" si="7"/>
        <v>1</v>
      </c>
      <c r="L21" s="39">
        <f t="shared" si="8"/>
        <v>1</v>
      </c>
      <c r="M21" s="39">
        <f t="shared" si="9"/>
        <v>0.99999999972596143</v>
      </c>
    </row>
    <row r="22" spans="1:13" x14ac:dyDescent="0.3">
      <c r="A22" s="3">
        <v>3</v>
      </c>
      <c r="B22" s="39">
        <v>1561.238968812534</v>
      </c>
      <c r="C22" s="39">
        <v>1322.3085798732213</v>
      </c>
      <c r="D22" s="39">
        <v>10.000000000000707</v>
      </c>
      <c r="E22" s="39">
        <v>10</v>
      </c>
      <c r="F22" s="39">
        <v>28.971744082252521</v>
      </c>
      <c r="G22" s="39"/>
      <c r="H22" s="39"/>
      <c r="I22" s="39">
        <f t="shared" si="5"/>
        <v>0.99999999962278707</v>
      </c>
      <c r="J22" s="39">
        <f t="shared" si="6"/>
        <v>1.0000000000334239</v>
      </c>
      <c r="K22" s="39">
        <f t="shared" si="7"/>
        <v>1.0000000000000018</v>
      </c>
      <c r="L22" s="39">
        <f t="shared" si="8"/>
        <v>1</v>
      </c>
      <c r="M22" s="39">
        <f t="shared" si="9"/>
        <v>0.99999999970456344</v>
      </c>
    </row>
    <row r="23" spans="1:13" x14ac:dyDescent="0.3">
      <c r="A23" s="3">
        <v>4</v>
      </c>
      <c r="B23" s="39">
        <v>1560.2389688129113</v>
      </c>
      <c r="C23" s="39">
        <v>1321.3085798731879</v>
      </c>
      <c r="D23" s="39">
        <v>9.0000000000007052</v>
      </c>
      <c r="E23" s="39">
        <v>9</v>
      </c>
      <c r="F23" s="39">
        <v>27.971744082547957</v>
      </c>
      <c r="G23" s="39"/>
      <c r="H23" s="39"/>
      <c r="I23" s="39">
        <f t="shared" si="5"/>
        <v>0.99999999962233233</v>
      </c>
      <c r="J23" s="39">
        <f t="shared" si="6"/>
        <v>1.000000000035925</v>
      </c>
      <c r="K23" s="39">
        <f t="shared" si="7"/>
        <v>1</v>
      </c>
      <c r="L23" s="39">
        <f t="shared" si="8"/>
        <v>1.0000000000000009</v>
      </c>
      <c r="M23" s="39">
        <f t="shared" si="9"/>
        <v>0.99999999968045827</v>
      </c>
    </row>
    <row r="24" spans="1:13" x14ac:dyDescent="0.3">
      <c r="A24" s="3">
        <v>5</v>
      </c>
      <c r="B24" s="39">
        <v>1559.2389688132889</v>
      </c>
      <c r="C24" s="39">
        <v>1320.308579873152</v>
      </c>
      <c r="D24" s="39">
        <v>8.0000000000007052</v>
      </c>
      <c r="E24" s="39">
        <v>7.9999999999999991</v>
      </c>
      <c r="F24" s="39">
        <v>26.971744082867499</v>
      </c>
      <c r="G24" s="39"/>
      <c r="H24" s="39"/>
      <c r="I24" s="39">
        <f t="shared" si="5"/>
        <v>0.99999999962187758</v>
      </c>
      <c r="J24" s="39">
        <f t="shared" si="6"/>
        <v>1.0000000000352429</v>
      </c>
      <c r="K24" s="39">
        <f t="shared" si="7"/>
        <v>1</v>
      </c>
      <c r="L24" s="39">
        <f t="shared" si="8"/>
        <v>0.99999999999999911</v>
      </c>
      <c r="M24" s="39">
        <f t="shared" si="9"/>
        <v>0.99999999965325159</v>
      </c>
    </row>
    <row r="25" spans="1:13" x14ac:dyDescent="0.3">
      <c r="A25" s="3">
        <v>6</v>
      </c>
      <c r="B25" s="39">
        <v>1558.238968813667</v>
      </c>
      <c r="C25" s="39">
        <v>1319.3085798731167</v>
      </c>
      <c r="D25" s="39">
        <v>7.0000000000007052</v>
      </c>
      <c r="E25" s="39">
        <v>7</v>
      </c>
      <c r="F25" s="39">
        <v>25.971744083214247</v>
      </c>
      <c r="G25" s="39"/>
      <c r="H25" s="39"/>
      <c r="I25" s="39">
        <f t="shared" si="5"/>
        <v>0.99999999962142283</v>
      </c>
      <c r="J25" s="39">
        <f t="shared" si="6"/>
        <v>1.0000000000350155</v>
      </c>
      <c r="K25" s="39">
        <f t="shared" si="7"/>
        <v>0.99999999999999911</v>
      </c>
      <c r="L25" s="39">
        <f t="shared" si="8"/>
        <v>1</v>
      </c>
      <c r="M25" s="39">
        <f t="shared" si="9"/>
        <v>0.99999999962257036</v>
      </c>
    </row>
    <row r="26" spans="1:13" x14ac:dyDescent="0.3">
      <c r="A26" s="3">
        <v>7</v>
      </c>
      <c r="B26" s="39">
        <v>1557.2389688140456</v>
      </c>
      <c r="C26" s="39">
        <v>1318.3085798730817</v>
      </c>
      <c r="D26" s="39">
        <v>6.0000000000007061</v>
      </c>
      <c r="E26" s="39">
        <v>6</v>
      </c>
      <c r="F26" s="39">
        <v>24.971744083591677</v>
      </c>
      <c r="G26" s="39"/>
      <c r="H26" s="39"/>
      <c r="I26" s="39">
        <f t="shared" si="5"/>
        <v>0.99999999961937647</v>
      </c>
      <c r="J26" s="39">
        <f t="shared" si="6"/>
        <v>1.0000000000361524</v>
      </c>
      <c r="K26" s="39">
        <f t="shared" si="7"/>
        <v>1.0000000000000009</v>
      </c>
      <c r="L26" s="39">
        <f t="shared" si="8"/>
        <v>1</v>
      </c>
      <c r="M26" s="39">
        <f t="shared" si="9"/>
        <v>0.99999999958746244</v>
      </c>
    </row>
    <row r="27" spans="1:13" x14ac:dyDescent="0.3">
      <c r="A27" s="3">
        <v>8</v>
      </c>
      <c r="B27" s="39">
        <v>1556.2389688144262</v>
      </c>
      <c r="C27" s="39">
        <v>1317.3085798730456</v>
      </c>
      <c r="D27" s="39">
        <v>5.0000000000007052</v>
      </c>
      <c r="E27" s="39">
        <v>5</v>
      </c>
      <c r="F27" s="39">
        <v>23.971744084004214</v>
      </c>
      <c r="G27" s="39"/>
      <c r="H27" s="39"/>
      <c r="I27" s="39">
        <f t="shared" si="5"/>
        <v>0.99999999961687536</v>
      </c>
      <c r="J27" s="39">
        <f t="shared" si="6"/>
        <v>1.0000000000347882</v>
      </c>
      <c r="K27" s="39">
        <f t="shared" si="7"/>
        <v>1</v>
      </c>
      <c r="L27" s="39">
        <f t="shared" si="8"/>
        <v>1</v>
      </c>
      <c r="M27" s="39">
        <f t="shared" si="9"/>
        <v>1.0000000002670433</v>
      </c>
    </row>
    <row r="28" spans="1:13" x14ac:dyDescent="0.3">
      <c r="A28" s="3">
        <v>9</v>
      </c>
      <c r="B28" s="39">
        <v>1555.2389688148094</v>
      </c>
      <c r="C28" s="39">
        <v>1316.3085798730108</v>
      </c>
      <c r="D28" s="39">
        <v>4.0000000000007052</v>
      </c>
      <c r="E28" s="39">
        <v>4</v>
      </c>
      <c r="F28" s="39">
        <v>22.971744083737171</v>
      </c>
      <c r="G28" s="39"/>
      <c r="H28" s="39"/>
      <c r="I28" s="39">
        <f t="shared" si="5"/>
        <v>0.99999999961983121</v>
      </c>
      <c r="J28" s="39">
        <f t="shared" si="6"/>
        <v>1.0000000000366072</v>
      </c>
      <c r="K28" s="39">
        <f t="shared" si="7"/>
        <v>1</v>
      </c>
      <c r="L28" s="39">
        <f t="shared" si="8"/>
        <v>1</v>
      </c>
      <c r="M28" s="39">
        <f t="shared" si="9"/>
        <v>0.99999999952913754</v>
      </c>
    </row>
    <row r="29" spans="1:13" x14ac:dyDescent="0.3">
      <c r="A29" s="3">
        <v>10</v>
      </c>
      <c r="B29" s="39">
        <v>1554.2389688151895</v>
      </c>
      <c r="C29" s="39">
        <v>1315.3085798729742</v>
      </c>
      <c r="D29" s="39">
        <v>3.0000000000007052</v>
      </c>
      <c r="E29" s="39">
        <v>3</v>
      </c>
      <c r="F29" s="39">
        <v>21.971744084208034</v>
      </c>
      <c r="G29" s="39"/>
      <c r="H29" s="39"/>
      <c r="I29" s="39">
        <f t="shared" si="5"/>
        <v>0.99999999962074071</v>
      </c>
      <c r="J29" s="39">
        <f t="shared" si="6"/>
        <v>1.0000000005279617</v>
      </c>
      <c r="K29" s="39">
        <f t="shared" si="7"/>
        <v>0.99999999999999956</v>
      </c>
      <c r="L29" s="39">
        <f t="shared" si="8"/>
        <v>1</v>
      </c>
      <c r="M29" s="39">
        <f t="shared" si="9"/>
        <v>0.99999999947755569</v>
      </c>
    </row>
    <row r="30" spans="1:13" x14ac:dyDescent="0.3">
      <c r="A30" s="3">
        <v>11</v>
      </c>
      <c r="B30" s="39">
        <v>1553.2389688155688</v>
      </c>
      <c r="C30" s="39">
        <v>1314.3085798724462</v>
      </c>
      <c r="D30" s="39">
        <v>2.0000000000007057</v>
      </c>
      <c r="E30" s="39">
        <v>2</v>
      </c>
      <c r="F30" s="39">
        <v>20.971744084730478</v>
      </c>
      <c r="G30" s="39"/>
      <c r="H30" s="39"/>
      <c r="I30" s="39">
        <f t="shared" si="5"/>
        <v>0.9999999996182396</v>
      </c>
      <c r="J30" s="39">
        <f t="shared" si="6"/>
        <v>1.0000000005275069</v>
      </c>
      <c r="K30" s="39">
        <f t="shared" si="7"/>
        <v>1</v>
      </c>
      <c r="L30" s="39">
        <f t="shared" si="8"/>
        <v>1</v>
      </c>
      <c r="M30" s="39">
        <f t="shared" si="9"/>
        <v>0.99999999941741891</v>
      </c>
    </row>
    <row r="31" spans="1:13" x14ac:dyDescent="0.3">
      <c r="A31" s="3">
        <v>12</v>
      </c>
      <c r="B31" s="39">
        <v>1552.2389688159506</v>
      </c>
      <c r="C31" s="39">
        <v>1313.3085798719187</v>
      </c>
      <c r="D31" s="39">
        <v>1.0000000000007057</v>
      </c>
      <c r="E31" s="39">
        <v>1</v>
      </c>
      <c r="F31" s="39">
        <v>19.971744085313059</v>
      </c>
      <c r="G31" s="39"/>
      <c r="H31" s="39" t="s">
        <v>86</v>
      </c>
      <c r="I31" s="39">
        <f t="shared" si="5"/>
        <v>0.99999999961778485</v>
      </c>
      <c r="J31" s="55">
        <f t="shared" si="6"/>
        <v>1313.0308492785657</v>
      </c>
      <c r="K31" s="39">
        <f t="shared" si="7"/>
        <v>1.0000000000003528</v>
      </c>
      <c r="L31" s="39">
        <f t="shared" si="8"/>
        <v>1</v>
      </c>
      <c r="M31" s="39">
        <f t="shared" si="9"/>
        <v>0.99999999934579265</v>
      </c>
    </row>
    <row r="32" spans="1:13" x14ac:dyDescent="0.3">
      <c r="A32" s="3">
        <v>13</v>
      </c>
      <c r="B32" s="39">
        <v>1551.2389688163328</v>
      </c>
      <c r="C32" s="55">
        <v>0.27773059335290817</v>
      </c>
      <c r="D32" s="39">
        <v>3.5279987500399984E-13</v>
      </c>
      <c r="E32" s="39">
        <v>0</v>
      </c>
      <c r="F32" s="39">
        <v>18.971744085967266</v>
      </c>
      <c r="G32" s="39"/>
      <c r="H32" s="39"/>
      <c r="I32" s="39"/>
    </row>
    <row r="33" spans="1:10" x14ac:dyDescent="0.3">
      <c r="B33" s="39">
        <v>2</v>
      </c>
      <c r="C33" s="39">
        <v>3</v>
      </c>
      <c r="D33" s="39">
        <v>4</v>
      </c>
      <c r="E33" s="39">
        <v>5</v>
      </c>
      <c r="F33" s="39">
        <v>6</v>
      </c>
      <c r="G33" s="39"/>
      <c r="H33" s="39"/>
      <c r="I33" s="39"/>
    </row>
    <row r="34" spans="1:10" x14ac:dyDescent="0.3">
      <c r="B34" s="39"/>
      <c r="C34" s="39"/>
      <c r="D34" s="39"/>
      <c r="E34" s="39"/>
      <c r="F34" s="39"/>
      <c r="G34" s="39"/>
      <c r="H34" s="39"/>
      <c r="I34" s="39"/>
    </row>
    <row r="35" spans="1:10" x14ac:dyDescent="0.3">
      <c r="B35" s="39" t="str">
        <f t="shared" ref="B35:F35" si="10">B2</f>
        <v>attribute#1</v>
      </c>
      <c r="C35" s="39" t="str">
        <f t="shared" si="10"/>
        <v>attribute#2</v>
      </c>
      <c r="D35" s="39" t="str">
        <f t="shared" si="10"/>
        <v>attribute#3</v>
      </c>
      <c r="E35" s="39" t="str">
        <f t="shared" si="10"/>
        <v>attribute#4</v>
      </c>
      <c r="F35" s="39" t="str">
        <f t="shared" si="10"/>
        <v>attribute#5</v>
      </c>
      <c r="G35" s="39" t="s">
        <v>87</v>
      </c>
      <c r="H35" s="39" t="s">
        <v>110</v>
      </c>
      <c r="I35" s="39" t="s">
        <v>89</v>
      </c>
      <c r="J35" s="3" t="s">
        <v>109</v>
      </c>
    </row>
    <row r="36" spans="1:10" x14ac:dyDescent="0.3">
      <c r="A36" s="3" t="str">
        <f t="shared" ref="A36:A48" si="11">A3</f>
        <v>company#1</v>
      </c>
      <c r="B36" s="39">
        <f>VLOOKUP(B3,$A$20:$F$32,B$33,0)</f>
        <v>1555.2389688148094</v>
      </c>
      <c r="C36" s="39">
        <f t="shared" ref="C36:F36" si="12">VLOOKUP(C3,$A$20:$F$32,C$33,0)</f>
        <v>1324.3085798732943</v>
      </c>
      <c r="D36" s="39">
        <f t="shared" si="12"/>
        <v>10.000000000000707</v>
      </c>
      <c r="E36" s="39">
        <f t="shared" si="12"/>
        <v>7</v>
      </c>
      <c r="F36" s="39">
        <f t="shared" si="12"/>
        <v>25.971744083214247</v>
      </c>
      <c r="G36" s="39">
        <f>$G$1*(B36*C36+C36*D36+D36*E36+E36*F36+F36*B36)/2</f>
        <v>1005030.6220841614</v>
      </c>
      <c r="H36" s="39">
        <v>1000000</v>
      </c>
      <c r="I36" s="39">
        <f>G36-H36</f>
        <v>5030.6220841613831</v>
      </c>
      <c r="J36" s="3">
        <f>RANK(G36,G$36:G$48,0)</f>
        <v>2</v>
      </c>
    </row>
    <row r="37" spans="1:10" x14ac:dyDescent="0.3">
      <c r="A37" s="3" t="str">
        <f t="shared" si="11"/>
        <v>company#2</v>
      </c>
      <c r="B37" s="39">
        <f t="shared" ref="B37:F37" si="13">VLOOKUP(B4,$A$20:$F$32,B$33,0)</f>
        <v>1562.238968812155</v>
      </c>
      <c r="C37" s="39">
        <f t="shared" si="13"/>
        <v>1313.3085798719187</v>
      </c>
      <c r="D37" s="39">
        <f t="shared" si="13"/>
        <v>10.000000000000707</v>
      </c>
      <c r="E37" s="39">
        <f t="shared" si="13"/>
        <v>10</v>
      </c>
      <c r="F37" s="39">
        <f t="shared" si="13"/>
        <v>28.971744082252521</v>
      </c>
      <c r="G37" s="39">
        <f t="shared" ref="G37:G48" si="14">$G$1*(B37*C37+C37*D37+D37*E37+E37*F37+F37*B37)/2</f>
        <v>1003595.4615105148</v>
      </c>
      <c r="H37" s="39">
        <v>1000000</v>
      </c>
      <c r="I37" s="39">
        <f t="shared" ref="I37:I48" si="15">G37-H37</f>
        <v>3595.4615105148405</v>
      </c>
      <c r="J37" s="3">
        <f t="shared" ref="J37:J48" si="16">RANK(G37,G$36:G$48,0)</f>
        <v>4</v>
      </c>
    </row>
    <row r="38" spans="1:10" x14ac:dyDescent="0.3">
      <c r="A38" s="3" t="str">
        <f t="shared" si="11"/>
        <v>company#3</v>
      </c>
      <c r="B38" s="39">
        <f t="shared" ref="B38:F38" si="17">VLOOKUP(B5,$A$20:$F$32,B$33,0)</f>
        <v>1556.2389688144262</v>
      </c>
      <c r="C38" s="39">
        <f t="shared" si="17"/>
        <v>1315.3085798729742</v>
      </c>
      <c r="D38" s="39">
        <f t="shared" si="17"/>
        <v>12.000000000000703</v>
      </c>
      <c r="E38" s="39">
        <f t="shared" si="17"/>
        <v>12</v>
      </c>
      <c r="F38" s="39">
        <f t="shared" si="17"/>
        <v>27.971744082547957</v>
      </c>
      <c r="G38" s="39">
        <f t="shared" si="14"/>
        <v>1001808.9578039472</v>
      </c>
      <c r="H38" s="39">
        <v>1000000</v>
      </c>
      <c r="I38" s="39">
        <f t="shared" si="15"/>
        <v>1808.9578039471526</v>
      </c>
      <c r="J38" s="3">
        <f t="shared" si="16"/>
        <v>5</v>
      </c>
    </row>
    <row r="39" spans="1:10" x14ac:dyDescent="0.3">
      <c r="A39" s="3" t="str">
        <f t="shared" si="11"/>
        <v>company#4</v>
      </c>
      <c r="B39" s="39">
        <f t="shared" ref="B39:F39" si="18">VLOOKUP(B6,$A$20:$F$32,B$33,0)</f>
        <v>1554.2389688151895</v>
      </c>
      <c r="C39" s="39">
        <f t="shared" si="18"/>
        <v>1316.3085798730108</v>
      </c>
      <c r="D39" s="39">
        <f t="shared" si="18"/>
        <v>1.0000000000007057</v>
      </c>
      <c r="E39" s="39">
        <f t="shared" si="18"/>
        <v>1</v>
      </c>
      <c r="F39" s="39">
        <f t="shared" si="18"/>
        <v>30.97174408172372</v>
      </c>
      <c r="G39" s="39">
        <f t="shared" si="14"/>
        <v>996395.21678980452</v>
      </c>
      <c r="H39" s="39">
        <v>1000000</v>
      </c>
      <c r="I39" s="39">
        <f t="shared" si="15"/>
        <v>-3604.7832101954846</v>
      </c>
      <c r="J39" s="3">
        <f t="shared" si="16"/>
        <v>11</v>
      </c>
    </row>
    <row r="40" spans="1:10" x14ac:dyDescent="0.3">
      <c r="A40" s="3" t="str">
        <f t="shared" si="11"/>
        <v>company#5</v>
      </c>
      <c r="B40" s="39">
        <f t="shared" ref="B40:F40" si="19">VLOOKUP(B7,$A$20:$F$32,B$33,0)</f>
        <v>1554.2389688151895</v>
      </c>
      <c r="C40" s="39">
        <f t="shared" si="19"/>
        <v>1317.3085798730456</v>
      </c>
      <c r="D40" s="39">
        <f t="shared" si="19"/>
        <v>5.0000000000007052</v>
      </c>
      <c r="E40" s="39">
        <f t="shared" si="19"/>
        <v>5</v>
      </c>
      <c r="F40" s="39">
        <f t="shared" si="19"/>
        <v>20.971744084730478</v>
      </c>
      <c r="G40" s="39">
        <f t="shared" si="14"/>
        <v>992296.14921511337</v>
      </c>
      <c r="H40" s="39">
        <v>1000000</v>
      </c>
      <c r="I40" s="39">
        <f t="shared" si="15"/>
        <v>-7703.8507848866284</v>
      </c>
      <c r="J40" s="3">
        <f t="shared" si="16"/>
        <v>12</v>
      </c>
    </row>
    <row r="41" spans="1:10" x14ac:dyDescent="0.3">
      <c r="A41" s="3" t="str">
        <f t="shared" si="11"/>
        <v>company#6</v>
      </c>
      <c r="B41" s="39">
        <f t="shared" ref="B41:F41" si="20">VLOOKUP(B8,$A$20:$F$32,B$33,0)</f>
        <v>1558.238968813667</v>
      </c>
      <c r="C41" s="39">
        <f t="shared" si="20"/>
        <v>1321.3085798731879</v>
      </c>
      <c r="D41" s="39">
        <f t="shared" si="20"/>
        <v>5.0000000000007052</v>
      </c>
      <c r="E41" s="39">
        <f t="shared" si="20"/>
        <v>10</v>
      </c>
      <c r="F41" s="39">
        <f t="shared" si="20"/>
        <v>20.971744084730478</v>
      </c>
      <c r="G41" s="39">
        <f t="shared" si="14"/>
        <v>997876.91836647165</v>
      </c>
      <c r="H41" s="39">
        <v>1000000</v>
      </c>
      <c r="I41" s="39">
        <f t="shared" si="15"/>
        <v>-2123.0816335283453</v>
      </c>
      <c r="J41" s="3">
        <f t="shared" si="16"/>
        <v>8</v>
      </c>
    </row>
    <row r="42" spans="1:10" x14ac:dyDescent="0.3">
      <c r="A42" s="3" t="str">
        <f t="shared" si="11"/>
        <v>company#7</v>
      </c>
      <c r="B42" s="39">
        <f t="shared" ref="B42:F42" si="21">VLOOKUP(B9,$A$20:$F$32,B$33,0)</f>
        <v>1554.2389688151895</v>
      </c>
      <c r="C42" s="39">
        <f t="shared" si="21"/>
        <v>1323.308579873257</v>
      </c>
      <c r="D42" s="39">
        <f t="shared" si="21"/>
        <v>2.0000000000007057</v>
      </c>
      <c r="E42" s="39">
        <f t="shared" si="21"/>
        <v>5</v>
      </c>
      <c r="F42" s="39">
        <f t="shared" si="21"/>
        <v>27.971744082547957</v>
      </c>
      <c r="G42" s="39">
        <f t="shared" si="14"/>
        <v>1000040.2128992379</v>
      </c>
      <c r="H42" s="39">
        <v>1000000</v>
      </c>
      <c r="I42" s="39">
        <f t="shared" si="15"/>
        <v>40.21289923787117</v>
      </c>
      <c r="J42" s="3">
        <f t="shared" si="16"/>
        <v>7</v>
      </c>
    </row>
    <row r="43" spans="1:10" x14ac:dyDescent="0.3">
      <c r="A43" s="3" t="str">
        <f t="shared" si="11"/>
        <v>company#8</v>
      </c>
      <c r="B43" s="39">
        <f t="shared" ref="B43:F43" si="22">VLOOKUP(B10,$A$20:$F$32,B$33,0)</f>
        <v>1563.2389688117798</v>
      </c>
      <c r="C43" s="39">
        <f t="shared" si="22"/>
        <v>1319.3085798731167</v>
      </c>
      <c r="D43" s="39">
        <f t="shared" si="22"/>
        <v>6.0000000000007061</v>
      </c>
      <c r="E43" s="39">
        <f t="shared" si="22"/>
        <v>1</v>
      </c>
      <c r="F43" s="39">
        <f t="shared" si="22"/>
        <v>25.971744083214247</v>
      </c>
      <c r="G43" s="39">
        <f t="shared" si="14"/>
        <v>1003812.7861116782</v>
      </c>
      <c r="H43" s="39">
        <v>1000000</v>
      </c>
      <c r="I43" s="39">
        <f t="shared" si="15"/>
        <v>3812.7861116782296</v>
      </c>
      <c r="J43" s="3">
        <f t="shared" si="16"/>
        <v>3</v>
      </c>
    </row>
    <row r="44" spans="1:10" x14ac:dyDescent="0.3">
      <c r="A44" s="3" t="str">
        <f t="shared" si="11"/>
        <v>company#9</v>
      </c>
      <c r="B44" s="39">
        <f t="shared" ref="B44:F44" si="23">VLOOKUP(B11,$A$20:$F$32,B$33,0)</f>
        <v>1562.238968812155</v>
      </c>
      <c r="C44" s="39">
        <f t="shared" si="23"/>
        <v>1323.308579873257</v>
      </c>
      <c r="D44" s="39">
        <f t="shared" si="23"/>
        <v>10.000000000000707</v>
      </c>
      <c r="E44" s="39">
        <f t="shared" si="23"/>
        <v>12</v>
      </c>
      <c r="F44" s="39">
        <f t="shared" si="23"/>
        <v>30.97174408172372</v>
      </c>
      <c r="G44" s="39">
        <f t="shared" si="14"/>
        <v>1012606.1566540848</v>
      </c>
      <c r="H44" s="39">
        <v>1000000</v>
      </c>
      <c r="I44" s="39">
        <f t="shared" si="15"/>
        <v>12606.1566540848</v>
      </c>
      <c r="J44" s="3">
        <f t="shared" si="16"/>
        <v>1</v>
      </c>
    </row>
    <row r="45" spans="1:10" x14ac:dyDescent="0.3">
      <c r="A45" s="3" t="str">
        <f t="shared" si="11"/>
        <v>company#10</v>
      </c>
      <c r="B45" s="39">
        <f t="shared" ref="B45:F45" si="24">VLOOKUP(B12,$A$20:$F$32,B$33,0)</f>
        <v>1560.2389688129113</v>
      </c>
      <c r="C45" s="39">
        <f t="shared" si="24"/>
        <v>1319.3085798731167</v>
      </c>
      <c r="D45" s="39">
        <f t="shared" si="24"/>
        <v>11.000000000000707</v>
      </c>
      <c r="E45" s="39">
        <f t="shared" si="24"/>
        <v>7</v>
      </c>
      <c r="F45" s="39">
        <f t="shared" si="24"/>
        <v>20.971744084730478</v>
      </c>
      <c r="G45" s="39">
        <f t="shared" si="14"/>
        <v>1001412.004451725</v>
      </c>
      <c r="H45" s="39">
        <v>1000000</v>
      </c>
      <c r="I45" s="39">
        <f t="shared" si="15"/>
        <v>1412.0044517250499</v>
      </c>
      <c r="J45" s="3">
        <f t="shared" si="16"/>
        <v>6</v>
      </c>
    </row>
    <row r="46" spans="1:10" x14ac:dyDescent="0.3">
      <c r="A46" s="3" t="str">
        <f t="shared" si="11"/>
        <v>company#11</v>
      </c>
      <c r="B46" s="39">
        <f t="shared" ref="B46:F46" si="25">VLOOKUP(B13,$A$20:$F$32,B$33,0)</f>
        <v>1551.2389688163328</v>
      </c>
      <c r="C46" s="39">
        <f t="shared" si="25"/>
        <v>1315.3085798729742</v>
      </c>
      <c r="D46" s="39">
        <f t="shared" si="25"/>
        <v>5.0000000000007052</v>
      </c>
      <c r="E46" s="39">
        <f t="shared" si="25"/>
        <v>3</v>
      </c>
      <c r="F46" s="39">
        <f t="shared" si="25"/>
        <v>23.971744084004214</v>
      </c>
      <c r="G46" s="39">
        <f t="shared" si="14"/>
        <v>991099.46072125935</v>
      </c>
      <c r="H46" s="39">
        <v>1000000</v>
      </c>
      <c r="I46" s="39">
        <f t="shared" si="15"/>
        <v>-8900.5392787406454</v>
      </c>
      <c r="J46" s="3">
        <f t="shared" si="16"/>
        <v>13</v>
      </c>
    </row>
    <row r="47" spans="1:10" x14ac:dyDescent="0.3">
      <c r="A47" s="3" t="str">
        <f t="shared" si="11"/>
        <v>company#12</v>
      </c>
      <c r="B47" s="39">
        <f t="shared" ref="B47:F47" si="26">VLOOKUP(B14,$A$20:$F$32,B$33,0)</f>
        <v>1558.238968813667</v>
      </c>
      <c r="C47" s="39">
        <f t="shared" si="26"/>
        <v>1313.3085798719187</v>
      </c>
      <c r="D47" s="39">
        <f t="shared" si="26"/>
        <v>10.000000000000707</v>
      </c>
      <c r="E47" s="39">
        <f t="shared" si="26"/>
        <v>3</v>
      </c>
      <c r="F47" s="39">
        <f t="shared" si="26"/>
        <v>22.971744083737171</v>
      </c>
      <c r="G47" s="39">
        <f t="shared" si="14"/>
        <v>996458.08797158406</v>
      </c>
      <c r="H47" s="39">
        <v>1000000</v>
      </c>
      <c r="I47" s="39">
        <f t="shared" si="15"/>
        <v>-3541.9120284159435</v>
      </c>
      <c r="J47" s="3">
        <f t="shared" si="16"/>
        <v>10</v>
      </c>
    </row>
    <row r="48" spans="1:10" x14ac:dyDescent="0.3">
      <c r="A48" s="3" t="str">
        <f t="shared" si="11"/>
        <v>company#13</v>
      </c>
      <c r="B48" s="39">
        <f t="shared" ref="B48:F48" si="27">VLOOKUP(B15,$A$20:$F$32,B$33,0)</f>
        <v>1560.2389688129113</v>
      </c>
      <c r="C48" s="39">
        <f t="shared" si="27"/>
        <v>1320.308579873152</v>
      </c>
      <c r="D48" s="39">
        <f t="shared" si="27"/>
        <v>1.0000000000007057</v>
      </c>
      <c r="E48" s="39">
        <f t="shared" si="27"/>
        <v>10</v>
      </c>
      <c r="F48" s="39">
        <f t="shared" si="27"/>
        <v>22.971744083737171</v>
      </c>
      <c r="G48" s="39">
        <f t="shared" si="14"/>
        <v>997372.17616987787</v>
      </c>
      <c r="H48" s="39">
        <v>1000000</v>
      </c>
      <c r="I48" s="39">
        <f t="shared" si="15"/>
        <v>-2627.8238301221281</v>
      </c>
      <c r="J48" s="3">
        <f t="shared" si="16"/>
        <v>9</v>
      </c>
    </row>
    <row r="49" spans="2:10" x14ac:dyDescent="0.3">
      <c r="B49" s="39"/>
      <c r="C49" s="39"/>
      <c r="D49" s="39"/>
      <c r="E49" s="39"/>
      <c r="F49" s="39"/>
      <c r="G49" s="39"/>
      <c r="H49" s="39"/>
      <c r="I49" s="39" t="s">
        <v>90</v>
      </c>
    </row>
    <row r="50" spans="2:10" x14ac:dyDescent="0.3">
      <c r="B50" s="39"/>
      <c r="C50" s="39"/>
      <c r="D50" s="39"/>
      <c r="E50" s="39"/>
      <c r="F50" s="39"/>
      <c r="G50" s="39"/>
      <c r="H50" s="39"/>
      <c r="I50" s="43">
        <f>SUMSQ(I36:I48)</f>
        <v>392476180.41592777</v>
      </c>
      <c r="J50" s="3" t="s">
        <v>114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16</vt:i4>
      </vt:variant>
    </vt:vector>
  </HeadingPairs>
  <TitlesOfParts>
    <vt:vector size="16" baseType="lpstr">
      <vt:lpstr>info</vt:lpstr>
      <vt:lpstr>Technology companies</vt:lpstr>
      <vt:lpstr>random OAM</vt:lpstr>
      <vt:lpstr>example (3)</vt:lpstr>
      <vt:lpstr>example (2)</vt:lpstr>
      <vt:lpstr>example</vt:lpstr>
      <vt:lpstr>correlation (5)</vt:lpstr>
      <vt:lpstr>correlation (4)</vt:lpstr>
      <vt:lpstr>correlation (3)</vt:lpstr>
      <vt:lpstr>correlation (6)</vt:lpstr>
      <vt:lpstr>correlation (2)</vt:lpstr>
      <vt:lpstr>correlation</vt:lpstr>
      <vt:lpstr>future</vt:lpstr>
      <vt:lpstr>sources</vt:lpstr>
      <vt:lpstr>demo</vt:lpstr>
      <vt:lpstr>correlation (7)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Lttd</cp:lastModifiedBy>
  <dcterms:created xsi:type="dcterms:W3CDTF">2023-02-10T16:24:38Z</dcterms:created>
  <dcterms:modified xsi:type="dcterms:W3CDTF">2023-02-11T16:39:31Z</dcterms:modified>
</cp:coreProperties>
</file>